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E:\IDIPRON\WILLI\Herramientas de Gestión\Documentos Metodologicos\Admon Riesgos\2022\Corrupción\"/>
    </mc:Choice>
  </mc:AlternateContent>
  <xr:revisionPtr revIDLastSave="0" documentId="13_ncr:1_{75A5F5E7-2AE7-4474-A962-4AFA414E8EEF}" xr6:coauthVersionLast="47" xr6:coauthVersionMax="47" xr10:uidLastSave="{00000000-0000-0000-0000-000000000000}"/>
  <bookViews>
    <workbookView xWindow="-120" yWindow="-120" windowWidth="29040" windowHeight="15840" xr2:uid="{38379919-64FC-4686-AAE6-94F33B0ED37E}"/>
  </bookViews>
  <sheets>
    <sheet name="R1" sheetId="1" r:id="rId1"/>
    <sheet name="Datos" sheetId="4" state="hidden" r:id="rId2"/>
    <sheet name="ENCUESTA DE IMPACTO" sheetId="2" r:id="rId3"/>
  </sheets>
  <definedNames>
    <definedName name="_xlnm.Print_Area" localSheetId="0">'R1'!$A$1:$AG$22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2" l="1"/>
  <c r="C23" i="2"/>
  <c r="D29" i="2" s="1"/>
  <c r="G16" i="1"/>
  <c r="H16" i="1" s="1"/>
  <c r="L22" i="1"/>
  <c r="L21" i="1"/>
  <c r="L20" i="1"/>
  <c r="L19" i="1"/>
  <c r="L18" i="1"/>
  <c r="L17" i="1"/>
  <c r="L16" i="1"/>
  <c r="D27" i="2" l="1"/>
  <c r="D28" i="2"/>
  <c r="M16" i="1"/>
  <c r="M19" i="1" s="1"/>
  <c r="O19" i="1" s="1"/>
  <c r="Q19" i="1" s="1"/>
  <c r="R16" i="1" s="1"/>
  <c r="S16" i="1" s="1"/>
  <c r="T16" i="1" s="1"/>
  <c r="P16" i="1" l="1"/>
  <c r="O16" i="1"/>
</calcChain>
</file>

<file path=xl/sharedStrings.xml><?xml version="1.0" encoding="utf-8"?>
<sst xmlns="http://schemas.openxmlformats.org/spreadsheetml/2006/main" count="215" uniqueCount="160">
  <si>
    <t>PROCESO</t>
  </si>
  <si>
    <t>PLANEACIÓN</t>
  </si>
  <si>
    <t>CÓDIGO</t>
  </si>
  <si>
    <t>VERSIÓN</t>
  </si>
  <si>
    <t>MAPA DE RIESGOS DE CORRUPCIÓN</t>
  </si>
  <si>
    <t>PÁGINA</t>
  </si>
  <si>
    <t>NO</t>
  </si>
  <si>
    <t>VIGENTE DESDE</t>
  </si>
  <si>
    <t>MODERADO</t>
  </si>
  <si>
    <t>IDENTIFICACIÓN DEL RIESGO</t>
  </si>
  <si>
    <t>VALORACIÓN DEL RIESGO</t>
  </si>
  <si>
    <t>CAUSA</t>
  </si>
  <si>
    <t>RIESGO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</si>
  <si>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</si>
  <si>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</si>
  <si>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</si>
  <si>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</si>
  <si>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</si>
  <si>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</si>
  <si>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</si>
  <si>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</si>
  <si>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</si>
  <si>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</si>
  <si>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</si>
  <si>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</si>
  <si>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</si>
  <si>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ZONA DE RIESGO RESIDUAL</t>
  </si>
  <si>
    <t>OPCIÓN DE MANEJO</t>
  </si>
  <si>
    <t>ACCIONES DE CONTINGENCIA EN CASO DE MATERIALIZACIÓN DEL RIESGO</t>
  </si>
  <si>
    <t>ZONA DE RIESGO INHERENTE</t>
  </si>
  <si>
    <t>ACCIONES A IMPLEMENTAR PARA EL FORTALECIMIENTO</t>
  </si>
  <si>
    <t>PERIODO DE EJECUCIÓN DE LAS ACCIONES A IMPLEMENTAR</t>
  </si>
  <si>
    <t>OBSERVACIONES DEL MONITOREO</t>
  </si>
  <si>
    <t>¿Existe un responsable asignado a la ejecución del control?</t>
  </si>
  <si>
    <t>DIRECTAMENTE</t>
  </si>
  <si>
    <t>EXTREMO</t>
  </si>
  <si>
    <t>ALTO</t>
  </si>
  <si>
    <t>¿El responsable tiene la autoridad y adecuada segregación de funciones en la ejecución del control?</t>
  </si>
  <si>
    <t>MAYOR</t>
  </si>
  <si>
    <t>¿La oportunidad en que se ejecuta el control ayuda a prevenir la mitigación del riesgo o a detectar la materialización del riesgo de manera oportuna?</t>
  </si>
  <si>
    <t>No. De columnas en la matriz de riesgo que se desplaza en el eje de la probabilidad.</t>
  </si>
  <si>
    <t>CATASTRÓFICO</t>
  </si>
  <si>
    <t>¿Las actividades que se desarrollan en el
control realmente buscan por si sola prevenir o detectar las causas que pueden dar origen al riesgo, Ej.: verificar, validar, cotejar, comparar, revisar, etc.?</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</si>
  <si>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</si>
  <si>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</si>
  <si>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</si>
  <si>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FORMATO PARA DETERMINAR EL IMPACTO</t>
  </si>
  <si>
    <t xml:space="preserve">Nº </t>
  </si>
  <si>
    <t xml:space="preserve">PREGUNTA </t>
  </si>
  <si>
    <t>RESPUESTA</t>
  </si>
  <si>
    <t>SI EL RIESGO DE CORRUPCIÓN SE MATERIALIZA PODRÍA...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</si>
  <si>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</si>
  <si>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</si>
  <si>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</si>
  <si>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</si>
  <si>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</si>
  <si>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</si>
  <si>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</si>
  <si>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</si>
  <si>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</si>
  <si>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</si>
  <si>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</si>
  <si>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</si>
  <si>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</si>
  <si>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</si>
  <si>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</si>
  <si>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</si>
  <si>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</si>
  <si>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</si>
  <si>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</si>
  <si>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</si>
  <si>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</si>
  <si>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</si>
  <si>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</si>
  <si>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</si>
  <si>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</si>
  <si>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</si>
  <si>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</si>
  <si>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E-PLA-FT 020</t>
  </si>
  <si>
    <t xml:space="preserve">1 de 1 </t>
  </si>
  <si>
    <t xml:space="preserve">  05</t>
  </si>
  <si>
    <t>OBJETIVO DEL PROCESO</t>
  </si>
  <si>
    <t>ALCANCE DEL PROCESO</t>
  </si>
  <si>
    <t>FECHA DE ACTUALIZACIÓN</t>
  </si>
  <si>
    <t>3 SEGUIMIENTO</t>
  </si>
  <si>
    <t>No. de Riesgo</t>
  </si>
  <si>
    <t>PROBABILIDAD INHERENTE</t>
  </si>
  <si>
    <t>IMPACTO INHERENTE</t>
  </si>
  <si>
    <t>CONDICIONES RIESGO INHERENTE</t>
  </si>
  <si>
    <t>MUY BAJA - MODERADO</t>
  </si>
  <si>
    <t>MUY BAJA - MAYOR</t>
  </si>
  <si>
    <t>MUY BAJA - CATASTRÓFICO</t>
  </si>
  <si>
    <t>BAJA - MODERADO</t>
  </si>
  <si>
    <t>BAJA - MAYOR</t>
  </si>
  <si>
    <t>BAJA - CATASTRÓFICO</t>
  </si>
  <si>
    <t>MEDIA - MODERADO</t>
  </si>
  <si>
    <t>MEDIA - CATASTRÓFICO</t>
  </si>
  <si>
    <t>ALTA - MODERADO</t>
  </si>
  <si>
    <t>ALTA - MAYOR</t>
  </si>
  <si>
    <t>ALTA - CATASTRÓFICO</t>
  </si>
  <si>
    <t>MUY ALTA - MODERADO</t>
  </si>
  <si>
    <t>MUY ALTA - MAYOR</t>
  </si>
  <si>
    <t>MUY BAJA</t>
  </si>
  <si>
    <t>BAJA</t>
  </si>
  <si>
    <t>MEDIA</t>
  </si>
  <si>
    <t>ALTA</t>
  </si>
  <si>
    <t>MUY ALTA</t>
  </si>
  <si>
    <t>MUY ALTA - CATASTRÓFICO</t>
  </si>
  <si>
    <t>PROBABILIDAD RESIDUAL</t>
  </si>
  <si>
    <t>MEDIA - MAYOR</t>
  </si>
  <si>
    <t>ACCIONESPARA EL FORTALECIMIENTO DE LOS CONTROLES</t>
  </si>
  <si>
    <t>CONSECUENCIA</t>
  </si>
  <si>
    <t>Asignado</t>
  </si>
  <si>
    <t>No Asignado</t>
  </si>
  <si>
    <t>Adecuado</t>
  </si>
  <si>
    <t>Inadecuado</t>
  </si>
  <si>
    <t>Oportuna</t>
  </si>
  <si>
    <t>Inoportuna</t>
  </si>
  <si>
    <t>Prevenir</t>
  </si>
  <si>
    <t>Detectar</t>
  </si>
  <si>
    <t>No es un control</t>
  </si>
  <si>
    <t>Confiable</t>
  </si>
  <si>
    <t>No Confiable</t>
  </si>
  <si>
    <t>Se investigan y resuelven oportunamente</t>
  </si>
  <si>
    <t>No se investigan, ni resuelven oportunamente</t>
  </si>
  <si>
    <t>Completa</t>
  </si>
  <si>
    <t>Incopleta</t>
  </si>
  <si>
    <t>No existe</t>
  </si>
  <si>
    <t>Opciones de Manejo</t>
  </si>
  <si>
    <t>REDUCIR EL RIESGO</t>
  </si>
  <si>
    <t>EVITAR EL RIESGO</t>
  </si>
  <si>
    <t>PRODUCTO O REGISTRO QUE QUEDA DE LA EJECUCIÓN DE LAS ACCIONES PARA FORTALECER EL RIESGO</t>
  </si>
  <si>
    <t>1 SEGUIMIENTO</t>
  </si>
  <si>
    <t xml:space="preserve">MONITOREO </t>
  </si>
  <si>
    <t>FECHA DEL MONITOREO</t>
  </si>
  <si>
    <t>REPORTE DE LA EJECUCIÓN DE LOS CONTROLES</t>
  </si>
  <si>
    <t>REPORTE DE LA EJECUCIÓN DE LAS ACCIONES PARA EL FORTALECIMENTO DEL RIESGO</t>
  </si>
  <si>
    <t>¿SE MATERIALIZO EL RIESGO DURANTE EL PERIODO?</t>
  </si>
  <si>
    <t>REPORTE DE LAS ACCIONES DESARROLLADAS EN CASO DE QUE SE HAYA MATERIALIZADO EL RIESGO</t>
  </si>
  <si>
    <t>SEGUIMIENTO Y EVALUACIÓN</t>
  </si>
  <si>
    <t xml:space="preserve">OBSERVACIONES OFICINA ASESORA DE PLANEACIÓN </t>
  </si>
  <si>
    <t>OBSERVACIONES OFICINA DE          CONTROL INTERNO</t>
  </si>
  <si>
    <t>FORMULACIÓN</t>
  </si>
  <si>
    <t>Prevenir y/o mitigar los impactos ambientales generados por el desarrollo de las actividades misionales y administrativas en el IDIPRON a través del desarrollo de de planes, programas, acciones y controles operacionales que involucren a los NNAJ, funcionarios, contratistas y proveedores en las unidades de protección integral y sedes administrativas del instituto; con el fin de dar cumplimiento al marco normativo ambiental y políticas publicas ambientales distritales y nacionales.</t>
  </si>
  <si>
    <t>El proceso inicia con la identificación de aspectos, impactos ambientales y el marco normativo ambiental aplicable en las unidades de protección integral y sedes administrativas; siguiendo con la formulación e implementación de planes, programas, acciones y controles  operacionales para la prevención y mitigación de las afectaciones negativas al medio ambiente producidas por la ejecución de las actividades misionales y administrativas del instituto; finalizando con el seguimiento de los planes, programas, acciones, controles operacionales y reporte de avance que den cumplimiento al marco de la normatividad ambiental aplicable y al mejoramiento del desempeño ambiental de la Entidad.</t>
  </si>
  <si>
    <t>X</t>
  </si>
  <si>
    <t xml:space="preserve">Omisión intencional de las obligaciones ambientales en el concepto emitido  por parte del funcionario o contratista del proceso de Gestión Ambiental  con el fin de beneficiar a un proponente especifico que esté participando en los procesos de contratación del Instituto. </t>
  </si>
  <si>
    <t xml:space="preserve">Ausencia o debilidad de canales de comunicación </t>
  </si>
  <si>
    <t>1. Incumplimientos de los compromisos ambientales, imposibilitando el cumplimiento de la misión de la entidad y del área de gestión ambiental.      
2. Prevalencia de intereses particulares a los institucionales  afectando las políticas de transparencias del IDIPRON.  
3. Falta de accesibilidad de partes interesadas con la información del área de gestión ambiental. 
4. Quejas ante los entes de control.
                                                                                                                                                                                                                                                                           5. Reprocesos de información</t>
  </si>
  <si>
    <t>No se cuenta con controles en este momento</t>
  </si>
  <si>
    <t>RANGO DE LA EJECUCION DE CADA CONTROL</t>
  </si>
  <si>
    <r>
      <rPr>
        <b/>
        <sz val="11"/>
        <color theme="1"/>
        <rFont val="Calibri"/>
        <family val="2"/>
        <scheme val="minor"/>
      </rPr>
      <t>FUERTE</t>
    </r>
    <r>
      <rPr>
        <sz val="11"/>
        <color theme="1"/>
        <rFont val="Calibri"/>
        <family val="2"/>
        <scheme val="minor"/>
      </rPr>
      <t xml:space="preserve"> (Siempre se Ejecuta)</t>
    </r>
  </si>
  <si>
    <r>
      <rPr>
        <b/>
        <sz val="11"/>
        <color theme="1"/>
        <rFont val="Calibri"/>
        <family val="2"/>
        <scheme val="minor"/>
      </rPr>
      <t>DÉBIL</t>
    </r>
    <r>
      <rPr>
        <sz val="11"/>
        <color theme="1"/>
        <rFont val="Calibri"/>
        <family val="2"/>
        <scheme val="minor"/>
      </rPr>
      <t xml:space="preserve"> (No se Ejecuta)</t>
    </r>
  </si>
  <si>
    <t>DÉBIL (No se Ejecuta)</t>
  </si>
  <si>
    <r>
      <rPr>
        <b/>
        <sz val="11"/>
        <color theme="1"/>
        <rFont val="Calibri"/>
        <family val="2"/>
        <scheme val="minor"/>
      </rPr>
      <t>MODERADO</t>
    </r>
    <r>
      <rPr>
        <sz val="11"/>
        <color theme="1"/>
        <rFont val="Calibri"/>
        <family val="2"/>
        <scheme val="minor"/>
      </rPr>
      <t xml:space="preserve"> (Algunas Veces)</t>
    </r>
  </si>
  <si>
    <t xml:space="preserve">Informar a la Oficina Asesora Jurídica para que determine las acciones que se deben emprender frente al contrato, al proveedor y al funcionario o contratista encargado de emitir el concepto ambiental. </t>
  </si>
  <si>
    <t>Formalización y estandarización de la emision de los conceptos ambientales necesarios para realizar los procesos contractuales relacionados con la gestión ambiental en la entidad</t>
  </si>
  <si>
    <t>01/01/2022 al 30/06/2022</t>
  </si>
  <si>
    <t>Formato de concepto ambiental
Documento con lineamientos para la emisión de los conptos ambientales</t>
  </si>
  <si>
    <t>GESTION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</si>
</sst>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1"/>
      <color theme="1"/>
      <name val="Times New Roman"/>
      <family val="1"/>
    </font>
    <font>
      <sz val="11"/>
      <color theme="1"/>
      <name val="Times New Roman"/>
      <family val="1"/>
    </font>
    <font>
      <b/>
      <sz val="10"/>
      <name val="Times New Roman"/>
      <family val="1"/>
    </font>
    <font>
      <b/>
      <sz val="12"/>
      <name val="Times New Roman"/>
      <family val="1"/>
    </font>
    <font>
      <b/>
      <sz val="14"/>
      <color theme="1"/>
      <name val="Times New Roman"/>
      <family val="1"/>
    </font>
    <font>
      <sz val="12"/>
      <color theme="1"/>
      <name val="Times New Roman"/>
      <family val="1"/>
    </font>
    <font>
      <b/>
      <sz val="16"/>
      <color theme="1"/>
      <name val="Times New Roman"/>
      <family val="1"/>
    </font>
    <font>
      <b/>
      <sz val="12"/>
      <color theme="1"/>
      <name val="Times New Roman"/>
      <family val="1"/>
    </font>
    <font>
      <sz val="10"/>
      <color theme="0" tint="-0.34998626667073579"/>
      <name val="Times New Roman"/>
      <family val="1"/>
    </font>
    <font>
      <sz val="11"/>
      <color theme="1"/>
      <name val="Symbol"/>
      <family val="1"/>
      <charset val="2"/>
    </font>
    <font>
      <sz val="7"/>
      <color theme="1"/>
      <name val="Times New Roman"/>
      <family val="1"/>
    </font>
    <font>
      <sz val="16"/>
      <color theme="1"/>
      <name val="Times New Roman"/>
      <family val="1"/>
    </font>
    <font>
      <b/>
      <sz val="20"/>
      <color theme="1"/>
      <name val="Calibri"/>
      <family val="2"/>
      <scheme val="minor"/>
    </font>
    <font>
      <b/>
      <sz val="20"/>
      <color theme="1"/>
      <name val="Times New Roman"/>
      <family val="1"/>
    </font>
    <font>
      <sz val="14"/>
      <color theme="1"/>
      <name val="Times New Roman"/>
      <family val="1"/>
    </font>
    <font>
      <sz val="14"/>
      <name val="Times New Roman"/>
      <family val="1"/>
    </font>
    <font>
      <sz val="12"/>
      <name val="Times New Roman"/>
      <family val="1"/>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theme="5"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96">
    <xf numFmtId="0" fontId="0" fillId="0" borderId="0" xfId="0"/>
    <xf numFmtId="0" fontId="3" fillId="0" borderId="0" xfId="0" applyFont="1" applyProtection="1"/>
    <xf numFmtId="0" fontId="2" fillId="0" borderId="0" xfId="0" applyFont="1" applyProtection="1"/>
    <xf numFmtId="0" fontId="6" fillId="3" borderId="10" xfId="0" applyFont="1" applyFill="1" applyBorder="1" applyAlignment="1" applyProtection="1">
      <alignment horizontal="center" vertical="center"/>
    </xf>
    <xf numFmtId="0" fontId="7" fillId="3" borderId="11" xfId="0" applyFont="1" applyFill="1" applyBorder="1" applyAlignment="1" applyProtection="1">
      <alignment horizontal="center" vertical="center" wrapText="1"/>
    </xf>
    <xf numFmtId="0" fontId="9" fillId="0" borderId="12" xfId="0" applyFont="1" applyBorder="1" applyAlignment="1" applyProtection="1">
      <alignment horizontal="justify" vertical="top" wrapText="1"/>
    </xf>
    <xf numFmtId="0" fontId="2" fillId="0" borderId="13" xfId="0" applyFont="1" applyBorder="1" applyAlignment="1" applyProtection="1">
      <alignment horizontal="center" vertical="center" wrapText="1"/>
      <protection locked="0"/>
    </xf>
    <xf numFmtId="1" fontId="9" fillId="0" borderId="13" xfId="0" applyNumberFormat="1" applyFont="1" applyBorder="1" applyAlignment="1" applyProtection="1">
      <alignment horizontal="center" vertical="center"/>
    </xf>
    <xf numFmtId="0" fontId="9" fillId="0" borderId="15" xfId="0" applyFont="1" applyBorder="1" applyAlignment="1" applyProtection="1">
      <alignment horizontal="justify" vertical="top" wrapText="1"/>
    </xf>
    <xf numFmtId="0" fontId="2" fillId="0" borderId="16" xfId="0" applyFont="1" applyBorder="1" applyAlignment="1" applyProtection="1">
      <alignment horizontal="center" vertical="center" wrapText="1"/>
      <protection locked="0"/>
    </xf>
    <xf numFmtId="1" fontId="9" fillId="0" borderId="16" xfId="0" applyNumberFormat="1" applyFont="1" applyBorder="1" applyAlignment="1" applyProtection="1">
      <alignment horizontal="center" vertical="center"/>
    </xf>
    <xf numFmtId="0" fontId="9" fillId="0" borderId="0" xfId="0" applyFont="1" applyAlignment="1">
      <alignment vertical="top" wrapText="1"/>
    </xf>
    <xf numFmtId="0" fontId="9" fillId="5" borderId="1" xfId="0" applyFont="1" applyFill="1" applyBorder="1" applyAlignment="1" applyProtection="1">
      <alignment horizontal="center" vertical="center" wrapText="1"/>
    </xf>
    <xf numFmtId="0" fontId="9" fillId="0" borderId="19" xfId="0" applyFont="1" applyBorder="1" applyAlignment="1" applyProtection="1">
      <alignment horizontal="justify" vertical="top" wrapText="1"/>
    </xf>
    <xf numFmtId="0" fontId="0" fillId="0" borderId="0" xfId="0"/>
    <xf numFmtId="0" fontId="4" fillId="7" borderId="36" xfId="0" applyFont="1" applyFill="1" applyBorder="1" applyAlignment="1">
      <alignment horizontal="justify" vertical="center" wrapText="1"/>
    </xf>
    <xf numFmtId="0" fontId="4" fillId="7" borderId="35" xfId="0" applyFont="1" applyFill="1" applyBorder="1" applyAlignment="1">
      <alignment horizontal="justify" vertical="center" wrapText="1"/>
    </xf>
    <xf numFmtId="0" fontId="5" fillId="0" borderId="35" xfId="0" applyFont="1" applyBorder="1" applyAlignment="1">
      <alignment horizontal="justify" vertical="center" wrapText="1"/>
    </xf>
    <xf numFmtId="0" fontId="4" fillId="7" borderId="35" xfId="0" applyFont="1" applyFill="1" applyBorder="1" applyAlignment="1">
      <alignment horizontal="center" vertical="center" wrapText="1"/>
    </xf>
    <xf numFmtId="0" fontId="4" fillId="7" borderId="34" xfId="0" applyFont="1" applyFill="1" applyBorder="1" applyAlignment="1">
      <alignment horizontal="justify" vertical="center" wrapText="1"/>
    </xf>
    <xf numFmtId="0" fontId="4" fillId="7" borderId="43" xfId="0" applyFont="1" applyFill="1" applyBorder="1" applyAlignment="1">
      <alignment horizontal="justify" vertical="center" wrapText="1"/>
    </xf>
    <xf numFmtId="0" fontId="0" fillId="0" borderId="0" xfId="0" applyAlignment="1">
      <alignment wrapText="1"/>
    </xf>
    <xf numFmtId="0" fontId="2" fillId="2" borderId="6"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14" fontId="2" fillId="2" borderId="0" xfId="0" applyNumberFormat="1" applyFont="1" applyFill="1" applyBorder="1" applyAlignment="1" applyProtection="1">
      <alignment horizontal="center" vertical="center"/>
    </xf>
    <xf numFmtId="14" fontId="2" fillId="2" borderId="6" xfId="0" applyNumberFormat="1" applyFont="1" applyFill="1" applyBorder="1" applyAlignment="1" applyProtection="1">
      <alignment horizontal="center" vertical="center"/>
    </xf>
    <xf numFmtId="0" fontId="2" fillId="2" borderId="2" xfId="0" applyFont="1" applyFill="1" applyBorder="1" applyAlignment="1" applyProtection="1">
      <alignment horizontal="left" vertical="center"/>
    </xf>
    <xf numFmtId="0" fontId="2" fillId="8" borderId="1" xfId="0" applyFont="1" applyFill="1" applyBorder="1" applyAlignment="1" applyProtection="1">
      <alignment horizontal="center" vertical="center"/>
    </xf>
    <xf numFmtId="0" fontId="0" fillId="0" borderId="1" xfId="0" applyBorder="1"/>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2" fillId="2" borderId="8" xfId="0" applyFont="1" applyFill="1" applyBorder="1" applyAlignment="1" applyProtection="1">
      <alignment vertical="center"/>
    </xf>
    <xf numFmtId="0" fontId="2" fillId="8" borderId="1"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xf>
    <xf numFmtId="0" fontId="2" fillId="3" borderId="7" xfId="0" applyFont="1" applyFill="1" applyBorder="1" applyAlignment="1" applyProtection="1">
      <alignment horizontal="center"/>
    </xf>
    <xf numFmtId="0" fontId="2" fillId="3" borderId="1"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xf>
    <xf numFmtId="0" fontId="6" fillId="3" borderId="23"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9" fillId="0" borderId="0" xfId="0" applyFont="1" applyBorder="1" applyAlignment="1">
      <alignment vertical="top" wrapText="1"/>
    </xf>
    <xf numFmtId="0" fontId="9" fillId="0" borderId="50" xfId="0" applyFont="1" applyBorder="1" applyAlignment="1" applyProtection="1">
      <alignment horizontal="justify" vertical="top" wrapText="1"/>
    </xf>
    <xf numFmtId="0" fontId="2" fillId="0" borderId="51" xfId="0" applyFont="1" applyBorder="1" applyAlignment="1" applyProtection="1">
      <alignment horizontal="center" vertical="center" wrapText="1"/>
      <protection locked="0"/>
    </xf>
    <xf numFmtId="1" fontId="9" fillId="0" borderId="51" xfId="0" applyNumberFormat="1" applyFont="1" applyBorder="1" applyAlignment="1" applyProtection="1">
      <alignment horizontal="center" vertical="center"/>
    </xf>
    <xf numFmtId="0" fontId="2" fillId="2" borderId="9"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protection locked="0"/>
    </xf>
    <xf numFmtId="0" fontId="2" fillId="0" borderId="0" xfId="0" applyFont="1" applyFill="1" applyBorder="1" applyAlignment="1" applyProtection="1">
      <alignment horizontal="justify" vertical="center" wrapText="1"/>
      <protection locked="0"/>
    </xf>
    <xf numFmtId="0" fontId="2" fillId="3" borderId="23" xfId="0" applyFont="1" applyFill="1" applyBorder="1" applyAlignment="1" applyProtection="1">
      <alignment horizontal="center" vertical="center" wrapText="1"/>
    </xf>
    <xf numFmtId="0" fontId="2" fillId="3" borderId="26"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xf>
    <xf numFmtId="49" fontId="11" fillId="2" borderId="1" xfId="0" applyNumberFormat="1" applyFont="1" applyFill="1" applyBorder="1" applyAlignment="1" applyProtection="1">
      <alignment horizontal="center" vertical="center"/>
    </xf>
    <xf numFmtId="14" fontId="11" fillId="2" borderId="1" xfId="0" applyNumberFormat="1" applyFont="1" applyFill="1" applyBorder="1" applyAlignment="1" applyProtection="1">
      <alignment horizontal="center" vertical="center"/>
    </xf>
    <xf numFmtId="0" fontId="11" fillId="8" borderId="43" xfId="0" applyFont="1" applyFill="1" applyBorder="1" applyAlignment="1" applyProtection="1">
      <alignment horizontal="left" vertical="center"/>
    </xf>
    <xf numFmtId="0" fontId="2" fillId="2" borderId="41" xfId="0" applyFont="1" applyFill="1" applyBorder="1" applyAlignment="1" applyProtection="1">
      <alignment horizontal="center" vertical="center"/>
    </xf>
    <xf numFmtId="0" fontId="16" fillId="0" borderId="1" xfId="0" applyFont="1" applyBorder="1" applyAlignment="1">
      <alignment horizontal="center" vertical="center"/>
    </xf>
    <xf numFmtId="0" fontId="4" fillId="7" borderId="43" xfId="0" applyFont="1" applyFill="1" applyBorder="1" applyAlignment="1">
      <alignment horizontal="center" vertical="center" wrapText="1"/>
    </xf>
    <xf numFmtId="0" fontId="4" fillId="0" borderId="35" xfId="0" applyFont="1" applyBorder="1" applyAlignment="1">
      <alignment horizontal="center" vertical="center" wrapText="1"/>
    </xf>
    <xf numFmtId="0" fontId="1" fillId="6" borderId="43" xfId="0" applyFont="1" applyFill="1" applyBorder="1" applyAlignment="1">
      <alignment horizontal="center"/>
    </xf>
    <xf numFmtId="0" fontId="19" fillId="2" borderId="31" xfId="0" applyFont="1" applyFill="1" applyBorder="1" applyAlignment="1" applyProtection="1">
      <alignment horizontal="left" vertical="center" wrapText="1"/>
    </xf>
    <xf numFmtId="0" fontId="20" fillId="2" borderId="32" xfId="0" applyFont="1" applyFill="1" applyBorder="1" applyAlignment="1" applyProtection="1">
      <alignment horizontal="left" vertical="center" wrapText="1"/>
    </xf>
    <xf numFmtId="0" fontId="20" fillId="2" borderId="33" xfId="0" applyFont="1" applyFill="1" applyBorder="1" applyAlignment="1" applyProtection="1">
      <alignment horizontal="left" vertical="center" wrapText="1"/>
    </xf>
    <xf numFmtId="0" fontId="11" fillId="2" borderId="5"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38"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40" xfId="0" applyFont="1" applyFill="1" applyBorder="1" applyAlignment="1" applyProtection="1">
      <alignment horizontal="center" vertical="center"/>
    </xf>
    <xf numFmtId="0" fontId="11" fillId="2" borderId="42" xfId="0" applyFont="1" applyFill="1" applyBorder="1" applyAlignment="1" applyProtection="1">
      <alignment horizontal="center" vertical="center"/>
    </xf>
    <xf numFmtId="0" fontId="11" fillId="2" borderId="41" xfId="0" applyFont="1" applyFill="1" applyBorder="1" applyAlignment="1" applyProtection="1">
      <alignment horizontal="center" vertical="center"/>
    </xf>
    <xf numFmtId="0" fontId="11" fillId="2" borderId="35" xfId="0" applyFont="1" applyFill="1" applyBorder="1" applyAlignment="1" applyProtection="1">
      <alignment horizontal="center" vertical="center"/>
    </xf>
    <xf numFmtId="0" fontId="2" fillId="3" borderId="38" xfId="0" applyFont="1" applyFill="1" applyBorder="1" applyAlignment="1" applyProtection="1">
      <alignment horizontal="center" vertical="center"/>
    </xf>
    <xf numFmtId="0" fontId="2" fillId="3" borderId="40" xfId="0" applyFont="1" applyFill="1" applyBorder="1" applyAlignment="1" applyProtection="1">
      <alignment horizontal="center" vertical="center"/>
    </xf>
    <xf numFmtId="0" fontId="2" fillId="3" borderId="57" xfId="0" applyFont="1" applyFill="1" applyBorder="1" applyAlignment="1" applyProtection="1">
      <alignment horizontal="center" vertical="center"/>
    </xf>
    <xf numFmtId="0" fontId="2" fillId="3" borderId="36" xfId="0" applyFont="1" applyFill="1" applyBorder="1" applyAlignment="1" applyProtection="1">
      <alignment horizontal="center" vertical="center"/>
    </xf>
    <xf numFmtId="0" fontId="2" fillId="3" borderId="42" xfId="0" applyFont="1" applyFill="1" applyBorder="1" applyAlignment="1" applyProtection="1">
      <alignment horizontal="center" vertical="center"/>
    </xf>
    <xf numFmtId="0" fontId="2" fillId="3" borderId="35" xfId="0" applyFont="1" applyFill="1" applyBorder="1" applyAlignment="1" applyProtection="1">
      <alignment horizontal="center" vertical="center"/>
    </xf>
    <xf numFmtId="0" fontId="3" fillId="0" borderId="21" xfId="0" applyFont="1" applyBorder="1" applyAlignment="1" applyProtection="1">
      <alignment horizontal="center"/>
      <protection locked="0"/>
    </xf>
    <xf numFmtId="0" fontId="3" fillId="0" borderId="44" xfId="0" applyFont="1" applyBorder="1" applyAlignment="1" applyProtection="1">
      <alignment horizontal="center"/>
      <protection locked="0"/>
    </xf>
    <xf numFmtId="0" fontId="3" fillId="0" borderId="20"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14" fontId="15" fillId="2" borderId="4" xfId="0" applyNumberFormat="1" applyFont="1" applyFill="1" applyBorder="1" applyAlignment="1" applyProtection="1">
      <alignment horizontal="center" vertical="center"/>
    </xf>
    <xf numFmtId="0" fontId="15" fillId="2" borderId="5" xfId="0" applyFont="1" applyFill="1" applyBorder="1" applyAlignment="1" applyProtection="1">
      <alignment horizontal="center" vertical="center"/>
    </xf>
    <xf numFmtId="0" fontId="6" fillId="0" borderId="8" xfId="0" applyFont="1" applyFill="1" applyBorder="1" applyAlignment="1" applyProtection="1">
      <alignment horizontal="center" vertical="center" wrapText="1"/>
      <protection locked="0"/>
    </xf>
    <xf numFmtId="0" fontId="6" fillId="0" borderId="10" xfId="0" applyFont="1" applyFill="1" applyBorder="1" applyAlignment="1" applyProtection="1">
      <alignment horizontal="center" vertical="center" wrapText="1"/>
      <protection locked="0"/>
    </xf>
    <xf numFmtId="0" fontId="6" fillId="0" borderId="49" xfId="0" applyFont="1" applyFill="1" applyBorder="1" applyAlignment="1" applyProtection="1">
      <alignment horizontal="center" vertical="center" wrapText="1"/>
      <protection locked="0"/>
    </xf>
    <xf numFmtId="0" fontId="4" fillId="0" borderId="8"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49" xfId="0" applyFont="1" applyBorder="1" applyAlignment="1" applyProtection="1">
      <alignment horizontal="center" vertical="center" wrapText="1"/>
    </xf>
    <xf numFmtId="0" fontId="18" fillId="0" borderId="27" xfId="0" applyFont="1" applyBorder="1" applyAlignment="1" applyProtection="1">
      <alignment horizontal="center" vertical="center" wrapText="1"/>
      <protection locked="0"/>
    </xf>
    <xf numFmtId="0" fontId="18" fillId="0" borderId="47" xfId="0" applyFont="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49" xfId="0" applyFont="1" applyBorder="1" applyAlignment="1" applyProtection="1">
      <alignment horizontal="center" vertical="center" wrapText="1"/>
    </xf>
    <xf numFmtId="0" fontId="10" fillId="4"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18" fillId="0" borderId="24" xfId="0" applyFont="1" applyBorder="1" applyAlignment="1" applyProtection="1">
      <alignment horizontal="justify" vertical="center" wrapText="1"/>
      <protection locked="0"/>
    </xf>
    <xf numFmtId="0" fontId="18" fillId="0" borderId="23" xfId="0" applyFont="1" applyBorder="1" applyAlignment="1" applyProtection="1">
      <alignment horizontal="justify" vertical="center" wrapText="1"/>
      <protection locked="0"/>
    </xf>
    <xf numFmtId="0" fontId="18" fillId="0" borderId="48" xfId="0" applyFont="1" applyBorder="1" applyAlignment="1" applyProtection="1">
      <alignment horizontal="justify" vertical="center" wrapText="1"/>
      <protection locked="0"/>
    </xf>
    <xf numFmtId="0" fontId="2" fillId="2" borderId="4" xfId="0" applyFont="1" applyFill="1" applyBorder="1" applyAlignment="1" applyProtection="1">
      <alignment horizontal="center" vertical="center"/>
    </xf>
    <xf numFmtId="0" fontId="2" fillId="2" borderId="60" xfId="0" applyFont="1" applyFill="1" applyBorder="1" applyAlignment="1" applyProtection="1">
      <alignment horizontal="center" vertical="center"/>
    </xf>
    <xf numFmtId="0" fontId="2" fillId="2" borderId="58" xfId="0" applyFont="1" applyFill="1" applyBorder="1" applyAlignment="1" applyProtection="1">
      <alignment horizontal="center" vertical="center"/>
    </xf>
    <xf numFmtId="0" fontId="2" fillId="2" borderId="59" xfId="0" applyFont="1" applyFill="1" applyBorder="1" applyAlignment="1" applyProtection="1">
      <alignment horizontal="center" vertical="center"/>
    </xf>
    <xf numFmtId="0" fontId="2" fillId="3" borderId="54" xfId="0" applyFont="1" applyFill="1" applyBorder="1" applyAlignment="1" applyProtection="1">
      <alignment horizontal="center"/>
    </xf>
    <xf numFmtId="0" fontId="2" fillId="3" borderId="55" xfId="0" applyFont="1" applyFill="1" applyBorder="1" applyAlignment="1" applyProtection="1">
      <alignment horizontal="center"/>
    </xf>
    <xf numFmtId="0" fontId="2" fillId="3" borderId="56" xfId="0" applyFont="1" applyFill="1" applyBorder="1" applyAlignment="1" applyProtection="1">
      <alignment horizontal="center"/>
    </xf>
    <xf numFmtId="0" fontId="2" fillId="3" borderId="30" xfId="0" applyFont="1" applyFill="1" applyBorder="1" applyAlignment="1" applyProtection="1">
      <alignment horizontal="center"/>
    </xf>
    <xf numFmtId="0" fontId="2" fillId="3" borderId="29" xfId="0" applyFont="1" applyFill="1" applyBorder="1" applyAlignment="1" applyProtection="1">
      <alignment horizontal="center"/>
    </xf>
    <xf numFmtId="0" fontId="2" fillId="3" borderId="28" xfId="0" applyFont="1" applyFill="1" applyBorder="1" applyAlignment="1" applyProtection="1">
      <alignment horizontal="center"/>
    </xf>
    <xf numFmtId="0" fontId="2" fillId="3" borderId="21" xfId="0" applyFont="1" applyFill="1" applyBorder="1" applyAlignment="1" applyProtection="1">
      <alignment horizontal="center" vertical="center" wrapText="1"/>
    </xf>
    <xf numFmtId="0" fontId="2" fillId="3" borderId="24" xfId="0" applyFont="1" applyFill="1" applyBorder="1" applyAlignment="1" applyProtection="1">
      <alignment horizontal="center" vertical="center" wrapText="1"/>
    </xf>
    <xf numFmtId="0" fontId="2" fillId="0" borderId="4" xfId="0" applyFont="1" applyFill="1" applyBorder="1" applyAlignment="1" applyProtection="1">
      <alignment horizontal="center"/>
    </xf>
    <xf numFmtId="0" fontId="2" fillId="0" borderId="7" xfId="0" applyFont="1" applyFill="1" applyBorder="1" applyAlignment="1" applyProtection="1">
      <alignment horizontal="center"/>
    </xf>
    <xf numFmtId="0" fontId="2" fillId="0" borderId="25" xfId="0" applyFont="1" applyFill="1" applyBorder="1" applyAlignment="1" applyProtection="1">
      <alignment horizontal="center"/>
    </xf>
    <xf numFmtId="0" fontId="2" fillId="3" borderId="22" xfId="0" applyFont="1" applyFill="1" applyBorder="1" applyAlignment="1" applyProtection="1">
      <alignment horizontal="center"/>
    </xf>
    <xf numFmtId="0" fontId="2" fillId="3" borderId="11" xfId="0" applyFont="1" applyFill="1" applyBorder="1" applyAlignment="1" applyProtection="1">
      <alignment horizontal="center"/>
    </xf>
    <xf numFmtId="0" fontId="6" fillId="3" borderId="8"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2" fillId="3" borderId="11" xfId="0" applyFont="1" applyFill="1" applyBorder="1" applyAlignment="1" applyProtection="1">
      <alignment horizontal="center" vertical="center"/>
    </xf>
    <xf numFmtId="0" fontId="2" fillId="3" borderId="10"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protection locked="0"/>
    </xf>
    <xf numFmtId="0" fontId="17" fillId="0" borderId="44" xfId="0" applyFont="1" applyBorder="1" applyAlignment="1" applyProtection="1">
      <alignment horizontal="center" vertical="center" wrapText="1"/>
      <protection locked="0"/>
    </xf>
    <xf numFmtId="0" fontId="18" fillId="0" borderId="1" xfId="0" applyFont="1" applyBorder="1" applyAlignment="1" applyProtection="1">
      <alignment horizontal="justify" vertical="center" wrapText="1"/>
      <protection locked="0"/>
    </xf>
    <xf numFmtId="0" fontId="18" fillId="0" borderId="1" xfId="0" applyFont="1" applyBorder="1" applyAlignment="1" applyProtection="1">
      <alignment horizontal="justify" vertical="center"/>
      <protection locked="0"/>
    </xf>
    <xf numFmtId="0" fontId="18" fillId="0" borderId="45" xfId="0" applyFont="1" applyBorder="1" applyAlignment="1" applyProtection="1">
      <alignment horizontal="justify" vertical="center"/>
      <protection locked="0"/>
    </xf>
    <xf numFmtId="0" fontId="6" fillId="0" borderId="24"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center" vertical="center" wrapText="1"/>
      <protection locked="0"/>
    </xf>
    <xf numFmtId="0" fontId="6" fillId="0" borderId="48"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45" xfId="0" applyFont="1" applyBorder="1" applyAlignment="1" applyProtection="1">
      <alignment horizontal="center" vertical="center" wrapText="1"/>
      <protection locked="0"/>
    </xf>
    <xf numFmtId="0" fontId="7" fillId="2" borderId="8"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49" xfId="0" applyFont="1" applyFill="1" applyBorder="1" applyAlignment="1" applyProtection="1">
      <alignment horizontal="center" vertical="center"/>
    </xf>
    <xf numFmtId="0" fontId="19" fillId="0" borderId="1" xfId="0" applyFont="1" applyFill="1" applyBorder="1" applyAlignment="1" applyProtection="1">
      <alignment horizontal="center" vertical="center"/>
      <protection locked="0"/>
    </xf>
    <xf numFmtId="0" fontId="19" fillId="0" borderId="45" xfId="0" applyFont="1" applyFill="1" applyBorder="1" applyAlignment="1" applyProtection="1">
      <alignment horizontal="center" vertical="center"/>
      <protection locked="0"/>
    </xf>
    <xf numFmtId="1" fontId="10" fillId="0" borderId="14" xfId="0" applyNumberFormat="1" applyFont="1" applyBorder="1" applyAlignment="1" applyProtection="1">
      <alignment horizontal="center" vertical="center" wrapText="1"/>
    </xf>
    <xf numFmtId="1" fontId="10" fillId="0" borderId="17" xfId="0" applyNumberFormat="1"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49"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52" xfId="0" applyFont="1" applyBorder="1" applyAlignment="1" applyProtection="1">
      <alignment horizontal="center" vertical="center" wrapText="1"/>
    </xf>
    <xf numFmtId="0" fontId="2" fillId="3" borderId="27" xfId="0" applyFont="1" applyFill="1" applyBorder="1" applyAlignment="1" applyProtection="1">
      <alignment horizontal="center" vertical="center" wrapText="1"/>
    </xf>
    <xf numFmtId="0" fontId="2" fillId="0" borderId="21" xfId="0" applyFont="1" applyFill="1" applyBorder="1" applyAlignment="1" applyProtection="1">
      <alignment horizontal="center"/>
    </xf>
    <xf numFmtId="0" fontId="2" fillId="0" borderId="1" xfId="0" applyFont="1" applyFill="1" applyBorder="1" applyAlignment="1" applyProtection="1">
      <alignment horizontal="center"/>
    </xf>
    <xf numFmtId="0" fontId="2" fillId="6" borderId="27" xfId="0" applyFont="1" applyFill="1" applyBorder="1" applyAlignment="1" applyProtection="1">
      <alignment horizontal="justify" vertical="center" wrapText="1"/>
      <protection locked="0"/>
    </xf>
    <xf numFmtId="0" fontId="2" fillId="6" borderId="26" xfId="0" applyFont="1" applyFill="1" applyBorder="1" applyAlignment="1" applyProtection="1">
      <alignment horizontal="justify" vertical="center" wrapText="1"/>
      <protection locked="0"/>
    </xf>
    <xf numFmtId="0" fontId="2" fillId="3" borderId="39"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41" xfId="0" applyFont="1" applyFill="1" applyBorder="1" applyAlignment="1" applyProtection="1">
      <alignment horizontal="center" vertical="center"/>
    </xf>
    <xf numFmtId="0" fontId="18" fillId="0" borderId="27" xfId="0" applyFont="1" applyBorder="1" applyAlignment="1" applyProtection="1">
      <alignment horizontal="justify" vertical="center" wrapText="1"/>
      <protection locked="0"/>
    </xf>
    <xf numFmtId="0" fontId="18" fillId="0" borderId="47" xfId="0" applyFont="1" applyBorder="1" applyAlignment="1" applyProtection="1">
      <alignment horizontal="justify" vertical="center" wrapText="1"/>
      <protection locked="0"/>
    </xf>
    <xf numFmtId="0" fontId="3" fillId="0" borderId="27" xfId="0" applyFont="1" applyBorder="1" applyAlignment="1" applyProtection="1">
      <alignment horizontal="center"/>
      <protection locked="0"/>
    </xf>
    <xf numFmtId="0" fontId="3" fillId="0" borderId="53" xfId="0" applyFont="1" applyBorder="1" applyAlignment="1" applyProtection="1">
      <alignment horizontal="center"/>
      <protection locked="0"/>
    </xf>
    <xf numFmtId="0" fontId="12" fillId="0" borderId="1" xfId="0" applyFont="1" applyFill="1" applyBorder="1" applyAlignment="1" applyProtection="1">
      <alignment horizontal="center" vertical="center" wrapText="1"/>
      <protection locked="0"/>
    </xf>
    <xf numFmtId="0" fontId="12" fillId="0" borderId="45" xfId="0" applyFont="1" applyFill="1" applyBorder="1" applyAlignment="1" applyProtection="1">
      <alignment horizontal="center" vertical="center" wrapText="1"/>
      <protection locked="0"/>
    </xf>
    <xf numFmtId="0" fontId="18" fillId="0" borderId="53" xfId="0" applyFont="1" applyBorder="1" applyAlignment="1" applyProtection="1">
      <alignment horizontal="justify" vertical="center"/>
      <protection locked="0"/>
    </xf>
    <xf numFmtId="0" fontId="3" fillId="0" borderId="1" xfId="0" applyFont="1" applyBorder="1" applyAlignment="1" applyProtection="1">
      <alignment horizontal="center"/>
      <protection locked="0"/>
    </xf>
    <xf numFmtId="0" fontId="3" fillId="0" borderId="45" xfId="0" applyFont="1" applyBorder="1" applyAlignment="1" applyProtection="1">
      <alignment horizontal="center"/>
      <protection locked="0"/>
    </xf>
    <xf numFmtId="0" fontId="8" fillId="4" borderId="1" xfId="0" applyFont="1" applyFill="1" applyBorder="1" applyAlignment="1" applyProtection="1">
      <alignment horizontal="center" vertical="center" wrapText="1"/>
    </xf>
    <xf numFmtId="0" fontId="8" fillId="4" borderId="45" xfId="0" applyFont="1" applyFill="1" applyBorder="1" applyAlignment="1" applyProtection="1">
      <alignment horizontal="center" vertical="center" wrapText="1"/>
    </xf>
    <xf numFmtId="0" fontId="10" fillId="5" borderId="8"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5" borderId="49"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49" xfId="0" applyFont="1" applyBorder="1" applyAlignment="1" applyProtection="1">
      <alignment horizontal="center" vertical="center" wrapText="1"/>
    </xf>
    <xf numFmtId="0" fontId="5" fillId="6" borderId="31" xfId="0" applyFont="1" applyFill="1" applyBorder="1" applyAlignment="1">
      <alignment horizontal="left"/>
    </xf>
    <xf numFmtId="0" fontId="5" fillId="6" borderId="32" xfId="0" applyFont="1" applyFill="1" applyBorder="1" applyAlignment="1">
      <alignment horizontal="left"/>
    </xf>
    <xf numFmtId="0" fontId="5" fillId="6" borderId="33" xfId="0" applyFont="1" applyFill="1" applyBorder="1" applyAlignment="1">
      <alignment horizontal="left"/>
    </xf>
    <xf numFmtId="0" fontId="5" fillId="6" borderId="42" xfId="0" applyFont="1" applyFill="1" applyBorder="1" applyAlignment="1">
      <alignment horizontal="left"/>
    </xf>
    <xf numFmtId="0" fontId="5" fillId="6" borderId="41" xfId="0" applyFont="1" applyFill="1" applyBorder="1" applyAlignment="1">
      <alignment horizontal="left"/>
    </xf>
    <xf numFmtId="0" fontId="5" fillId="6" borderId="35" xfId="0" applyFont="1" applyFill="1" applyBorder="1" applyAlignment="1">
      <alignment horizontal="left"/>
    </xf>
    <xf numFmtId="0" fontId="4" fillId="7" borderId="31" xfId="0" applyFont="1" applyFill="1" applyBorder="1" applyAlignment="1">
      <alignment horizontal="center" vertical="center" wrapText="1"/>
    </xf>
    <xf numFmtId="0" fontId="4" fillId="7" borderId="32" xfId="0" applyFont="1" applyFill="1" applyBorder="1" applyAlignment="1">
      <alignment horizontal="center" vertical="center" wrapText="1"/>
    </xf>
    <xf numFmtId="0" fontId="4" fillId="7" borderId="33" xfId="0" applyFont="1" applyFill="1" applyBorder="1" applyAlignment="1">
      <alignment horizontal="center" vertical="center" wrapText="1"/>
    </xf>
    <xf numFmtId="0" fontId="4" fillId="7" borderId="37" xfId="0" applyFont="1" applyFill="1" applyBorder="1" applyAlignment="1">
      <alignment horizontal="justify" vertical="center" wrapText="1"/>
    </xf>
    <xf numFmtId="0" fontId="4" fillId="7" borderId="34" xfId="0" applyFont="1" applyFill="1" applyBorder="1" applyAlignment="1">
      <alignment horizontal="justify" vertical="center" wrapText="1"/>
    </xf>
    <xf numFmtId="0" fontId="4" fillId="7" borderId="31" xfId="0" applyFont="1" applyFill="1" applyBorder="1" applyAlignment="1">
      <alignment horizontal="justify" vertical="center" wrapText="1"/>
    </xf>
    <xf numFmtId="0" fontId="4" fillId="7" borderId="33" xfId="0" applyFont="1" applyFill="1" applyBorder="1" applyAlignment="1">
      <alignment horizontal="justify" vertical="center" wrapText="1"/>
    </xf>
    <xf numFmtId="0" fontId="13" fillId="7" borderId="1" xfId="0" applyFont="1" applyFill="1" applyBorder="1" applyAlignment="1">
      <alignment horizontal="left" vertical="center" wrapText="1"/>
    </xf>
    <xf numFmtId="0" fontId="13" fillId="7" borderId="11" xfId="0" applyFont="1" applyFill="1" applyBorder="1" applyAlignment="1">
      <alignment horizontal="left" vertical="center" wrapText="1"/>
    </xf>
    <xf numFmtId="0" fontId="13" fillId="7" borderId="1" xfId="0" applyFont="1" applyFill="1" applyBorder="1" applyAlignment="1">
      <alignment horizontal="justify" vertical="top" wrapText="1"/>
    </xf>
    <xf numFmtId="0" fontId="13" fillId="7" borderId="8" xfId="0" applyFont="1" applyFill="1" applyBorder="1" applyAlignment="1">
      <alignment horizontal="justify" vertical="top" wrapText="1"/>
    </xf>
    <xf numFmtId="0" fontId="4" fillId="7" borderId="30" xfId="0" applyFont="1" applyFill="1" applyBorder="1" applyAlignment="1">
      <alignment horizontal="center" vertical="center" wrapText="1"/>
    </xf>
    <xf numFmtId="0" fontId="4" fillId="7" borderId="29" xfId="0" applyFont="1" applyFill="1" applyBorder="1" applyAlignment="1">
      <alignment horizontal="center" vertical="center" wrapText="1"/>
    </xf>
  </cellXfs>
  <cellStyles count="1">
    <cellStyle name="Normal" xfId="0" builtinId="0"/>
  </cellStyles>
  <dxfs count="6">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4FF0CBF4-891B-4CFB-B552-B82D1FDF6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56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44E3-1C34-452E-A48F-B01625855956}">
  <dimension ref="A1:AJ22"/>
  <sheetViews>
    <sheetView showGridLines="0" tabSelected="1" topLeftCell="H1" zoomScale="50" zoomScaleNormal="50" zoomScaleSheetLayoutView="50" workbookViewId="0">
      <selection activeCell="N16" sqref="N16:N22"/>
    </sheetView>
  </sheetViews>
  <sheetFormatPr baseColWidth="10" defaultRowHeight="15" x14ac:dyDescent="0.25"/>
  <cols>
    <col min="1" max="1" width="36.85546875" customWidth="1"/>
    <col min="2" max="3" width="32.5703125" customWidth="1"/>
    <col min="4" max="4" width="36.28515625" customWidth="1"/>
    <col min="5" max="6" width="20.85546875" customWidth="1"/>
    <col min="7" max="7" width="20.85546875" hidden="1" customWidth="1"/>
    <col min="8" max="8" width="25.42578125" customWidth="1"/>
    <col min="9" max="9" width="59.140625" customWidth="1"/>
    <col min="10" max="10" width="53.7109375" customWidth="1"/>
    <col min="11" max="11" width="24.5703125" customWidth="1"/>
    <col min="12" max="12" width="0" hidden="1" customWidth="1"/>
    <col min="13" max="15" width="24.5703125" customWidth="1"/>
    <col min="16" max="16" width="19.7109375" customWidth="1"/>
    <col min="17" max="17" width="25.140625" customWidth="1"/>
    <col min="18" max="19" width="25.140625" style="14" hidden="1" customWidth="1"/>
    <col min="20" max="20" width="25.140625" customWidth="1"/>
    <col min="21" max="21" width="16.5703125" customWidth="1"/>
    <col min="22" max="22" width="35.42578125" customWidth="1"/>
    <col min="23" max="23" width="33.42578125" customWidth="1"/>
    <col min="24" max="24" width="25.42578125" customWidth="1"/>
    <col min="25" max="25" width="1.7109375" style="14" customWidth="1"/>
    <col min="26" max="28" width="33.42578125" customWidth="1"/>
    <col min="29" max="29" width="40.28515625" customWidth="1"/>
    <col min="30" max="30" width="34.85546875" customWidth="1"/>
    <col min="31" max="31" width="2.28515625" customWidth="1"/>
    <col min="32" max="32" width="42.5703125" customWidth="1"/>
    <col min="33" max="33" width="50.28515625" customWidth="1"/>
    <col min="34" max="36" width="11.42578125" customWidth="1"/>
  </cols>
  <sheetData>
    <row r="1" spans="1:36" ht="27" customHeight="1" x14ac:dyDescent="0.25">
      <c r="A1" s="105"/>
      <c r="B1" s="67" t="s">
        <v>1</v>
      </c>
      <c r="C1" s="68"/>
      <c r="D1" s="68"/>
      <c r="E1" s="68"/>
      <c r="F1" s="68"/>
      <c r="G1" s="68"/>
      <c r="H1" s="68"/>
      <c r="I1" s="68"/>
      <c r="J1" s="68"/>
      <c r="K1" s="68"/>
      <c r="L1" s="68"/>
      <c r="M1" s="68"/>
      <c r="N1" s="68"/>
      <c r="O1" s="68"/>
      <c r="P1" s="68"/>
      <c r="Q1" s="68"/>
      <c r="R1" s="68"/>
      <c r="S1" s="68"/>
      <c r="T1" s="68"/>
      <c r="U1" s="68"/>
      <c r="V1" s="68"/>
      <c r="W1" s="68"/>
      <c r="X1" s="68"/>
      <c r="Y1" s="68"/>
      <c r="Z1" s="68"/>
      <c r="AA1" s="68"/>
      <c r="AB1" s="68"/>
      <c r="AC1" s="69"/>
      <c r="AD1" s="65" t="s">
        <v>2</v>
      </c>
      <c r="AE1" s="66"/>
      <c r="AF1" s="66"/>
      <c r="AG1" s="53" t="s">
        <v>78</v>
      </c>
      <c r="AH1" s="1"/>
      <c r="AI1" s="1"/>
      <c r="AJ1" s="1"/>
    </row>
    <row r="2" spans="1:36" ht="27" customHeight="1" thickBot="1" x14ac:dyDescent="0.3">
      <c r="A2" s="105"/>
      <c r="B2" s="70"/>
      <c r="C2" s="71"/>
      <c r="D2" s="71"/>
      <c r="E2" s="71"/>
      <c r="F2" s="71"/>
      <c r="G2" s="71"/>
      <c r="H2" s="71"/>
      <c r="I2" s="71"/>
      <c r="J2" s="71"/>
      <c r="K2" s="71"/>
      <c r="L2" s="71"/>
      <c r="M2" s="71"/>
      <c r="N2" s="71"/>
      <c r="O2" s="71"/>
      <c r="P2" s="71"/>
      <c r="Q2" s="71"/>
      <c r="R2" s="71"/>
      <c r="S2" s="71"/>
      <c r="T2" s="71"/>
      <c r="U2" s="71"/>
      <c r="V2" s="71"/>
      <c r="W2" s="71"/>
      <c r="X2" s="71"/>
      <c r="Y2" s="71"/>
      <c r="Z2" s="71"/>
      <c r="AA2" s="71"/>
      <c r="AB2" s="71"/>
      <c r="AC2" s="72"/>
      <c r="AD2" s="65" t="s">
        <v>3</v>
      </c>
      <c r="AE2" s="66"/>
      <c r="AF2" s="66"/>
      <c r="AG2" s="54" t="s">
        <v>80</v>
      </c>
      <c r="AH2" s="1"/>
      <c r="AI2" s="1"/>
      <c r="AJ2" s="1"/>
    </row>
    <row r="3" spans="1:36" ht="27" customHeight="1" x14ac:dyDescent="0.25">
      <c r="A3" s="105"/>
      <c r="B3" s="67" t="s">
        <v>4</v>
      </c>
      <c r="C3" s="68"/>
      <c r="D3" s="68"/>
      <c r="E3" s="68"/>
      <c r="F3" s="68"/>
      <c r="G3" s="68"/>
      <c r="H3" s="68"/>
      <c r="I3" s="68"/>
      <c r="J3" s="68"/>
      <c r="K3" s="68"/>
      <c r="L3" s="68"/>
      <c r="M3" s="68"/>
      <c r="N3" s="68"/>
      <c r="O3" s="68"/>
      <c r="P3" s="68"/>
      <c r="Q3" s="68"/>
      <c r="R3" s="68"/>
      <c r="S3" s="68"/>
      <c r="T3" s="68"/>
      <c r="U3" s="68"/>
      <c r="V3" s="68"/>
      <c r="W3" s="68"/>
      <c r="X3" s="68"/>
      <c r="Y3" s="68"/>
      <c r="Z3" s="68"/>
      <c r="AA3" s="68"/>
      <c r="AB3" s="68"/>
      <c r="AC3" s="69"/>
      <c r="AD3" s="65" t="s">
        <v>5</v>
      </c>
      <c r="AE3" s="66"/>
      <c r="AF3" s="66"/>
      <c r="AG3" s="53" t="s">
        <v>79</v>
      </c>
      <c r="AH3" s="1"/>
      <c r="AI3" s="1"/>
      <c r="AJ3" s="1"/>
    </row>
    <row r="4" spans="1:36" ht="27" customHeight="1" thickBot="1" x14ac:dyDescent="0.3">
      <c r="A4" s="105"/>
      <c r="B4" s="70"/>
      <c r="C4" s="71"/>
      <c r="D4" s="71"/>
      <c r="E4" s="71"/>
      <c r="F4" s="71"/>
      <c r="G4" s="71"/>
      <c r="H4" s="71"/>
      <c r="I4" s="71"/>
      <c r="J4" s="71"/>
      <c r="K4" s="71"/>
      <c r="L4" s="71"/>
      <c r="M4" s="71"/>
      <c r="N4" s="71"/>
      <c r="O4" s="71"/>
      <c r="P4" s="71"/>
      <c r="Q4" s="71"/>
      <c r="R4" s="71"/>
      <c r="S4" s="71"/>
      <c r="T4" s="71"/>
      <c r="U4" s="71"/>
      <c r="V4" s="71"/>
      <c r="W4" s="71"/>
      <c r="X4" s="71"/>
      <c r="Y4" s="71"/>
      <c r="Z4" s="71"/>
      <c r="AA4" s="71"/>
      <c r="AB4" s="71"/>
      <c r="AC4" s="72"/>
      <c r="AD4" s="65" t="s">
        <v>7</v>
      </c>
      <c r="AE4" s="66"/>
      <c r="AF4" s="66"/>
      <c r="AG4" s="55">
        <v>43846</v>
      </c>
      <c r="AH4" s="1"/>
      <c r="AI4" s="1"/>
      <c r="AJ4" s="1"/>
    </row>
    <row r="5" spans="1:36" s="14" customFormat="1" ht="27" customHeight="1" thickBot="1" x14ac:dyDescent="0.3">
      <c r="A5" s="26"/>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4"/>
      <c r="AD5" s="33"/>
      <c r="AE5" s="1"/>
      <c r="AF5" s="1"/>
      <c r="AG5" s="1"/>
      <c r="AH5" s="1"/>
      <c r="AI5" s="1"/>
      <c r="AJ5" s="1"/>
    </row>
    <row r="6" spans="1:36" s="14" customFormat="1" ht="59.25" customHeight="1" thickBot="1" x14ac:dyDescent="0.3">
      <c r="A6" s="56" t="s">
        <v>0</v>
      </c>
      <c r="B6" s="106" t="s">
        <v>159</v>
      </c>
      <c r="C6" s="107"/>
      <c r="D6" s="107"/>
      <c r="E6" s="107"/>
      <c r="F6" s="107"/>
      <c r="G6" s="107"/>
      <c r="H6" s="108"/>
      <c r="I6" s="23"/>
      <c r="J6" s="29"/>
      <c r="K6" s="32" t="s">
        <v>83</v>
      </c>
      <c r="L6" s="31"/>
      <c r="M6" s="83">
        <v>44592</v>
      </c>
      <c r="N6" s="84"/>
      <c r="O6" s="23"/>
      <c r="P6" s="23"/>
      <c r="Q6" s="23"/>
      <c r="R6" s="23"/>
      <c r="S6" s="23"/>
      <c r="T6" s="23"/>
      <c r="U6" s="23"/>
      <c r="V6" s="23"/>
      <c r="W6" s="23"/>
      <c r="X6" s="23"/>
      <c r="Y6" s="23"/>
      <c r="Z6" s="23"/>
      <c r="AA6" s="23"/>
      <c r="AB6" s="23"/>
      <c r="AC6" s="24"/>
      <c r="AD6" s="23"/>
      <c r="AE6" s="1"/>
      <c r="AF6" s="1"/>
      <c r="AG6" s="1"/>
      <c r="AH6" s="1"/>
      <c r="AI6" s="1"/>
      <c r="AJ6" s="1"/>
    </row>
    <row r="7" spans="1:36" s="14" customFormat="1" ht="27" customHeight="1" thickBot="1" x14ac:dyDescent="0.3">
      <c r="A7" s="30"/>
      <c r="B7" s="29"/>
      <c r="C7" s="29"/>
      <c r="D7" s="29"/>
      <c r="E7" s="29"/>
      <c r="F7" s="29"/>
      <c r="G7" s="29"/>
      <c r="H7" s="29"/>
      <c r="I7" s="29"/>
      <c r="J7" s="29"/>
      <c r="K7" s="29"/>
      <c r="L7" s="29"/>
      <c r="M7" s="29"/>
      <c r="N7" s="29"/>
      <c r="O7" s="23"/>
      <c r="P7" s="23"/>
      <c r="Q7" s="23"/>
      <c r="R7" s="23"/>
      <c r="S7" s="23"/>
      <c r="T7" s="23"/>
      <c r="U7" s="23"/>
      <c r="V7" s="23"/>
      <c r="W7" s="23"/>
      <c r="X7" s="23"/>
      <c r="Y7" s="23"/>
      <c r="Z7" s="23"/>
      <c r="AA7" s="23"/>
      <c r="AB7" s="23"/>
      <c r="AC7" s="24"/>
      <c r="AD7" s="23"/>
      <c r="AE7" s="1"/>
      <c r="AF7" s="1"/>
      <c r="AG7" s="1"/>
      <c r="AH7" s="1"/>
      <c r="AI7" s="1"/>
      <c r="AJ7" s="1"/>
    </row>
    <row r="8" spans="1:36" s="14" customFormat="1" ht="80.25" customHeight="1" thickBot="1" x14ac:dyDescent="0.3">
      <c r="A8" s="56" t="s">
        <v>81</v>
      </c>
      <c r="B8" s="62" t="s">
        <v>143</v>
      </c>
      <c r="C8" s="63"/>
      <c r="D8" s="63"/>
      <c r="E8" s="63"/>
      <c r="F8" s="63"/>
      <c r="G8" s="63"/>
      <c r="H8" s="63"/>
      <c r="I8" s="64"/>
      <c r="J8" s="23"/>
      <c r="K8" s="27" t="s">
        <v>142</v>
      </c>
      <c r="L8" s="27"/>
      <c r="M8" s="27" t="s">
        <v>132</v>
      </c>
      <c r="N8" s="27" t="s">
        <v>84</v>
      </c>
      <c r="O8" s="27" t="s">
        <v>84</v>
      </c>
      <c r="P8" s="23"/>
      <c r="Q8" s="23"/>
      <c r="R8" s="23"/>
      <c r="S8" s="23"/>
      <c r="T8" s="23"/>
      <c r="U8" s="23"/>
      <c r="V8" s="23"/>
      <c r="W8" s="23"/>
      <c r="X8" s="23"/>
      <c r="Y8" s="23"/>
      <c r="Z8" s="23"/>
      <c r="AA8" s="23"/>
      <c r="AB8" s="23"/>
      <c r="AC8" s="24"/>
      <c r="AD8" s="23"/>
      <c r="AE8" s="1"/>
      <c r="AF8" s="1"/>
      <c r="AG8" s="1"/>
      <c r="AH8" s="1"/>
      <c r="AI8" s="1"/>
      <c r="AJ8" s="1"/>
    </row>
    <row r="9" spans="1:36" s="14" customFormat="1" ht="80.25" customHeight="1" thickBot="1" x14ac:dyDescent="0.3">
      <c r="A9" s="56" t="s">
        <v>82</v>
      </c>
      <c r="B9" s="62" t="s">
        <v>144</v>
      </c>
      <c r="C9" s="63"/>
      <c r="D9" s="63"/>
      <c r="E9" s="63"/>
      <c r="F9" s="63"/>
      <c r="G9" s="63"/>
      <c r="H9" s="63"/>
      <c r="I9" s="64"/>
      <c r="J9" s="23"/>
      <c r="K9" s="58" t="s">
        <v>145</v>
      </c>
      <c r="L9" s="28"/>
      <c r="M9" s="28"/>
      <c r="N9" s="28"/>
      <c r="O9" s="28"/>
      <c r="P9" s="23"/>
      <c r="Q9" s="23"/>
      <c r="R9" s="23"/>
      <c r="S9" s="23"/>
      <c r="T9" s="23"/>
      <c r="U9" s="23"/>
      <c r="V9" s="23"/>
      <c r="W9" s="23"/>
      <c r="X9" s="23"/>
      <c r="Y9" s="23"/>
      <c r="Z9" s="23"/>
      <c r="AA9" s="23"/>
      <c r="AB9" s="23"/>
      <c r="AC9" s="24"/>
      <c r="AD9" s="23"/>
      <c r="AE9" s="1"/>
      <c r="AF9" s="1"/>
      <c r="AG9" s="1"/>
      <c r="AH9" s="1"/>
      <c r="AI9" s="1"/>
      <c r="AJ9" s="1"/>
    </row>
    <row r="10" spans="1:36" s="14" customFormat="1" ht="15.75" customHeight="1" x14ac:dyDescent="0.25">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4"/>
      <c r="AD10" s="23"/>
      <c r="AE10" s="1"/>
      <c r="AF10" s="1"/>
      <c r="AG10" s="1"/>
      <c r="AH10" s="1"/>
      <c r="AI10" s="1"/>
      <c r="AJ10" s="1"/>
    </row>
    <row r="11" spans="1:36" s="14" customFormat="1" ht="15.75" customHeight="1" thickBot="1" x14ac:dyDescent="0.3">
      <c r="A11" s="47"/>
      <c r="B11" s="23"/>
      <c r="C11" s="23"/>
      <c r="D11" s="23"/>
      <c r="E11" s="23"/>
      <c r="F11" s="23"/>
      <c r="G11" s="23"/>
      <c r="H11" s="23"/>
      <c r="I11" s="23"/>
      <c r="J11" s="23"/>
      <c r="K11" s="23"/>
      <c r="L11" s="23"/>
      <c r="M11" s="23"/>
      <c r="N11" s="23"/>
      <c r="O11" s="23"/>
      <c r="P11" s="23"/>
      <c r="Q11" s="23"/>
      <c r="R11" s="23"/>
      <c r="S11" s="23"/>
      <c r="T11" s="23"/>
      <c r="U11" s="23"/>
      <c r="V11" s="23"/>
      <c r="W11" s="23"/>
      <c r="X11" s="23"/>
      <c r="Y11" s="23"/>
      <c r="Z11" s="22"/>
      <c r="AA11" s="22"/>
      <c r="AB11" s="22"/>
      <c r="AC11" s="25"/>
      <c r="AD11" s="57"/>
      <c r="AE11" s="1"/>
      <c r="AF11" s="1"/>
      <c r="AG11" s="1"/>
      <c r="AH11" s="1"/>
      <c r="AI11" s="1"/>
      <c r="AJ11" s="1"/>
    </row>
    <row r="12" spans="1:36" x14ac:dyDescent="0.25">
      <c r="A12" s="109" t="s">
        <v>9</v>
      </c>
      <c r="B12" s="110"/>
      <c r="C12" s="110"/>
      <c r="D12" s="111"/>
      <c r="E12" s="112" t="s">
        <v>10</v>
      </c>
      <c r="F12" s="113"/>
      <c r="G12" s="113"/>
      <c r="H12" s="113"/>
      <c r="I12" s="113"/>
      <c r="J12" s="113"/>
      <c r="K12" s="113"/>
      <c r="L12" s="113"/>
      <c r="M12" s="113"/>
      <c r="N12" s="113"/>
      <c r="O12" s="113"/>
      <c r="P12" s="113"/>
      <c r="Q12" s="113"/>
      <c r="R12" s="113"/>
      <c r="S12" s="113"/>
      <c r="T12" s="113"/>
      <c r="U12" s="113"/>
      <c r="V12" s="113"/>
      <c r="W12" s="113"/>
      <c r="X12" s="114"/>
      <c r="Y12" s="40"/>
      <c r="Z12" s="73" t="s">
        <v>133</v>
      </c>
      <c r="AA12" s="156"/>
      <c r="AB12" s="156"/>
      <c r="AC12" s="156"/>
      <c r="AD12" s="74"/>
      <c r="AE12" s="1"/>
      <c r="AF12" s="73" t="s">
        <v>139</v>
      </c>
      <c r="AG12" s="74"/>
      <c r="AH12" s="1"/>
      <c r="AI12" s="1"/>
      <c r="AJ12" s="1"/>
    </row>
    <row r="13" spans="1:36" x14ac:dyDescent="0.25">
      <c r="A13" s="115" t="s">
        <v>85</v>
      </c>
      <c r="B13" s="99" t="s">
        <v>11</v>
      </c>
      <c r="C13" s="99" t="s">
        <v>12</v>
      </c>
      <c r="D13" s="127" t="s">
        <v>111</v>
      </c>
      <c r="E13" s="152" t="s">
        <v>13</v>
      </c>
      <c r="F13" s="153"/>
      <c r="G13" s="153"/>
      <c r="H13" s="153"/>
      <c r="I13" s="117" t="s">
        <v>14</v>
      </c>
      <c r="J13" s="118"/>
      <c r="K13" s="118"/>
      <c r="L13" s="118"/>
      <c r="M13" s="118"/>
      <c r="N13" s="118"/>
      <c r="O13" s="118"/>
      <c r="P13" s="118"/>
      <c r="Q13" s="118"/>
      <c r="R13" s="34"/>
      <c r="S13" s="34"/>
      <c r="T13" s="117" t="s">
        <v>15</v>
      </c>
      <c r="U13" s="118"/>
      <c r="V13" s="118"/>
      <c r="W13" s="118"/>
      <c r="X13" s="119"/>
      <c r="Y13" s="40"/>
      <c r="Z13" s="75"/>
      <c r="AA13" s="157"/>
      <c r="AB13" s="157"/>
      <c r="AC13" s="157"/>
      <c r="AD13" s="76"/>
      <c r="AE13" s="1"/>
      <c r="AF13" s="75"/>
      <c r="AG13" s="76"/>
      <c r="AH13" s="2"/>
      <c r="AI13" s="2"/>
      <c r="AJ13" s="2"/>
    </row>
    <row r="14" spans="1:36" ht="32.25" customHeight="1" thickBot="1" x14ac:dyDescent="0.3">
      <c r="A14" s="115"/>
      <c r="B14" s="99"/>
      <c r="C14" s="99"/>
      <c r="D14" s="127"/>
      <c r="E14" s="120" t="s">
        <v>16</v>
      </c>
      <c r="F14" s="121"/>
      <c r="G14" s="121"/>
      <c r="H14" s="121"/>
      <c r="I14" s="122" t="s">
        <v>17</v>
      </c>
      <c r="J14" s="123" t="s">
        <v>18</v>
      </c>
      <c r="K14" s="123" t="s">
        <v>19</v>
      </c>
      <c r="L14" s="124" t="s">
        <v>20</v>
      </c>
      <c r="M14" s="99" t="s">
        <v>21</v>
      </c>
      <c r="N14" s="126" t="s">
        <v>22</v>
      </c>
      <c r="O14" s="93" t="s">
        <v>23</v>
      </c>
      <c r="P14" s="99" t="s">
        <v>24</v>
      </c>
      <c r="Q14" s="93" t="s">
        <v>25</v>
      </c>
      <c r="R14" s="93" t="s">
        <v>108</v>
      </c>
      <c r="S14" s="37"/>
      <c r="T14" s="100" t="s">
        <v>26</v>
      </c>
      <c r="U14" s="99" t="s">
        <v>27</v>
      </c>
      <c r="V14" s="93" t="s">
        <v>28</v>
      </c>
      <c r="W14" s="99" t="s">
        <v>110</v>
      </c>
      <c r="X14" s="127"/>
      <c r="Y14" s="48"/>
      <c r="Z14" s="77"/>
      <c r="AA14" s="158"/>
      <c r="AB14" s="158"/>
      <c r="AC14" s="158"/>
      <c r="AD14" s="78"/>
      <c r="AE14" s="2"/>
      <c r="AF14" s="77"/>
      <c r="AG14" s="78"/>
      <c r="AH14" s="2"/>
      <c r="AI14" s="1"/>
      <c r="AJ14" s="2"/>
    </row>
    <row r="15" spans="1:36" ht="74.25" customHeight="1" x14ac:dyDescent="0.25">
      <c r="A15" s="116"/>
      <c r="B15" s="93"/>
      <c r="C15" s="93"/>
      <c r="D15" s="151"/>
      <c r="E15" s="41" t="s">
        <v>86</v>
      </c>
      <c r="F15" s="39" t="s">
        <v>87</v>
      </c>
      <c r="G15" s="3"/>
      <c r="H15" s="4" t="s">
        <v>29</v>
      </c>
      <c r="I15" s="100"/>
      <c r="J15" s="123"/>
      <c r="K15" s="123"/>
      <c r="L15" s="125"/>
      <c r="M15" s="99"/>
      <c r="N15" s="94"/>
      <c r="O15" s="94"/>
      <c r="P15" s="99"/>
      <c r="Q15" s="94"/>
      <c r="R15" s="94"/>
      <c r="S15" s="38"/>
      <c r="T15" s="101"/>
      <c r="U15" s="99"/>
      <c r="V15" s="94"/>
      <c r="W15" s="35" t="s">
        <v>30</v>
      </c>
      <c r="X15" s="42" t="s">
        <v>31</v>
      </c>
      <c r="Y15" s="48"/>
      <c r="Z15" s="51" t="s">
        <v>134</v>
      </c>
      <c r="AA15" s="36" t="s">
        <v>135</v>
      </c>
      <c r="AB15" s="36" t="s">
        <v>136</v>
      </c>
      <c r="AC15" s="36" t="s">
        <v>138</v>
      </c>
      <c r="AD15" s="52" t="s">
        <v>32</v>
      </c>
      <c r="AE15" s="2"/>
      <c r="AF15" s="51" t="s">
        <v>140</v>
      </c>
      <c r="AG15" s="52" t="s">
        <v>141</v>
      </c>
      <c r="AH15" s="2"/>
      <c r="AI15" s="1"/>
      <c r="AJ15" s="2"/>
    </row>
    <row r="16" spans="1:36" ht="83.25" customHeight="1" x14ac:dyDescent="0.25">
      <c r="A16" s="128">
        <v>1</v>
      </c>
      <c r="B16" s="130" t="s">
        <v>147</v>
      </c>
      <c r="C16" s="130" t="s">
        <v>146</v>
      </c>
      <c r="D16" s="130" t="s">
        <v>148</v>
      </c>
      <c r="E16" s="133" t="s">
        <v>102</v>
      </c>
      <c r="F16" s="136" t="s">
        <v>38</v>
      </c>
      <c r="G16" s="85" t="str">
        <f>+CONCATENATE(E16," - ",F16)</f>
        <v>MUY BAJA - MAYOR</v>
      </c>
      <c r="H16" s="138" t="str">
        <f>+VLOOKUP(G16,Datos!D3:E17,2,FALSE)</f>
        <v>ALTO</v>
      </c>
      <c r="I16" s="141" t="s">
        <v>149</v>
      </c>
      <c r="J16" s="5" t="s">
        <v>33</v>
      </c>
      <c r="K16" s="6" t="s">
        <v>113</v>
      </c>
      <c r="L16" s="7">
        <f>IF(K16="ASIGNADO",15,IF(K16="NO ASIGNADO",0,""))</f>
        <v>0</v>
      </c>
      <c r="M16" s="143">
        <f>SUM(L16:L22)</f>
        <v>0</v>
      </c>
      <c r="N16" s="145" t="s">
        <v>153</v>
      </c>
      <c r="O16" s="98">
        <f>IF(O19="DÉBIL",0,IF(O19="MODERADO",50,IF(O19="FUERTE",100,"")))</f>
        <v>0</v>
      </c>
      <c r="P16" s="95" t="str">
        <f>IF(AND(M19="FUERTE",N16="FUERTE (SIEMPRE SE EJECUTA)"),"NO","SÍ")</f>
        <v>SÍ</v>
      </c>
      <c r="Q16" s="173" t="s">
        <v>34</v>
      </c>
      <c r="R16" s="88" t="str">
        <f>IF(AND(E16="MUY BAJA",Q19=2),"MUY BAJA",IF(AND(E16="BAJA",Q19=2),"MUY BAJA",IF(AND(E16="MEDIA",Q19=2),"MUY BAJA",IF(AND(E16="ALTA",Q19=2),"BAJA",IF(AND(E16="MUY ALTA",Q19=2),"MEDIA",IF(AND(E16="MUY BAJA",Q19=1),"MUY BAJA",IF(AND(E16="BAJA",Q19=1),"MUY BAJA",IF(AND(E16="MEDIA",Q19=1),"BAJA",IF(AND(E16="ALTA",Q19=1),"MEDIA",IF(AND(E16="MUY ALTA",Q19=1),"ALTA",E16))))))))))</f>
        <v>MUY BAJA</v>
      </c>
      <c r="S16" s="85" t="str">
        <f>+CONCATENATE(R16," - ",F16)</f>
        <v>MUY BAJA - MAYOR</v>
      </c>
      <c r="T16" s="138" t="str">
        <f>+VLOOKUP(S16,Datos!$D$3:$E$17,2,FALSE)</f>
        <v>ALTO</v>
      </c>
      <c r="U16" s="174" t="s">
        <v>129</v>
      </c>
      <c r="V16" s="159" t="s">
        <v>155</v>
      </c>
      <c r="W16" s="102" t="s">
        <v>156</v>
      </c>
      <c r="X16" s="91" t="s">
        <v>157</v>
      </c>
      <c r="Y16" s="49"/>
      <c r="Z16" s="79"/>
      <c r="AA16" s="166"/>
      <c r="AB16" s="163"/>
      <c r="AC16" s="163"/>
      <c r="AD16" s="81"/>
      <c r="AE16" s="1"/>
      <c r="AF16" s="79"/>
      <c r="AG16" s="81"/>
      <c r="AH16" s="1"/>
      <c r="AI16" s="1"/>
      <c r="AJ16" s="1"/>
    </row>
    <row r="17" spans="1:36" ht="83.25" customHeight="1" x14ac:dyDescent="0.25">
      <c r="A17" s="128"/>
      <c r="B17" s="131"/>
      <c r="C17" s="131"/>
      <c r="D17" s="131"/>
      <c r="E17" s="134"/>
      <c r="F17" s="136"/>
      <c r="G17" s="86"/>
      <c r="H17" s="139"/>
      <c r="I17" s="141"/>
      <c r="J17" s="8" t="s">
        <v>37</v>
      </c>
      <c r="K17" s="9" t="s">
        <v>115</v>
      </c>
      <c r="L17" s="10">
        <f>IF(K17="ADECUADO",15,IF(K17="INADECUADO",0,""))</f>
        <v>0</v>
      </c>
      <c r="M17" s="144"/>
      <c r="N17" s="146"/>
      <c r="O17" s="98"/>
      <c r="P17" s="96"/>
      <c r="Q17" s="173"/>
      <c r="R17" s="89"/>
      <c r="S17" s="86"/>
      <c r="T17" s="139"/>
      <c r="U17" s="175"/>
      <c r="V17" s="160"/>
      <c r="W17" s="103"/>
      <c r="X17" s="92"/>
      <c r="Y17" s="49"/>
      <c r="Z17" s="79"/>
      <c r="AA17" s="166"/>
      <c r="AB17" s="163"/>
      <c r="AC17" s="163"/>
      <c r="AD17" s="81"/>
      <c r="AE17" s="1"/>
      <c r="AF17" s="79"/>
      <c r="AG17" s="81"/>
      <c r="AH17" s="1"/>
      <c r="AI17" s="1"/>
      <c r="AJ17" s="1"/>
    </row>
    <row r="18" spans="1:36" ht="83.25" customHeight="1" x14ac:dyDescent="0.25">
      <c r="A18" s="128"/>
      <c r="B18" s="131"/>
      <c r="C18" s="131"/>
      <c r="D18" s="131"/>
      <c r="E18" s="134"/>
      <c r="F18" s="136"/>
      <c r="G18" s="86"/>
      <c r="H18" s="139"/>
      <c r="I18" s="141"/>
      <c r="J18" s="43" t="s">
        <v>39</v>
      </c>
      <c r="K18" s="9" t="s">
        <v>117</v>
      </c>
      <c r="L18" s="10">
        <f>IF(K18="OPORTUNA",15,IF(K18="INOPORTUNA",0,""))</f>
        <v>0</v>
      </c>
      <c r="M18" s="144"/>
      <c r="N18" s="146"/>
      <c r="O18" s="98"/>
      <c r="P18" s="96"/>
      <c r="Q18" s="12" t="s">
        <v>40</v>
      </c>
      <c r="R18" s="89"/>
      <c r="S18" s="86"/>
      <c r="T18" s="139"/>
      <c r="U18" s="175"/>
      <c r="V18" s="160"/>
      <c r="W18" s="103"/>
      <c r="X18" s="92"/>
      <c r="Y18" s="49"/>
      <c r="Z18" s="79"/>
      <c r="AA18" s="166"/>
      <c r="AB18" s="163"/>
      <c r="AC18" s="163"/>
      <c r="AD18" s="81"/>
      <c r="AE18" s="1"/>
      <c r="AF18" s="79"/>
      <c r="AG18" s="81"/>
      <c r="AH18" s="1"/>
      <c r="AI18" s="1"/>
      <c r="AJ18" s="1"/>
    </row>
    <row r="19" spans="1:36" ht="83.25" customHeight="1" x14ac:dyDescent="0.25">
      <c r="A19" s="128"/>
      <c r="B19" s="131"/>
      <c r="C19" s="131"/>
      <c r="D19" s="131"/>
      <c r="E19" s="134"/>
      <c r="F19" s="136"/>
      <c r="G19" s="86"/>
      <c r="H19" s="139"/>
      <c r="I19" s="141"/>
      <c r="J19" s="8" t="s">
        <v>42</v>
      </c>
      <c r="K19" s="9" t="s">
        <v>120</v>
      </c>
      <c r="L19" s="10">
        <f>IF(K19="PREVENIR",15,IF(K19="DETECTAR",10,IF(K19="NO ES UN CONTROL",0,"")))</f>
        <v>0</v>
      </c>
      <c r="M19" s="148" t="str">
        <f>IF(M16&lt;86,"DÉBIL",IF(M16&lt;96,"MODERADO",IF(M16&lt;101,"FUERTE","")))</f>
        <v>DÉBIL</v>
      </c>
      <c r="N19" s="146"/>
      <c r="O19" s="168" t="str">
        <f>IF(AND(M19="FUERTE",N16="FUERTE (SIEMPRE SE EJECUTA)"),"FUERTE",IF(OR(M19="DÉBIL",N16="DÉBIL (NO SE EJECUTA)"),"DÉBIL",IF(OR(M19="MODERADO",N16="MODERADO (ALGUNAS VECES)"),"MODERADO")))</f>
        <v>DÉBIL</v>
      </c>
      <c r="P19" s="96"/>
      <c r="Q19" s="170" t="str">
        <f>IF(AND($O$19="FUERTE",$Q$16="DIRECTAMENTE"),2,IF(AND($O$19="FUERTE",$Q$16="DIRECTAMENTE"),2,IF(AND($O$19="FUERTE",$Q$16="DIRECTAMENTE"),2,IF(AND($O$19="FUERTE",$Q$16="NO DISMINUYE"),0,IF(AND($O$19="MODERADO",$Q$16="DIRECTAMENTE"),1,IF(AND($O$19="MODERADO",$Q$16="DIRECTAMENTE"),1,IF(AND($O$19="MODERADO",$Q$16="DIRECTAMENTE"),1,IF(AND($O$19="MODERADO",$Q$16="NO DISMINUYE"),0,"N/A"))))))))</f>
        <v>N/A</v>
      </c>
      <c r="R19" s="89"/>
      <c r="S19" s="86"/>
      <c r="T19" s="139"/>
      <c r="U19" s="175"/>
      <c r="V19" s="154" t="s">
        <v>137</v>
      </c>
      <c r="W19" s="103"/>
      <c r="X19" s="154" t="s">
        <v>131</v>
      </c>
      <c r="Y19" s="50"/>
      <c r="Z19" s="79"/>
      <c r="AA19" s="166"/>
      <c r="AB19" s="163"/>
      <c r="AC19" s="163"/>
      <c r="AD19" s="81"/>
      <c r="AE19" s="1"/>
      <c r="AF19" s="79"/>
      <c r="AG19" s="81"/>
      <c r="AH19" s="1"/>
      <c r="AI19" s="1"/>
      <c r="AJ19" s="1"/>
    </row>
    <row r="20" spans="1:36" ht="83.25" customHeight="1" x14ac:dyDescent="0.25">
      <c r="A20" s="128"/>
      <c r="B20" s="131"/>
      <c r="C20" s="131"/>
      <c r="D20" s="131"/>
      <c r="E20" s="134"/>
      <c r="F20" s="136"/>
      <c r="G20" s="86"/>
      <c r="H20" s="139"/>
      <c r="I20" s="141"/>
      <c r="J20" s="8" t="s">
        <v>43</v>
      </c>
      <c r="K20" s="9" t="s">
        <v>122</v>
      </c>
      <c r="L20" s="10">
        <f>IF(K20="CONFIABLE",15,IF(K20="NO CONFIABLE",0,""))</f>
        <v>0</v>
      </c>
      <c r="M20" s="149"/>
      <c r="N20" s="146"/>
      <c r="O20" s="168"/>
      <c r="P20" s="96"/>
      <c r="Q20" s="171"/>
      <c r="R20" s="89"/>
      <c r="S20" s="86"/>
      <c r="T20" s="139"/>
      <c r="U20" s="175"/>
      <c r="V20" s="155"/>
      <c r="W20" s="103"/>
      <c r="X20" s="155"/>
      <c r="Y20" s="50"/>
      <c r="Z20" s="79"/>
      <c r="AA20" s="166"/>
      <c r="AB20" s="163"/>
      <c r="AC20" s="163"/>
      <c r="AD20" s="81"/>
      <c r="AE20" s="1"/>
      <c r="AF20" s="79"/>
      <c r="AG20" s="81"/>
      <c r="AH20" s="1"/>
      <c r="AI20" s="1"/>
      <c r="AJ20" s="1"/>
    </row>
    <row r="21" spans="1:36" ht="83.25" customHeight="1" x14ac:dyDescent="0.25">
      <c r="A21" s="128"/>
      <c r="B21" s="131"/>
      <c r="C21" s="131"/>
      <c r="D21" s="131"/>
      <c r="E21" s="134"/>
      <c r="F21" s="136"/>
      <c r="G21" s="86"/>
      <c r="H21" s="139"/>
      <c r="I21" s="141"/>
      <c r="J21" s="8" t="s">
        <v>44</v>
      </c>
      <c r="K21" s="9" t="s">
        <v>124</v>
      </c>
      <c r="L21" s="10" t="str">
        <f>IF(K21="SE INVESTIGAN Y SE RESUELVEN OPORTUNAMENTE",15,IF(K21="NO SE INVESTIGAN Y SE RESUELVEN OPORTUNAMENTE",0,""))</f>
        <v/>
      </c>
      <c r="M21" s="149"/>
      <c r="N21" s="146"/>
      <c r="O21" s="168"/>
      <c r="P21" s="96"/>
      <c r="Q21" s="171"/>
      <c r="R21" s="89"/>
      <c r="S21" s="86"/>
      <c r="T21" s="139"/>
      <c r="U21" s="175"/>
      <c r="V21" s="161"/>
      <c r="W21" s="103"/>
      <c r="X21" s="159" t="s">
        <v>158</v>
      </c>
      <c r="Y21" s="49"/>
      <c r="Z21" s="79"/>
      <c r="AA21" s="166"/>
      <c r="AB21" s="163"/>
      <c r="AC21" s="163"/>
      <c r="AD21" s="81"/>
      <c r="AE21" s="1"/>
      <c r="AF21" s="79"/>
      <c r="AG21" s="81"/>
      <c r="AH21" s="1"/>
      <c r="AI21" s="1"/>
      <c r="AJ21" s="1"/>
    </row>
    <row r="22" spans="1:36" ht="83.25" customHeight="1" thickBot="1" x14ac:dyDescent="0.3">
      <c r="A22" s="129"/>
      <c r="B22" s="132"/>
      <c r="C22" s="132"/>
      <c r="D22" s="132"/>
      <c r="E22" s="135"/>
      <c r="F22" s="137"/>
      <c r="G22" s="87"/>
      <c r="H22" s="140"/>
      <c r="I22" s="142"/>
      <c r="J22" s="44" t="s">
        <v>45</v>
      </c>
      <c r="K22" s="45" t="s">
        <v>127</v>
      </c>
      <c r="L22" s="46">
        <f>IF(K22="COMPLETA",10,IF(K22="INCOMPLETA",5,IF(K22="NO EXISTE",0,"")))</f>
        <v>0</v>
      </c>
      <c r="M22" s="150"/>
      <c r="N22" s="147"/>
      <c r="O22" s="169"/>
      <c r="P22" s="97"/>
      <c r="Q22" s="172"/>
      <c r="R22" s="90"/>
      <c r="S22" s="87"/>
      <c r="T22" s="140"/>
      <c r="U22" s="176"/>
      <c r="V22" s="162"/>
      <c r="W22" s="104"/>
      <c r="X22" s="165"/>
      <c r="Y22" s="49"/>
      <c r="Z22" s="80"/>
      <c r="AA22" s="167"/>
      <c r="AB22" s="164"/>
      <c r="AC22" s="164"/>
      <c r="AD22" s="82"/>
      <c r="AE22" s="1"/>
      <c r="AF22" s="80"/>
      <c r="AG22" s="82"/>
      <c r="AH22" s="1"/>
      <c r="AI22" s="1"/>
      <c r="AJ22" s="1"/>
    </row>
  </sheetData>
  <dataConsolidate/>
  <mergeCells count="72">
    <mergeCell ref="O19:O22"/>
    <mergeCell ref="Q19:Q22"/>
    <mergeCell ref="Q16:Q17"/>
    <mergeCell ref="T16:T22"/>
    <mergeCell ref="U16:U22"/>
    <mergeCell ref="S16:S22"/>
    <mergeCell ref="X19:X20"/>
    <mergeCell ref="Z12:AD14"/>
    <mergeCell ref="V16:V18"/>
    <mergeCell ref="V19:V20"/>
    <mergeCell ref="V21:V22"/>
    <mergeCell ref="AC16:AC22"/>
    <mergeCell ref="X21:X22"/>
    <mergeCell ref="AA16:AA22"/>
    <mergeCell ref="AB16:AB22"/>
    <mergeCell ref="AD16:AD22"/>
    <mergeCell ref="C13:C15"/>
    <mergeCell ref="D13:D15"/>
    <mergeCell ref="E13:H13"/>
    <mergeCell ref="I13:Q13"/>
    <mergeCell ref="R14:R15"/>
    <mergeCell ref="F16:F22"/>
    <mergeCell ref="H16:H22"/>
    <mergeCell ref="I16:I22"/>
    <mergeCell ref="M16:M18"/>
    <mergeCell ref="N16:N22"/>
    <mergeCell ref="M19:M22"/>
    <mergeCell ref="A16:A22"/>
    <mergeCell ref="B16:B22"/>
    <mergeCell ref="C16:C22"/>
    <mergeCell ref="D16:D22"/>
    <mergeCell ref="E16:E22"/>
    <mergeCell ref="A1:A4"/>
    <mergeCell ref="B6:H6"/>
    <mergeCell ref="A12:D12"/>
    <mergeCell ref="E12:X12"/>
    <mergeCell ref="A13:A15"/>
    <mergeCell ref="B13:B15"/>
    <mergeCell ref="T13:X13"/>
    <mergeCell ref="E14:H14"/>
    <mergeCell ref="I14:I15"/>
    <mergeCell ref="J14:J15"/>
    <mergeCell ref="K14:K15"/>
    <mergeCell ref="L14:L15"/>
    <mergeCell ref="M14:M15"/>
    <mergeCell ref="N14:N15"/>
    <mergeCell ref="V14:V15"/>
    <mergeCell ref="W14:X14"/>
    <mergeCell ref="AF12:AG14"/>
    <mergeCell ref="AF16:AF22"/>
    <mergeCell ref="AG16:AG22"/>
    <mergeCell ref="M6:N6"/>
    <mergeCell ref="G16:G22"/>
    <mergeCell ref="R16:R22"/>
    <mergeCell ref="X16:X18"/>
    <mergeCell ref="Q14:Q15"/>
    <mergeCell ref="O14:O15"/>
    <mergeCell ref="P16:P22"/>
    <mergeCell ref="O16:O18"/>
    <mergeCell ref="P14:P15"/>
    <mergeCell ref="T14:T15"/>
    <mergeCell ref="U14:U15"/>
    <mergeCell ref="W16:W22"/>
    <mergeCell ref="Z16:Z22"/>
    <mergeCell ref="B8:I8"/>
    <mergeCell ref="B9:I9"/>
    <mergeCell ref="AD1:AF1"/>
    <mergeCell ref="AD2:AF2"/>
    <mergeCell ref="AD3:AF3"/>
    <mergeCell ref="AD4:AF4"/>
    <mergeCell ref="B1:AC2"/>
    <mergeCell ref="B3:AC4"/>
  </mergeCells>
  <conditionalFormatting sqref="H16:H22">
    <cfRule type="containsText" dxfId="5" priority="12" operator="containsText" text="EXTREMO">
      <formula>NOT(ISERROR(SEARCH("EXTREMO",H16)))</formula>
    </cfRule>
    <cfRule type="containsText" dxfId="4" priority="13" operator="containsText" text="ALTO">
      <formula>NOT(ISERROR(SEARCH("ALTO",H16)))</formula>
    </cfRule>
    <cfRule type="containsText" dxfId="3" priority="14" operator="containsText" text="MODERADO">
      <formula>NOT(ISERROR(SEARCH("MODERADO",H16)))</formula>
    </cfRule>
  </conditionalFormatting>
  <conditionalFormatting sqref="T16:T22">
    <cfRule type="containsText" dxfId="2" priority="1" operator="containsText" text="EXTREMO">
      <formula>NOT(ISERROR(SEARCH("EXTREMO",T16)))</formula>
    </cfRule>
    <cfRule type="containsText" dxfId="1" priority="2" operator="containsText" text="ALTO">
      <formula>NOT(ISERROR(SEARCH("ALTO",T16)))</formula>
    </cfRule>
    <cfRule type="containsText" dxfId="0" priority="3" operator="containsText" text="MODERADO">
      <formula>NOT(ISERROR(SEARCH("MODERADO",T16)))</formula>
    </cfRule>
  </conditionalFormatting>
  <dataValidations count="1">
    <dataValidation type="list" allowBlank="1" showInputMessage="1" showErrorMessage="1" sqref="Q16:Q17" xr:uid="{3993155C-8C7B-472E-BF88-20C663FE241B}">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DF3E83F7-E827-41D4-9D70-8EC7813050C7}">
          <x14:formula1>
            <xm:f>Datos!$J$5:$L$5</xm:f>
          </x14:formula1>
          <xm:sqref>K19</xm:sqref>
        </x14:dataValidation>
        <x14:dataValidation type="list" allowBlank="1" showInputMessage="1" showErrorMessage="1" xr:uid="{6F7C15BA-07C8-43F7-9DB3-EA011C717F84}">
          <x14:formula1>
            <xm:f>Datos!$A$11:$A$13</xm:f>
          </x14:formula1>
          <xm:sqref>U16:U22</xm:sqref>
        </x14:dataValidation>
        <x14:dataValidation type="list" allowBlank="1" showInputMessage="1" showErrorMessage="1" xr:uid="{8E3CFAC4-75A6-40F4-AAD1-9F34E51B3EEE}">
          <x14:formula1>
            <xm:f>Datos!$J$7:$K$7</xm:f>
          </x14:formula1>
          <xm:sqref>K21</xm:sqref>
        </x14:dataValidation>
        <x14:dataValidation type="list" allowBlank="1" showInputMessage="1" showErrorMessage="1" xr:uid="{27D28193-0F75-4F4D-8D32-298C19D42BA7}">
          <x14:formula1>
            <xm:f>Datos!$J$6:$K$6</xm:f>
          </x14:formula1>
          <xm:sqref>K20</xm:sqref>
        </x14:dataValidation>
        <x14:dataValidation type="list" allowBlank="1" showInputMessage="1" showErrorMessage="1" xr:uid="{9ECA6DED-0CE3-4D86-A286-D1DCAA54D3E6}">
          <x14:formula1>
            <xm:f>Datos!$J$3:$K$3</xm:f>
          </x14:formula1>
          <xm:sqref>K17</xm:sqref>
        </x14:dataValidation>
        <x14:dataValidation type="list" allowBlank="1" showInputMessage="1" showErrorMessage="1" xr:uid="{47CAD802-F707-465A-99CA-6FF7C8FCEAFA}">
          <x14:formula1>
            <xm:f>Datos!$J$2:$K$2</xm:f>
          </x14:formula1>
          <xm:sqref>K16</xm:sqref>
        </x14:dataValidation>
        <x14:dataValidation type="list" allowBlank="1" showInputMessage="1" showErrorMessage="1" xr:uid="{F2859424-D928-4BD9-B7C5-0D6120E7EAE8}">
          <x14:formula1>
            <xm:f>Datos!$J$8:$L$8</xm:f>
          </x14:formula1>
          <xm:sqref>K22</xm:sqref>
        </x14:dataValidation>
        <x14:dataValidation type="list" allowBlank="1" showInputMessage="1" showErrorMessage="1" xr:uid="{7F1943C0-07F6-410F-9F18-E3142E305EB7}">
          <x14:formula1>
            <xm:f>Datos!$B$3:$B$5</xm:f>
          </x14:formula1>
          <xm:sqref>F16:F22</xm:sqref>
        </x14:dataValidation>
        <x14:dataValidation type="list" allowBlank="1" showInputMessage="1" showErrorMessage="1" xr:uid="{299F8FAB-2CA6-4E4C-B84A-C1C2EEEA8629}">
          <x14:formula1>
            <xm:f>Datos!$A$3:$A$7</xm:f>
          </x14:formula1>
          <xm:sqref>E16</xm:sqref>
        </x14:dataValidation>
        <x14:dataValidation type="list" allowBlank="1" showInputMessage="1" showErrorMessage="1" xr:uid="{2DBE33C8-EB01-4226-AD14-367F7BCEE6D2}">
          <x14:formula1>
            <xm:f>Datos!$J$4:$K$4</xm:f>
          </x14:formula1>
          <xm:sqref>K18</xm:sqref>
        </x14:dataValidation>
        <x14:dataValidation type="list" allowBlank="1" showInputMessage="1" showErrorMessage="1" xr:uid="{20B6DE06-DC9C-42A2-A3F4-57CDBB2D0BA8}">
          <x14:formula1>
            <xm:f>Datos!$A$17:$A$18</xm:f>
          </x14:formula1>
          <xm:sqref>V21:V22</xm:sqref>
        </x14:dataValidation>
        <x14:dataValidation type="list" allowBlank="1" showInputMessage="1" showErrorMessage="1" xr:uid="{BAF94A95-4EA0-43D5-87CC-D589EF87DF15}">
          <x14:formula1>
            <xm:f>Datos!$I$14:$I$16</xm:f>
          </x14:formula1>
          <xm:sqref>N16:N22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B4A57-69FD-478E-BA6F-477ECA181030}">
  <dimension ref="A2:L18"/>
  <sheetViews>
    <sheetView workbookViewId="0">
      <selection activeCell="G13" sqref="G13"/>
    </sheetView>
  </sheetViews>
  <sheetFormatPr baseColWidth="10" defaultRowHeight="15" x14ac:dyDescent="0.25"/>
  <cols>
    <col min="1" max="1" width="30.7109375" customWidth="1"/>
    <col min="2" max="2" width="23" customWidth="1"/>
    <col min="4" max="4" width="31" bestFit="1" customWidth="1"/>
    <col min="9" max="9" width="68.5703125" customWidth="1"/>
    <col min="10" max="12" width="17.140625" customWidth="1"/>
  </cols>
  <sheetData>
    <row r="2" spans="1:12" ht="15.75" x14ac:dyDescent="0.25">
      <c r="A2" t="s">
        <v>86</v>
      </c>
      <c r="B2" t="s">
        <v>87</v>
      </c>
      <c r="D2" s="14" t="s">
        <v>88</v>
      </c>
      <c r="E2" s="14"/>
      <c r="I2" s="5" t="s">
        <v>33</v>
      </c>
      <c r="J2" t="s">
        <v>112</v>
      </c>
      <c r="K2" t="s">
        <v>113</v>
      </c>
    </row>
    <row r="3" spans="1:12" ht="31.5" x14ac:dyDescent="0.25">
      <c r="A3" t="s">
        <v>102</v>
      </c>
      <c r="B3" t="s">
        <v>8</v>
      </c>
      <c r="D3" s="14" t="s">
        <v>89</v>
      </c>
      <c r="E3" s="14" t="s">
        <v>8</v>
      </c>
      <c r="I3" s="8" t="s">
        <v>37</v>
      </c>
      <c r="J3" t="s">
        <v>114</v>
      </c>
      <c r="K3" t="s">
        <v>115</v>
      </c>
    </row>
    <row r="4" spans="1:12" ht="31.5" x14ac:dyDescent="0.25">
      <c r="A4" t="s">
        <v>103</v>
      </c>
      <c r="B4" t="s">
        <v>38</v>
      </c>
      <c r="D4" s="14" t="s">
        <v>90</v>
      </c>
      <c r="E4" s="14" t="s">
        <v>36</v>
      </c>
      <c r="I4" s="11" t="s">
        <v>39</v>
      </c>
      <c r="J4" t="s">
        <v>116</v>
      </c>
      <c r="K4" t="s">
        <v>117</v>
      </c>
    </row>
    <row r="5" spans="1:12" ht="63" x14ac:dyDescent="0.25">
      <c r="A5" t="s">
        <v>104</v>
      </c>
      <c r="B5" t="s">
        <v>41</v>
      </c>
      <c r="D5" s="14" t="s">
        <v>91</v>
      </c>
      <c r="E5" s="14" t="s">
        <v>35</v>
      </c>
      <c r="I5" s="8" t="s">
        <v>42</v>
      </c>
      <c r="J5" t="s">
        <v>118</v>
      </c>
      <c r="K5" t="s">
        <v>119</v>
      </c>
      <c r="L5" t="s">
        <v>120</v>
      </c>
    </row>
    <row r="6" spans="1:12" ht="31.5" x14ac:dyDescent="0.25">
      <c r="A6" t="s">
        <v>105</v>
      </c>
      <c r="D6" s="14" t="s">
        <v>92</v>
      </c>
      <c r="E6" s="14" t="s">
        <v>8</v>
      </c>
      <c r="I6" s="8" t="s">
        <v>43</v>
      </c>
      <c r="J6" t="s">
        <v>121</v>
      </c>
      <c r="K6" t="s">
        <v>122</v>
      </c>
    </row>
    <row r="7" spans="1:12" ht="47.25" x14ac:dyDescent="0.25">
      <c r="A7" t="s">
        <v>106</v>
      </c>
      <c r="D7" s="14" t="s">
        <v>93</v>
      </c>
      <c r="E7" s="14" t="s">
        <v>36</v>
      </c>
      <c r="I7" s="8" t="s">
        <v>44</v>
      </c>
      <c r="J7" s="21" t="s">
        <v>123</v>
      </c>
      <c r="K7" s="21" t="s">
        <v>124</v>
      </c>
    </row>
    <row r="8" spans="1:12" ht="31.5" x14ac:dyDescent="0.25">
      <c r="D8" s="14" t="s">
        <v>94</v>
      </c>
      <c r="E8" s="14" t="s">
        <v>35</v>
      </c>
      <c r="I8" s="13" t="s">
        <v>45</v>
      </c>
      <c r="J8" t="s">
        <v>125</v>
      </c>
      <c r="K8" t="s">
        <v>126</v>
      </c>
      <c r="L8" t="s">
        <v>127</v>
      </c>
    </row>
    <row r="9" spans="1:12" x14ac:dyDescent="0.25">
      <c r="A9" t="s">
        <v>128</v>
      </c>
      <c r="D9" s="14" t="s">
        <v>95</v>
      </c>
      <c r="E9" s="14" t="s">
        <v>8</v>
      </c>
    </row>
    <row r="10" spans="1:12" x14ac:dyDescent="0.25">
      <c r="D10" s="14" t="s">
        <v>109</v>
      </c>
      <c r="E10" s="14" t="s">
        <v>36</v>
      </c>
    </row>
    <row r="11" spans="1:12" x14ac:dyDescent="0.25">
      <c r="A11" t="s">
        <v>129</v>
      </c>
      <c r="D11" s="14" t="s">
        <v>96</v>
      </c>
      <c r="E11" s="14" t="s">
        <v>35</v>
      </c>
    </row>
    <row r="12" spans="1:12" x14ac:dyDescent="0.25">
      <c r="A12" t="s">
        <v>130</v>
      </c>
      <c r="D12" s="14" t="s">
        <v>97</v>
      </c>
      <c r="E12" s="14" t="s">
        <v>36</v>
      </c>
    </row>
    <row r="13" spans="1:12" x14ac:dyDescent="0.25">
      <c r="D13" s="14" t="s">
        <v>98</v>
      </c>
      <c r="E13" s="14" t="s">
        <v>36</v>
      </c>
      <c r="I13" t="s">
        <v>150</v>
      </c>
    </row>
    <row r="14" spans="1:12" x14ac:dyDescent="0.25">
      <c r="D14" s="14" t="s">
        <v>99</v>
      </c>
      <c r="E14" s="14" t="s">
        <v>35</v>
      </c>
      <c r="I14" t="s">
        <v>151</v>
      </c>
    </row>
    <row r="15" spans="1:12" x14ac:dyDescent="0.25">
      <c r="D15" s="14" t="s">
        <v>100</v>
      </c>
      <c r="E15" s="14" t="s">
        <v>36</v>
      </c>
      <c r="I15" t="s">
        <v>154</v>
      </c>
    </row>
    <row r="16" spans="1:12" x14ac:dyDescent="0.25">
      <c r="A16" t="s">
        <v>137</v>
      </c>
      <c r="D16" s="14" t="s">
        <v>101</v>
      </c>
      <c r="E16" s="14" t="s">
        <v>36</v>
      </c>
      <c r="I16" t="s">
        <v>152</v>
      </c>
    </row>
    <row r="17" spans="1:5" x14ac:dyDescent="0.25">
      <c r="A17" t="s">
        <v>51</v>
      </c>
      <c r="D17" s="14" t="s">
        <v>107</v>
      </c>
      <c r="E17" s="14" t="s">
        <v>35</v>
      </c>
    </row>
    <row r="18" spans="1:5" x14ac:dyDescent="0.25">
      <c r="A18"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BC9E-1342-4B27-B7E6-88039020CAD1}">
  <dimension ref="A1:D29"/>
  <sheetViews>
    <sheetView workbookViewId="0">
      <selection activeCell="C32" sqref="C32"/>
    </sheetView>
  </sheetViews>
  <sheetFormatPr baseColWidth="10" defaultRowHeight="15" x14ac:dyDescent="0.25"/>
  <cols>
    <col min="1" max="1" width="4.85546875" customWidth="1"/>
    <col min="2" max="2" width="77.42578125" customWidth="1"/>
    <col min="3" max="4" width="30.7109375" customWidth="1"/>
  </cols>
  <sheetData>
    <row r="1" spans="1:4" ht="15.75" thickBot="1" x14ac:dyDescent="0.3">
      <c r="A1" s="183" t="s">
        <v>46</v>
      </c>
      <c r="B1" s="184"/>
      <c r="C1" s="184"/>
      <c r="D1" s="185"/>
    </row>
    <row r="2" spans="1:4" ht="15.75" thickBot="1" x14ac:dyDescent="0.3">
      <c r="A2" s="186" t="s">
        <v>47</v>
      </c>
      <c r="B2" s="15" t="s">
        <v>48</v>
      </c>
      <c r="C2" s="188" t="s">
        <v>49</v>
      </c>
      <c r="D2" s="189"/>
    </row>
    <row r="3" spans="1:4" ht="15.75" thickBot="1" x14ac:dyDescent="0.3">
      <c r="A3" s="187"/>
      <c r="B3" s="16" t="s">
        <v>50</v>
      </c>
      <c r="C3" s="18" t="s">
        <v>51</v>
      </c>
      <c r="D3" s="18" t="s">
        <v>6</v>
      </c>
    </row>
    <row r="4" spans="1:4" ht="15.75" thickBot="1" x14ac:dyDescent="0.3">
      <c r="A4" s="19">
        <v>1</v>
      </c>
      <c r="B4" s="17" t="s">
        <v>52</v>
      </c>
      <c r="C4" s="60" t="s">
        <v>145</v>
      </c>
      <c r="D4" s="60"/>
    </row>
    <row r="5" spans="1:4" ht="15.75" thickBot="1" x14ac:dyDescent="0.3">
      <c r="A5" s="19">
        <v>2</v>
      </c>
      <c r="B5" s="17" t="s">
        <v>53</v>
      </c>
      <c r="C5" s="60" t="s">
        <v>145</v>
      </c>
      <c r="D5" s="60"/>
    </row>
    <row r="6" spans="1:4" ht="15.75" thickBot="1" x14ac:dyDescent="0.3">
      <c r="A6" s="19">
        <v>3</v>
      </c>
      <c r="B6" s="17" t="s">
        <v>54</v>
      </c>
      <c r="C6" s="60"/>
      <c r="D6" s="60" t="s">
        <v>145</v>
      </c>
    </row>
    <row r="7" spans="1:4" ht="15.75" thickBot="1" x14ac:dyDescent="0.3">
      <c r="A7" s="19">
        <v>4</v>
      </c>
      <c r="B7" s="17" t="s">
        <v>55</v>
      </c>
      <c r="C7" s="60"/>
      <c r="D7" s="60" t="s">
        <v>145</v>
      </c>
    </row>
    <row r="8" spans="1:4" ht="15.75" thickBot="1" x14ac:dyDescent="0.3">
      <c r="A8" s="19">
        <v>5</v>
      </c>
      <c r="B8" s="17" t="s">
        <v>56</v>
      </c>
      <c r="C8" s="60" t="s">
        <v>145</v>
      </c>
      <c r="D8" s="60"/>
    </row>
    <row r="9" spans="1:4" ht="15.75" thickBot="1" x14ac:dyDescent="0.3">
      <c r="A9" s="19">
        <v>6</v>
      </c>
      <c r="B9" s="17" t="s">
        <v>57</v>
      </c>
      <c r="C9" s="60"/>
      <c r="D9" s="60" t="s">
        <v>145</v>
      </c>
    </row>
    <row r="10" spans="1:4" ht="15.75" thickBot="1" x14ac:dyDescent="0.3">
      <c r="A10" s="19">
        <v>7</v>
      </c>
      <c r="B10" s="17" t="s">
        <v>58</v>
      </c>
      <c r="C10" s="60"/>
      <c r="D10" s="60" t="s">
        <v>145</v>
      </c>
    </row>
    <row r="11" spans="1:4" ht="15.75" thickBot="1" x14ac:dyDescent="0.3">
      <c r="A11" s="19">
        <v>8</v>
      </c>
      <c r="B11" s="17" t="s">
        <v>59</v>
      </c>
      <c r="C11" s="60"/>
      <c r="D11" s="60" t="s">
        <v>145</v>
      </c>
    </row>
    <row r="12" spans="1:4" ht="15.75" thickBot="1" x14ac:dyDescent="0.3">
      <c r="A12" s="19">
        <v>9</v>
      </c>
      <c r="B12" s="17" t="s">
        <v>60</v>
      </c>
      <c r="C12" s="60"/>
      <c r="D12" s="60" t="s">
        <v>145</v>
      </c>
    </row>
    <row r="13" spans="1:4" ht="15.75" thickBot="1" x14ac:dyDescent="0.3">
      <c r="A13" s="19">
        <v>10</v>
      </c>
      <c r="B13" s="17" t="s">
        <v>61</v>
      </c>
      <c r="C13" s="60" t="s">
        <v>145</v>
      </c>
      <c r="D13" s="60"/>
    </row>
    <row r="14" spans="1:4" ht="15.75" thickBot="1" x14ac:dyDescent="0.3">
      <c r="A14" s="19">
        <v>11</v>
      </c>
      <c r="B14" s="17" t="s">
        <v>62</v>
      </c>
      <c r="C14" s="60" t="s">
        <v>145</v>
      </c>
      <c r="D14" s="60"/>
    </row>
    <row r="15" spans="1:4" ht="15.75" thickBot="1" x14ac:dyDescent="0.3">
      <c r="A15" s="19">
        <v>12</v>
      </c>
      <c r="B15" s="17" t="s">
        <v>63</v>
      </c>
      <c r="C15" s="60" t="s">
        <v>145</v>
      </c>
      <c r="D15" s="60"/>
    </row>
    <row r="16" spans="1:4" ht="15.75" thickBot="1" x14ac:dyDescent="0.3">
      <c r="A16" s="19">
        <v>13</v>
      </c>
      <c r="B16" s="17" t="s">
        <v>64</v>
      </c>
      <c r="C16" s="60" t="s">
        <v>145</v>
      </c>
      <c r="D16" s="60"/>
    </row>
    <row r="17" spans="1:4" ht="15.75" thickBot="1" x14ac:dyDescent="0.3">
      <c r="A17" s="19">
        <v>14</v>
      </c>
      <c r="B17" s="17" t="s">
        <v>65</v>
      </c>
      <c r="C17" s="60"/>
      <c r="D17" s="60" t="s">
        <v>145</v>
      </c>
    </row>
    <row r="18" spans="1:4" ht="15.75" thickBot="1" x14ac:dyDescent="0.3">
      <c r="A18" s="19">
        <v>15</v>
      </c>
      <c r="B18" s="17" t="s">
        <v>66</v>
      </c>
      <c r="C18" s="60"/>
      <c r="D18" s="60" t="s">
        <v>145</v>
      </c>
    </row>
    <row r="19" spans="1:4" ht="15.75" thickBot="1" x14ac:dyDescent="0.3">
      <c r="A19" s="19">
        <v>16</v>
      </c>
      <c r="B19" s="17" t="s">
        <v>67</v>
      </c>
      <c r="C19" s="60"/>
      <c r="D19" s="60" t="s">
        <v>145</v>
      </c>
    </row>
    <row r="20" spans="1:4" ht="15.75" thickBot="1" x14ac:dyDescent="0.3">
      <c r="A20" s="19">
        <v>17</v>
      </c>
      <c r="B20" s="17" t="s">
        <v>68</v>
      </c>
      <c r="C20" s="60"/>
      <c r="D20" s="60" t="s">
        <v>145</v>
      </c>
    </row>
    <row r="21" spans="1:4" ht="15.75" thickBot="1" x14ac:dyDescent="0.3">
      <c r="A21" s="19">
        <v>18</v>
      </c>
      <c r="B21" s="17" t="s">
        <v>69</v>
      </c>
      <c r="C21" s="60"/>
      <c r="D21" s="60" t="s">
        <v>145</v>
      </c>
    </row>
    <row r="22" spans="1:4" ht="15.75" thickBot="1" x14ac:dyDescent="0.3">
      <c r="A22" s="20">
        <v>19</v>
      </c>
      <c r="B22" s="17" t="s">
        <v>70</v>
      </c>
      <c r="C22" s="60" t="s">
        <v>145</v>
      </c>
      <c r="D22" s="60"/>
    </row>
    <row r="23" spans="1:4" ht="15" customHeight="1" thickBot="1" x14ac:dyDescent="0.3">
      <c r="A23" s="194" t="s">
        <v>71</v>
      </c>
      <c r="B23" s="195"/>
      <c r="C23" s="59">
        <f>+COUNTA(C4:C22)</f>
        <v>8</v>
      </c>
      <c r="D23" s="59">
        <f>+COUNTA(D4:D22)</f>
        <v>11</v>
      </c>
    </row>
    <row r="24" spans="1:4" x14ac:dyDescent="0.25">
      <c r="A24" s="190" t="s">
        <v>72</v>
      </c>
      <c r="B24" s="190"/>
      <c r="C24" s="191"/>
      <c r="D24" s="191"/>
    </row>
    <row r="25" spans="1:4" x14ac:dyDescent="0.25">
      <c r="A25" s="192" t="s">
        <v>73</v>
      </c>
      <c r="B25" s="192"/>
      <c r="C25" s="192"/>
      <c r="D25" s="192"/>
    </row>
    <row r="26" spans="1:4" ht="15.75" thickBot="1" x14ac:dyDescent="0.3">
      <c r="A26" s="193" t="s">
        <v>74</v>
      </c>
      <c r="B26" s="193"/>
      <c r="C26" s="193"/>
      <c r="D26" s="193"/>
    </row>
    <row r="27" spans="1:4" ht="15.75" thickBot="1" x14ac:dyDescent="0.3">
      <c r="A27" s="177" t="s">
        <v>75</v>
      </c>
      <c r="B27" s="178"/>
      <c r="C27" s="179"/>
      <c r="D27" s="61" t="str">
        <f>+IF(C23&lt;=5,"x", " ")</f>
        <v xml:space="preserve"> </v>
      </c>
    </row>
    <row r="28" spans="1:4" ht="15.75" thickBot="1" x14ac:dyDescent="0.3">
      <c r="A28" s="177" t="s">
        <v>76</v>
      </c>
      <c r="B28" s="178"/>
      <c r="C28" s="179"/>
      <c r="D28" s="61" t="str">
        <f>+IF(AND(C23&gt;5,C23&lt;12),"X"," ")</f>
        <v>X</v>
      </c>
    </row>
    <row r="29" spans="1:4" ht="15.75" thickBot="1" x14ac:dyDescent="0.3">
      <c r="A29" s="180" t="s">
        <v>77</v>
      </c>
      <c r="B29" s="181"/>
      <c r="C29" s="182"/>
      <c r="D29" s="61" t="str">
        <f>+IF(C23&gt;12,"X"," ")</f>
        <v xml:space="preserve"> </v>
      </c>
    </row>
  </sheetData>
  <mergeCells count="10">
    <mergeCell ref="A27:C27"/>
    <mergeCell ref="A28:C28"/>
    <mergeCell ref="A29:C29"/>
    <mergeCell ref="A1:D1"/>
    <mergeCell ref="A2:A3"/>
    <mergeCell ref="C2:D2"/>
    <mergeCell ref="A24:D24"/>
    <mergeCell ref="A25:D25"/>
    <mergeCell ref="A26:D26"/>
    <mergeCell ref="A23:B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R1</vt:lpstr>
      <vt:lpstr>Datos</vt:lpstr>
      <vt:lpstr>ENCUESTA DE IMPACTO</vt:lpstr>
      <vt:lpstr>'R1'!Área_de_impresión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Betancour Garcia</dc:creator>
  <cp:lastModifiedBy>Willington Granados Herrera</cp:lastModifiedBy>
  <cp:lastPrinted>2021-12-14T22:22:11Z</cp:lastPrinted>
  <dcterms:created xsi:type="dcterms:W3CDTF">2020-01-16T20:08:19Z</dcterms:created>
  <dcterms:modified xsi:type="dcterms:W3CDTF">2022-01-27T13:20:23Z</dcterms:modified>
</cp:coreProperties>
</file>