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E:\IDIPRON\WILLI\Herramientas de Gestión\Documentos Metodologicos\Admon Riesgos\2022\Corrupción\"/>
    </mc:Choice>
  </mc:AlternateContent>
  <xr:revisionPtr revIDLastSave="0" documentId="13_ncr:1_{F6575339-A5B7-48A1-B382-DAC4511315B4}" xr6:coauthVersionLast="47" xr6:coauthVersionMax="47" xr10:uidLastSave="{00000000-0000-0000-0000-000000000000}"/>
  <bookViews>
    <workbookView xWindow="-120" yWindow="-120" windowWidth="29040" windowHeight="15840" xr2:uid="{38379919-64FC-4686-AAE6-94F33B0ED37E}"/>
  </bookViews>
  <sheets>
    <sheet name="Riesgo 1" sheetId="6" r:id="rId1"/>
    <sheet name="ENCUESTA DE IMPACTO R1" sheetId="7" r:id="rId2"/>
    <sheet name="Riesgo 2" sheetId="5" r:id="rId3"/>
    <sheet name="ENCUESTA DE IMPACTO R2" sheetId="2" r:id="rId4"/>
    <sheet name="Riesgo 3" sheetId="1" r:id="rId5"/>
    <sheet name="ENCUESTA DE IMPACTO R3" sheetId="8" r:id="rId6"/>
    <sheet name="Datos" sheetId="4" state="hidden" r:id="rId7"/>
  </sheets>
  <definedNames>
    <definedName name="_xlnm.Print_Area" localSheetId="0">'Riesgo 1'!$A$1:$AG$22</definedName>
    <definedName name="_xlnm.Print_Area" localSheetId="2">'Riesgo 2'!$A$1:$AG$22</definedName>
    <definedName name="_xlnm.Print_Area" localSheetId="4">'Riesgo 3'!$A$1:$AG$22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2" i="6" l="1"/>
  <c r="L21" i="6"/>
  <c r="L20" i="6"/>
  <c r="L19" i="6"/>
  <c r="M16" i="6" s="1"/>
  <c r="L18" i="6"/>
  <c r="L17" i="6"/>
  <c r="L16" i="6"/>
  <c r="G16" i="6"/>
  <c r="H16" i="6" s="1"/>
  <c r="L22" i="5"/>
  <c r="L21" i="5"/>
  <c r="L20" i="5"/>
  <c r="L19" i="5"/>
  <c r="L18" i="5"/>
  <c r="L17" i="5"/>
  <c r="L16" i="5"/>
  <c r="M16" i="5" s="1"/>
  <c r="M19" i="5" s="1"/>
  <c r="G16" i="5"/>
  <c r="H16" i="5" s="1"/>
  <c r="G16" i="1"/>
  <c r="H16" i="1" s="1"/>
  <c r="L22" i="1"/>
  <c r="L21" i="1"/>
  <c r="L20" i="1"/>
  <c r="L19" i="1"/>
  <c r="L18" i="1"/>
  <c r="L17" i="1"/>
  <c r="L16" i="1"/>
  <c r="M19" i="6" l="1"/>
  <c r="O19" i="6" s="1"/>
  <c r="O19" i="5"/>
  <c r="P16" i="5"/>
  <c r="M16" i="1"/>
  <c r="M19" i="1" s="1"/>
  <c r="O19" i="1" s="1"/>
  <c r="Q19" i="1" s="1"/>
  <c r="R16" i="1" s="1"/>
  <c r="S16" i="1" s="1"/>
  <c r="T16" i="1" s="1"/>
  <c r="P16" i="6" l="1"/>
  <c r="Q19" i="6"/>
  <c r="R16" i="6" s="1"/>
  <c r="S16" i="6" s="1"/>
  <c r="T16" i="6" s="1"/>
  <c r="O16" i="6"/>
  <c r="Q19" i="5"/>
  <c r="R16" i="5" s="1"/>
  <c r="S16" i="5" s="1"/>
  <c r="T16" i="5" s="1"/>
  <c r="O16" i="5"/>
  <c r="P16" i="1"/>
  <c r="O16" i="1"/>
</calcChain>
</file>

<file path=xl/sharedStrings.xml><?xml version="1.0" encoding="utf-8"?>
<sst xmlns="http://schemas.openxmlformats.org/spreadsheetml/2006/main" count="494" uniqueCount="176">
  <si>
    <t>PROCESO</t>
  </si>
  <si>
    <t>PLANEACIÓN</t>
  </si>
  <si>
    <t>CÓDIGO</t>
  </si>
  <si>
    <t>VERSIÓN</t>
  </si>
  <si>
    <t>ASIGNADO</t>
  </si>
  <si>
    <t>MAPA DE RIESGOS DE CORRUPCIÓN</t>
  </si>
  <si>
    <t>PÁGINA</t>
  </si>
  <si>
    <t>NO</t>
  </si>
  <si>
    <t>VIGENTE DESDE</t>
  </si>
  <si>
    <t>ADECUADO</t>
  </si>
  <si>
    <t>MODERADO</t>
  </si>
  <si>
    <t>CONFIABLE</t>
  </si>
  <si>
    <t>IDENTIFICACIÓN DEL RIESGO</t>
  </si>
  <si>
    <t>VALORACIÓN DEL RIESGO</t>
  </si>
  <si>
    <t>SE INVESTIGAN Y SE RESUELVEN OPORTUNAMENTE</t>
  </si>
  <si>
    <t>CAUSA</t>
  </si>
  <si>
    <t>RIESGO</t>
  </si>
  <si>
    <t>ANÁLISIS DEL RIESGO</t>
  </si>
  <si>
    <t>EVALUACIÓN DEL RIESGO</t>
  </si>
  <si>
    <t>RIESGO RESIDUAL</t>
  </si>
  <si>
    <t>COMPLETA</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</si>
  <si>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</si>
  <si>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</si>
  <si>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</si>
  <si>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</si>
  <si>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</si>
  <si>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</si>
  <si>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</si>
  <si>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</si>
  <si>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</si>
  <si>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</si>
  <si>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ZONA DE RIESGO RESIDUAL</t>
  </si>
  <si>
    <t>OPCIÓN DE MANEJO</t>
  </si>
  <si>
    <t>ACCIONES DE CONTINGENCIA EN CASO DE MATERIALIZACIÓN DEL RIESGO</t>
  </si>
  <si>
    <t>FUERTE (SIEMPRE SE EJECUTA)</t>
  </si>
  <si>
    <t>ZONA DE RIESGO INHERENTE</t>
  </si>
  <si>
    <t>ACCIONES A IMPLEMENTAR PARA EL FORTALECIMIENTO</t>
  </si>
  <si>
    <t>PERIODO DE EJECUCIÓN DE LAS ACCIONES A IMPLEMENTAR</t>
  </si>
  <si>
    <t>OBSERVACIONES DEL MONITOREO</t>
  </si>
  <si>
    <t>¿Existe un responsable asignado a la ejecución del control?</t>
  </si>
  <si>
    <t>DIRECTAMENTE</t>
  </si>
  <si>
    <t>EXTREMO</t>
  </si>
  <si>
    <t>ALTO</t>
  </si>
  <si>
    <t>¿El responsable tiene la autoridad y adecuada segregación de funciones en la ejecución del control?</t>
  </si>
  <si>
    <t>MAYOR</t>
  </si>
  <si>
    <t>¿La oportunidad en que se ejecuta el control ayuda a prevenir la mitigación del riesgo o a detectar la materialización del riesgo de manera oportuna?</t>
  </si>
  <si>
    <t>No. De columnas en la matriz de riesgo que se desplaza en el eje de la probabilidad.</t>
  </si>
  <si>
    <t>CATASTRÓFICO</t>
  </si>
  <si>
    <t>¿Las actividades que se desarrollan en el
control realmente buscan por si sola prevenir o detectar las causas que pueden dar origen al riesgo, Ej.: verificar, validar, cotejar, comparar, revisar, etc.?</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</si>
  <si>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</si>
  <si>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</si>
  <si>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</si>
  <si>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FORMATO PARA DETERMINAR EL IMPACTO</t>
  </si>
  <si>
    <t xml:space="preserve">Nº </t>
  </si>
  <si>
    <t xml:space="preserve">PREGUNTA </t>
  </si>
  <si>
    <t>RESPUESTA</t>
  </si>
  <si>
    <t>SI EL RIESGO DE CORRUPCIÓN SE MATERIALIZA PODRÍA...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</si>
  <si>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</si>
  <si>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</si>
  <si>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</si>
  <si>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</si>
  <si>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</si>
  <si>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</si>
  <si>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</si>
  <si>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</si>
  <si>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</si>
  <si>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</si>
  <si>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</si>
  <si>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</si>
  <si>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</si>
  <si>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</si>
  <si>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</si>
  <si>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</si>
  <si>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</si>
  <si>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</si>
  <si>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</si>
  <si>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</si>
  <si>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</si>
  <si>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</si>
  <si>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</si>
  <si>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</si>
  <si>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</si>
  <si>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</si>
  <si>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</si>
  <si>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E-PLA-FT 020</t>
  </si>
  <si>
    <t xml:space="preserve">1 de 1 </t>
  </si>
  <si>
    <t xml:space="preserve">  05</t>
  </si>
  <si>
    <t>OBJETIVO DEL PROCESO</t>
  </si>
  <si>
    <t>ALCANCE DEL PROCESO</t>
  </si>
  <si>
    <t>FECHA DE ACTUALIZACIÓN</t>
  </si>
  <si>
    <t>3 SEGUIMIENTO</t>
  </si>
  <si>
    <t>No. de Riesgo</t>
  </si>
  <si>
    <t>PROBABILIDAD INHERENTE</t>
  </si>
  <si>
    <t>IMPACTO INHERENTE</t>
  </si>
  <si>
    <t>CONDICIONES RIESGO INHERENTE</t>
  </si>
  <si>
    <t>MUY BAJA - MODERADO</t>
  </si>
  <si>
    <t>MUY BAJA - MAYOR</t>
  </si>
  <si>
    <t>MUY BAJA - CATASTRÓFICO</t>
  </si>
  <si>
    <t>BAJA - MODERADO</t>
  </si>
  <si>
    <t>BAJA - MAYOR</t>
  </si>
  <si>
    <t>BAJA - CATASTRÓFICO</t>
  </si>
  <si>
    <t>MEDIA - MODERADO</t>
  </si>
  <si>
    <t>MEDIA - CATASTRÓFICO</t>
  </si>
  <si>
    <t>ALTA - MODERADO</t>
  </si>
  <si>
    <t>ALTA - MAYOR</t>
  </si>
  <si>
    <t>ALTA - CATASTRÓFICO</t>
  </si>
  <si>
    <t>MUY ALTA - MODERADO</t>
  </si>
  <si>
    <t>MUY ALTA - MAYOR</t>
  </si>
  <si>
    <t>MUY BAJA</t>
  </si>
  <si>
    <t>BAJA</t>
  </si>
  <si>
    <t>MEDIA</t>
  </si>
  <si>
    <t>ALTA</t>
  </si>
  <si>
    <t>MUY ALTA</t>
  </si>
  <si>
    <t>MUY ALTA - CATASTRÓFICO</t>
  </si>
  <si>
    <t>PROBABILIDAD RESIDUAL</t>
  </si>
  <si>
    <t>MEDIA - MAYOR</t>
  </si>
  <si>
    <t>ACCIONESPARA EL FORTALECIMIENTO DE LOS CONTROLES</t>
  </si>
  <si>
    <t>CONSECUENCIA</t>
  </si>
  <si>
    <t>Asignado</t>
  </si>
  <si>
    <t>No Asignado</t>
  </si>
  <si>
    <t>Adecuado</t>
  </si>
  <si>
    <t>Inadecuado</t>
  </si>
  <si>
    <t>Oportuna</t>
  </si>
  <si>
    <t>Inoportuna</t>
  </si>
  <si>
    <t>Prevenir</t>
  </si>
  <si>
    <t>Detectar</t>
  </si>
  <si>
    <t>No es un control</t>
  </si>
  <si>
    <t>Confiable</t>
  </si>
  <si>
    <t>No Confiable</t>
  </si>
  <si>
    <t>Se investigan y resuelven oportunamente</t>
  </si>
  <si>
    <t>No se investigan, ni resuelven oportunamente</t>
  </si>
  <si>
    <t>Completa</t>
  </si>
  <si>
    <t>Incopleta</t>
  </si>
  <si>
    <t>No existe</t>
  </si>
  <si>
    <t>Opciones de Manejo</t>
  </si>
  <si>
    <t>REDUCIR EL RIESGO</t>
  </si>
  <si>
    <t>EVITAR EL RIESGO</t>
  </si>
  <si>
    <t>PRODUCTO O REGISTRO QUE QUEDA DE LA EJECUCIÓN DE LAS ACCIONES PARA FORTALECER EL RIESGO</t>
  </si>
  <si>
    <t>1 SEGUIMIENTO</t>
  </si>
  <si>
    <t xml:space="preserve">MONITOREO </t>
  </si>
  <si>
    <t>FECHA DEL MONITOREO</t>
  </si>
  <si>
    <t>REPORTE DE LA EJECUCIÓN DE LOS CONTROLES</t>
  </si>
  <si>
    <t>REPORTE DE LA EJECUCIÓN DE LAS ACCIONES PARA EL FORTALECIMENTO DEL RIESGO</t>
  </si>
  <si>
    <t>¿SE MATERIALIZO EL RIESGO DURANTE EL PERIODO?</t>
  </si>
  <si>
    <t>REPORTE DE LAS ACCIONES DESARROLLADAS EN CASO DE QUE SE HAYA MATERIALIZADO EL RIESGO</t>
  </si>
  <si>
    <t>SEGUIMIENTO Y EVALUACIÓN</t>
  </si>
  <si>
    <t xml:space="preserve">OBSERVACIONES OFICINA ASESORA DE PLANEACIÓN </t>
  </si>
  <si>
    <t>OBSERVACIONES OFICINA DE          CONTROL INTERNO</t>
  </si>
  <si>
    <t>FORMULACIÓN</t>
  </si>
  <si>
    <t xml:space="preserve">
* Favorecimiento por parte del equipo humano a cargo del proceso de postulación de jóvenes y verificación de cumplimiento de criterios, para vinculación a  actividades de corresponsabilidad.</t>
  </si>
  <si>
    <t>* Inobservancia por parte de los equipos psicosociales a los procedimientos y controles establecidos.
* Ausencia o debilidad en el seguimiento y controles que se realizan sobre las acciones desarrolladas y evidencias presentadas por los equipos.</t>
  </si>
  <si>
    <t>Psicosocial: 
Los profesionales del área psicosociales, y los delegados y/o coordinadores de las áreas de servicios participan en Comité Misional que se realiza mensualmente, con el fin de exponer los casos de NNA y las decisiones tomadas en lo relacionado a UPI a la que será remitido validando los requisitos de ingreso con las valoraciones realizadas por ellos registrados en el formato Acta M-GDO-FT-004.
Educación
El responsable de la coordinación del área de educación verifica los documentos de los AJ, cada semestre y los presenta a la Comisión de Evaluación y Promoción en el formato M-MED-FT-044. Si el joven no cumple con la documentación entregada se rechaza para promoción y si cumple se pasa para validación en Comisión de Evaluación Escuela Pedagógica Integral IDIPRON.
El responsable de la secretaría académica del área de educación realiza seguimiento semestral a los formatos de comisión y evaluación, realizado a través de drive del correo secretariacademica@idipron.gov.co, constatando que la documentación entregada corresponde a los casos de NNAJ aprobados en la misma. Si el joven no cumple con la documentación entregada se rechaza para promoción y si cumple se pasa para validación en Comisión de Evaluación Escuela Pedagógica Integral IDIPRON.
Espiritualidad: 
El responsable de la coordinación del área de espiritualidad verifica mensualmente la veracidad del registro de las actividades con los NNAJ en los formatos y cargue de la información en el SIMI, a fin de establecer el cumplimiento de las cláusulas de custodia y manejo de la información documentado en formato Acta M-GDO-FT-004.</t>
  </si>
  <si>
    <t>X</t>
  </si>
  <si>
    <t>* Omisión por parte de las Upis en la verificación  de las cantidades especificadas en las remisiones hechas por el proveedor contra la programación enviada desde el Economato. 
* En algunos productos las porciones entregadas pueden superar lo programado debido a cortes y presentaciones específicas, que no pueden ser menores a las requeridas.
* El no cumplimiento de la minuta al reducir las porciones a los NNAJ.
* Desactualización del cargue de asistencias en el Sistema de Información Misional SIMI, por parte de las Upi. 
* Incumplimiento del lineamiento establecido respecto al personal autorizado para el suministro de alimentación, con fundamento en su acompañamiento pedagógico a los NNAJ.
* Posibles debilidades en el control realizado sobre los bienes y recursos de transporte, destinados para el goce efectivo de los derechos de los NNAJ.
* Posible manipulación de las Terminales de Carga Asistida -TCA de las tarjetas tullave, por parte de los AJ y/o personal no autorizado para ello.
* Recarga de tarjetas TuLlave no personalizadas de los AJ o de personal no vinculado al Modelo Pedagógico, por parte de la persona encargada de las  Terminales de Carga Asistida -TCA.</t>
  </si>
  <si>
    <t>Pérdida de recursos de la entidad.
Hallazgos por parte de entes de control internos y externos.
Ejecución anticipada de recursos que generan un posible déficit y la nececesidad de adiciones o nueva contratación  de los mismos.
Incumplimiento de las metas establecidas en el Proyecto.
Sanciones disciplinarias para la entidad.
Procesos penales, disciplinarios y fiscales.
* Pérdida de recursos de la Entidad.
* Hallazgos por parte de  entes de control internos y externos.</t>
  </si>
  <si>
    <t>* Proyección de insumos y equipamientos que no se ajustan a las necesidades presentadas 
* Tiempos de entrega de materiales e insumos que no coinciden con la programación. 
* Influencia en la distribución de los insumos y/o elementos por profesionales o personal  a cargo de los mismos.
* Falencias en el registro y control de herramientas,  elementos, materiales, equipamentos e insumos entregados para el  desarrollo de las actividades
* Alteración de la información registrada para el control de entradas y salidas de insumos.
* Baja apropiación de los NNAJ sobre el cuidado y uso adecuado de los insumos entregados.
* Ausencia o debilidad en el seguimiento y controles que se realizan sobre las acciones desarrolladas y evidencias presentadas por los equipos, donde se verifique el uso de los recursos.
* Debilidades en el control del uso de las instalaciones de las  UPI  en actividades que no responden la misionalidad del Instituto.</t>
  </si>
  <si>
    <t>* Observando el debido proceso, informar la situación al superior inmediato y a la Subdirección de Métodos Educativos, acompañado de los documentos que soportan la manipulación o alteración, para que se tomen las acciones pertinentes y se ponga en conocimineto de las autoridades compententes.</t>
  </si>
  <si>
    <t>* Deficiencia en la existencia de insumos para el cumplimiento de la atención que se requiere.
* Hallazgos de los entes de control.
 * Desmotivación de las y los NNAJ en la realización las actividades.
* Impacto negativo a la imagen institucional.</t>
  </si>
  <si>
    <t>Realizar capacitaciones semestrales en torno a la implementación del procedimiento M-MIN-PR-003 con equipos de las UPIS</t>
  </si>
  <si>
    <t xml:space="preserve">1 de Febrero 2022 a 30 de noviembre de 2022 </t>
  </si>
  <si>
    <t>Acta de reunión en formato Acta A-GDO-FT-004</t>
  </si>
  <si>
    <t>* Capacitación registrada en formato de Acta A-GDO-FT-004 y formato Asistencia semanal a formación, prácticas o convenios M-MEX-FT-001. 
* Capacitación registrada en formato Acta A-GDO-FT-004 y formato Registro de Asistencia Comité, Junta, Reunión, Capacitación y/o Actividades de Bienestar A-GDH-FT-010</t>
  </si>
  <si>
    <t>Capacitación registrada en formato de Acta A-GDO-FT-004</t>
  </si>
  <si>
    <t xml:space="preserve">* Observando el debido proceso, informar la situación al superior inmediato y a la Subdirección de Métodos Educativos, acompañado de los documentos que soportan la manipulación o alteración, para que se tomen las acciones pertinentes y se ponga en conocimiento de las autoridades compententes.
</t>
  </si>
  <si>
    <t xml:space="preserve">Acompañar el proceso de desarrollo humano de los NNAJ en habitabilidad en calle, en riesgo de habitarla o en condiciones de fragilidad social de la ciudad a través de un modelo pedagógico de enseñanza y aprendizaje orientado a consolidar proyectos de vida significativos, productivos y en pleno ejercicio de su ciudadanía. </t>
  </si>
  <si>
    <t>El proceso comienza con la etapa de planeación y finaliza con la etapa de inclusión social y productiva de los NNAJ en el Modelo Pedagógico.</t>
  </si>
  <si>
    <t>Modelo Pedagógico</t>
  </si>
  <si>
    <t xml:space="preserve">Manipulación y alteración de la información de los NNAJ por parte de los funcionarios y/o contratistas del proceso misional para beneficiar o priorizar en la prestación de los servicios a un beneficiario que no cumplen con los criterios requeridos. </t>
  </si>
  <si>
    <t>Una Capacitación trimestral con el equipo de trabajo sobre  la importancia del buen manejo y diligenciamiento de los formatos requeridos para las evidencias de las actividades realizadas, documentada en Acta M-GDO-FT-004.</t>
  </si>
  <si>
    <t>Desvío de los recursos de alimentación y de transporte destinados para los NNAJ por parte de los funcionarios y/o contratistas del proceso misional para beneficio propio o de un tercero</t>
  </si>
  <si>
    <t xml:space="preserve">
Sustracción o desvío, de elementos, materiales, herramientas, insumos, recursos, bienes y equipamentos destinados al proceso de atención integral de los NNAJ, por parte de los funcionarios y/o contratistas del proceso misional, para beneficio propio o de personas no vinculadas al Instituto.</t>
  </si>
  <si>
    <r>
      <rPr>
        <b/>
        <sz val="14"/>
        <rFont val="Times New Roman"/>
        <family val="1"/>
      </rPr>
      <t xml:space="preserve">Área de Salud
</t>
    </r>
    <r>
      <rPr>
        <sz val="14"/>
        <rFont val="Times New Roman"/>
        <family val="1"/>
      </rPr>
      <t xml:space="preserve">
El auxiliar administrativo del Área de Salud realiza la verificación semestral a las áreas de enfermería y odontología de los insumos entregados, contra la información registrada en las planillas en físico y en el SIMI de los servicios prestados,  dejando como evidencia de la verificación el formato Acta de Reunión A-GDO-FT-004.
</t>
    </r>
    <r>
      <rPr>
        <b/>
        <sz val="14"/>
        <rFont val="Times New Roman"/>
        <family val="1"/>
      </rPr>
      <t>Área de Educación</t>
    </r>
    <r>
      <rPr>
        <sz val="14"/>
        <rFont val="Times New Roman"/>
        <family val="1"/>
      </rPr>
      <t xml:space="preserve">
El funcionario o contratista del área de educación del componente de formación técnica realiza seguimiento mensual sobre el adecuado uso de insumos en los talleres, mediante comparación de saldos con soportes de entrega y verificación presentados, consignando el resultado de la revisión en la casilla de observación de la base de datos consolidada Gasto de Insumos en Talleres. 
</t>
    </r>
    <r>
      <rPr>
        <b/>
        <sz val="14"/>
        <rFont val="Times New Roman"/>
        <family val="1"/>
      </rPr>
      <t>Espiritualidad</t>
    </r>
    <r>
      <rPr>
        <sz val="14"/>
        <rFont val="Times New Roman"/>
        <family val="1"/>
      </rPr>
      <t xml:space="preserve">
El funcionario o contratista del área de Espiritualidad realiza seguimiento mensual al uso efectivo de estos recursos entregados, mediante la revisión de formatos de ENTREGA DE ELEMENTOS DE CONSUMO A SERVIDORES M-MEX-FT-029,  frente a los recursos usados descritos en los talleres realizados, documentando las observaciones, inconsistencias o resultados en el formato acta de reunión (A-GDO-FT-004).  
</t>
    </r>
    <r>
      <rPr>
        <b/>
        <sz val="14"/>
        <rFont val="Times New Roman"/>
        <family val="1"/>
      </rPr>
      <t>STMEO</t>
    </r>
    <r>
      <rPr>
        <sz val="14"/>
        <rFont val="Times New Roman"/>
        <family val="1"/>
      </rPr>
      <t xml:space="preserve">
El funcionario o contratista asignado para coordinar el seguimiento de  los bienes de consumo y consumo controlado asignados para el cumplimiento de la misionalidad de STMEO realiza verificación en unidades de almacenamiento, cotejando información con los  formatos de entrega y salida de elementos recibidos por los funcionarios y los NNAJ contra el formato de control de espacio de almacenamiento y de talleres en cumplimiento al procedimiento M-MIN-PR-003, registrada en formato Acta de Reunión A-GDO-FT-004. </t>
    </r>
  </si>
  <si>
    <r>
      <rPr>
        <b/>
        <sz val="14"/>
        <rFont val="Times New Roman"/>
        <family val="1"/>
      </rPr>
      <t>STMEO</t>
    </r>
    <r>
      <rPr>
        <sz val="14"/>
        <rFont val="Times New Roman"/>
        <family val="1"/>
      </rPr>
      <t xml:space="preserve">
1. El funcionario o contratista delegado para el seguimiento de solicitud de servicios de transporte, verifica la prestación de los servicios de transporte requeridos a la Subdirección Administrativa y Financiera a través del diligenciamiento de  una matriz de control diario, en la cual se consignan las observaciones(negacion y/o aprobacion del servicio, fin del servicios, calidad en la prestacion del servicio) de la revisión realizada y cuando se niegan las solicitudes se envía correo informando a las Unidades. 
</t>
    </r>
    <r>
      <rPr>
        <b/>
        <sz val="14"/>
        <rFont val="Times New Roman"/>
        <family val="1"/>
      </rPr>
      <t xml:space="preserve">Convenio SITP </t>
    </r>
    <r>
      <rPr>
        <sz val="14"/>
        <rFont val="Times New Roman"/>
        <family val="1"/>
      </rPr>
      <t xml:space="preserve">
STMEO-SITP-Externado: 1. El Auxiliar Administrativo de la Upi, cuando se presenten ingresos de AJ, verifica en SIMI si los beneficiarios de IDIPRON cumplen los requisitos para acceder al convenio SITP (Se encuentren activos y hagan parte de contexto externado), para hacer el registro de formato digital "SOLICITUD DE TARJETAS SITP PARA NNAJ M-MEX-FT-002" de las necesidades de los AJ, y con ello proporcionarles la tarjeta en las Unidades con cobertura de este beneficio. 
2. El funcionario o contratista responsable de la coordinación del Convenio SITP, verifica semanalmente que la información de las Planillas de Control SITP de las Upi, la reportada por Recaudo Bogotá S.A.S y las asistencias reportadas en SIMI, sean usuarios del IDIPRON del contexto externado, el cual se documenta en Base de Excel seguimiento recargas Tullave STMEO y envía vía correo electrónico solicitud de ajustes a las inconsistencias encontradas en las planillas de control diarias entregadas por los responsables de Unidad; quienes deben indicar por el mismo medio las acciones de mejora realizadas.
3. El funcionario o contratista responsable de liderar el Contexto Externado verifica mensualmente el desarrollo de las acciones de mejora por cada responsable de Upi, en las reuniones de Comité Misional de Contexto que se documentan en formato Acta A-GDO-FT-004.
</t>
    </r>
    <r>
      <rPr>
        <b/>
        <sz val="14"/>
        <rFont val="Times New Roman"/>
        <family val="1"/>
      </rPr>
      <t>Componente Economato</t>
    </r>
    <r>
      <rPr>
        <sz val="14"/>
        <rFont val="Times New Roman"/>
        <family val="1"/>
      </rPr>
      <t xml:space="preserve">
1. El funcionario y/o contratista responsable de economato verifica mensualmente las cantidades programadas vs cantidades entregadas según remisiones por el proveedor en el formato Cuadro de Evaluación de Cumplimiento Proveedor/UPI M-MSD-FT-062, mes vencido por facturación de alimentos.
2.	El funcionario y/o contratista responsable de economato revisa semanalmente en SIMI Coberturas de NNAJ en las UPIs para realizar programación de entrega de alimentos de acuerdo con reporte solicitado a soportesimi@idipron.gov.co.
</t>
    </r>
  </si>
  <si>
    <t>1. Realizar una capacitación semestral a los AJ sobre condiciones de obligatorio cumplimiento para el acceso y sostenibilidad del convenio SITP, documentando formato de Acta A-GDO-FT-004 y formato Asistencia semanal a formación, prácticas o convenios M-MEX-FT-001. 
2. Realizar una capacitación trimestral a los equipos de las Upi sobre el cuidado de los recursos y reiteración de las condiciones de seguridad en el cargue del beneficio en las tarjetas tullave de los AJ, registrándolas en formato Acta A-GDO-FT-004 y formato Registro de Asistencia Comité, Junta, Reunión, Capacitación y/o Actividades de Bienestar A-GDH-FT-010.</t>
  </si>
  <si>
    <t>Desarrollar acciones pedagógicas de prevención, protección y restablecimiento de derechos de niños, niñas, adolescentes y jóvenes (NNAJ) entre los 8 y los 28 años en situación de vida en calle, en riesgo de habitabilidad en calle y en condición de fragilidad, en el marco del Plan de Desarrollo Bogotá mejor para todos, atendiendo al pilar No. 1 “Igualdad de Calidad de Vida”, y la misionalidad del DIPRON: “A través de un modelo pedagógico basado en los principios de afecto y libertad, atiende las dinámicas de calle y trabaja por el goce pleno de derechos de la niñez, adolescencia y juventud desarrollando sus capacidades para que se reconozcan como sujetos transformadores y ciudadanos que ejercen sus derechos y deberes para alcanzar una vida digna y feliz. ***</t>
  </si>
  <si>
    <t>El proceso comienza con la focalización y contacto con NNAJ situación de calle, en riesgo de habitarla y/o en fragilidad social, y continua con la caracterización de acuerdo a las necesidades de los NNAJ, para brindarles condiciones u oportunidades hacia el desarrollo de sus capacidades a través del modelo de atención SE (3) el cual está conformado por las áreas de Salud, Psicosocial, Sociolegal, Emprender, Espiritualidad y Escuela, que desarrollan acciones interdisciplinarias en los contextos pedagógicos de intervención Territorio, Internado y Externado. 
El proceso se hace de manera transversal a las diferentes etapas del Modelo Pedagógico como son Operación amistad, Acogida, Personalización, Socialización y Autonomía y Autogobierno, en las cuales el NNAJ transita a través de ellas hacia el restablecimiento de sus derechos conforme a su caracterización y plan de Atención 
formulado.  El proceso termina con el restablecimiento de los derechos de los NNAJ en condiciones de vida digna y feliz, y posterior seguimiento al egreso que permita la sostenibilidad de los logros alcanzados por el NNAJ y su familia.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</si>
</sst>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
      <sz val="11"/>
      <color theme="1"/>
      <name val="Times New Roman"/>
      <family val="1"/>
    </font>
    <font>
      <b/>
      <sz val="10"/>
      <name val="Times New Roman"/>
      <family val="1"/>
    </font>
    <font>
      <b/>
      <sz val="12"/>
      <name val="Times New Roman"/>
      <family val="1"/>
    </font>
    <font>
      <b/>
      <sz val="14"/>
      <color theme="1"/>
      <name val="Times New Roman"/>
      <family val="1"/>
    </font>
    <font>
      <sz val="12"/>
      <color theme="1"/>
      <name val="Times New Roman"/>
      <family val="1"/>
    </font>
    <font>
      <b/>
      <sz val="16"/>
      <color theme="1"/>
      <name val="Times New Roman"/>
      <family val="1"/>
    </font>
    <font>
      <b/>
      <sz val="12"/>
      <color theme="1"/>
      <name val="Times New Roman"/>
      <family val="1"/>
    </font>
    <font>
      <sz val="10"/>
      <color theme="0" tint="-0.34998626667073579"/>
      <name val="Times New Roman"/>
      <family val="1"/>
    </font>
    <font>
      <sz val="11"/>
      <color theme="1"/>
      <name val="Symbol"/>
      <family val="1"/>
      <charset val="2"/>
    </font>
    <font>
      <sz val="7"/>
      <color theme="1"/>
      <name val="Times New Roman"/>
      <family val="1"/>
    </font>
    <font>
      <sz val="16"/>
      <color theme="1"/>
      <name val="Times New Roman"/>
      <family val="1"/>
    </font>
    <font>
      <b/>
      <sz val="20"/>
      <color theme="1"/>
      <name val="Calibri"/>
      <family val="2"/>
      <scheme val="minor"/>
    </font>
    <font>
      <sz val="14"/>
      <color theme="1"/>
      <name val="Times New Roman"/>
      <family val="1"/>
    </font>
    <font>
      <sz val="12"/>
      <name val="Times New Roman"/>
      <family val="1"/>
    </font>
    <font>
      <sz val="14"/>
      <name val="Times New Roman"/>
      <family val="1"/>
    </font>
    <font>
      <b/>
      <sz val="26"/>
      <color theme="1"/>
      <name val="Times New Roman"/>
      <family val="1"/>
    </font>
    <font>
      <b/>
      <sz val="14"/>
      <name val="Times New Roman"/>
      <family val="1"/>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theme="5"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242">
    <xf numFmtId="0" fontId="0" fillId="0" borderId="0" xfId="0"/>
    <xf numFmtId="0" fontId="3" fillId="0" borderId="0" xfId="0" applyFont="1" applyProtection="1"/>
    <xf numFmtId="0" fontId="2" fillId="0" borderId="0" xfId="0" applyFont="1" applyProtection="1"/>
    <xf numFmtId="0" fontId="6" fillId="3" borderId="10" xfId="0" applyFont="1" applyFill="1" applyBorder="1" applyAlignment="1" applyProtection="1">
      <alignment horizontal="center" vertical="center"/>
    </xf>
    <xf numFmtId="0" fontId="7" fillId="3" borderId="11" xfId="0" applyFont="1" applyFill="1" applyBorder="1" applyAlignment="1" applyProtection="1">
      <alignment horizontal="center" vertical="center" wrapText="1"/>
    </xf>
    <xf numFmtId="0" fontId="9" fillId="0" borderId="12" xfId="0" applyFont="1" applyBorder="1" applyAlignment="1" applyProtection="1">
      <alignment horizontal="justify" vertical="top" wrapText="1"/>
    </xf>
    <xf numFmtId="0" fontId="2" fillId="0" borderId="13" xfId="0" applyFont="1" applyBorder="1" applyAlignment="1" applyProtection="1">
      <alignment horizontal="center" vertical="center" wrapText="1"/>
      <protection locked="0"/>
    </xf>
    <xf numFmtId="1" fontId="9" fillId="0" borderId="13" xfId="0" applyNumberFormat="1" applyFont="1" applyBorder="1" applyAlignment="1" applyProtection="1">
      <alignment horizontal="center" vertical="center"/>
    </xf>
    <xf numFmtId="0" fontId="9" fillId="0" borderId="15" xfId="0" applyFont="1" applyBorder="1" applyAlignment="1" applyProtection="1">
      <alignment horizontal="justify" vertical="top" wrapText="1"/>
    </xf>
    <xf numFmtId="0" fontId="2" fillId="0" borderId="16" xfId="0" applyFont="1" applyBorder="1" applyAlignment="1" applyProtection="1">
      <alignment horizontal="center" vertical="center" wrapText="1"/>
      <protection locked="0"/>
    </xf>
    <xf numFmtId="1" fontId="9" fillId="0" borderId="16" xfId="0" applyNumberFormat="1" applyFont="1" applyBorder="1" applyAlignment="1" applyProtection="1">
      <alignment horizontal="center" vertical="center"/>
    </xf>
    <xf numFmtId="0" fontId="9" fillId="0" borderId="0" xfId="0" applyFont="1" applyAlignment="1">
      <alignment vertical="top" wrapText="1"/>
    </xf>
    <xf numFmtId="0" fontId="9" fillId="5" borderId="1" xfId="0" applyFont="1" applyFill="1" applyBorder="1" applyAlignment="1" applyProtection="1">
      <alignment horizontal="center" vertical="center" wrapText="1"/>
    </xf>
    <xf numFmtId="0" fontId="9" fillId="0" borderId="19" xfId="0" applyFont="1" applyBorder="1" applyAlignment="1" applyProtection="1">
      <alignment horizontal="justify" vertical="top" wrapText="1"/>
    </xf>
    <xf numFmtId="0" fontId="0" fillId="0" borderId="0" xfId="0"/>
    <xf numFmtId="0" fontId="4" fillId="7" borderId="36" xfId="0" applyFont="1" applyFill="1" applyBorder="1" applyAlignment="1">
      <alignment horizontal="justify" vertical="center" wrapText="1"/>
    </xf>
    <xf numFmtId="0" fontId="4" fillId="7" borderId="35" xfId="0" applyFont="1" applyFill="1" applyBorder="1" applyAlignment="1">
      <alignment horizontal="justify" vertical="center" wrapText="1"/>
    </xf>
    <xf numFmtId="0" fontId="5" fillId="0" borderId="35" xfId="0" applyFont="1" applyBorder="1" applyAlignment="1">
      <alignment horizontal="justify" vertical="center" wrapText="1"/>
    </xf>
    <xf numFmtId="0" fontId="4" fillId="7" borderId="35" xfId="0" applyFont="1" applyFill="1" applyBorder="1" applyAlignment="1">
      <alignment horizontal="center" vertical="center" wrapText="1"/>
    </xf>
    <xf numFmtId="0" fontId="4" fillId="7" borderId="34" xfId="0" applyFont="1" applyFill="1" applyBorder="1" applyAlignment="1">
      <alignment horizontal="justify" vertical="center" wrapText="1"/>
    </xf>
    <xf numFmtId="0" fontId="0" fillId="6" borderId="43" xfId="0" applyFill="1" applyBorder="1"/>
    <xf numFmtId="0" fontId="4" fillId="7" borderId="43" xfId="0" applyFont="1" applyFill="1" applyBorder="1" applyAlignment="1">
      <alignment horizontal="justify" vertical="center" wrapText="1"/>
    </xf>
    <xf numFmtId="0" fontId="0" fillId="0" borderId="0" xfId="0" applyAlignment="1">
      <alignment wrapText="1"/>
    </xf>
    <xf numFmtId="0" fontId="2" fillId="2" borderId="6"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14" fontId="2" fillId="2" borderId="0" xfId="0" applyNumberFormat="1" applyFont="1" applyFill="1" applyBorder="1" applyAlignment="1" applyProtection="1">
      <alignment horizontal="center" vertical="center"/>
    </xf>
    <xf numFmtId="14" fontId="2" fillId="2" borderId="6" xfId="0" applyNumberFormat="1" applyFont="1" applyFill="1" applyBorder="1" applyAlignment="1" applyProtection="1">
      <alignment horizontal="center" vertical="center"/>
    </xf>
    <xf numFmtId="0" fontId="2" fillId="2" borderId="2" xfId="0" applyFont="1" applyFill="1" applyBorder="1" applyAlignment="1" applyProtection="1">
      <alignment horizontal="left" vertical="center"/>
    </xf>
    <xf numFmtId="0" fontId="2" fillId="8" borderId="1" xfId="0" applyFont="1" applyFill="1" applyBorder="1" applyAlignment="1" applyProtection="1">
      <alignment horizontal="center" vertical="center"/>
    </xf>
    <xf numFmtId="0" fontId="0" fillId="0" borderId="1" xfId="0" applyBorder="1"/>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2" fillId="2" borderId="8" xfId="0" applyFont="1" applyFill="1" applyBorder="1" applyAlignment="1" applyProtection="1">
      <alignment vertical="center"/>
    </xf>
    <xf numFmtId="0" fontId="2" fillId="8"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xf>
    <xf numFmtId="0" fontId="2" fillId="3" borderId="7" xfId="0" applyFont="1" applyFill="1" applyBorder="1" applyAlignment="1" applyProtection="1">
      <alignment horizontal="center"/>
    </xf>
    <xf numFmtId="0" fontId="2" fillId="3" borderId="1"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xf>
    <xf numFmtId="0" fontId="6" fillId="3" borderId="23"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9" fillId="0" borderId="0" xfId="0" applyFont="1" applyBorder="1" applyAlignment="1">
      <alignment vertical="top" wrapText="1"/>
    </xf>
    <xf numFmtId="0" fontId="9" fillId="0" borderId="50" xfId="0" applyFont="1" applyBorder="1" applyAlignment="1" applyProtection="1">
      <alignment horizontal="justify" vertical="top" wrapText="1"/>
    </xf>
    <xf numFmtId="0" fontId="2" fillId="0" borderId="51" xfId="0" applyFont="1" applyBorder="1" applyAlignment="1" applyProtection="1">
      <alignment horizontal="center" vertical="center" wrapText="1"/>
      <protection locked="0"/>
    </xf>
    <xf numFmtId="1" fontId="9" fillId="0" borderId="51" xfId="0" applyNumberFormat="1" applyFont="1" applyBorder="1" applyAlignment="1" applyProtection="1">
      <alignment horizontal="center" vertical="center"/>
    </xf>
    <xf numFmtId="0" fontId="2" fillId="2" borderId="9"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protection locked="0"/>
    </xf>
    <xf numFmtId="0" fontId="2" fillId="0" borderId="0" xfId="0" applyFont="1" applyFill="1" applyBorder="1" applyAlignment="1" applyProtection="1">
      <alignment horizontal="justify" vertical="center" wrapText="1"/>
      <protection locked="0"/>
    </xf>
    <xf numFmtId="0" fontId="2" fillId="3" borderId="23" xfId="0" applyFont="1" applyFill="1" applyBorder="1" applyAlignment="1" applyProtection="1">
      <alignment horizontal="center" vertical="center" wrapText="1"/>
    </xf>
    <xf numFmtId="0" fontId="2" fillId="3" borderId="26"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xf>
    <xf numFmtId="49" fontId="11" fillId="2" borderId="1" xfId="0" applyNumberFormat="1" applyFont="1" applyFill="1" applyBorder="1" applyAlignment="1" applyProtection="1">
      <alignment horizontal="center" vertical="center"/>
    </xf>
    <xf numFmtId="14" fontId="11" fillId="2" borderId="1" xfId="0" applyNumberFormat="1" applyFont="1" applyFill="1" applyBorder="1" applyAlignment="1" applyProtection="1">
      <alignment horizontal="center" vertical="center"/>
    </xf>
    <xf numFmtId="0" fontId="11" fillId="8" borderId="43" xfId="0" applyFont="1" applyFill="1" applyBorder="1" applyAlignment="1" applyProtection="1">
      <alignment horizontal="left" vertical="center"/>
    </xf>
    <xf numFmtId="0" fontId="2" fillId="2" borderId="41" xfId="0" applyFont="1" applyFill="1" applyBorder="1" applyAlignment="1" applyProtection="1">
      <alignment horizontal="center" vertical="center"/>
    </xf>
    <xf numFmtId="0" fontId="16" fillId="0" borderId="1" xfId="0" applyFont="1" applyBorder="1" applyAlignment="1">
      <alignment horizontal="center" vertical="center"/>
    </xf>
    <xf numFmtId="0" fontId="11" fillId="2" borderId="1" xfId="0" applyFont="1" applyFill="1" applyBorder="1" applyAlignment="1" applyProtection="1">
      <alignment horizontal="center" vertical="center"/>
    </xf>
    <xf numFmtId="0" fontId="2" fillId="3" borderId="1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4" fillId="7" borderId="34" xfId="0" applyFont="1" applyFill="1" applyBorder="1" applyAlignment="1">
      <alignment horizontal="justify" vertical="center" wrapText="1"/>
    </xf>
    <xf numFmtId="0" fontId="4" fillId="0" borderId="35" xfId="0" applyFont="1" applyBorder="1" applyAlignment="1">
      <alignment horizontal="center" vertical="center" wrapText="1"/>
    </xf>
    <xf numFmtId="0" fontId="0" fillId="6" borderId="43" xfId="0" applyFill="1" applyBorder="1" applyAlignment="1">
      <alignment horizontal="center" vertical="center"/>
    </xf>
    <xf numFmtId="0" fontId="0" fillId="6" borderId="43" xfId="0" applyFill="1" applyBorder="1" applyAlignment="1">
      <alignment horizontal="center"/>
    </xf>
    <xf numFmtId="0" fontId="1" fillId="6" borderId="43" xfId="0" applyFont="1" applyFill="1" applyBorder="1" applyAlignment="1">
      <alignment horizontal="center"/>
    </xf>
    <xf numFmtId="0" fontId="17" fillId="0" borderId="12" xfId="0" applyFont="1" applyBorder="1" applyAlignment="1" applyProtection="1">
      <alignment horizontal="justify" vertical="center" wrapText="1"/>
    </xf>
    <xf numFmtId="0" fontId="17" fillId="0" borderId="15" xfId="0" applyFont="1" applyBorder="1" applyAlignment="1" applyProtection="1">
      <alignment horizontal="justify" vertical="center" wrapText="1"/>
    </xf>
    <xf numFmtId="0" fontId="17" fillId="0" borderId="0" xfId="0" applyFont="1" applyBorder="1" applyAlignment="1">
      <alignment vertical="center" wrapText="1"/>
    </xf>
    <xf numFmtId="0" fontId="17" fillId="0" borderId="50" xfId="0" applyFont="1" applyBorder="1" applyAlignment="1" applyProtection="1">
      <alignment horizontal="justify" vertical="center" wrapText="1"/>
    </xf>
    <xf numFmtId="0" fontId="2" fillId="2" borderId="4" xfId="0" applyFont="1" applyFill="1" applyBorder="1" applyAlignment="1" applyProtection="1">
      <alignment horizontal="center" vertical="center"/>
    </xf>
    <xf numFmtId="0" fontId="11" fillId="2" borderId="38"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40" xfId="0" applyFont="1" applyFill="1" applyBorder="1" applyAlignment="1" applyProtection="1">
      <alignment horizontal="center" vertical="center"/>
    </xf>
    <xf numFmtId="0" fontId="11" fillId="2" borderId="42" xfId="0" applyFont="1" applyFill="1" applyBorder="1" applyAlignment="1" applyProtection="1">
      <alignment horizontal="center" vertical="center"/>
    </xf>
    <xf numFmtId="0" fontId="11" fillId="2" borderId="41" xfId="0" applyFont="1" applyFill="1" applyBorder="1" applyAlignment="1" applyProtection="1">
      <alignment horizontal="center" vertical="center"/>
    </xf>
    <xf numFmtId="0" fontId="11" fillId="2" borderId="35"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2" fillId="2" borderId="60" xfId="0" applyFont="1" applyFill="1" applyBorder="1" applyAlignment="1" applyProtection="1">
      <alignment horizontal="center" vertical="center"/>
    </xf>
    <xf numFmtId="0" fontId="2" fillId="2" borderId="58" xfId="0" applyFont="1" applyFill="1" applyBorder="1" applyAlignment="1" applyProtection="1">
      <alignment horizontal="center" vertical="center"/>
    </xf>
    <xf numFmtId="0" fontId="2" fillId="2" borderId="59" xfId="0" applyFont="1" applyFill="1" applyBorder="1" applyAlignment="1" applyProtection="1">
      <alignment horizontal="center" vertical="center"/>
    </xf>
    <xf numFmtId="14" fontId="15" fillId="2" borderId="4" xfId="0" applyNumberFormat="1" applyFont="1" applyFill="1" applyBorder="1" applyAlignment="1" applyProtection="1">
      <alignment horizontal="center" vertical="center"/>
    </xf>
    <xf numFmtId="0" fontId="15" fillId="2" borderId="5" xfId="0" applyFont="1" applyFill="1" applyBorder="1" applyAlignment="1" applyProtection="1">
      <alignment horizontal="center" vertical="center"/>
    </xf>
    <xf numFmtId="0" fontId="19" fillId="2" borderId="31" xfId="0" applyFont="1" applyFill="1" applyBorder="1" applyAlignment="1" applyProtection="1">
      <alignment horizontal="left" vertical="center" wrapText="1"/>
    </xf>
    <xf numFmtId="0" fontId="18" fillId="2" borderId="32" xfId="0" applyFont="1" applyFill="1" applyBorder="1" applyAlignment="1" applyProtection="1">
      <alignment horizontal="left" vertical="center" wrapText="1"/>
    </xf>
    <xf numFmtId="0" fontId="18" fillId="2" borderId="33" xfId="0" applyFont="1" applyFill="1" applyBorder="1" applyAlignment="1" applyProtection="1">
      <alignment horizontal="left" vertical="center" wrapText="1"/>
    </xf>
    <xf numFmtId="0" fontId="2" fillId="3" borderId="54" xfId="0" applyFont="1" applyFill="1" applyBorder="1" applyAlignment="1" applyProtection="1">
      <alignment horizontal="center"/>
    </xf>
    <xf numFmtId="0" fontId="2" fillId="3" borderId="55" xfId="0" applyFont="1" applyFill="1" applyBorder="1" applyAlignment="1" applyProtection="1">
      <alignment horizontal="center"/>
    </xf>
    <xf numFmtId="0" fontId="2" fillId="3" borderId="56" xfId="0" applyFont="1" applyFill="1" applyBorder="1" applyAlignment="1" applyProtection="1">
      <alignment horizontal="center"/>
    </xf>
    <xf numFmtId="0" fontId="2" fillId="3" borderId="30" xfId="0" applyFont="1" applyFill="1" applyBorder="1" applyAlignment="1" applyProtection="1">
      <alignment horizontal="center"/>
    </xf>
    <xf numFmtId="0" fontId="2" fillId="3" borderId="29" xfId="0" applyFont="1" applyFill="1" applyBorder="1" applyAlignment="1" applyProtection="1">
      <alignment horizontal="center"/>
    </xf>
    <xf numFmtId="0" fontId="2" fillId="3" borderId="28" xfId="0" applyFont="1" applyFill="1" applyBorder="1" applyAlignment="1" applyProtection="1">
      <alignment horizontal="center"/>
    </xf>
    <xf numFmtId="0" fontId="2" fillId="3" borderId="38" xfId="0" applyFont="1" applyFill="1" applyBorder="1" applyAlignment="1" applyProtection="1">
      <alignment horizontal="center" vertical="center"/>
    </xf>
    <xf numFmtId="0" fontId="2" fillId="3" borderId="39" xfId="0" applyFont="1" applyFill="1" applyBorder="1" applyAlignment="1" applyProtection="1">
      <alignment horizontal="center" vertical="center"/>
    </xf>
    <xf numFmtId="0" fontId="2" fillId="3" borderId="40" xfId="0" applyFont="1" applyFill="1" applyBorder="1" applyAlignment="1" applyProtection="1">
      <alignment horizontal="center" vertical="center"/>
    </xf>
    <xf numFmtId="0" fontId="2" fillId="3" borderId="57"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36" xfId="0" applyFont="1" applyFill="1" applyBorder="1" applyAlignment="1" applyProtection="1">
      <alignment horizontal="center" vertical="center"/>
    </xf>
    <xf numFmtId="0" fontId="2" fillId="3" borderId="42" xfId="0" applyFont="1" applyFill="1" applyBorder="1" applyAlignment="1" applyProtection="1">
      <alignment horizontal="center" vertical="center"/>
    </xf>
    <xf numFmtId="0" fontId="2" fillId="3" borderId="41" xfId="0" applyFont="1" applyFill="1" applyBorder="1" applyAlignment="1" applyProtection="1">
      <alignment horizontal="center" vertical="center"/>
    </xf>
    <xf numFmtId="0" fontId="2" fillId="3" borderId="35" xfId="0" applyFont="1" applyFill="1" applyBorder="1" applyAlignment="1" applyProtection="1">
      <alignment horizontal="center" vertical="center"/>
    </xf>
    <xf numFmtId="0" fontId="2" fillId="3" borderId="21" xfId="0" applyFont="1" applyFill="1" applyBorder="1" applyAlignment="1" applyProtection="1">
      <alignment horizontal="center" vertical="center" wrapText="1"/>
    </xf>
    <xf numFmtId="0" fontId="2" fillId="3" borderId="24"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2" fillId="0" borderId="21" xfId="0" applyFont="1" applyFill="1" applyBorder="1" applyAlignment="1" applyProtection="1">
      <alignment horizontal="center"/>
    </xf>
    <xf numFmtId="0" fontId="2" fillId="0" borderId="1" xfId="0" applyFont="1" applyFill="1" applyBorder="1" applyAlignment="1" applyProtection="1">
      <alignment horizontal="center"/>
    </xf>
    <xf numFmtId="0" fontId="2" fillId="0" borderId="4" xfId="0" applyFont="1" applyFill="1" applyBorder="1" applyAlignment="1" applyProtection="1">
      <alignment horizontal="center"/>
    </xf>
    <xf numFmtId="0" fontId="2" fillId="0" borderId="7" xfId="0" applyFont="1" applyFill="1" applyBorder="1" applyAlignment="1" applyProtection="1">
      <alignment horizontal="center"/>
    </xf>
    <xf numFmtId="0" fontId="2" fillId="0" borderId="25" xfId="0" applyFont="1" applyFill="1" applyBorder="1" applyAlignment="1" applyProtection="1">
      <alignment horizontal="center"/>
    </xf>
    <xf numFmtId="0" fontId="2" fillId="3" borderId="22" xfId="0" applyFont="1" applyFill="1" applyBorder="1" applyAlignment="1" applyProtection="1">
      <alignment horizontal="center"/>
    </xf>
    <xf numFmtId="0" fontId="2" fillId="3" borderId="11" xfId="0" applyFont="1" applyFill="1" applyBorder="1" applyAlignment="1" applyProtection="1">
      <alignment horizontal="center"/>
    </xf>
    <xf numFmtId="0" fontId="6" fillId="3" borderId="8"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3" borderId="11" xfId="0" applyFont="1" applyFill="1" applyBorder="1" applyAlignment="1" applyProtection="1">
      <alignment horizontal="center" vertical="center"/>
    </xf>
    <xf numFmtId="0" fontId="2" fillId="3" borderId="11" xfId="0" applyFont="1" applyFill="1" applyBorder="1" applyAlignment="1" applyProtection="1">
      <alignment horizontal="center" vertical="center" wrapText="1"/>
    </xf>
    <xf numFmtId="0" fontId="20" fillId="0" borderId="21" xfId="0" applyFont="1" applyBorder="1" applyAlignment="1" applyProtection="1">
      <alignment horizontal="center" vertical="center" wrapText="1"/>
      <protection locked="0"/>
    </xf>
    <xf numFmtId="0" fontId="20" fillId="0" borderId="44"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49" xfId="0" applyFont="1" applyBorder="1" applyAlignment="1" applyProtection="1">
      <alignment horizontal="center" vertical="center" wrapText="1"/>
      <protection locked="0"/>
    </xf>
    <xf numFmtId="0" fontId="18" fillId="0" borderId="1" xfId="0" applyFont="1" applyFill="1" applyBorder="1" applyAlignment="1" applyProtection="1">
      <alignment horizontal="justify" vertical="center" wrapText="1"/>
      <protection locked="0"/>
    </xf>
    <xf numFmtId="0" fontId="18" fillId="0" borderId="1" xfId="0" applyFont="1" applyFill="1" applyBorder="1" applyAlignment="1" applyProtection="1">
      <alignment horizontal="justify" vertical="center"/>
      <protection locked="0"/>
    </xf>
    <xf numFmtId="0" fontId="18" fillId="0" borderId="45" xfId="0" applyFont="1" applyFill="1" applyBorder="1" applyAlignment="1" applyProtection="1">
      <alignment horizontal="justify" vertical="center"/>
      <protection locked="0"/>
    </xf>
    <xf numFmtId="0" fontId="9" fillId="0" borderId="27" xfId="0" applyFont="1" applyBorder="1" applyAlignment="1" applyProtection="1">
      <alignment horizontal="center" vertical="center" wrapText="1"/>
      <protection locked="0"/>
    </xf>
    <xf numFmtId="0" fontId="9" fillId="0" borderId="47" xfId="0" applyFont="1" applyBorder="1" applyAlignment="1" applyProtection="1">
      <alignment horizontal="center" vertical="center" wrapText="1"/>
      <protection locked="0"/>
    </xf>
    <xf numFmtId="0" fontId="9" fillId="0" borderId="53" xfId="0" applyFont="1" applyBorder="1" applyAlignment="1" applyProtection="1">
      <alignment horizontal="center" vertical="center" wrapText="1"/>
      <protection locked="0"/>
    </xf>
    <xf numFmtId="0" fontId="7" fillId="0" borderId="24" xfId="0" applyFont="1" applyFill="1" applyBorder="1" applyAlignment="1" applyProtection="1">
      <alignment horizontal="center" vertical="center" wrapText="1"/>
      <protection locked="0"/>
    </xf>
    <xf numFmtId="0" fontId="7" fillId="0" borderId="23" xfId="0" applyFont="1" applyFill="1" applyBorder="1" applyAlignment="1" applyProtection="1">
      <alignment horizontal="center" vertical="center" wrapText="1"/>
      <protection locked="0"/>
    </xf>
    <xf numFmtId="0" fontId="7" fillId="0" borderId="48"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45" xfId="0" applyFont="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7" fillId="0" borderId="49"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49" xfId="0" applyFont="1" applyFill="1" applyBorder="1" applyAlignment="1" applyProtection="1">
      <alignment horizontal="center" vertical="center"/>
    </xf>
    <xf numFmtId="0" fontId="6" fillId="3" borderId="1" xfId="0" applyFont="1" applyFill="1" applyBorder="1" applyAlignment="1" applyProtection="1">
      <alignment horizontal="center" vertical="center" wrapText="1"/>
    </xf>
    <xf numFmtId="1" fontId="10" fillId="0" borderId="14" xfId="0" applyNumberFormat="1" applyFont="1" applyBorder="1" applyAlignment="1" applyProtection="1">
      <alignment horizontal="center" vertical="center" wrapText="1"/>
    </xf>
    <xf numFmtId="1" fontId="10" fillId="0" borderId="17" xfId="0" applyNumberFormat="1"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49" xfId="0" applyFont="1" applyBorder="1" applyAlignment="1" applyProtection="1">
      <alignment horizontal="center" vertical="center" wrapText="1"/>
    </xf>
    <xf numFmtId="0" fontId="10" fillId="4" borderId="1" xfId="0" applyFont="1" applyFill="1" applyBorder="1" applyAlignment="1" applyProtection="1">
      <alignment horizontal="center" vertical="center"/>
    </xf>
    <xf numFmtId="0" fontId="10" fillId="0" borderId="8"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49" xfId="0" applyFont="1" applyBorder="1" applyAlignment="1" applyProtection="1">
      <alignment horizontal="center" vertical="center" wrapText="1"/>
    </xf>
    <xf numFmtId="0" fontId="6" fillId="0" borderId="8"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center" vertical="center" wrapText="1"/>
      <protection locked="0"/>
    </xf>
    <xf numFmtId="0" fontId="6" fillId="0" borderId="49" xfId="0" applyFont="1" applyFill="1" applyBorder="1" applyAlignment="1" applyProtection="1">
      <alignment horizontal="center" vertical="center" wrapText="1"/>
      <protection locked="0"/>
    </xf>
    <xf numFmtId="0" fontId="8" fillId="0" borderId="18"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52" xfId="0" applyFont="1" applyBorder="1" applyAlignment="1" applyProtection="1">
      <alignment horizontal="center" vertical="center" wrapText="1"/>
    </xf>
    <xf numFmtId="0" fontId="8" fillId="4" borderId="1" xfId="0" applyFont="1" applyFill="1" applyBorder="1" applyAlignment="1" applyProtection="1">
      <alignment horizontal="center" vertical="center" wrapText="1"/>
    </xf>
    <xf numFmtId="0" fontId="8" fillId="4" borderId="45" xfId="0" applyFont="1" applyFill="1" applyBorder="1" applyAlignment="1" applyProtection="1">
      <alignment horizontal="center" vertical="center" wrapText="1"/>
    </xf>
    <xf numFmtId="0" fontId="10" fillId="5" borderId="8"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5" borderId="49"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49" xfId="0" applyFont="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49" xfId="0" applyFont="1" applyBorder="1" applyAlignment="1" applyProtection="1">
      <alignment horizontal="center" vertical="center" wrapText="1"/>
    </xf>
    <xf numFmtId="0" fontId="17" fillId="0" borderId="27" xfId="0" applyFont="1" applyBorder="1" applyAlignment="1" applyProtection="1">
      <alignment horizontal="justify" vertical="center" wrapText="1"/>
      <protection locked="0"/>
    </xf>
    <xf numFmtId="0" fontId="17" fillId="0" borderId="47" xfId="0" applyFont="1" applyBorder="1" applyAlignment="1" applyProtection="1">
      <alignment horizontal="justify" vertical="center"/>
      <protection locked="0"/>
    </xf>
    <xf numFmtId="0" fontId="17" fillId="2" borderId="8" xfId="0" applyFont="1" applyFill="1" applyBorder="1" applyAlignment="1" applyProtection="1">
      <alignment horizontal="justify" vertical="center" wrapText="1"/>
      <protection locked="0"/>
    </xf>
    <xf numFmtId="0" fontId="17" fillId="2" borderId="10" xfId="0" applyFont="1" applyFill="1" applyBorder="1" applyAlignment="1" applyProtection="1">
      <alignment horizontal="justify" vertical="center" wrapText="1"/>
      <protection locked="0"/>
    </xf>
    <xf numFmtId="0" fontId="17" fillId="2" borderId="49" xfId="0" applyFont="1" applyFill="1" applyBorder="1" applyAlignment="1" applyProtection="1">
      <alignment horizontal="justify" vertical="center" wrapText="1"/>
      <protection locked="0"/>
    </xf>
    <xf numFmtId="0" fontId="3" fillId="0" borderId="21" xfId="0" applyFont="1" applyBorder="1" applyAlignment="1" applyProtection="1">
      <alignment horizontal="center"/>
      <protection locked="0"/>
    </xf>
    <xf numFmtId="0" fontId="3" fillId="0" borderId="44" xfId="0" applyFont="1" applyBorder="1" applyAlignment="1" applyProtection="1">
      <alignment horizontal="center"/>
      <protection locked="0"/>
    </xf>
    <xf numFmtId="0" fontId="3" fillId="0" borderId="20"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6" borderId="27" xfId="0" applyFont="1" applyFill="1" applyBorder="1" applyAlignment="1" applyProtection="1">
      <alignment horizontal="justify" vertical="center" wrapText="1"/>
      <protection locked="0"/>
    </xf>
    <xf numFmtId="0" fontId="2" fillId="6" borderId="26" xfId="0" applyFont="1" applyFill="1" applyBorder="1" applyAlignment="1" applyProtection="1">
      <alignment horizontal="justify" vertical="center" wrapText="1"/>
      <protection locked="0"/>
    </xf>
    <xf numFmtId="0" fontId="3" fillId="0" borderId="27" xfId="0" applyFont="1" applyBorder="1" applyAlignment="1" applyProtection="1">
      <alignment horizontal="center"/>
      <protection locked="0"/>
    </xf>
    <xf numFmtId="0" fontId="3" fillId="0" borderId="53" xfId="0" applyFont="1" applyBorder="1" applyAlignment="1" applyProtection="1">
      <alignment horizontal="center"/>
      <protection locked="0"/>
    </xf>
    <xf numFmtId="0" fontId="17" fillId="2" borderId="27" xfId="0" applyFont="1" applyFill="1" applyBorder="1" applyAlignment="1" applyProtection="1">
      <alignment horizontal="center" vertical="center" wrapText="1"/>
      <protection locked="0"/>
    </xf>
    <xf numFmtId="0" fontId="17" fillId="2" borderId="53" xfId="0" applyFont="1" applyFill="1" applyBorder="1" applyAlignment="1" applyProtection="1">
      <alignment horizontal="center" vertical="center" wrapText="1"/>
      <protection locked="0"/>
    </xf>
    <xf numFmtId="0" fontId="17" fillId="2" borderId="47" xfId="0" applyFont="1" applyFill="1" applyBorder="1" applyAlignment="1" applyProtection="1">
      <alignment horizontal="center" vertical="center" wrapText="1"/>
      <protection locked="0"/>
    </xf>
    <xf numFmtId="0" fontId="3" fillId="0" borderId="1" xfId="0" applyFont="1" applyBorder="1" applyAlignment="1" applyProtection="1">
      <alignment horizontal="center"/>
      <protection locked="0"/>
    </xf>
    <xf numFmtId="0" fontId="3" fillId="0" borderId="45" xfId="0" applyFont="1" applyBorder="1" applyAlignment="1" applyProtection="1">
      <alignment horizontal="center"/>
      <protection locked="0"/>
    </xf>
    <xf numFmtId="0" fontId="12" fillId="0" borderId="1" xfId="0" applyFont="1" applyFill="1" applyBorder="1" applyAlignment="1" applyProtection="1">
      <alignment horizontal="center" vertical="center" wrapText="1"/>
      <protection locked="0"/>
    </xf>
    <xf numFmtId="0" fontId="12" fillId="0" borderId="45" xfId="0" applyFont="1" applyFill="1" applyBorder="1" applyAlignment="1" applyProtection="1">
      <alignment horizontal="center" vertical="center" wrapText="1"/>
      <protection locked="0"/>
    </xf>
    <xf numFmtId="0" fontId="13" fillId="7" borderId="8" xfId="0" applyFont="1" applyFill="1" applyBorder="1" applyAlignment="1">
      <alignment horizontal="justify" vertical="top" wrapText="1"/>
    </xf>
    <xf numFmtId="0" fontId="5" fillId="6" borderId="31" xfId="0" applyFont="1" applyFill="1" applyBorder="1" applyAlignment="1">
      <alignment horizontal="left"/>
    </xf>
    <xf numFmtId="0" fontId="5" fillId="6" borderId="32" xfId="0" applyFont="1" applyFill="1" applyBorder="1" applyAlignment="1">
      <alignment horizontal="left"/>
    </xf>
    <xf numFmtId="0" fontId="5" fillId="6" borderId="33" xfId="0" applyFont="1" applyFill="1" applyBorder="1" applyAlignment="1">
      <alignment horizontal="left"/>
    </xf>
    <xf numFmtId="0" fontId="5" fillId="6" borderId="42" xfId="0" applyFont="1" applyFill="1" applyBorder="1" applyAlignment="1">
      <alignment horizontal="left"/>
    </xf>
    <xf numFmtId="0" fontId="5" fillId="6" borderId="41" xfId="0" applyFont="1" applyFill="1" applyBorder="1" applyAlignment="1">
      <alignment horizontal="left"/>
    </xf>
    <xf numFmtId="0" fontId="5" fillId="6" borderId="35" xfId="0" applyFont="1" applyFill="1" applyBorder="1" applyAlignment="1">
      <alignment horizontal="left"/>
    </xf>
    <xf numFmtId="0" fontId="4" fillId="7" borderId="31" xfId="0" applyFont="1" applyFill="1" applyBorder="1" applyAlignment="1">
      <alignment horizontal="center" vertical="center" wrapText="1"/>
    </xf>
    <xf numFmtId="0" fontId="4" fillId="7" borderId="32" xfId="0" applyFont="1" applyFill="1" applyBorder="1" applyAlignment="1">
      <alignment horizontal="center" vertical="center" wrapText="1"/>
    </xf>
    <xf numFmtId="0" fontId="4" fillId="7" borderId="33" xfId="0" applyFont="1" applyFill="1" applyBorder="1" applyAlignment="1">
      <alignment horizontal="center" vertical="center" wrapText="1"/>
    </xf>
    <xf numFmtId="0" fontId="4" fillId="7" borderId="37" xfId="0" applyFont="1" applyFill="1" applyBorder="1" applyAlignment="1">
      <alignment horizontal="justify" vertical="center" wrapText="1"/>
    </xf>
    <xf numFmtId="0" fontId="4" fillId="7" borderId="34" xfId="0" applyFont="1" applyFill="1" applyBorder="1" applyAlignment="1">
      <alignment horizontal="justify" vertical="center" wrapText="1"/>
    </xf>
    <xf numFmtId="0" fontId="4" fillId="7" borderId="31" xfId="0" applyFont="1" applyFill="1" applyBorder="1" applyAlignment="1">
      <alignment horizontal="justify" vertical="center" wrapText="1"/>
    </xf>
    <xf numFmtId="0" fontId="4" fillId="7" borderId="33" xfId="0" applyFont="1" applyFill="1" applyBorder="1" applyAlignment="1">
      <alignment horizontal="justify" vertical="center" wrapText="1"/>
    </xf>
    <xf numFmtId="0" fontId="4" fillId="7" borderId="38" xfId="0" applyFont="1" applyFill="1" applyBorder="1" applyAlignment="1">
      <alignment horizontal="justify" vertical="center" wrapText="1"/>
    </xf>
    <xf numFmtId="0" fontId="4" fillId="7" borderId="39" xfId="0" applyFont="1" applyFill="1" applyBorder="1" applyAlignment="1">
      <alignment horizontal="justify" vertical="center" wrapText="1"/>
    </xf>
    <xf numFmtId="0" fontId="4" fillId="7" borderId="40" xfId="0" applyFont="1" applyFill="1" applyBorder="1" applyAlignment="1">
      <alignment horizontal="justify" vertical="center" wrapText="1"/>
    </xf>
    <xf numFmtId="0" fontId="13" fillId="7" borderId="1" xfId="0" applyFont="1" applyFill="1" applyBorder="1" applyAlignment="1">
      <alignment horizontal="left" vertical="center" wrapText="1"/>
    </xf>
    <xf numFmtId="0" fontId="13" fillId="7" borderId="1" xfId="0" applyFont="1" applyFill="1" applyBorder="1" applyAlignment="1">
      <alignment horizontal="justify" vertical="top" wrapText="1"/>
    </xf>
    <xf numFmtId="0" fontId="19" fillId="0" borderId="1" xfId="0" applyFont="1" applyFill="1" applyBorder="1" applyAlignment="1" applyProtection="1">
      <alignment horizontal="justify" vertical="center" wrapText="1"/>
      <protection locked="0"/>
    </xf>
    <xf numFmtId="0" fontId="19" fillId="0" borderId="45" xfId="0" applyFont="1" applyFill="1" applyBorder="1" applyAlignment="1" applyProtection="1">
      <alignment horizontal="justify" vertical="center" wrapText="1"/>
      <protection locked="0"/>
    </xf>
    <xf numFmtId="0" fontId="6" fillId="2" borderId="24"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center" vertical="center" wrapText="1"/>
      <protection locked="0"/>
    </xf>
    <xf numFmtId="0" fontId="6" fillId="2" borderId="48"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45" xfId="0" applyFont="1" applyBorder="1" applyAlignment="1" applyProtection="1">
      <alignment horizontal="center" vertical="center" wrapText="1"/>
      <protection locked="0"/>
    </xf>
    <xf numFmtId="0" fontId="17" fillId="2" borderId="10" xfId="0" applyFont="1" applyFill="1" applyBorder="1" applyAlignment="1" applyProtection="1">
      <alignment horizontal="justify" vertical="center"/>
      <protection locked="0"/>
    </xf>
    <xf numFmtId="0" fontId="17" fillId="2" borderId="49" xfId="0" applyFont="1" applyFill="1" applyBorder="1" applyAlignment="1" applyProtection="1">
      <alignment horizontal="justify" vertical="center"/>
      <protection locked="0"/>
    </xf>
    <xf numFmtId="0" fontId="17" fillId="2" borderId="27" xfId="0" applyFont="1" applyFill="1" applyBorder="1" applyAlignment="1" applyProtection="1">
      <alignment horizontal="center" wrapText="1"/>
      <protection locked="0"/>
    </xf>
    <xf numFmtId="0" fontId="17" fillId="2" borderId="53" xfId="0" applyFont="1" applyFill="1" applyBorder="1" applyAlignment="1" applyProtection="1">
      <alignment horizontal="center"/>
      <protection locked="0"/>
    </xf>
    <xf numFmtId="0" fontId="17" fillId="0" borderId="47" xfId="0" applyFont="1" applyBorder="1" applyAlignment="1" applyProtection="1">
      <alignment horizontal="justify" vertical="center" wrapText="1"/>
      <protection locked="0"/>
    </xf>
    <xf numFmtId="0" fontId="19" fillId="0" borderId="1" xfId="0" applyFont="1" applyFill="1" applyBorder="1" applyAlignment="1" applyProtection="1">
      <alignment horizontal="justify" vertical="center"/>
      <protection locked="0"/>
    </xf>
    <xf numFmtId="0" fontId="19" fillId="0" borderId="45" xfId="0" applyFont="1" applyFill="1" applyBorder="1" applyAlignment="1" applyProtection="1">
      <alignment horizontal="justify" vertical="center"/>
      <protection locked="0"/>
    </xf>
    <xf numFmtId="0" fontId="17" fillId="0" borderId="8" xfId="0" applyFont="1" applyBorder="1" applyAlignment="1" applyProtection="1">
      <alignment horizontal="center" vertical="top" wrapText="1"/>
      <protection locked="0"/>
    </xf>
    <xf numFmtId="0" fontId="17" fillId="0" borderId="10" xfId="0" applyFont="1" applyBorder="1" applyAlignment="1" applyProtection="1">
      <alignment horizontal="center" vertical="top" wrapText="1"/>
      <protection locked="0"/>
    </xf>
    <xf numFmtId="0" fontId="17" fillId="0" borderId="49" xfId="0" applyFont="1" applyBorder="1" applyAlignment="1" applyProtection="1">
      <alignment horizontal="center" vertical="top" wrapText="1"/>
      <protection locked="0"/>
    </xf>
    <xf numFmtId="0" fontId="17"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protection locked="0"/>
    </xf>
    <xf numFmtId="0" fontId="17" fillId="0" borderId="45" xfId="0" applyFont="1" applyBorder="1" applyAlignment="1" applyProtection="1">
      <alignment horizontal="center" vertical="center"/>
      <protection locked="0"/>
    </xf>
    <xf numFmtId="0" fontId="17" fillId="0" borderId="27" xfId="0" applyFont="1" applyBorder="1" applyAlignment="1" applyProtection="1">
      <alignment horizontal="center" vertical="center" wrapText="1"/>
      <protection locked="0"/>
    </xf>
    <xf numFmtId="0" fontId="17" fillId="0" borderId="47" xfId="0" applyFont="1" applyBorder="1" applyAlignment="1" applyProtection="1">
      <alignment horizontal="center" vertical="center" wrapText="1"/>
      <protection locked="0"/>
    </xf>
    <xf numFmtId="0" fontId="17" fillId="0" borderId="53" xfId="0" applyFont="1" applyBorder="1" applyAlignment="1" applyProtection="1">
      <alignment horizontal="center" vertical="center" wrapText="1"/>
      <protection locked="0"/>
    </xf>
    <xf numFmtId="0" fontId="17" fillId="2" borderId="8" xfId="0" applyFont="1" applyFill="1" applyBorder="1" applyAlignment="1" applyProtection="1">
      <alignment horizontal="center" vertical="center" wrapText="1"/>
      <protection locked="0"/>
    </xf>
    <xf numFmtId="0" fontId="17" fillId="2" borderId="10" xfId="0" applyFont="1" applyFill="1" applyBorder="1" applyAlignment="1" applyProtection="1">
      <alignment horizontal="center" vertical="center" wrapText="1"/>
      <protection locked="0"/>
    </xf>
    <xf numFmtId="0" fontId="17" fillId="2" borderId="49" xfId="0" applyFont="1" applyFill="1" applyBorder="1" applyAlignment="1" applyProtection="1">
      <alignment horizontal="center" vertical="center" wrapText="1"/>
      <protection locked="0"/>
    </xf>
  </cellXfs>
  <cellStyles count="1">
    <cellStyle name="Normal" xfId="0" builtinId="0"/>
  </cellStyles>
  <dxfs count="18">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16AEEE9D-57D6-4B09-A1C7-90BA35BB99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8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2CEE582E-C8A4-47D8-8892-1674A729C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84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4FF0CBF4-891B-4CFB-B552-B82D1FDF6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56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B10B-6816-454A-872E-D4576DAE9CFD}">
  <dimension ref="A1:AJ22"/>
  <sheetViews>
    <sheetView showGridLines="0" tabSelected="1" view="pageBreakPreview" zoomScale="50" zoomScaleNormal="50" zoomScaleSheetLayoutView="50" workbookViewId="0">
      <selection activeCell="I16" sqref="I16:I22"/>
    </sheetView>
  </sheetViews>
  <sheetFormatPr baseColWidth="10" defaultRowHeight="15" x14ac:dyDescent="0.25"/>
  <cols>
    <col min="1" max="1" width="36.85546875" style="14" customWidth="1"/>
    <col min="2" max="4" width="32.5703125" style="14" customWidth="1"/>
    <col min="5" max="6" width="20.85546875" style="14" customWidth="1"/>
    <col min="7" max="7" width="20.85546875" style="14" hidden="1" customWidth="1"/>
    <col min="8" max="8" width="25.42578125" style="14" customWidth="1"/>
    <col min="9" max="9" width="59.140625" style="14" customWidth="1"/>
    <col min="10" max="10" width="53.7109375" style="14" customWidth="1"/>
    <col min="11" max="11" width="24.5703125" style="14" customWidth="1"/>
    <col min="12" max="12" width="0" style="14" hidden="1" customWidth="1"/>
    <col min="13" max="15" width="24.5703125" style="14" customWidth="1"/>
    <col min="16" max="16" width="19.7109375" style="14" customWidth="1"/>
    <col min="17" max="17" width="25.140625" style="14" customWidth="1"/>
    <col min="18" max="19" width="25.140625" style="14" hidden="1" customWidth="1"/>
    <col min="20" max="20" width="25.140625" style="14" customWidth="1"/>
    <col min="21" max="21" width="16.5703125" style="14" customWidth="1"/>
    <col min="22" max="22" width="39.28515625" style="14" customWidth="1"/>
    <col min="23" max="23" width="37.42578125" style="14" customWidth="1"/>
    <col min="24" max="24" width="25.42578125" style="14" customWidth="1"/>
    <col min="25" max="25" width="1.7109375" style="14" customWidth="1"/>
    <col min="26" max="28" width="33.42578125" style="14" customWidth="1"/>
    <col min="29" max="29" width="40.28515625" style="14" customWidth="1"/>
    <col min="30" max="30" width="34.85546875" style="14" customWidth="1"/>
    <col min="31" max="31" width="2.28515625" style="14" customWidth="1"/>
    <col min="32" max="32" width="42.5703125" style="14" customWidth="1"/>
    <col min="33" max="33" width="50.28515625" style="14" customWidth="1"/>
    <col min="34" max="36" width="11.42578125" style="14" customWidth="1"/>
    <col min="37" max="16384" width="11.42578125" style="14"/>
  </cols>
  <sheetData>
    <row r="1" spans="1:36" ht="27" customHeight="1" x14ac:dyDescent="0.25">
      <c r="A1" s="75"/>
      <c r="B1" s="76" t="s">
        <v>1</v>
      </c>
      <c r="C1" s="77"/>
      <c r="D1" s="77"/>
      <c r="E1" s="77"/>
      <c r="F1" s="77"/>
      <c r="G1" s="77"/>
      <c r="H1" s="77"/>
      <c r="I1" s="77"/>
      <c r="J1" s="77"/>
      <c r="K1" s="77"/>
      <c r="L1" s="77"/>
      <c r="M1" s="77"/>
      <c r="N1" s="77"/>
      <c r="O1" s="77"/>
      <c r="P1" s="77"/>
      <c r="Q1" s="77"/>
      <c r="R1" s="77"/>
      <c r="S1" s="77"/>
      <c r="T1" s="77"/>
      <c r="U1" s="77"/>
      <c r="V1" s="77"/>
      <c r="W1" s="77"/>
      <c r="X1" s="77"/>
      <c r="Y1" s="77"/>
      <c r="Z1" s="77"/>
      <c r="AA1" s="77"/>
      <c r="AB1" s="77"/>
      <c r="AC1" s="78"/>
      <c r="AD1" s="82" t="s">
        <v>2</v>
      </c>
      <c r="AE1" s="83"/>
      <c r="AF1" s="83"/>
      <c r="AG1" s="60" t="s">
        <v>84</v>
      </c>
      <c r="AH1" s="1"/>
      <c r="AI1" s="1"/>
      <c r="AJ1" s="1"/>
    </row>
    <row r="2" spans="1:36" ht="27" customHeight="1" thickBot="1" x14ac:dyDescent="0.3">
      <c r="A2" s="75"/>
      <c r="B2" s="79"/>
      <c r="C2" s="80"/>
      <c r="D2" s="80"/>
      <c r="E2" s="80"/>
      <c r="F2" s="80"/>
      <c r="G2" s="80"/>
      <c r="H2" s="80"/>
      <c r="I2" s="80"/>
      <c r="J2" s="80"/>
      <c r="K2" s="80"/>
      <c r="L2" s="80"/>
      <c r="M2" s="80"/>
      <c r="N2" s="80"/>
      <c r="O2" s="80"/>
      <c r="P2" s="80"/>
      <c r="Q2" s="80"/>
      <c r="R2" s="80"/>
      <c r="S2" s="80"/>
      <c r="T2" s="80"/>
      <c r="U2" s="80"/>
      <c r="V2" s="80"/>
      <c r="W2" s="80"/>
      <c r="X2" s="80"/>
      <c r="Y2" s="80"/>
      <c r="Z2" s="80"/>
      <c r="AA2" s="80"/>
      <c r="AB2" s="80"/>
      <c r="AC2" s="81"/>
      <c r="AD2" s="82" t="s">
        <v>3</v>
      </c>
      <c r="AE2" s="83"/>
      <c r="AF2" s="83"/>
      <c r="AG2" s="55" t="s">
        <v>86</v>
      </c>
      <c r="AH2" s="1"/>
      <c r="AI2" s="1"/>
      <c r="AJ2" s="1"/>
    </row>
    <row r="3" spans="1:36" ht="27" customHeight="1" x14ac:dyDescent="0.25">
      <c r="A3" s="75"/>
      <c r="B3" s="76" t="s">
        <v>5</v>
      </c>
      <c r="C3" s="77"/>
      <c r="D3" s="77"/>
      <c r="E3" s="77"/>
      <c r="F3" s="77"/>
      <c r="G3" s="77"/>
      <c r="H3" s="77"/>
      <c r="I3" s="77"/>
      <c r="J3" s="77"/>
      <c r="K3" s="77"/>
      <c r="L3" s="77"/>
      <c r="M3" s="77"/>
      <c r="N3" s="77"/>
      <c r="O3" s="77"/>
      <c r="P3" s="77"/>
      <c r="Q3" s="77"/>
      <c r="R3" s="77"/>
      <c r="S3" s="77"/>
      <c r="T3" s="77"/>
      <c r="U3" s="77"/>
      <c r="V3" s="77"/>
      <c r="W3" s="77"/>
      <c r="X3" s="77"/>
      <c r="Y3" s="77"/>
      <c r="Z3" s="77"/>
      <c r="AA3" s="77"/>
      <c r="AB3" s="77"/>
      <c r="AC3" s="78"/>
      <c r="AD3" s="82" t="s">
        <v>6</v>
      </c>
      <c r="AE3" s="83"/>
      <c r="AF3" s="83"/>
      <c r="AG3" s="60" t="s">
        <v>85</v>
      </c>
      <c r="AH3" s="1"/>
      <c r="AI3" s="1"/>
      <c r="AJ3" s="1"/>
    </row>
    <row r="4" spans="1:36" ht="27" customHeight="1" thickBot="1" x14ac:dyDescent="0.3">
      <c r="A4" s="75"/>
      <c r="B4" s="79"/>
      <c r="C4" s="80"/>
      <c r="D4" s="80"/>
      <c r="E4" s="80"/>
      <c r="F4" s="80"/>
      <c r="G4" s="80"/>
      <c r="H4" s="80"/>
      <c r="I4" s="80"/>
      <c r="J4" s="80"/>
      <c r="K4" s="80"/>
      <c r="L4" s="80"/>
      <c r="M4" s="80"/>
      <c r="N4" s="80"/>
      <c r="O4" s="80"/>
      <c r="P4" s="80"/>
      <c r="Q4" s="80"/>
      <c r="R4" s="80"/>
      <c r="S4" s="80"/>
      <c r="T4" s="80"/>
      <c r="U4" s="80"/>
      <c r="V4" s="80"/>
      <c r="W4" s="80"/>
      <c r="X4" s="80"/>
      <c r="Y4" s="80"/>
      <c r="Z4" s="80"/>
      <c r="AA4" s="80"/>
      <c r="AB4" s="80"/>
      <c r="AC4" s="81"/>
      <c r="AD4" s="82" t="s">
        <v>8</v>
      </c>
      <c r="AE4" s="83"/>
      <c r="AF4" s="83"/>
      <c r="AG4" s="56">
        <v>43846</v>
      </c>
      <c r="AH4" s="1"/>
      <c r="AI4" s="1"/>
      <c r="AJ4" s="1"/>
    </row>
    <row r="5" spans="1:36" ht="27" customHeight="1" thickBot="1" x14ac:dyDescent="0.3">
      <c r="A5" s="27"/>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5"/>
      <c r="AD5" s="34"/>
      <c r="AE5" s="1"/>
      <c r="AF5" s="1"/>
      <c r="AG5" s="1"/>
      <c r="AH5" s="1"/>
      <c r="AI5" s="1"/>
      <c r="AJ5" s="1"/>
    </row>
    <row r="6" spans="1:36" ht="59.25" customHeight="1" thickBot="1" x14ac:dyDescent="0.3">
      <c r="A6" s="57" t="s">
        <v>0</v>
      </c>
      <c r="B6" s="84" t="s">
        <v>166</v>
      </c>
      <c r="C6" s="85"/>
      <c r="D6" s="85"/>
      <c r="E6" s="85"/>
      <c r="F6" s="85"/>
      <c r="G6" s="85"/>
      <c r="H6" s="86"/>
      <c r="I6" s="24"/>
      <c r="J6" s="30"/>
      <c r="K6" s="33" t="s">
        <v>89</v>
      </c>
      <c r="L6" s="32"/>
      <c r="M6" s="87">
        <v>44592</v>
      </c>
      <c r="N6" s="88"/>
      <c r="O6" s="24"/>
      <c r="P6" s="24"/>
      <c r="Q6" s="24"/>
      <c r="R6" s="24"/>
      <c r="S6" s="24"/>
      <c r="T6" s="24"/>
      <c r="U6" s="24"/>
      <c r="V6" s="24"/>
      <c r="W6" s="24"/>
      <c r="X6" s="24"/>
      <c r="Y6" s="24"/>
      <c r="Z6" s="24"/>
      <c r="AA6" s="24"/>
      <c r="AB6" s="24"/>
      <c r="AC6" s="25"/>
      <c r="AD6" s="24"/>
      <c r="AE6" s="1"/>
      <c r="AF6" s="1"/>
      <c r="AG6" s="1"/>
      <c r="AH6" s="1"/>
      <c r="AI6" s="1"/>
      <c r="AJ6" s="1"/>
    </row>
    <row r="7" spans="1:36" ht="27" customHeight="1" thickBot="1" x14ac:dyDescent="0.3">
      <c r="A7" s="31"/>
      <c r="B7" s="30"/>
      <c r="C7" s="30"/>
      <c r="D7" s="30"/>
      <c r="E7" s="30"/>
      <c r="F7" s="30"/>
      <c r="G7" s="30"/>
      <c r="H7" s="30"/>
      <c r="I7" s="30"/>
      <c r="J7" s="30"/>
      <c r="K7" s="30"/>
      <c r="L7" s="30"/>
      <c r="M7" s="30"/>
      <c r="N7" s="30"/>
      <c r="O7" s="24"/>
      <c r="P7" s="24"/>
      <c r="Q7" s="24"/>
      <c r="R7" s="24"/>
      <c r="S7" s="24"/>
      <c r="T7" s="24"/>
      <c r="U7" s="24"/>
      <c r="V7" s="24"/>
      <c r="W7" s="24"/>
      <c r="X7" s="24"/>
      <c r="Y7" s="24"/>
      <c r="Z7" s="24"/>
      <c r="AA7" s="24"/>
      <c r="AB7" s="24"/>
      <c r="AC7" s="25"/>
      <c r="AD7" s="24"/>
      <c r="AE7" s="1"/>
      <c r="AF7" s="1"/>
      <c r="AG7" s="1"/>
      <c r="AH7" s="1"/>
      <c r="AI7" s="1"/>
      <c r="AJ7" s="1"/>
    </row>
    <row r="8" spans="1:36" ht="104.25" customHeight="1" thickBot="1" x14ac:dyDescent="0.3">
      <c r="A8" s="57" t="s">
        <v>87</v>
      </c>
      <c r="B8" s="89" t="s">
        <v>174</v>
      </c>
      <c r="C8" s="90"/>
      <c r="D8" s="90"/>
      <c r="E8" s="90"/>
      <c r="F8" s="90"/>
      <c r="G8" s="90"/>
      <c r="H8" s="90"/>
      <c r="I8" s="91"/>
      <c r="J8" s="24"/>
      <c r="K8" s="28" t="s">
        <v>148</v>
      </c>
      <c r="L8" s="28"/>
      <c r="M8" s="28" t="s">
        <v>138</v>
      </c>
      <c r="N8" s="28" t="s">
        <v>90</v>
      </c>
      <c r="O8" s="28" t="s">
        <v>90</v>
      </c>
      <c r="P8" s="24"/>
      <c r="Q8" s="24"/>
      <c r="R8" s="24"/>
      <c r="S8" s="24"/>
      <c r="T8" s="24"/>
      <c r="U8" s="24"/>
      <c r="V8" s="24"/>
      <c r="W8" s="24"/>
      <c r="X8" s="24"/>
      <c r="Y8" s="24"/>
      <c r="Z8" s="24"/>
      <c r="AA8" s="24"/>
      <c r="AB8" s="24"/>
      <c r="AC8" s="25"/>
      <c r="AD8" s="24"/>
      <c r="AE8" s="1"/>
      <c r="AF8" s="1"/>
      <c r="AG8" s="1"/>
      <c r="AH8" s="1"/>
      <c r="AI8" s="1"/>
      <c r="AJ8" s="1"/>
    </row>
    <row r="9" spans="1:36" ht="141.75" customHeight="1" thickBot="1" x14ac:dyDescent="0.3">
      <c r="A9" s="57" t="s">
        <v>88</v>
      </c>
      <c r="B9" s="89" t="s">
        <v>175</v>
      </c>
      <c r="C9" s="90"/>
      <c r="D9" s="90"/>
      <c r="E9" s="90"/>
      <c r="F9" s="90"/>
      <c r="G9" s="90"/>
      <c r="H9" s="90"/>
      <c r="I9" s="91"/>
      <c r="J9" s="24"/>
      <c r="K9" s="59" t="s">
        <v>152</v>
      </c>
      <c r="L9" s="29"/>
      <c r="M9" s="29"/>
      <c r="N9" s="29"/>
      <c r="O9" s="29"/>
      <c r="P9" s="24"/>
      <c r="Q9" s="24"/>
      <c r="R9" s="24"/>
      <c r="S9" s="24"/>
      <c r="T9" s="24"/>
      <c r="U9" s="24"/>
      <c r="V9" s="24"/>
      <c r="W9" s="24"/>
      <c r="X9" s="24"/>
      <c r="Y9" s="24"/>
      <c r="Z9" s="24"/>
      <c r="AA9" s="24"/>
      <c r="AB9" s="24"/>
      <c r="AC9" s="25"/>
      <c r="AD9" s="24"/>
      <c r="AE9" s="1"/>
      <c r="AF9" s="1"/>
      <c r="AG9" s="1"/>
      <c r="AH9" s="1"/>
      <c r="AI9" s="1"/>
      <c r="AJ9" s="1"/>
    </row>
    <row r="10" spans="1:36" ht="15.75" customHeight="1" x14ac:dyDescent="0.2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5"/>
      <c r="AD10" s="24"/>
      <c r="AE10" s="1"/>
      <c r="AF10" s="1"/>
      <c r="AG10" s="1"/>
      <c r="AH10" s="1"/>
      <c r="AI10" s="1"/>
      <c r="AJ10" s="1"/>
    </row>
    <row r="11" spans="1:36" ht="15.75" customHeight="1" thickBot="1" x14ac:dyDescent="0.3">
      <c r="A11" s="48"/>
      <c r="B11" s="24"/>
      <c r="C11" s="24"/>
      <c r="D11" s="24"/>
      <c r="E11" s="24"/>
      <c r="F11" s="24"/>
      <c r="G11" s="24"/>
      <c r="H11" s="24"/>
      <c r="I11" s="24"/>
      <c r="J11" s="24"/>
      <c r="K11" s="24"/>
      <c r="L11" s="24"/>
      <c r="M11" s="24"/>
      <c r="N11" s="24"/>
      <c r="O11" s="24"/>
      <c r="P11" s="24"/>
      <c r="Q11" s="24"/>
      <c r="R11" s="24"/>
      <c r="S11" s="24"/>
      <c r="T11" s="24"/>
      <c r="U11" s="24"/>
      <c r="V11" s="24"/>
      <c r="W11" s="24"/>
      <c r="X11" s="24"/>
      <c r="Y11" s="24"/>
      <c r="Z11" s="23"/>
      <c r="AA11" s="23"/>
      <c r="AB11" s="23"/>
      <c r="AC11" s="26"/>
      <c r="AD11" s="58"/>
      <c r="AE11" s="1"/>
      <c r="AF11" s="1"/>
      <c r="AG11" s="1"/>
      <c r="AH11" s="1"/>
      <c r="AI11" s="1"/>
      <c r="AJ11" s="1"/>
    </row>
    <row r="12" spans="1:36" x14ac:dyDescent="0.25">
      <c r="A12" s="92" t="s">
        <v>12</v>
      </c>
      <c r="B12" s="93"/>
      <c r="C12" s="93"/>
      <c r="D12" s="94"/>
      <c r="E12" s="95" t="s">
        <v>13</v>
      </c>
      <c r="F12" s="96"/>
      <c r="G12" s="96"/>
      <c r="H12" s="96"/>
      <c r="I12" s="96"/>
      <c r="J12" s="96"/>
      <c r="K12" s="96"/>
      <c r="L12" s="96"/>
      <c r="M12" s="96"/>
      <c r="N12" s="96"/>
      <c r="O12" s="96"/>
      <c r="P12" s="96"/>
      <c r="Q12" s="96"/>
      <c r="R12" s="96"/>
      <c r="S12" s="96"/>
      <c r="T12" s="96"/>
      <c r="U12" s="96"/>
      <c r="V12" s="96"/>
      <c r="W12" s="96"/>
      <c r="X12" s="97"/>
      <c r="Y12" s="41"/>
      <c r="Z12" s="98" t="s">
        <v>139</v>
      </c>
      <c r="AA12" s="99"/>
      <c r="AB12" s="99"/>
      <c r="AC12" s="99"/>
      <c r="AD12" s="100"/>
      <c r="AE12" s="1"/>
      <c r="AF12" s="98" t="s">
        <v>145</v>
      </c>
      <c r="AG12" s="100"/>
      <c r="AH12" s="1"/>
      <c r="AI12" s="1"/>
      <c r="AJ12" s="1"/>
    </row>
    <row r="13" spans="1:36" x14ac:dyDescent="0.25">
      <c r="A13" s="107" t="s">
        <v>91</v>
      </c>
      <c r="B13" s="109" t="s">
        <v>15</v>
      </c>
      <c r="C13" s="109" t="s">
        <v>16</v>
      </c>
      <c r="D13" s="111" t="s">
        <v>117</v>
      </c>
      <c r="E13" s="113" t="s">
        <v>17</v>
      </c>
      <c r="F13" s="114"/>
      <c r="G13" s="114"/>
      <c r="H13" s="114"/>
      <c r="I13" s="115" t="s">
        <v>18</v>
      </c>
      <c r="J13" s="116"/>
      <c r="K13" s="116"/>
      <c r="L13" s="116"/>
      <c r="M13" s="116"/>
      <c r="N13" s="116"/>
      <c r="O13" s="116"/>
      <c r="P13" s="116"/>
      <c r="Q13" s="116"/>
      <c r="R13" s="35"/>
      <c r="S13" s="35"/>
      <c r="T13" s="115" t="s">
        <v>19</v>
      </c>
      <c r="U13" s="116"/>
      <c r="V13" s="116"/>
      <c r="W13" s="116"/>
      <c r="X13" s="117"/>
      <c r="Y13" s="41"/>
      <c r="Z13" s="101"/>
      <c r="AA13" s="102"/>
      <c r="AB13" s="102"/>
      <c r="AC13" s="102"/>
      <c r="AD13" s="103"/>
      <c r="AE13" s="1"/>
      <c r="AF13" s="101"/>
      <c r="AG13" s="103"/>
      <c r="AH13" s="2"/>
      <c r="AI13" s="2"/>
      <c r="AJ13" s="2"/>
    </row>
    <row r="14" spans="1:36" ht="15.75" thickBot="1" x14ac:dyDescent="0.3">
      <c r="A14" s="107"/>
      <c r="B14" s="109"/>
      <c r="C14" s="109"/>
      <c r="D14" s="111"/>
      <c r="E14" s="118" t="s">
        <v>21</v>
      </c>
      <c r="F14" s="119"/>
      <c r="G14" s="119"/>
      <c r="H14" s="119"/>
      <c r="I14" s="120" t="s">
        <v>22</v>
      </c>
      <c r="J14" s="122" t="s">
        <v>23</v>
      </c>
      <c r="K14" s="122" t="s">
        <v>24</v>
      </c>
      <c r="L14" s="123" t="s">
        <v>25</v>
      </c>
      <c r="M14" s="109" t="s">
        <v>26</v>
      </c>
      <c r="N14" s="172" t="s">
        <v>27</v>
      </c>
      <c r="O14" s="110" t="s">
        <v>28</v>
      </c>
      <c r="P14" s="109" t="s">
        <v>29</v>
      </c>
      <c r="Q14" s="110" t="s">
        <v>30</v>
      </c>
      <c r="R14" s="110" t="s">
        <v>114</v>
      </c>
      <c r="S14" s="64"/>
      <c r="T14" s="121" t="s">
        <v>31</v>
      </c>
      <c r="U14" s="109" t="s">
        <v>32</v>
      </c>
      <c r="V14" s="110" t="s">
        <v>33</v>
      </c>
      <c r="W14" s="109" t="s">
        <v>116</v>
      </c>
      <c r="X14" s="111"/>
      <c r="Y14" s="49"/>
      <c r="Z14" s="104"/>
      <c r="AA14" s="105"/>
      <c r="AB14" s="105"/>
      <c r="AC14" s="105"/>
      <c r="AD14" s="106"/>
      <c r="AE14" s="2"/>
      <c r="AF14" s="104"/>
      <c r="AG14" s="106"/>
      <c r="AH14" s="2"/>
      <c r="AI14" s="1"/>
      <c r="AJ14" s="2"/>
    </row>
    <row r="15" spans="1:36" ht="74.25" customHeight="1" x14ac:dyDescent="0.25">
      <c r="A15" s="108"/>
      <c r="B15" s="110"/>
      <c r="C15" s="110"/>
      <c r="D15" s="112"/>
      <c r="E15" s="42" t="s">
        <v>92</v>
      </c>
      <c r="F15" s="40" t="s">
        <v>93</v>
      </c>
      <c r="G15" s="3"/>
      <c r="H15" s="4" t="s">
        <v>35</v>
      </c>
      <c r="I15" s="121"/>
      <c r="J15" s="122"/>
      <c r="K15" s="122"/>
      <c r="L15" s="124"/>
      <c r="M15" s="109"/>
      <c r="N15" s="125"/>
      <c r="O15" s="125"/>
      <c r="P15" s="109"/>
      <c r="Q15" s="125"/>
      <c r="R15" s="125"/>
      <c r="S15" s="61"/>
      <c r="T15" s="148"/>
      <c r="U15" s="109"/>
      <c r="V15" s="125"/>
      <c r="W15" s="62" t="s">
        <v>36</v>
      </c>
      <c r="X15" s="65" t="s">
        <v>37</v>
      </c>
      <c r="Y15" s="49"/>
      <c r="Z15" s="52" t="s">
        <v>140</v>
      </c>
      <c r="AA15" s="63" t="s">
        <v>141</v>
      </c>
      <c r="AB15" s="63" t="s">
        <v>142</v>
      </c>
      <c r="AC15" s="63" t="s">
        <v>144</v>
      </c>
      <c r="AD15" s="53" t="s">
        <v>38</v>
      </c>
      <c r="AE15" s="2"/>
      <c r="AF15" s="52" t="s">
        <v>146</v>
      </c>
      <c r="AG15" s="53" t="s">
        <v>147</v>
      </c>
      <c r="AH15" s="2"/>
      <c r="AI15" s="1"/>
      <c r="AJ15" s="2"/>
    </row>
    <row r="16" spans="1:36" ht="108" customHeight="1" x14ac:dyDescent="0.25">
      <c r="A16" s="126">
        <v>1</v>
      </c>
      <c r="B16" s="128" t="s">
        <v>150</v>
      </c>
      <c r="C16" s="131" t="s">
        <v>167</v>
      </c>
      <c r="D16" s="134" t="s">
        <v>149</v>
      </c>
      <c r="E16" s="137" t="s">
        <v>109</v>
      </c>
      <c r="F16" s="140" t="s">
        <v>44</v>
      </c>
      <c r="G16" s="142" t="str">
        <f>+CONCATENATE(E16," - ",F16)</f>
        <v>BAJA - MAYOR</v>
      </c>
      <c r="H16" s="145" t="str">
        <f>+VLOOKUP(G16,Datos!D3:E17,2,FALSE)</f>
        <v>ALTO</v>
      </c>
      <c r="I16" s="131" t="s">
        <v>151</v>
      </c>
      <c r="J16" s="5" t="s">
        <v>39</v>
      </c>
      <c r="K16" s="6" t="s">
        <v>4</v>
      </c>
      <c r="L16" s="7">
        <f>IF(K16="ASIGNADO",15,IF(K16="NO ASIGNADO",0,""))</f>
        <v>15</v>
      </c>
      <c r="M16" s="149">
        <f>SUM(L16:L22)</f>
        <v>95</v>
      </c>
      <c r="N16" s="151" t="s">
        <v>34</v>
      </c>
      <c r="O16" s="154">
        <f>IF(O19="DÉBIL",0,IF(O19="MODERADO",50,IF(O19="FUERTE",100,"")))</f>
        <v>50</v>
      </c>
      <c r="P16" s="155" t="str">
        <f>IF(AND(M19="FUERTE",N16="FUERTE (SIEMPRE SE EJECUTA)"),"NO","SÍ")</f>
        <v>SÍ</v>
      </c>
      <c r="Q16" s="173" t="s">
        <v>40</v>
      </c>
      <c r="R16" s="169" t="str">
        <f>IF(AND(E16="MUY BAJA",Q19=2),"MUY BAJA",IF(AND(E16="BAJA",Q19=2),"MUY BAJA",IF(AND(E16="MEDIA",Q19=2),"MUY BAJA",IF(AND(E16="ALTA",Q19=2),"BAJA",IF(AND(E16="MUY ALTA",Q19=2),"MEDIA",IF(AND(E16="MUY BAJA",Q19=1),"MUY BAJA",IF(AND(E16="BAJA",Q19=1),"MUY BAJA",IF(AND(E16="MEDIA",Q19=1),"BAJA",IF(AND(E16="ALTA",Q19=1),"MEDIA",IF(AND(E16="MUY ALTA",Q19=1),"ALTA",E16))))))))))</f>
        <v>MUY BAJA</v>
      </c>
      <c r="S16" s="158" t="str">
        <f>+CONCATENATE(R16," - ",F16)</f>
        <v>MUY BAJA - MAYOR</v>
      </c>
      <c r="T16" s="145" t="str">
        <f>+VLOOKUP(S16,Datos!$D$3:$E$17,2,FALSE)</f>
        <v>ALTO</v>
      </c>
      <c r="U16" s="174" t="s">
        <v>135</v>
      </c>
      <c r="V16" s="177" t="s">
        <v>163</v>
      </c>
      <c r="W16" s="179" t="s">
        <v>168</v>
      </c>
      <c r="X16" s="190" t="s">
        <v>159</v>
      </c>
      <c r="Y16" s="50"/>
      <c r="Z16" s="182"/>
      <c r="AA16" s="193"/>
      <c r="AB16" s="195"/>
      <c r="AC16" s="195"/>
      <c r="AD16" s="184"/>
      <c r="AE16" s="1"/>
      <c r="AF16" s="182"/>
      <c r="AG16" s="184"/>
      <c r="AH16" s="1"/>
      <c r="AI16" s="1"/>
      <c r="AJ16" s="1"/>
    </row>
    <row r="17" spans="1:36" ht="108" customHeight="1" x14ac:dyDescent="0.25">
      <c r="A17" s="126"/>
      <c r="B17" s="129"/>
      <c r="C17" s="132"/>
      <c r="D17" s="135"/>
      <c r="E17" s="138"/>
      <c r="F17" s="140"/>
      <c r="G17" s="143"/>
      <c r="H17" s="146"/>
      <c r="I17" s="132"/>
      <c r="J17" s="8" t="s">
        <v>43</v>
      </c>
      <c r="K17" s="9" t="s">
        <v>9</v>
      </c>
      <c r="L17" s="10">
        <f>IF(K17="ADECUADO",15,IF(K17="INADECUADO",0,""))</f>
        <v>15</v>
      </c>
      <c r="M17" s="150"/>
      <c r="N17" s="152"/>
      <c r="O17" s="154"/>
      <c r="P17" s="156"/>
      <c r="Q17" s="173"/>
      <c r="R17" s="170"/>
      <c r="S17" s="159"/>
      <c r="T17" s="146"/>
      <c r="U17" s="175"/>
      <c r="V17" s="178"/>
      <c r="W17" s="180"/>
      <c r="X17" s="192"/>
      <c r="Y17" s="50"/>
      <c r="Z17" s="182"/>
      <c r="AA17" s="193"/>
      <c r="AB17" s="195"/>
      <c r="AC17" s="195"/>
      <c r="AD17" s="184"/>
      <c r="AE17" s="1"/>
      <c r="AF17" s="182"/>
      <c r="AG17" s="184"/>
      <c r="AH17" s="1"/>
      <c r="AI17" s="1"/>
      <c r="AJ17" s="1"/>
    </row>
    <row r="18" spans="1:36" ht="108" customHeight="1" x14ac:dyDescent="0.25">
      <c r="A18" s="126"/>
      <c r="B18" s="129"/>
      <c r="C18" s="132"/>
      <c r="D18" s="135"/>
      <c r="E18" s="138"/>
      <c r="F18" s="140"/>
      <c r="G18" s="143"/>
      <c r="H18" s="146"/>
      <c r="I18" s="132"/>
      <c r="J18" s="44" t="s">
        <v>45</v>
      </c>
      <c r="K18" s="9" t="s">
        <v>122</v>
      </c>
      <c r="L18" s="10">
        <f>IF(K18="OPORTUNA",15,IF(K18="INOPORTUNA",0,""))</f>
        <v>15</v>
      </c>
      <c r="M18" s="150"/>
      <c r="N18" s="152"/>
      <c r="O18" s="154"/>
      <c r="P18" s="156"/>
      <c r="Q18" s="12" t="s">
        <v>46</v>
      </c>
      <c r="R18" s="170"/>
      <c r="S18" s="159"/>
      <c r="T18" s="146"/>
      <c r="U18" s="175"/>
      <c r="V18" s="178"/>
      <c r="W18" s="180"/>
      <c r="X18" s="192"/>
      <c r="Y18" s="50"/>
      <c r="Z18" s="182"/>
      <c r="AA18" s="193"/>
      <c r="AB18" s="195"/>
      <c r="AC18" s="195"/>
      <c r="AD18" s="184"/>
      <c r="AE18" s="1"/>
      <c r="AF18" s="182"/>
      <c r="AG18" s="184"/>
      <c r="AH18" s="1"/>
      <c r="AI18" s="1"/>
      <c r="AJ18" s="1"/>
    </row>
    <row r="19" spans="1:36" ht="108" customHeight="1" x14ac:dyDescent="0.25">
      <c r="A19" s="126"/>
      <c r="B19" s="129"/>
      <c r="C19" s="132"/>
      <c r="D19" s="135"/>
      <c r="E19" s="138"/>
      <c r="F19" s="140"/>
      <c r="G19" s="143"/>
      <c r="H19" s="146"/>
      <c r="I19" s="132"/>
      <c r="J19" s="8" t="s">
        <v>48</v>
      </c>
      <c r="K19" s="9" t="s">
        <v>125</v>
      </c>
      <c r="L19" s="10">
        <f>IF(K19="PREVENIR",15,IF(K19="DETECTAR",10,IF(K19="NO ES UN CONTROL",0,"")))</f>
        <v>10</v>
      </c>
      <c r="M19" s="161" t="str">
        <f>IF(M16&lt;86,"DÉBIL",IF(M16&lt;96,"MODERADO",IF(M16&lt;101,"FUERTE","")))</f>
        <v>MODERADO</v>
      </c>
      <c r="N19" s="152"/>
      <c r="O19" s="164" t="str">
        <f>IF(AND(M19="FUERTE",N16="FUERTE (SIEMPRE SE EJECUTA)"),"FUERTE",IF(OR(M19="DÉBIL",N16="DÉBIL (NO SE EJECUTA)"),"DÉBIL",IF(OR(M19="MODERADO",N16="MODERADO (ALGUNAS VECES)"),"MODERADO")))</f>
        <v>MODERADO</v>
      </c>
      <c r="P19" s="156"/>
      <c r="Q19" s="166">
        <f>IF(AND($O$19="FUERTE",$Q$16="DIRECTAMENTE"),2,IF(AND($O$19="FUERTE",$Q$16="DIRECTAMENTE"),2,IF(AND($O$19="FUERTE",$Q$16="DIRECTAMENTE"),2,IF(AND($O$19="FUERTE",$Q$16="NO DISMINUYE"),0,IF(AND($O$19="MODERADO",$Q$16="DIRECTAMENTE"),1,IF(AND($O$19="MODERADO",$Q$16="DIRECTAMENTE"),1,IF(AND($O$19="MODERADO",$Q$16="DIRECTAMENTE"),1,IF(AND($O$19="MODERADO",$Q$16="NO DISMINUYE"),0,"N/A"))))))))</f>
        <v>1</v>
      </c>
      <c r="R19" s="170"/>
      <c r="S19" s="159"/>
      <c r="T19" s="146"/>
      <c r="U19" s="175"/>
      <c r="V19" s="186" t="s">
        <v>143</v>
      </c>
      <c r="W19" s="180"/>
      <c r="X19" s="186" t="s">
        <v>137</v>
      </c>
      <c r="Y19" s="51"/>
      <c r="Z19" s="182"/>
      <c r="AA19" s="193"/>
      <c r="AB19" s="195"/>
      <c r="AC19" s="195"/>
      <c r="AD19" s="184"/>
      <c r="AE19" s="1"/>
      <c r="AF19" s="182"/>
      <c r="AG19" s="184"/>
      <c r="AH19" s="1"/>
      <c r="AI19" s="1"/>
      <c r="AJ19" s="1"/>
    </row>
    <row r="20" spans="1:36" ht="108" customHeight="1" x14ac:dyDescent="0.25">
      <c r="A20" s="126"/>
      <c r="B20" s="129"/>
      <c r="C20" s="132"/>
      <c r="D20" s="135"/>
      <c r="E20" s="138"/>
      <c r="F20" s="140"/>
      <c r="G20" s="143"/>
      <c r="H20" s="146"/>
      <c r="I20" s="132"/>
      <c r="J20" s="8" t="s">
        <v>49</v>
      </c>
      <c r="K20" s="9" t="s">
        <v>11</v>
      </c>
      <c r="L20" s="10">
        <f>IF(K20="CONFIABLE",15,IF(K20="NO CONFIABLE",0,""))</f>
        <v>15</v>
      </c>
      <c r="M20" s="162"/>
      <c r="N20" s="152"/>
      <c r="O20" s="164"/>
      <c r="P20" s="156"/>
      <c r="Q20" s="167"/>
      <c r="R20" s="170"/>
      <c r="S20" s="159"/>
      <c r="T20" s="146"/>
      <c r="U20" s="175"/>
      <c r="V20" s="187"/>
      <c r="W20" s="180"/>
      <c r="X20" s="187"/>
      <c r="Y20" s="51"/>
      <c r="Z20" s="182"/>
      <c r="AA20" s="193"/>
      <c r="AB20" s="195"/>
      <c r="AC20" s="195"/>
      <c r="AD20" s="184"/>
      <c r="AE20" s="1"/>
      <c r="AF20" s="182"/>
      <c r="AG20" s="184"/>
      <c r="AH20" s="1"/>
      <c r="AI20" s="1"/>
      <c r="AJ20" s="1"/>
    </row>
    <row r="21" spans="1:36" ht="108" customHeight="1" x14ac:dyDescent="0.25">
      <c r="A21" s="126"/>
      <c r="B21" s="129"/>
      <c r="C21" s="132"/>
      <c r="D21" s="135"/>
      <c r="E21" s="138"/>
      <c r="F21" s="140"/>
      <c r="G21" s="143"/>
      <c r="H21" s="146"/>
      <c r="I21" s="132"/>
      <c r="J21" s="8" t="s">
        <v>50</v>
      </c>
      <c r="K21" s="9" t="s">
        <v>14</v>
      </c>
      <c r="L21" s="10">
        <f>IF(K21="SE INVESTIGAN Y SE RESUELVEN OPORTUNAMENTE",15,IF(K21="NO SE INVESTIGAN Y SE RESUELVEN OPORTUNAMENTE",0,""))</f>
        <v>15</v>
      </c>
      <c r="M21" s="162"/>
      <c r="N21" s="152"/>
      <c r="O21" s="164"/>
      <c r="P21" s="156"/>
      <c r="Q21" s="167"/>
      <c r="R21" s="170"/>
      <c r="S21" s="159"/>
      <c r="T21" s="146"/>
      <c r="U21" s="175"/>
      <c r="V21" s="188"/>
      <c r="W21" s="180"/>
      <c r="X21" s="190" t="s">
        <v>162</v>
      </c>
      <c r="Y21" s="50"/>
      <c r="Z21" s="182"/>
      <c r="AA21" s="193"/>
      <c r="AB21" s="195"/>
      <c r="AC21" s="195"/>
      <c r="AD21" s="184"/>
      <c r="AE21" s="1"/>
      <c r="AF21" s="182"/>
      <c r="AG21" s="184"/>
      <c r="AH21" s="1"/>
      <c r="AI21" s="1"/>
      <c r="AJ21" s="1"/>
    </row>
    <row r="22" spans="1:36" ht="108" customHeight="1" thickBot="1" x14ac:dyDescent="0.3">
      <c r="A22" s="127"/>
      <c r="B22" s="130"/>
      <c r="C22" s="133"/>
      <c r="D22" s="136"/>
      <c r="E22" s="139"/>
      <c r="F22" s="141"/>
      <c r="G22" s="144"/>
      <c r="H22" s="147"/>
      <c r="I22" s="133"/>
      <c r="J22" s="45" t="s">
        <v>51</v>
      </c>
      <c r="K22" s="46" t="s">
        <v>20</v>
      </c>
      <c r="L22" s="47">
        <f>IF(K22="COMPLETA",10,IF(K22="INCOMPLETA",5,IF(K22="NO EXISTE",0,"")))</f>
        <v>10</v>
      </c>
      <c r="M22" s="163"/>
      <c r="N22" s="153"/>
      <c r="O22" s="165"/>
      <c r="P22" s="157"/>
      <c r="Q22" s="168"/>
      <c r="R22" s="171"/>
      <c r="S22" s="160"/>
      <c r="T22" s="147"/>
      <c r="U22" s="176"/>
      <c r="V22" s="189"/>
      <c r="W22" s="181"/>
      <c r="X22" s="191"/>
      <c r="Y22" s="50"/>
      <c r="Z22" s="183"/>
      <c r="AA22" s="194"/>
      <c r="AB22" s="196"/>
      <c r="AC22" s="196"/>
      <c r="AD22" s="185"/>
      <c r="AE22" s="1"/>
      <c r="AF22" s="183"/>
      <c r="AG22" s="185"/>
      <c r="AH22" s="1"/>
      <c r="AI22" s="1"/>
      <c r="AJ22" s="1"/>
    </row>
  </sheetData>
  <dataConsolidate/>
  <mergeCells count="72">
    <mergeCell ref="AF16:AF22"/>
    <mergeCell ref="AG16:AG22"/>
    <mergeCell ref="V19:V20"/>
    <mergeCell ref="X19:X20"/>
    <mergeCell ref="V21:V22"/>
    <mergeCell ref="X21:X22"/>
    <mergeCell ref="X16:X18"/>
    <mergeCell ref="Z16:Z22"/>
    <mergeCell ref="AA16:AA22"/>
    <mergeCell ref="AB16:AB22"/>
    <mergeCell ref="AC16:AC22"/>
    <mergeCell ref="AD16:AD22"/>
    <mergeCell ref="N14:N15"/>
    <mergeCell ref="Q16:Q17"/>
    <mergeCell ref="U16:U22"/>
    <mergeCell ref="V16:V18"/>
    <mergeCell ref="W16:W22"/>
    <mergeCell ref="T16:T22"/>
    <mergeCell ref="M19:M22"/>
    <mergeCell ref="O19:O22"/>
    <mergeCell ref="Q19:Q22"/>
    <mergeCell ref="R16:R22"/>
    <mergeCell ref="M16:M18"/>
    <mergeCell ref="N16:N22"/>
    <mergeCell ref="O16:O18"/>
    <mergeCell ref="P16:P22"/>
    <mergeCell ref="S16:S22"/>
    <mergeCell ref="V14:V15"/>
    <mergeCell ref="W14:X14"/>
    <mergeCell ref="A16:A22"/>
    <mergeCell ref="B16:B22"/>
    <mergeCell ref="C16:C22"/>
    <mergeCell ref="D16:D22"/>
    <mergeCell ref="E16:E22"/>
    <mergeCell ref="F16:F22"/>
    <mergeCell ref="G16:G22"/>
    <mergeCell ref="H16:H22"/>
    <mergeCell ref="O14:O15"/>
    <mergeCell ref="P14:P15"/>
    <mergeCell ref="Q14:Q15"/>
    <mergeCell ref="R14:R15"/>
    <mergeCell ref="T14:T15"/>
    <mergeCell ref="I16:I22"/>
    <mergeCell ref="Z12:AD14"/>
    <mergeCell ref="AF12:AG14"/>
    <mergeCell ref="A13:A15"/>
    <mergeCell ref="B13:B15"/>
    <mergeCell ref="C13:C15"/>
    <mergeCell ref="D13:D15"/>
    <mergeCell ref="E13:H13"/>
    <mergeCell ref="I13:Q13"/>
    <mergeCell ref="T13:X13"/>
    <mergeCell ref="E14:H14"/>
    <mergeCell ref="U14:U15"/>
    <mergeCell ref="I14:I15"/>
    <mergeCell ref="J14:J15"/>
    <mergeCell ref="K14:K15"/>
    <mergeCell ref="L14:L15"/>
    <mergeCell ref="M14:M15"/>
    <mergeCell ref="B6:H6"/>
    <mergeCell ref="M6:N6"/>
    <mergeCell ref="B8:I8"/>
    <mergeCell ref="B9:I9"/>
    <mergeCell ref="A12:D12"/>
    <mergeCell ref="E12:X12"/>
    <mergeCell ref="A1:A4"/>
    <mergeCell ref="B1:AC2"/>
    <mergeCell ref="AD1:AF1"/>
    <mergeCell ref="AD2:AF2"/>
    <mergeCell ref="B3:AC4"/>
    <mergeCell ref="AD3:AF3"/>
    <mergeCell ref="AD4:AF4"/>
  </mergeCells>
  <conditionalFormatting sqref="H16:H22">
    <cfRule type="containsText" dxfId="17" priority="4" operator="containsText" text="EXTREMO">
      <formula>NOT(ISERROR(SEARCH("EXTREMO",H16)))</formula>
    </cfRule>
    <cfRule type="containsText" dxfId="16" priority="5" operator="containsText" text="ALTO">
      <formula>NOT(ISERROR(SEARCH("ALTO",H16)))</formula>
    </cfRule>
    <cfRule type="containsText" dxfId="15" priority="6" operator="containsText" text="MODERADO">
      <formula>NOT(ISERROR(SEARCH("MODERADO",H16)))</formula>
    </cfRule>
  </conditionalFormatting>
  <conditionalFormatting sqref="T16:T22">
    <cfRule type="containsText" dxfId="14" priority="1" operator="containsText" text="EXTREMO">
      <formula>NOT(ISERROR(SEARCH("EXTREMO",T16)))</formula>
    </cfRule>
    <cfRule type="containsText" dxfId="13" priority="2" operator="containsText" text="ALTO">
      <formula>NOT(ISERROR(SEARCH("ALTO",T16)))</formula>
    </cfRule>
    <cfRule type="containsText" dxfId="12" priority="3" operator="containsText" text="MODERADO">
      <formula>NOT(ISERROR(SEARCH("MODERADO",T16)))</formula>
    </cfRule>
  </conditionalFormatting>
  <dataValidations count="2">
    <dataValidation type="list" allowBlank="1" showInputMessage="1" showErrorMessage="1" sqref="Q16:Q17" xr:uid="{C141DA64-3244-4590-875F-270A2AAC7EFE}">
      <formula1>$AE$19:$AE$21</formula1>
    </dataValidation>
    <dataValidation type="list" allowBlank="1" showInputMessage="1" showErrorMessage="1" sqref="N16" xr:uid="{5D0A10F4-7D75-4E26-B71C-BFDFE95C2176}">
      <formula1>$AE$14:$AF$14</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67C8AC14-1179-43B9-9ED8-9ED680DC77EB}">
          <x14:formula1>
            <xm:f>Datos!$J$5:$L$5</xm:f>
          </x14:formula1>
          <xm:sqref>K19</xm:sqref>
        </x14:dataValidation>
        <x14:dataValidation type="list" allowBlank="1" showInputMessage="1" showErrorMessage="1" xr:uid="{26A0A615-2E94-4048-B2FB-AEBFB92B87CB}">
          <x14:formula1>
            <xm:f>Datos!$A$11:$A$13</xm:f>
          </x14:formula1>
          <xm:sqref>U16:U22</xm:sqref>
        </x14:dataValidation>
        <x14:dataValidation type="list" allowBlank="1" showInputMessage="1" showErrorMessage="1" xr:uid="{8AB772B0-222E-4D2B-BBC1-2F6C05DABA4C}">
          <x14:formula1>
            <xm:f>Datos!$J$7:$K$7</xm:f>
          </x14:formula1>
          <xm:sqref>K21</xm:sqref>
        </x14:dataValidation>
        <x14:dataValidation type="list" allowBlank="1" showInputMessage="1" showErrorMessage="1" xr:uid="{E9347466-C9C4-42C8-8524-E1F2658191EE}">
          <x14:formula1>
            <xm:f>Datos!$J$6:$K$6</xm:f>
          </x14:formula1>
          <xm:sqref>K20</xm:sqref>
        </x14:dataValidation>
        <x14:dataValidation type="list" allowBlank="1" showInputMessage="1" showErrorMessage="1" xr:uid="{E12981C1-584A-4A04-BA34-C8CF1235A9EF}">
          <x14:formula1>
            <xm:f>Datos!$J$3:$K$3</xm:f>
          </x14:formula1>
          <xm:sqref>K17</xm:sqref>
        </x14:dataValidation>
        <x14:dataValidation type="list" allowBlank="1" showInputMessage="1" showErrorMessage="1" xr:uid="{D6FAC272-F2B4-4C8A-AAEE-CFEBB6EAB002}">
          <x14:formula1>
            <xm:f>Datos!$J$2:$K$2</xm:f>
          </x14:formula1>
          <xm:sqref>K16</xm:sqref>
        </x14:dataValidation>
        <x14:dataValidation type="list" allowBlank="1" showInputMessage="1" showErrorMessage="1" xr:uid="{B29FC9BC-3F82-4D7E-AFAB-3B4B20A87B64}">
          <x14:formula1>
            <xm:f>Datos!$J$8:$L$8</xm:f>
          </x14:formula1>
          <xm:sqref>K22</xm:sqref>
        </x14:dataValidation>
        <x14:dataValidation type="list" allowBlank="1" showInputMessage="1" showErrorMessage="1" xr:uid="{8469CBEC-FD80-48C0-914D-0EE92842CB89}">
          <x14:formula1>
            <xm:f>Datos!$B$3:$B$5</xm:f>
          </x14:formula1>
          <xm:sqref>F16:F22</xm:sqref>
        </x14:dataValidation>
        <x14:dataValidation type="list" allowBlank="1" showInputMessage="1" showErrorMessage="1" xr:uid="{8C3D0378-DFAB-4EFE-BC0D-9A30FCFEE253}">
          <x14:formula1>
            <xm:f>Datos!$A$3:$A$7</xm:f>
          </x14:formula1>
          <xm:sqref>E16</xm:sqref>
        </x14:dataValidation>
        <x14:dataValidation type="list" allowBlank="1" showInputMessage="1" showErrorMessage="1" xr:uid="{66CEC44F-2B5E-4082-8F34-D2FE3CDE38D4}">
          <x14:formula1>
            <xm:f>Datos!$J$4:$K$4</xm:f>
          </x14:formula1>
          <xm:sqref>K18</xm:sqref>
        </x14:dataValidation>
        <x14:dataValidation type="list" allowBlank="1" showInputMessage="1" showErrorMessage="1" xr:uid="{0598310C-B36A-47D7-8B81-571ED2DD235C}">
          <x14:formula1>
            <xm:f>Datos!$A$17:$A$18</xm:f>
          </x14:formula1>
          <xm:sqref>V21:V22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D2B4F-3068-420F-ADE5-9C2895F75B0E}">
  <dimension ref="A1:D29"/>
  <sheetViews>
    <sheetView workbookViewId="0">
      <selection activeCell="A23" sqref="A23:D23"/>
    </sheetView>
  </sheetViews>
  <sheetFormatPr baseColWidth="10" defaultRowHeight="15" x14ac:dyDescent="0.25"/>
  <cols>
    <col min="1" max="1" width="4.85546875" style="14" customWidth="1"/>
    <col min="2" max="2" width="77.42578125" style="14" customWidth="1"/>
    <col min="3" max="4" width="30.7109375" style="14" customWidth="1"/>
    <col min="5" max="16384" width="11.42578125" style="14"/>
  </cols>
  <sheetData>
    <row r="1" spans="1:4" ht="15.75" thickBot="1" x14ac:dyDescent="0.3">
      <c r="A1" s="204" t="s">
        <v>52</v>
      </c>
      <c r="B1" s="205"/>
      <c r="C1" s="205"/>
      <c r="D1" s="206"/>
    </row>
    <row r="2" spans="1:4" ht="15.75" thickBot="1" x14ac:dyDescent="0.3">
      <c r="A2" s="207" t="s">
        <v>53</v>
      </c>
      <c r="B2" s="15" t="s">
        <v>54</v>
      </c>
      <c r="C2" s="209" t="s">
        <v>55</v>
      </c>
      <c r="D2" s="210"/>
    </row>
    <row r="3" spans="1:4" ht="15.75" thickBot="1" x14ac:dyDescent="0.3">
      <c r="A3" s="208"/>
      <c r="B3" s="16" t="s">
        <v>56</v>
      </c>
      <c r="C3" s="18" t="s">
        <v>57</v>
      </c>
      <c r="D3" s="18" t="s">
        <v>7</v>
      </c>
    </row>
    <row r="4" spans="1:4" ht="15.75" thickBot="1" x14ac:dyDescent="0.3">
      <c r="A4" s="66">
        <v>1</v>
      </c>
      <c r="B4" s="17" t="s">
        <v>58</v>
      </c>
      <c r="C4" s="67" t="s">
        <v>152</v>
      </c>
      <c r="D4" s="67"/>
    </row>
    <row r="5" spans="1:4" ht="15.75" thickBot="1" x14ac:dyDescent="0.3">
      <c r="A5" s="66">
        <v>2</v>
      </c>
      <c r="B5" s="17" t="s">
        <v>59</v>
      </c>
      <c r="C5" s="67" t="s">
        <v>152</v>
      </c>
      <c r="D5" s="67"/>
    </row>
    <row r="6" spans="1:4" ht="15.75" thickBot="1" x14ac:dyDescent="0.3">
      <c r="A6" s="66">
        <v>3</v>
      </c>
      <c r="B6" s="17" t="s">
        <v>60</v>
      </c>
      <c r="C6" s="67"/>
      <c r="D6" s="67" t="s">
        <v>152</v>
      </c>
    </row>
    <row r="7" spans="1:4" ht="15.75" thickBot="1" x14ac:dyDescent="0.3">
      <c r="A7" s="66">
        <v>4</v>
      </c>
      <c r="B7" s="17" t="s">
        <v>61</v>
      </c>
      <c r="C7" s="67"/>
      <c r="D7" s="67" t="s">
        <v>152</v>
      </c>
    </row>
    <row r="8" spans="1:4" ht="15.75" thickBot="1" x14ac:dyDescent="0.3">
      <c r="A8" s="66">
        <v>5</v>
      </c>
      <c r="B8" s="17" t="s">
        <v>62</v>
      </c>
      <c r="C8" s="67" t="s">
        <v>152</v>
      </c>
      <c r="D8" s="67"/>
    </row>
    <row r="9" spans="1:4" ht="15.75" thickBot="1" x14ac:dyDescent="0.3">
      <c r="A9" s="66">
        <v>6</v>
      </c>
      <c r="B9" s="17" t="s">
        <v>63</v>
      </c>
      <c r="C9" s="67"/>
      <c r="D9" s="67" t="s">
        <v>152</v>
      </c>
    </row>
    <row r="10" spans="1:4" ht="15.75" thickBot="1" x14ac:dyDescent="0.3">
      <c r="A10" s="66">
        <v>7</v>
      </c>
      <c r="B10" s="17" t="s">
        <v>64</v>
      </c>
      <c r="C10" s="67"/>
      <c r="D10" s="67" t="s">
        <v>152</v>
      </c>
    </row>
    <row r="11" spans="1:4" ht="15.75" thickBot="1" x14ac:dyDescent="0.3">
      <c r="A11" s="66">
        <v>8</v>
      </c>
      <c r="B11" s="17" t="s">
        <v>65</v>
      </c>
      <c r="C11" s="67"/>
      <c r="D11" s="67" t="s">
        <v>152</v>
      </c>
    </row>
    <row r="12" spans="1:4" ht="15.75" thickBot="1" x14ac:dyDescent="0.3">
      <c r="A12" s="66">
        <v>9</v>
      </c>
      <c r="B12" s="17" t="s">
        <v>66</v>
      </c>
      <c r="C12" s="67" t="s">
        <v>152</v>
      </c>
      <c r="D12" s="67"/>
    </row>
    <row r="13" spans="1:4" ht="15.75" thickBot="1" x14ac:dyDescent="0.3">
      <c r="A13" s="66">
        <v>10</v>
      </c>
      <c r="B13" s="17" t="s">
        <v>67</v>
      </c>
      <c r="C13" s="67" t="s">
        <v>152</v>
      </c>
      <c r="D13" s="67"/>
    </row>
    <row r="14" spans="1:4" ht="15.75" thickBot="1" x14ac:dyDescent="0.3">
      <c r="A14" s="66">
        <v>11</v>
      </c>
      <c r="B14" s="17" t="s">
        <v>68</v>
      </c>
      <c r="C14" s="67" t="s">
        <v>152</v>
      </c>
      <c r="D14" s="67"/>
    </row>
    <row r="15" spans="1:4" ht="15.75" thickBot="1" x14ac:dyDescent="0.3">
      <c r="A15" s="66">
        <v>12</v>
      </c>
      <c r="B15" s="17" t="s">
        <v>69</v>
      </c>
      <c r="C15" s="67" t="s">
        <v>152</v>
      </c>
      <c r="D15" s="67"/>
    </row>
    <row r="16" spans="1:4" ht="15.75" thickBot="1" x14ac:dyDescent="0.3">
      <c r="A16" s="66">
        <v>13</v>
      </c>
      <c r="B16" s="17" t="s">
        <v>70</v>
      </c>
      <c r="C16" s="67" t="s">
        <v>152</v>
      </c>
      <c r="D16" s="67"/>
    </row>
    <row r="17" spans="1:4" ht="15.75" thickBot="1" x14ac:dyDescent="0.3">
      <c r="A17" s="66">
        <v>14</v>
      </c>
      <c r="B17" s="17" t="s">
        <v>71</v>
      </c>
      <c r="C17" s="67"/>
      <c r="D17" s="67" t="s">
        <v>152</v>
      </c>
    </row>
    <row r="18" spans="1:4" ht="15.75" thickBot="1" x14ac:dyDescent="0.3">
      <c r="A18" s="66">
        <v>15</v>
      </c>
      <c r="B18" s="17" t="s">
        <v>72</v>
      </c>
      <c r="C18" s="67" t="s">
        <v>152</v>
      </c>
      <c r="D18" s="67"/>
    </row>
    <row r="19" spans="1:4" ht="15.75" thickBot="1" x14ac:dyDescent="0.3">
      <c r="A19" s="66">
        <v>16</v>
      </c>
      <c r="B19" s="17" t="s">
        <v>73</v>
      </c>
      <c r="C19" s="67"/>
      <c r="D19" s="67" t="s">
        <v>152</v>
      </c>
    </row>
    <row r="20" spans="1:4" ht="15.75" thickBot="1" x14ac:dyDescent="0.3">
      <c r="A20" s="66">
        <v>17</v>
      </c>
      <c r="B20" s="17" t="s">
        <v>74</v>
      </c>
      <c r="C20" s="67"/>
      <c r="D20" s="67" t="s">
        <v>152</v>
      </c>
    </row>
    <row r="21" spans="1:4" ht="15.75" thickBot="1" x14ac:dyDescent="0.3">
      <c r="A21" s="66">
        <v>18</v>
      </c>
      <c r="B21" s="17" t="s">
        <v>75</v>
      </c>
      <c r="C21" s="67"/>
      <c r="D21" s="67" t="s">
        <v>152</v>
      </c>
    </row>
    <row r="22" spans="1:4" ht="15.75" thickBot="1" x14ac:dyDescent="0.3">
      <c r="A22" s="21">
        <v>19</v>
      </c>
      <c r="B22" s="17" t="s">
        <v>76</v>
      </c>
      <c r="C22" s="67"/>
      <c r="D22" s="67" t="s">
        <v>152</v>
      </c>
    </row>
    <row r="23" spans="1:4" x14ac:dyDescent="0.25">
      <c r="A23" s="211" t="s">
        <v>77</v>
      </c>
      <c r="B23" s="212"/>
      <c r="C23" s="212"/>
      <c r="D23" s="213"/>
    </row>
    <row r="24" spans="1:4" x14ac:dyDescent="0.25">
      <c r="A24" s="214" t="s">
        <v>78</v>
      </c>
      <c r="B24" s="214"/>
      <c r="C24" s="214"/>
      <c r="D24" s="214"/>
    </row>
    <row r="25" spans="1:4" x14ac:dyDescent="0.25">
      <c r="A25" s="215" t="s">
        <v>79</v>
      </c>
      <c r="B25" s="215"/>
      <c r="C25" s="215"/>
      <c r="D25" s="215"/>
    </row>
    <row r="26" spans="1:4" ht="15.75" thickBot="1" x14ac:dyDescent="0.3">
      <c r="A26" s="197" t="s">
        <v>80</v>
      </c>
      <c r="B26" s="197"/>
      <c r="C26" s="197"/>
      <c r="D26" s="197"/>
    </row>
    <row r="27" spans="1:4" ht="15.75" thickBot="1" x14ac:dyDescent="0.3">
      <c r="A27" s="198" t="s">
        <v>81</v>
      </c>
      <c r="B27" s="199"/>
      <c r="C27" s="200"/>
      <c r="D27" s="20"/>
    </row>
    <row r="28" spans="1:4" ht="15.75" thickBot="1" x14ac:dyDescent="0.3">
      <c r="A28" s="198" t="s">
        <v>82</v>
      </c>
      <c r="B28" s="199"/>
      <c r="C28" s="200"/>
      <c r="D28" s="68" t="s">
        <v>152</v>
      </c>
    </row>
    <row r="29" spans="1:4" ht="15.75" thickBot="1" x14ac:dyDescent="0.3">
      <c r="A29" s="201" t="s">
        <v>83</v>
      </c>
      <c r="B29" s="202"/>
      <c r="C29" s="203"/>
      <c r="D29" s="20"/>
    </row>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63FAF-0342-4330-A023-708690AFD4CE}">
  <dimension ref="A1:AJ22"/>
  <sheetViews>
    <sheetView showGridLines="0" topLeftCell="D16" zoomScale="50" zoomScaleNormal="50" zoomScaleSheetLayoutView="28" workbookViewId="0">
      <selection activeCell="I16" sqref="I16:I22"/>
    </sheetView>
  </sheetViews>
  <sheetFormatPr baseColWidth="10" defaultRowHeight="15" x14ac:dyDescent="0.25"/>
  <cols>
    <col min="1" max="1" width="36.85546875" style="14" customWidth="1"/>
    <col min="2" max="4" width="32.5703125" style="14" customWidth="1"/>
    <col min="5" max="6" width="20.85546875" style="14" customWidth="1"/>
    <col min="7" max="7" width="20.85546875" style="14" hidden="1" customWidth="1"/>
    <col min="8" max="8" width="25.42578125" style="14" customWidth="1"/>
    <col min="9" max="9" width="89.5703125" style="14" customWidth="1"/>
    <col min="10" max="10" width="53.7109375" style="14" customWidth="1"/>
    <col min="11" max="11" width="24.5703125" style="14" customWidth="1"/>
    <col min="12" max="12" width="0" style="14" hidden="1" customWidth="1"/>
    <col min="13" max="15" width="24.5703125" style="14" customWidth="1"/>
    <col min="16" max="16" width="19.7109375" style="14" customWidth="1"/>
    <col min="17" max="17" width="25.140625" style="14" customWidth="1"/>
    <col min="18" max="19" width="25.140625" style="14" hidden="1" customWidth="1"/>
    <col min="20" max="20" width="25.140625" style="14" customWidth="1"/>
    <col min="21" max="21" width="16.5703125" style="14" customWidth="1"/>
    <col min="22" max="22" width="25.42578125" style="14" customWidth="1"/>
    <col min="23" max="23" width="39.42578125" style="14" customWidth="1"/>
    <col min="24" max="24" width="25.42578125" style="14" customWidth="1"/>
    <col min="25" max="25" width="1.7109375" style="14" customWidth="1"/>
    <col min="26" max="28" width="33.42578125" style="14" customWidth="1"/>
    <col min="29" max="29" width="40.28515625" style="14" customWidth="1"/>
    <col min="30" max="30" width="34.85546875" style="14" customWidth="1"/>
    <col min="31" max="31" width="2.28515625" style="14" customWidth="1"/>
    <col min="32" max="32" width="42.5703125" style="14" customWidth="1"/>
    <col min="33" max="33" width="50.28515625" style="14" customWidth="1"/>
    <col min="34" max="36" width="11.42578125" style="14" customWidth="1"/>
    <col min="37" max="16384" width="11.42578125" style="14"/>
  </cols>
  <sheetData>
    <row r="1" spans="1:36" ht="27" customHeight="1" x14ac:dyDescent="0.25">
      <c r="A1" s="75"/>
      <c r="B1" s="76" t="s">
        <v>1</v>
      </c>
      <c r="C1" s="77"/>
      <c r="D1" s="77"/>
      <c r="E1" s="77"/>
      <c r="F1" s="77"/>
      <c r="G1" s="77"/>
      <c r="H1" s="77"/>
      <c r="I1" s="77"/>
      <c r="J1" s="77"/>
      <c r="K1" s="77"/>
      <c r="L1" s="77"/>
      <c r="M1" s="77"/>
      <c r="N1" s="77"/>
      <c r="O1" s="77"/>
      <c r="P1" s="77"/>
      <c r="Q1" s="77"/>
      <c r="R1" s="77"/>
      <c r="S1" s="77"/>
      <c r="T1" s="77"/>
      <c r="U1" s="77"/>
      <c r="V1" s="77"/>
      <c r="W1" s="77"/>
      <c r="X1" s="77"/>
      <c r="Y1" s="77"/>
      <c r="Z1" s="77"/>
      <c r="AA1" s="77"/>
      <c r="AB1" s="77"/>
      <c r="AC1" s="78"/>
      <c r="AD1" s="82" t="s">
        <v>2</v>
      </c>
      <c r="AE1" s="83"/>
      <c r="AF1" s="83"/>
      <c r="AG1" s="60" t="s">
        <v>84</v>
      </c>
      <c r="AH1" s="1"/>
      <c r="AI1" s="1"/>
      <c r="AJ1" s="1"/>
    </row>
    <row r="2" spans="1:36" ht="27" customHeight="1" thickBot="1" x14ac:dyDescent="0.3">
      <c r="A2" s="75"/>
      <c r="B2" s="79"/>
      <c r="C2" s="80"/>
      <c r="D2" s="80"/>
      <c r="E2" s="80"/>
      <c r="F2" s="80"/>
      <c r="G2" s="80"/>
      <c r="H2" s="80"/>
      <c r="I2" s="80"/>
      <c r="J2" s="80"/>
      <c r="K2" s="80"/>
      <c r="L2" s="80"/>
      <c r="M2" s="80"/>
      <c r="N2" s="80"/>
      <c r="O2" s="80"/>
      <c r="P2" s="80"/>
      <c r="Q2" s="80"/>
      <c r="R2" s="80"/>
      <c r="S2" s="80"/>
      <c r="T2" s="80"/>
      <c r="U2" s="80"/>
      <c r="V2" s="80"/>
      <c r="W2" s="80"/>
      <c r="X2" s="80"/>
      <c r="Y2" s="80"/>
      <c r="Z2" s="80"/>
      <c r="AA2" s="80"/>
      <c r="AB2" s="80"/>
      <c r="AC2" s="81"/>
      <c r="AD2" s="82" t="s">
        <v>3</v>
      </c>
      <c r="AE2" s="83"/>
      <c r="AF2" s="83"/>
      <c r="AG2" s="55" t="s">
        <v>86</v>
      </c>
      <c r="AH2" s="1"/>
      <c r="AI2" s="1"/>
      <c r="AJ2" s="1"/>
    </row>
    <row r="3" spans="1:36" ht="27" customHeight="1" x14ac:dyDescent="0.25">
      <c r="A3" s="75"/>
      <c r="B3" s="76" t="s">
        <v>5</v>
      </c>
      <c r="C3" s="77"/>
      <c r="D3" s="77"/>
      <c r="E3" s="77"/>
      <c r="F3" s="77"/>
      <c r="G3" s="77"/>
      <c r="H3" s="77"/>
      <c r="I3" s="77"/>
      <c r="J3" s="77"/>
      <c r="K3" s="77"/>
      <c r="L3" s="77"/>
      <c r="M3" s="77"/>
      <c r="N3" s="77"/>
      <c r="O3" s="77"/>
      <c r="P3" s="77"/>
      <c r="Q3" s="77"/>
      <c r="R3" s="77"/>
      <c r="S3" s="77"/>
      <c r="T3" s="77"/>
      <c r="U3" s="77"/>
      <c r="V3" s="77"/>
      <c r="W3" s="77"/>
      <c r="X3" s="77"/>
      <c r="Y3" s="77"/>
      <c r="Z3" s="77"/>
      <c r="AA3" s="77"/>
      <c r="AB3" s="77"/>
      <c r="AC3" s="78"/>
      <c r="AD3" s="82" t="s">
        <v>6</v>
      </c>
      <c r="AE3" s="83"/>
      <c r="AF3" s="83"/>
      <c r="AG3" s="60" t="s">
        <v>85</v>
      </c>
      <c r="AH3" s="1"/>
      <c r="AI3" s="1"/>
      <c r="AJ3" s="1"/>
    </row>
    <row r="4" spans="1:36" ht="27" customHeight="1" thickBot="1" x14ac:dyDescent="0.3">
      <c r="A4" s="75"/>
      <c r="B4" s="79"/>
      <c r="C4" s="80"/>
      <c r="D4" s="80"/>
      <c r="E4" s="80"/>
      <c r="F4" s="80"/>
      <c r="G4" s="80"/>
      <c r="H4" s="80"/>
      <c r="I4" s="80"/>
      <c r="J4" s="80"/>
      <c r="K4" s="80"/>
      <c r="L4" s="80"/>
      <c r="M4" s="80"/>
      <c r="N4" s="80"/>
      <c r="O4" s="80"/>
      <c r="P4" s="80"/>
      <c r="Q4" s="80"/>
      <c r="R4" s="80"/>
      <c r="S4" s="80"/>
      <c r="T4" s="80"/>
      <c r="U4" s="80"/>
      <c r="V4" s="80"/>
      <c r="W4" s="80"/>
      <c r="X4" s="80"/>
      <c r="Y4" s="80"/>
      <c r="Z4" s="80"/>
      <c r="AA4" s="80"/>
      <c r="AB4" s="80"/>
      <c r="AC4" s="81"/>
      <c r="AD4" s="82" t="s">
        <v>8</v>
      </c>
      <c r="AE4" s="83"/>
      <c r="AF4" s="83"/>
      <c r="AG4" s="56">
        <v>43846</v>
      </c>
      <c r="AH4" s="1"/>
      <c r="AI4" s="1"/>
      <c r="AJ4" s="1"/>
    </row>
    <row r="5" spans="1:36" ht="27" customHeight="1" thickBot="1" x14ac:dyDescent="0.3">
      <c r="A5" s="27"/>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5"/>
      <c r="AD5" s="34"/>
      <c r="AE5" s="1"/>
      <c r="AF5" s="1"/>
      <c r="AG5" s="1"/>
      <c r="AH5" s="1"/>
      <c r="AI5" s="1"/>
      <c r="AJ5" s="1"/>
    </row>
    <row r="6" spans="1:36" ht="59.25" customHeight="1" thickBot="1" x14ac:dyDescent="0.3">
      <c r="A6" s="57" t="s">
        <v>0</v>
      </c>
      <c r="B6" s="84" t="s">
        <v>166</v>
      </c>
      <c r="C6" s="85"/>
      <c r="D6" s="85"/>
      <c r="E6" s="85"/>
      <c r="F6" s="85"/>
      <c r="G6" s="85"/>
      <c r="H6" s="86"/>
      <c r="I6" s="24"/>
      <c r="J6" s="30"/>
      <c r="K6" s="33" t="s">
        <v>89</v>
      </c>
      <c r="L6" s="32"/>
      <c r="M6" s="87"/>
      <c r="N6" s="88"/>
      <c r="O6" s="24"/>
      <c r="P6" s="24"/>
      <c r="Q6" s="24"/>
      <c r="R6" s="24"/>
      <c r="S6" s="24"/>
      <c r="T6" s="24"/>
      <c r="U6" s="24"/>
      <c r="V6" s="24"/>
      <c r="W6" s="24"/>
      <c r="X6" s="24"/>
      <c r="Y6" s="24"/>
      <c r="Z6" s="24"/>
      <c r="AA6" s="24"/>
      <c r="AB6" s="24"/>
      <c r="AC6" s="25"/>
      <c r="AD6" s="24"/>
      <c r="AE6" s="1"/>
      <c r="AF6" s="1"/>
      <c r="AG6" s="1"/>
      <c r="AH6" s="1"/>
      <c r="AI6" s="1"/>
      <c r="AJ6" s="1"/>
    </row>
    <row r="7" spans="1:36" ht="27" customHeight="1" thickBot="1" x14ac:dyDescent="0.3">
      <c r="A7" s="31"/>
      <c r="B7" s="30"/>
      <c r="C7" s="30"/>
      <c r="D7" s="30"/>
      <c r="E7" s="30"/>
      <c r="F7" s="30"/>
      <c r="G7" s="30"/>
      <c r="H7" s="30"/>
      <c r="I7" s="30"/>
      <c r="J7" s="30"/>
      <c r="K7" s="30"/>
      <c r="L7" s="30"/>
      <c r="M7" s="30"/>
      <c r="N7" s="30"/>
      <c r="O7" s="24"/>
      <c r="P7" s="24"/>
      <c r="Q7" s="24"/>
      <c r="R7" s="24"/>
      <c r="S7" s="24"/>
      <c r="T7" s="24"/>
      <c r="U7" s="24"/>
      <c r="V7" s="24"/>
      <c r="W7" s="24"/>
      <c r="X7" s="24"/>
      <c r="Y7" s="24"/>
      <c r="Z7" s="24"/>
      <c r="AA7" s="24"/>
      <c r="AB7" s="24"/>
      <c r="AC7" s="25"/>
      <c r="AD7" s="24"/>
      <c r="AE7" s="1"/>
      <c r="AF7" s="1"/>
      <c r="AG7" s="1"/>
      <c r="AH7" s="1"/>
      <c r="AI7" s="1"/>
      <c r="AJ7" s="1"/>
    </row>
    <row r="8" spans="1:36" ht="59.25" customHeight="1" thickBot="1" x14ac:dyDescent="0.3">
      <c r="A8" s="57" t="s">
        <v>87</v>
      </c>
      <c r="B8" s="89" t="s">
        <v>164</v>
      </c>
      <c r="C8" s="90"/>
      <c r="D8" s="90"/>
      <c r="E8" s="90"/>
      <c r="F8" s="90"/>
      <c r="G8" s="90"/>
      <c r="H8" s="90"/>
      <c r="I8" s="91"/>
      <c r="J8" s="24"/>
      <c r="K8" s="28" t="s">
        <v>148</v>
      </c>
      <c r="L8" s="28"/>
      <c r="M8" s="28" t="s">
        <v>138</v>
      </c>
      <c r="N8" s="28" t="s">
        <v>90</v>
      </c>
      <c r="O8" s="28" t="s">
        <v>90</v>
      </c>
      <c r="P8" s="24"/>
      <c r="Q8" s="24"/>
      <c r="R8" s="24"/>
      <c r="S8" s="24"/>
      <c r="T8" s="24"/>
      <c r="U8" s="24"/>
      <c r="V8" s="24"/>
      <c r="W8" s="24"/>
      <c r="X8" s="24"/>
      <c r="Y8" s="24"/>
      <c r="Z8" s="24"/>
      <c r="AA8" s="24"/>
      <c r="AB8" s="24"/>
      <c r="AC8" s="25"/>
      <c r="AD8" s="24"/>
      <c r="AE8" s="1"/>
      <c r="AF8" s="1"/>
      <c r="AG8" s="1"/>
      <c r="AH8" s="1"/>
      <c r="AI8" s="1"/>
      <c r="AJ8" s="1"/>
    </row>
    <row r="9" spans="1:36" ht="59.25" customHeight="1" thickBot="1" x14ac:dyDescent="0.3">
      <c r="A9" s="57" t="s">
        <v>88</v>
      </c>
      <c r="B9" s="89" t="s">
        <v>165</v>
      </c>
      <c r="C9" s="90"/>
      <c r="D9" s="90"/>
      <c r="E9" s="90"/>
      <c r="F9" s="90"/>
      <c r="G9" s="90"/>
      <c r="H9" s="90"/>
      <c r="I9" s="91"/>
      <c r="J9" s="24"/>
      <c r="K9" s="59"/>
      <c r="L9" s="29"/>
      <c r="M9" s="29"/>
      <c r="N9" s="29"/>
      <c r="O9" s="29"/>
      <c r="P9" s="24"/>
      <c r="Q9" s="24"/>
      <c r="R9" s="24"/>
      <c r="S9" s="24"/>
      <c r="T9" s="24"/>
      <c r="U9" s="24"/>
      <c r="V9" s="24"/>
      <c r="W9" s="24"/>
      <c r="X9" s="24"/>
      <c r="Y9" s="24"/>
      <c r="Z9" s="24"/>
      <c r="AA9" s="24"/>
      <c r="AB9" s="24"/>
      <c r="AC9" s="25"/>
      <c r="AD9" s="24"/>
      <c r="AE9" s="1"/>
      <c r="AF9" s="1"/>
      <c r="AG9" s="1"/>
      <c r="AH9" s="1"/>
      <c r="AI9" s="1"/>
      <c r="AJ9" s="1"/>
    </row>
    <row r="10" spans="1:36" ht="15.75" customHeight="1" x14ac:dyDescent="0.2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5"/>
      <c r="AD10" s="24"/>
      <c r="AE10" s="1"/>
      <c r="AF10" s="1"/>
      <c r="AG10" s="1"/>
      <c r="AH10" s="1"/>
      <c r="AI10" s="1"/>
      <c r="AJ10" s="1"/>
    </row>
    <row r="11" spans="1:36" ht="15.75" customHeight="1" thickBot="1" x14ac:dyDescent="0.3">
      <c r="A11" s="48"/>
      <c r="B11" s="24"/>
      <c r="C11" s="24"/>
      <c r="D11" s="24"/>
      <c r="E11" s="24"/>
      <c r="F11" s="24"/>
      <c r="G11" s="24"/>
      <c r="H11" s="24"/>
      <c r="I11" s="24"/>
      <c r="J11" s="24"/>
      <c r="K11" s="24"/>
      <c r="L11" s="24"/>
      <c r="M11" s="24"/>
      <c r="N11" s="24"/>
      <c r="O11" s="24"/>
      <c r="P11" s="24"/>
      <c r="Q11" s="24"/>
      <c r="R11" s="24"/>
      <c r="S11" s="24"/>
      <c r="T11" s="24"/>
      <c r="U11" s="24"/>
      <c r="V11" s="24"/>
      <c r="W11" s="24"/>
      <c r="X11" s="24"/>
      <c r="Y11" s="24"/>
      <c r="Z11" s="23"/>
      <c r="AA11" s="23"/>
      <c r="AB11" s="23"/>
      <c r="AC11" s="26"/>
      <c r="AD11" s="58"/>
      <c r="AE11" s="1"/>
      <c r="AF11" s="1"/>
      <c r="AG11" s="1"/>
      <c r="AH11" s="1"/>
      <c r="AI11" s="1"/>
      <c r="AJ11" s="1"/>
    </row>
    <row r="12" spans="1:36" x14ac:dyDescent="0.25">
      <c r="A12" s="92" t="s">
        <v>12</v>
      </c>
      <c r="B12" s="93"/>
      <c r="C12" s="93"/>
      <c r="D12" s="94"/>
      <c r="E12" s="95" t="s">
        <v>13</v>
      </c>
      <c r="F12" s="96"/>
      <c r="G12" s="96"/>
      <c r="H12" s="96"/>
      <c r="I12" s="96"/>
      <c r="J12" s="96"/>
      <c r="K12" s="96"/>
      <c r="L12" s="96"/>
      <c r="M12" s="96"/>
      <c r="N12" s="96"/>
      <c r="O12" s="96"/>
      <c r="P12" s="96"/>
      <c r="Q12" s="96"/>
      <c r="R12" s="96"/>
      <c r="S12" s="96"/>
      <c r="T12" s="96"/>
      <c r="U12" s="96"/>
      <c r="V12" s="96"/>
      <c r="W12" s="96"/>
      <c r="X12" s="97"/>
      <c r="Y12" s="41"/>
      <c r="Z12" s="98" t="s">
        <v>139</v>
      </c>
      <c r="AA12" s="99"/>
      <c r="AB12" s="99"/>
      <c r="AC12" s="99"/>
      <c r="AD12" s="100"/>
      <c r="AE12" s="1"/>
      <c r="AF12" s="98" t="s">
        <v>145</v>
      </c>
      <c r="AG12" s="100"/>
      <c r="AH12" s="1"/>
      <c r="AI12" s="1"/>
      <c r="AJ12" s="1"/>
    </row>
    <row r="13" spans="1:36" x14ac:dyDescent="0.25">
      <c r="A13" s="107" t="s">
        <v>91</v>
      </c>
      <c r="B13" s="109" t="s">
        <v>15</v>
      </c>
      <c r="C13" s="109" t="s">
        <v>16</v>
      </c>
      <c r="D13" s="111" t="s">
        <v>117</v>
      </c>
      <c r="E13" s="113" t="s">
        <v>17</v>
      </c>
      <c r="F13" s="114"/>
      <c r="G13" s="114"/>
      <c r="H13" s="114"/>
      <c r="I13" s="115" t="s">
        <v>18</v>
      </c>
      <c r="J13" s="116"/>
      <c r="K13" s="116"/>
      <c r="L13" s="116"/>
      <c r="M13" s="116"/>
      <c r="N13" s="116"/>
      <c r="O13" s="116"/>
      <c r="P13" s="116"/>
      <c r="Q13" s="116"/>
      <c r="R13" s="35"/>
      <c r="S13" s="35"/>
      <c r="T13" s="115" t="s">
        <v>19</v>
      </c>
      <c r="U13" s="116"/>
      <c r="V13" s="116"/>
      <c r="W13" s="116"/>
      <c r="X13" s="117"/>
      <c r="Y13" s="41"/>
      <c r="Z13" s="101"/>
      <c r="AA13" s="102"/>
      <c r="AB13" s="102"/>
      <c r="AC13" s="102"/>
      <c r="AD13" s="103"/>
      <c r="AE13" s="1"/>
      <c r="AF13" s="101"/>
      <c r="AG13" s="103"/>
      <c r="AH13" s="2"/>
      <c r="AI13" s="2"/>
      <c r="AJ13" s="2"/>
    </row>
    <row r="14" spans="1:36" ht="15.75" thickBot="1" x14ac:dyDescent="0.3">
      <c r="A14" s="107"/>
      <c r="B14" s="109"/>
      <c r="C14" s="109"/>
      <c r="D14" s="111"/>
      <c r="E14" s="118" t="s">
        <v>21</v>
      </c>
      <c r="F14" s="119"/>
      <c r="G14" s="119"/>
      <c r="H14" s="119"/>
      <c r="I14" s="120" t="s">
        <v>22</v>
      </c>
      <c r="J14" s="122" t="s">
        <v>23</v>
      </c>
      <c r="K14" s="122" t="s">
        <v>24</v>
      </c>
      <c r="L14" s="123" t="s">
        <v>25</v>
      </c>
      <c r="M14" s="109" t="s">
        <v>26</v>
      </c>
      <c r="N14" s="172" t="s">
        <v>27</v>
      </c>
      <c r="O14" s="110" t="s">
        <v>28</v>
      </c>
      <c r="P14" s="109" t="s">
        <v>29</v>
      </c>
      <c r="Q14" s="110" t="s">
        <v>30</v>
      </c>
      <c r="R14" s="110" t="s">
        <v>114</v>
      </c>
      <c r="S14" s="64"/>
      <c r="T14" s="121" t="s">
        <v>31</v>
      </c>
      <c r="U14" s="109" t="s">
        <v>32</v>
      </c>
      <c r="V14" s="110" t="s">
        <v>33</v>
      </c>
      <c r="W14" s="109" t="s">
        <v>116</v>
      </c>
      <c r="X14" s="111"/>
      <c r="Y14" s="49"/>
      <c r="Z14" s="104"/>
      <c r="AA14" s="105"/>
      <c r="AB14" s="105"/>
      <c r="AC14" s="105"/>
      <c r="AD14" s="106"/>
      <c r="AE14" s="2"/>
      <c r="AF14" s="104"/>
      <c r="AG14" s="106"/>
      <c r="AH14" s="2"/>
      <c r="AI14" s="1"/>
      <c r="AJ14" s="2"/>
    </row>
    <row r="15" spans="1:36" ht="74.25" customHeight="1" x14ac:dyDescent="0.25">
      <c r="A15" s="108"/>
      <c r="B15" s="110"/>
      <c r="C15" s="110"/>
      <c r="D15" s="112"/>
      <c r="E15" s="42" t="s">
        <v>92</v>
      </c>
      <c r="F15" s="40" t="s">
        <v>93</v>
      </c>
      <c r="G15" s="3"/>
      <c r="H15" s="4" t="s">
        <v>35</v>
      </c>
      <c r="I15" s="121"/>
      <c r="J15" s="122"/>
      <c r="K15" s="122"/>
      <c r="L15" s="124"/>
      <c r="M15" s="109"/>
      <c r="N15" s="125"/>
      <c r="O15" s="125"/>
      <c r="P15" s="109"/>
      <c r="Q15" s="125"/>
      <c r="R15" s="125"/>
      <c r="S15" s="61"/>
      <c r="T15" s="148"/>
      <c r="U15" s="109"/>
      <c r="V15" s="125"/>
      <c r="W15" s="62" t="s">
        <v>36</v>
      </c>
      <c r="X15" s="65" t="s">
        <v>37</v>
      </c>
      <c r="Y15" s="49"/>
      <c r="Z15" s="52" t="s">
        <v>140</v>
      </c>
      <c r="AA15" s="63" t="s">
        <v>141</v>
      </c>
      <c r="AB15" s="63" t="s">
        <v>142</v>
      </c>
      <c r="AC15" s="63" t="s">
        <v>144</v>
      </c>
      <c r="AD15" s="53" t="s">
        <v>38</v>
      </c>
      <c r="AE15" s="2"/>
      <c r="AF15" s="52" t="s">
        <v>146</v>
      </c>
      <c r="AG15" s="53" t="s">
        <v>147</v>
      </c>
      <c r="AH15" s="2"/>
      <c r="AI15" s="1"/>
      <c r="AJ15" s="2"/>
    </row>
    <row r="16" spans="1:36" ht="229.5" customHeight="1" x14ac:dyDescent="0.25">
      <c r="A16" s="126">
        <v>2</v>
      </c>
      <c r="B16" s="216" t="s">
        <v>153</v>
      </c>
      <c r="C16" s="216" t="s">
        <v>169</v>
      </c>
      <c r="D16" s="216" t="s">
        <v>154</v>
      </c>
      <c r="E16" s="218" t="s">
        <v>109</v>
      </c>
      <c r="F16" s="221" t="s">
        <v>47</v>
      </c>
      <c r="G16" s="158" t="str">
        <f>+CONCATENATE(E16," - ",F16)</f>
        <v>BAJA - CATASTRÓFICO</v>
      </c>
      <c r="H16" s="145" t="str">
        <f>+VLOOKUP(G16,Datos!D3:E17,2,FALSE)</f>
        <v>EXTREMO</v>
      </c>
      <c r="I16" s="216" t="s">
        <v>172</v>
      </c>
      <c r="J16" s="71" t="s">
        <v>39</v>
      </c>
      <c r="K16" s="6" t="s">
        <v>4</v>
      </c>
      <c r="L16" s="7">
        <f>IF(K16="ASIGNADO",15,IF(K16="NO ASIGNADO",0,""))</f>
        <v>15</v>
      </c>
      <c r="M16" s="149">
        <f>SUM(L16:L22)</f>
        <v>95</v>
      </c>
      <c r="N16" s="151" t="s">
        <v>34</v>
      </c>
      <c r="O16" s="154">
        <f>IF(O19="DÉBIL",0,IF(O19="MODERADO",50,IF(O19="FUERTE",100,"")))</f>
        <v>50</v>
      </c>
      <c r="P16" s="155" t="str">
        <f>IF(AND(M19="FUERTE",N16="FUERTE (SIEMPRE SE EJECUTA)"),"NO","SÍ")</f>
        <v>SÍ</v>
      </c>
      <c r="Q16" s="173" t="s">
        <v>40</v>
      </c>
      <c r="R16" s="169" t="str">
        <f>IF(AND(E16="MUY BAJA",Q19=2),"MUY BAJA",IF(AND(E16="BAJA",Q19=2),"MUY BAJA",IF(AND(E16="MEDIA",Q19=2),"MUY BAJA",IF(AND(E16="ALTA",Q19=2),"BAJA",IF(AND(E16="MUY ALTA",Q19=2),"MEDIA",IF(AND(E16="MUY BAJA",Q19=1),"MUY BAJA",IF(AND(E16="BAJA",Q19=1),"MUY BAJA",IF(AND(E16="MEDIA",Q19=1),"BAJA",IF(AND(E16="ALTA",Q19=1),"MEDIA",IF(AND(E16="MUY ALTA",Q19=1),"ALTA",E16))))))))))</f>
        <v>MUY BAJA</v>
      </c>
      <c r="S16" s="158" t="str">
        <f>+CONCATENATE(R16," - ",F16)</f>
        <v>MUY BAJA - CATASTRÓFICO</v>
      </c>
      <c r="T16" s="145" t="str">
        <f>+VLOOKUP(S16,Datos!$D$3:$E$17,2,FALSE)</f>
        <v>EXTREMO</v>
      </c>
      <c r="U16" s="174" t="s">
        <v>135</v>
      </c>
      <c r="V16" s="177" t="s">
        <v>156</v>
      </c>
      <c r="W16" s="179" t="s">
        <v>173</v>
      </c>
      <c r="X16" s="190" t="s">
        <v>159</v>
      </c>
      <c r="Y16" s="50"/>
      <c r="Z16" s="182"/>
      <c r="AA16" s="193"/>
      <c r="AB16" s="195"/>
      <c r="AC16" s="195"/>
      <c r="AD16" s="184"/>
      <c r="AE16" s="1"/>
      <c r="AF16" s="182"/>
      <c r="AG16" s="184"/>
      <c r="AH16" s="1"/>
      <c r="AI16" s="1"/>
      <c r="AJ16" s="1"/>
    </row>
    <row r="17" spans="1:36" ht="229.5" customHeight="1" x14ac:dyDescent="0.25">
      <c r="A17" s="126"/>
      <c r="B17" s="216"/>
      <c r="C17" s="216"/>
      <c r="D17" s="216"/>
      <c r="E17" s="219"/>
      <c r="F17" s="221"/>
      <c r="G17" s="159"/>
      <c r="H17" s="146"/>
      <c r="I17" s="216"/>
      <c r="J17" s="72" t="s">
        <v>43</v>
      </c>
      <c r="K17" s="9" t="s">
        <v>9</v>
      </c>
      <c r="L17" s="10">
        <f>IF(K17="ADECUADO",15,IF(K17="INADECUADO",0,""))</f>
        <v>15</v>
      </c>
      <c r="M17" s="150"/>
      <c r="N17" s="152"/>
      <c r="O17" s="154"/>
      <c r="P17" s="156"/>
      <c r="Q17" s="173"/>
      <c r="R17" s="170"/>
      <c r="S17" s="159"/>
      <c r="T17" s="146"/>
      <c r="U17" s="175"/>
      <c r="V17" s="178"/>
      <c r="W17" s="223"/>
      <c r="X17" s="192"/>
      <c r="Y17" s="50"/>
      <c r="Z17" s="182"/>
      <c r="AA17" s="193"/>
      <c r="AB17" s="195"/>
      <c r="AC17" s="195"/>
      <c r="AD17" s="184"/>
      <c r="AE17" s="1"/>
      <c r="AF17" s="182"/>
      <c r="AG17" s="184"/>
      <c r="AH17" s="1"/>
      <c r="AI17" s="1"/>
      <c r="AJ17" s="1"/>
    </row>
    <row r="18" spans="1:36" ht="229.5" customHeight="1" x14ac:dyDescent="0.25">
      <c r="A18" s="126"/>
      <c r="B18" s="216"/>
      <c r="C18" s="216"/>
      <c r="D18" s="216"/>
      <c r="E18" s="219"/>
      <c r="F18" s="221"/>
      <c r="G18" s="159"/>
      <c r="H18" s="146"/>
      <c r="I18" s="216"/>
      <c r="J18" s="73" t="s">
        <v>45</v>
      </c>
      <c r="K18" s="9" t="s">
        <v>122</v>
      </c>
      <c r="L18" s="10">
        <f>IF(K18="OPORTUNA",15,IF(K18="INOPORTUNA",0,""))</f>
        <v>15</v>
      </c>
      <c r="M18" s="150"/>
      <c r="N18" s="152"/>
      <c r="O18" s="154"/>
      <c r="P18" s="156"/>
      <c r="Q18" s="12" t="s">
        <v>46</v>
      </c>
      <c r="R18" s="170"/>
      <c r="S18" s="159"/>
      <c r="T18" s="146"/>
      <c r="U18" s="175"/>
      <c r="V18" s="178"/>
      <c r="W18" s="223"/>
      <c r="X18" s="192"/>
      <c r="Y18" s="50"/>
      <c r="Z18" s="182"/>
      <c r="AA18" s="193"/>
      <c r="AB18" s="195"/>
      <c r="AC18" s="195"/>
      <c r="AD18" s="184"/>
      <c r="AE18" s="1"/>
      <c r="AF18" s="182"/>
      <c r="AG18" s="184"/>
      <c r="AH18" s="1"/>
      <c r="AI18" s="1"/>
      <c r="AJ18" s="1"/>
    </row>
    <row r="19" spans="1:36" ht="229.5" customHeight="1" x14ac:dyDescent="0.25">
      <c r="A19" s="126"/>
      <c r="B19" s="216"/>
      <c r="C19" s="216"/>
      <c r="D19" s="216"/>
      <c r="E19" s="219"/>
      <c r="F19" s="221"/>
      <c r="G19" s="159"/>
      <c r="H19" s="146"/>
      <c r="I19" s="216"/>
      <c r="J19" s="72" t="s">
        <v>48</v>
      </c>
      <c r="K19" s="9" t="s">
        <v>125</v>
      </c>
      <c r="L19" s="10">
        <f>IF(K19="PREVENIR",15,IF(K19="DETECTAR",10,IF(K19="NO ES UN CONTROL",0,"")))</f>
        <v>10</v>
      </c>
      <c r="M19" s="161" t="str">
        <f>IF(M16&lt;86,"DÉBIL",IF(M16&lt;96,"MODERADO",IF(M16&lt;101,"FUERTE","")))</f>
        <v>MODERADO</v>
      </c>
      <c r="N19" s="152"/>
      <c r="O19" s="164" t="str">
        <f>IF(AND(M19="FUERTE",N16="FUERTE (SIEMPRE SE EJECUTA)"),"FUERTE",IF(OR(M19="DÉBIL",N16="DÉBIL (NO SE EJECUTA)"),"DÉBIL",IF(OR(M19="MODERADO",N16="MODERADO (ALGUNAS VECES)"),"MODERADO")))</f>
        <v>MODERADO</v>
      </c>
      <c r="P19" s="156"/>
      <c r="Q19" s="166">
        <f>IF(AND($O$19="FUERTE",$Q$16="DIRECTAMENTE"),2,IF(AND($O$19="FUERTE",$Q$16="DIRECTAMENTE"),2,IF(AND($O$19="FUERTE",$Q$16="DIRECTAMENTE"),2,IF(AND($O$19="FUERTE",$Q$16="NO DISMINUYE"),0,IF(AND($O$19="MODERADO",$Q$16="DIRECTAMENTE"),1,IF(AND($O$19="MODERADO",$Q$16="DIRECTAMENTE"),1,IF(AND($O$19="MODERADO",$Q$16="DIRECTAMENTE"),1,IF(AND($O$19="MODERADO",$Q$16="NO DISMINUYE"),0,"N/A"))))))))</f>
        <v>1</v>
      </c>
      <c r="R19" s="170"/>
      <c r="S19" s="159"/>
      <c r="T19" s="146"/>
      <c r="U19" s="175"/>
      <c r="V19" s="186" t="s">
        <v>143</v>
      </c>
      <c r="W19" s="223"/>
      <c r="X19" s="186" t="s">
        <v>137</v>
      </c>
      <c r="Y19" s="51"/>
      <c r="Z19" s="182"/>
      <c r="AA19" s="193"/>
      <c r="AB19" s="195"/>
      <c r="AC19" s="195"/>
      <c r="AD19" s="184"/>
      <c r="AE19" s="1"/>
      <c r="AF19" s="182"/>
      <c r="AG19" s="184"/>
      <c r="AH19" s="1"/>
      <c r="AI19" s="1"/>
      <c r="AJ19" s="1"/>
    </row>
    <row r="20" spans="1:36" ht="229.5" customHeight="1" x14ac:dyDescent="0.25">
      <c r="A20" s="126"/>
      <c r="B20" s="216"/>
      <c r="C20" s="216"/>
      <c r="D20" s="216"/>
      <c r="E20" s="219"/>
      <c r="F20" s="221"/>
      <c r="G20" s="159"/>
      <c r="H20" s="146"/>
      <c r="I20" s="216"/>
      <c r="J20" s="72" t="s">
        <v>49</v>
      </c>
      <c r="K20" s="9" t="s">
        <v>11</v>
      </c>
      <c r="L20" s="10">
        <f>IF(K20="CONFIABLE",15,IF(K20="NO CONFIABLE",0,""))</f>
        <v>15</v>
      </c>
      <c r="M20" s="162"/>
      <c r="N20" s="152"/>
      <c r="O20" s="164"/>
      <c r="P20" s="156"/>
      <c r="Q20" s="167"/>
      <c r="R20" s="170"/>
      <c r="S20" s="159"/>
      <c r="T20" s="146"/>
      <c r="U20" s="175"/>
      <c r="V20" s="187"/>
      <c r="W20" s="223"/>
      <c r="X20" s="187"/>
      <c r="Y20" s="51"/>
      <c r="Z20" s="182"/>
      <c r="AA20" s="193"/>
      <c r="AB20" s="195"/>
      <c r="AC20" s="195"/>
      <c r="AD20" s="184"/>
      <c r="AE20" s="1"/>
      <c r="AF20" s="182"/>
      <c r="AG20" s="184"/>
      <c r="AH20" s="1"/>
      <c r="AI20" s="1"/>
      <c r="AJ20" s="1"/>
    </row>
    <row r="21" spans="1:36" ht="229.5" customHeight="1" x14ac:dyDescent="0.25">
      <c r="A21" s="126"/>
      <c r="B21" s="216"/>
      <c r="C21" s="216"/>
      <c r="D21" s="216"/>
      <c r="E21" s="219"/>
      <c r="F21" s="221"/>
      <c r="G21" s="159"/>
      <c r="H21" s="146"/>
      <c r="I21" s="216"/>
      <c r="J21" s="72" t="s">
        <v>50</v>
      </c>
      <c r="K21" s="9" t="s">
        <v>14</v>
      </c>
      <c r="L21" s="10">
        <f>IF(K21="SE INVESTIGAN Y SE RESUELVEN OPORTUNAMENTE",15,IF(K21="NO SE INVESTIGAN Y SE RESUELVEN OPORTUNAMENTE",0,""))</f>
        <v>15</v>
      </c>
      <c r="M21" s="162"/>
      <c r="N21" s="152"/>
      <c r="O21" s="164"/>
      <c r="P21" s="156"/>
      <c r="Q21" s="167"/>
      <c r="R21" s="170"/>
      <c r="S21" s="159"/>
      <c r="T21" s="146"/>
      <c r="U21" s="175"/>
      <c r="V21" s="188"/>
      <c r="W21" s="223"/>
      <c r="X21" s="225" t="s">
        <v>161</v>
      </c>
      <c r="Y21" s="50"/>
      <c r="Z21" s="182"/>
      <c r="AA21" s="193"/>
      <c r="AB21" s="195"/>
      <c r="AC21" s="195"/>
      <c r="AD21" s="184"/>
      <c r="AE21" s="1"/>
      <c r="AF21" s="182"/>
      <c r="AG21" s="184"/>
      <c r="AH21" s="1"/>
      <c r="AI21" s="1"/>
      <c r="AJ21" s="1"/>
    </row>
    <row r="22" spans="1:36" ht="229.5" customHeight="1" thickBot="1" x14ac:dyDescent="0.3">
      <c r="A22" s="127"/>
      <c r="B22" s="217"/>
      <c r="C22" s="217"/>
      <c r="D22" s="217"/>
      <c r="E22" s="220"/>
      <c r="F22" s="222"/>
      <c r="G22" s="160"/>
      <c r="H22" s="147"/>
      <c r="I22" s="217"/>
      <c r="J22" s="74" t="s">
        <v>51</v>
      </c>
      <c r="K22" s="46" t="s">
        <v>20</v>
      </c>
      <c r="L22" s="47">
        <f>IF(K22="COMPLETA",10,IF(K22="INCOMPLETA",5,IF(K22="NO EXISTE",0,"")))</f>
        <v>10</v>
      </c>
      <c r="M22" s="163"/>
      <c r="N22" s="153"/>
      <c r="O22" s="165"/>
      <c r="P22" s="157"/>
      <c r="Q22" s="168"/>
      <c r="R22" s="171"/>
      <c r="S22" s="160"/>
      <c r="T22" s="147"/>
      <c r="U22" s="176"/>
      <c r="V22" s="189"/>
      <c r="W22" s="224"/>
      <c r="X22" s="226"/>
      <c r="Y22" s="50"/>
      <c r="Z22" s="183"/>
      <c r="AA22" s="194"/>
      <c r="AB22" s="196"/>
      <c r="AC22" s="196"/>
      <c r="AD22" s="185"/>
      <c r="AE22" s="1"/>
      <c r="AF22" s="183"/>
      <c r="AG22" s="185"/>
      <c r="AH22" s="1"/>
      <c r="AI22" s="1"/>
      <c r="AJ22" s="1"/>
    </row>
  </sheetData>
  <dataConsolidate/>
  <mergeCells count="72">
    <mergeCell ref="AF16:AF22"/>
    <mergeCell ref="AG16:AG22"/>
    <mergeCell ref="V19:V20"/>
    <mergeCell ref="X19:X20"/>
    <mergeCell ref="V21:V22"/>
    <mergeCell ref="X21:X22"/>
    <mergeCell ref="X16:X18"/>
    <mergeCell ref="Z16:Z22"/>
    <mergeCell ref="AA16:AA22"/>
    <mergeCell ref="AB16:AB22"/>
    <mergeCell ref="AC16:AC22"/>
    <mergeCell ref="AD16:AD22"/>
    <mergeCell ref="N14:N15"/>
    <mergeCell ref="Q16:Q17"/>
    <mergeCell ref="U16:U22"/>
    <mergeCell ref="V16:V18"/>
    <mergeCell ref="W16:W22"/>
    <mergeCell ref="T16:T22"/>
    <mergeCell ref="M19:M22"/>
    <mergeCell ref="O19:O22"/>
    <mergeCell ref="Q19:Q22"/>
    <mergeCell ref="R16:R22"/>
    <mergeCell ref="M16:M18"/>
    <mergeCell ref="N16:N22"/>
    <mergeCell ref="O16:O18"/>
    <mergeCell ref="P16:P22"/>
    <mergeCell ref="S16:S22"/>
    <mergeCell ref="V14:V15"/>
    <mergeCell ref="W14:X14"/>
    <mergeCell ref="A16:A22"/>
    <mergeCell ref="B16:B22"/>
    <mergeCell ref="C16:C22"/>
    <mergeCell ref="D16:D22"/>
    <mergeCell ref="E16:E22"/>
    <mergeCell ref="F16:F22"/>
    <mergeCell ref="G16:G22"/>
    <mergeCell ref="H16:H22"/>
    <mergeCell ref="O14:O15"/>
    <mergeCell ref="P14:P15"/>
    <mergeCell ref="Q14:Q15"/>
    <mergeCell ref="R14:R15"/>
    <mergeCell ref="T14:T15"/>
    <mergeCell ref="I16:I22"/>
    <mergeCell ref="Z12:AD14"/>
    <mergeCell ref="AF12:AG14"/>
    <mergeCell ref="A13:A15"/>
    <mergeCell ref="B13:B15"/>
    <mergeCell ref="C13:C15"/>
    <mergeCell ref="D13:D15"/>
    <mergeCell ref="E13:H13"/>
    <mergeCell ref="I13:Q13"/>
    <mergeCell ref="T13:X13"/>
    <mergeCell ref="E14:H14"/>
    <mergeCell ref="U14:U15"/>
    <mergeCell ref="I14:I15"/>
    <mergeCell ref="J14:J15"/>
    <mergeCell ref="K14:K15"/>
    <mergeCell ref="L14:L15"/>
    <mergeCell ref="M14:M15"/>
    <mergeCell ref="B6:H6"/>
    <mergeCell ref="M6:N6"/>
    <mergeCell ref="B8:I8"/>
    <mergeCell ref="B9:I9"/>
    <mergeCell ref="A12:D12"/>
    <mergeCell ref="E12:X12"/>
    <mergeCell ref="A1:A4"/>
    <mergeCell ref="B1:AC2"/>
    <mergeCell ref="AD1:AF1"/>
    <mergeCell ref="AD2:AF2"/>
    <mergeCell ref="B3:AC4"/>
    <mergeCell ref="AD3:AF3"/>
    <mergeCell ref="AD4:AF4"/>
  </mergeCells>
  <conditionalFormatting sqref="H16:H22">
    <cfRule type="containsText" dxfId="11" priority="4" operator="containsText" text="EXTREMO">
      <formula>NOT(ISERROR(SEARCH("EXTREMO",H16)))</formula>
    </cfRule>
    <cfRule type="containsText" dxfId="10" priority="5" operator="containsText" text="ALTO">
      <formula>NOT(ISERROR(SEARCH("ALTO",H16)))</formula>
    </cfRule>
    <cfRule type="containsText" dxfId="9" priority="6" operator="containsText" text="MODERADO">
      <formula>NOT(ISERROR(SEARCH("MODERADO",H16)))</formula>
    </cfRule>
  </conditionalFormatting>
  <conditionalFormatting sqref="T16:T22">
    <cfRule type="containsText" dxfId="8" priority="1" operator="containsText" text="EXTREMO">
      <formula>NOT(ISERROR(SEARCH("EXTREMO",T16)))</formula>
    </cfRule>
    <cfRule type="containsText" dxfId="7" priority="2" operator="containsText" text="ALTO">
      <formula>NOT(ISERROR(SEARCH("ALTO",T16)))</formula>
    </cfRule>
    <cfRule type="containsText" dxfId="6" priority="3" operator="containsText" text="MODERADO">
      <formula>NOT(ISERROR(SEARCH("MODERADO",T16)))</formula>
    </cfRule>
  </conditionalFormatting>
  <dataValidations count="2">
    <dataValidation type="list" allowBlank="1" showInputMessage="1" showErrorMessage="1" sqref="N16" xr:uid="{D4CCEDC3-E58D-4AA7-964E-ACBB55EE69DA}">
      <formula1>$AE$14:$AF$14</formula1>
    </dataValidation>
    <dataValidation type="list" allowBlank="1" showInputMessage="1" showErrorMessage="1" sqref="Q16:Q17" xr:uid="{CDA857CC-ED47-4A98-8AB6-F9C4814ED91B}">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582CF7C4-1AEC-494C-9776-D135EFE94334}">
          <x14:formula1>
            <xm:f>Datos!$A$17:$A$18</xm:f>
          </x14:formula1>
          <xm:sqref>V21:V22</xm:sqref>
        </x14:dataValidation>
        <x14:dataValidation type="list" allowBlank="1" showInputMessage="1" showErrorMessage="1" xr:uid="{5D2CB2F5-C658-4529-B230-8043DBACF507}">
          <x14:formula1>
            <xm:f>Datos!$J$4:$K$4</xm:f>
          </x14:formula1>
          <xm:sqref>K18</xm:sqref>
        </x14:dataValidation>
        <x14:dataValidation type="list" allowBlank="1" showInputMessage="1" showErrorMessage="1" xr:uid="{87F16451-E0C3-49FC-961A-5C0777244C27}">
          <x14:formula1>
            <xm:f>Datos!$A$3:$A$7</xm:f>
          </x14:formula1>
          <xm:sqref>E16</xm:sqref>
        </x14:dataValidation>
        <x14:dataValidation type="list" allowBlank="1" showInputMessage="1" showErrorMessage="1" xr:uid="{008285C7-A277-4D3D-B313-99C90B6BCC60}">
          <x14:formula1>
            <xm:f>Datos!$B$3:$B$5</xm:f>
          </x14:formula1>
          <xm:sqref>F16:F22</xm:sqref>
        </x14:dataValidation>
        <x14:dataValidation type="list" allowBlank="1" showInputMessage="1" showErrorMessage="1" xr:uid="{C1CDC4FB-C57F-49E2-8423-37FA74E843F3}">
          <x14:formula1>
            <xm:f>Datos!$J$8:$L$8</xm:f>
          </x14:formula1>
          <xm:sqref>K22</xm:sqref>
        </x14:dataValidation>
        <x14:dataValidation type="list" allowBlank="1" showInputMessage="1" showErrorMessage="1" xr:uid="{5F1EEADA-AB6A-4645-911A-339B4F786D4B}">
          <x14:formula1>
            <xm:f>Datos!$J$2:$K$2</xm:f>
          </x14:formula1>
          <xm:sqref>K16</xm:sqref>
        </x14:dataValidation>
        <x14:dataValidation type="list" allowBlank="1" showInputMessage="1" showErrorMessage="1" xr:uid="{38523F1A-8A4A-4DEA-A7F7-343D011B0DE2}">
          <x14:formula1>
            <xm:f>Datos!$J$3:$K$3</xm:f>
          </x14:formula1>
          <xm:sqref>K17</xm:sqref>
        </x14:dataValidation>
        <x14:dataValidation type="list" allowBlank="1" showInputMessage="1" showErrorMessage="1" xr:uid="{7463206B-DAB3-4E77-A0A4-6F28FB5066DA}">
          <x14:formula1>
            <xm:f>Datos!$J$6:$K$6</xm:f>
          </x14:formula1>
          <xm:sqref>K20</xm:sqref>
        </x14:dataValidation>
        <x14:dataValidation type="list" allowBlank="1" showInputMessage="1" showErrorMessage="1" xr:uid="{9764405C-FF80-407D-BD3F-74424EA62AF7}">
          <x14:formula1>
            <xm:f>Datos!$J$7:$K$7</xm:f>
          </x14:formula1>
          <xm:sqref>K21</xm:sqref>
        </x14:dataValidation>
        <x14:dataValidation type="list" allowBlank="1" showInputMessage="1" showErrorMessage="1" xr:uid="{A6C957BA-BF13-40C4-B324-0A88FAD04450}">
          <x14:formula1>
            <xm:f>Datos!$A$11:$A$13</xm:f>
          </x14:formula1>
          <xm:sqref>U16:U22</xm:sqref>
        </x14:dataValidation>
        <x14:dataValidation type="list" allowBlank="1" showInputMessage="1" showErrorMessage="1" xr:uid="{C1959DC8-018F-4041-9CFB-2E6E6B81B196}">
          <x14:formula1>
            <xm:f>Datos!$J$5:$L$5</xm:f>
          </x14:formula1>
          <xm:sqref>K19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BC9E-1342-4B27-B7E6-88039020CAD1}">
  <dimension ref="A1:D29"/>
  <sheetViews>
    <sheetView workbookViewId="0">
      <selection activeCell="E29" sqref="E29"/>
    </sheetView>
  </sheetViews>
  <sheetFormatPr baseColWidth="10" defaultRowHeight="15" x14ac:dyDescent="0.25"/>
  <cols>
    <col min="1" max="1" width="4.85546875" customWidth="1"/>
    <col min="2" max="2" width="77.42578125" customWidth="1"/>
    <col min="3" max="4" width="30.7109375" customWidth="1"/>
  </cols>
  <sheetData>
    <row r="1" spans="1:4" ht="15.75" thickBot="1" x14ac:dyDescent="0.3">
      <c r="A1" s="204" t="s">
        <v>52</v>
      </c>
      <c r="B1" s="205"/>
      <c r="C1" s="205"/>
      <c r="D1" s="206"/>
    </row>
    <row r="2" spans="1:4" ht="15.75" thickBot="1" x14ac:dyDescent="0.3">
      <c r="A2" s="207" t="s">
        <v>53</v>
      </c>
      <c r="B2" s="15" t="s">
        <v>54</v>
      </c>
      <c r="C2" s="209" t="s">
        <v>55</v>
      </c>
      <c r="D2" s="210"/>
    </row>
    <row r="3" spans="1:4" ht="15.75" thickBot="1" x14ac:dyDescent="0.3">
      <c r="A3" s="208"/>
      <c r="B3" s="16" t="s">
        <v>56</v>
      </c>
      <c r="C3" s="18" t="s">
        <v>57</v>
      </c>
      <c r="D3" s="18" t="s">
        <v>7</v>
      </c>
    </row>
    <row r="4" spans="1:4" ht="15.75" thickBot="1" x14ac:dyDescent="0.3">
      <c r="A4" s="19">
        <v>1</v>
      </c>
      <c r="B4" s="17" t="s">
        <v>58</v>
      </c>
      <c r="C4" s="67" t="s">
        <v>152</v>
      </c>
      <c r="D4" s="67"/>
    </row>
    <row r="5" spans="1:4" ht="15.75" thickBot="1" x14ac:dyDescent="0.3">
      <c r="A5" s="19">
        <v>2</v>
      </c>
      <c r="B5" s="17" t="s">
        <v>59</v>
      </c>
      <c r="C5" s="67" t="s">
        <v>152</v>
      </c>
      <c r="D5" s="67"/>
    </row>
    <row r="6" spans="1:4" ht="15.75" thickBot="1" x14ac:dyDescent="0.3">
      <c r="A6" s="19">
        <v>3</v>
      </c>
      <c r="B6" s="17" t="s">
        <v>60</v>
      </c>
      <c r="C6" s="67" t="s">
        <v>152</v>
      </c>
      <c r="D6" s="67"/>
    </row>
    <row r="7" spans="1:4" ht="15.75" thickBot="1" x14ac:dyDescent="0.3">
      <c r="A7" s="19">
        <v>4</v>
      </c>
      <c r="B7" s="17" t="s">
        <v>61</v>
      </c>
      <c r="C7" s="67"/>
      <c r="D7" s="67" t="s">
        <v>152</v>
      </c>
    </row>
    <row r="8" spans="1:4" ht="15.75" thickBot="1" x14ac:dyDescent="0.3">
      <c r="A8" s="19">
        <v>5</v>
      </c>
      <c r="B8" s="17" t="s">
        <v>62</v>
      </c>
      <c r="C8" s="67" t="s">
        <v>152</v>
      </c>
      <c r="D8" s="67"/>
    </row>
    <row r="9" spans="1:4" ht="15.75" thickBot="1" x14ac:dyDescent="0.3">
      <c r="A9" s="19">
        <v>6</v>
      </c>
      <c r="B9" s="17" t="s">
        <v>63</v>
      </c>
      <c r="C9" s="67" t="s">
        <v>152</v>
      </c>
      <c r="D9" s="67"/>
    </row>
    <row r="10" spans="1:4" ht="15.75" thickBot="1" x14ac:dyDescent="0.3">
      <c r="A10" s="19">
        <v>7</v>
      </c>
      <c r="B10" s="17" t="s">
        <v>64</v>
      </c>
      <c r="C10" s="67" t="s">
        <v>152</v>
      </c>
      <c r="D10" s="67"/>
    </row>
    <row r="11" spans="1:4" ht="15.75" thickBot="1" x14ac:dyDescent="0.3">
      <c r="A11" s="19">
        <v>8</v>
      </c>
      <c r="B11" s="17" t="s">
        <v>65</v>
      </c>
      <c r="C11" s="67" t="s">
        <v>152</v>
      </c>
      <c r="D11" s="67"/>
    </row>
    <row r="12" spans="1:4" ht="15.75" thickBot="1" x14ac:dyDescent="0.3">
      <c r="A12" s="19">
        <v>9</v>
      </c>
      <c r="B12" s="17" t="s">
        <v>66</v>
      </c>
      <c r="C12" s="67"/>
      <c r="D12" s="67" t="s">
        <v>152</v>
      </c>
    </row>
    <row r="13" spans="1:4" ht="15.75" thickBot="1" x14ac:dyDescent="0.3">
      <c r="A13" s="19">
        <v>10</v>
      </c>
      <c r="B13" s="17" t="s">
        <v>67</v>
      </c>
      <c r="C13" s="67" t="s">
        <v>152</v>
      </c>
      <c r="D13" s="67"/>
    </row>
    <row r="14" spans="1:4" ht="15.75" thickBot="1" x14ac:dyDescent="0.3">
      <c r="A14" s="19">
        <v>11</v>
      </c>
      <c r="B14" s="17" t="s">
        <v>68</v>
      </c>
      <c r="C14" s="67" t="s">
        <v>152</v>
      </c>
      <c r="D14" s="67"/>
    </row>
    <row r="15" spans="1:4" ht="15.75" thickBot="1" x14ac:dyDescent="0.3">
      <c r="A15" s="19">
        <v>12</v>
      </c>
      <c r="B15" s="17" t="s">
        <v>69</v>
      </c>
      <c r="C15" s="67" t="s">
        <v>152</v>
      </c>
      <c r="D15" s="67"/>
    </row>
    <row r="16" spans="1:4" ht="15.75" thickBot="1" x14ac:dyDescent="0.3">
      <c r="A16" s="19">
        <v>13</v>
      </c>
      <c r="B16" s="17" t="s">
        <v>70</v>
      </c>
      <c r="C16" s="67" t="s">
        <v>152</v>
      </c>
      <c r="D16" s="67"/>
    </row>
    <row r="17" spans="1:4" ht="15.75" thickBot="1" x14ac:dyDescent="0.3">
      <c r="A17" s="19">
        <v>14</v>
      </c>
      <c r="B17" s="17" t="s">
        <v>71</v>
      </c>
      <c r="C17" s="67" t="s">
        <v>152</v>
      </c>
      <c r="D17" s="67"/>
    </row>
    <row r="18" spans="1:4" ht="15.75" thickBot="1" x14ac:dyDescent="0.3">
      <c r="A18" s="19">
        <v>15</v>
      </c>
      <c r="B18" s="17" t="s">
        <v>72</v>
      </c>
      <c r="C18" s="67"/>
      <c r="D18" s="67" t="s">
        <v>152</v>
      </c>
    </row>
    <row r="19" spans="1:4" ht="15.75" thickBot="1" x14ac:dyDescent="0.3">
      <c r="A19" s="19">
        <v>16</v>
      </c>
      <c r="B19" s="17" t="s">
        <v>73</v>
      </c>
      <c r="C19" s="67"/>
      <c r="D19" s="67" t="s">
        <v>152</v>
      </c>
    </row>
    <row r="20" spans="1:4" ht="15.75" thickBot="1" x14ac:dyDescent="0.3">
      <c r="A20" s="19">
        <v>17</v>
      </c>
      <c r="B20" s="17" t="s">
        <v>74</v>
      </c>
      <c r="C20" s="67"/>
      <c r="D20" s="67" t="s">
        <v>152</v>
      </c>
    </row>
    <row r="21" spans="1:4" ht="15.75" thickBot="1" x14ac:dyDescent="0.3">
      <c r="A21" s="19">
        <v>18</v>
      </c>
      <c r="B21" s="17" t="s">
        <v>75</v>
      </c>
      <c r="C21" s="67"/>
      <c r="D21" s="67" t="s">
        <v>152</v>
      </c>
    </row>
    <row r="22" spans="1:4" ht="15.75" thickBot="1" x14ac:dyDescent="0.3">
      <c r="A22" s="21">
        <v>19</v>
      </c>
      <c r="B22" s="17" t="s">
        <v>76</v>
      </c>
      <c r="C22" s="67"/>
      <c r="D22" s="67" t="s">
        <v>152</v>
      </c>
    </row>
    <row r="23" spans="1:4" x14ac:dyDescent="0.25">
      <c r="A23" s="211" t="s">
        <v>77</v>
      </c>
      <c r="B23" s="212"/>
      <c r="C23" s="212"/>
      <c r="D23" s="213"/>
    </row>
    <row r="24" spans="1:4" x14ac:dyDescent="0.25">
      <c r="A24" s="214" t="s">
        <v>78</v>
      </c>
      <c r="B24" s="214"/>
      <c r="C24" s="214"/>
      <c r="D24" s="214"/>
    </row>
    <row r="25" spans="1:4" x14ac:dyDescent="0.25">
      <c r="A25" s="215" t="s">
        <v>79</v>
      </c>
      <c r="B25" s="215"/>
      <c r="C25" s="215"/>
      <c r="D25" s="215"/>
    </row>
    <row r="26" spans="1:4" ht="15.75" thickBot="1" x14ac:dyDescent="0.3">
      <c r="A26" s="197" t="s">
        <v>80</v>
      </c>
      <c r="B26" s="197"/>
      <c r="C26" s="197"/>
      <c r="D26" s="197"/>
    </row>
    <row r="27" spans="1:4" ht="15.75" thickBot="1" x14ac:dyDescent="0.3">
      <c r="A27" s="198" t="s">
        <v>81</v>
      </c>
      <c r="B27" s="199"/>
      <c r="C27" s="200"/>
      <c r="D27" s="20"/>
    </row>
    <row r="28" spans="1:4" ht="15.75" thickBot="1" x14ac:dyDescent="0.3">
      <c r="A28" s="198" t="s">
        <v>82</v>
      </c>
      <c r="B28" s="199"/>
      <c r="C28" s="200"/>
      <c r="D28" s="70"/>
    </row>
    <row r="29" spans="1:4" ht="15.75" thickBot="1" x14ac:dyDescent="0.3">
      <c r="A29" s="201" t="s">
        <v>83</v>
      </c>
      <c r="B29" s="202"/>
      <c r="C29" s="203"/>
      <c r="D29" s="70" t="s">
        <v>152</v>
      </c>
    </row>
  </sheetData>
  <mergeCells count="10">
    <mergeCell ref="A27:C27"/>
    <mergeCell ref="A28:C28"/>
    <mergeCell ref="A29:C29"/>
    <mergeCell ref="A1:D1"/>
    <mergeCell ref="A2:A3"/>
    <mergeCell ref="C2:D2"/>
    <mergeCell ref="A23:D23"/>
    <mergeCell ref="A24:D24"/>
    <mergeCell ref="A25:D25"/>
    <mergeCell ref="A26:D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44E3-1C34-452E-A48F-B01625855956}">
  <dimension ref="A1:AJ22"/>
  <sheetViews>
    <sheetView showGridLines="0" topLeftCell="D12" zoomScale="32" zoomScaleNormal="32" zoomScaleSheetLayoutView="44" workbookViewId="0">
      <selection activeCell="Z16" sqref="Z16:Z22"/>
    </sheetView>
  </sheetViews>
  <sheetFormatPr baseColWidth="10" defaultRowHeight="15" x14ac:dyDescent="0.25"/>
  <cols>
    <col min="1" max="1" width="36.85546875" customWidth="1"/>
    <col min="2" max="4" width="32.5703125" customWidth="1"/>
    <col min="5" max="6" width="20.85546875" customWidth="1"/>
    <col min="7" max="7" width="20.85546875" hidden="1" customWidth="1"/>
    <col min="8" max="8" width="25.42578125" customWidth="1"/>
    <col min="9" max="9" width="59.140625" customWidth="1"/>
    <col min="10" max="10" width="53.7109375" customWidth="1"/>
    <col min="11" max="11" width="24.5703125" customWidth="1"/>
    <col min="12" max="12" width="0" hidden="1" customWidth="1"/>
    <col min="13" max="15" width="24.5703125" customWidth="1"/>
    <col min="16" max="16" width="19.7109375" customWidth="1"/>
    <col min="17" max="17" width="25.140625" customWidth="1"/>
    <col min="18" max="19" width="25.140625" style="14" hidden="1" customWidth="1"/>
    <col min="20" max="20" width="25.140625" customWidth="1"/>
    <col min="21" max="21" width="16.5703125" customWidth="1"/>
    <col min="22" max="24" width="25.42578125" customWidth="1"/>
    <col min="25" max="25" width="1.7109375" style="14" customWidth="1"/>
    <col min="26" max="28" width="33.42578125" customWidth="1"/>
    <col min="29" max="29" width="40.28515625" customWidth="1"/>
    <col min="30" max="30" width="34.85546875" customWidth="1"/>
    <col min="31" max="31" width="2.28515625" customWidth="1"/>
    <col min="32" max="32" width="42.5703125" customWidth="1"/>
    <col min="33" max="33" width="50.28515625" customWidth="1"/>
    <col min="34" max="36" width="11.42578125" customWidth="1"/>
  </cols>
  <sheetData>
    <row r="1" spans="1:36" ht="27" customHeight="1" x14ac:dyDescent="0.25">
      <c r="A1" s="75"/>
      <c r="B1" s="76" t="s">
        <v>1</v>
      </c>
      <c r="C1" s="77"/>
      <c r="D1" s="77"/>
      <c r="E1" s="77"/>
      <c r="F1" s="77"/>
      <c r="G1" s="77"/>
      <c r="H1" s="77"/>
      <c r="I1" s="77"/>
      <c r="J1" s="77"/>
      <c r="K1" s="77"/>
      <c r="L1" s="77"/>
      <c r="M1" s="77"/>
      <c r="N1" s="77"/>
      <c r="O1" s="77"/>
      <c r="P1" s="77"/>
      <c r="Q1" s="77"/>
      <c r="R1" s="77"/>
      <c r="S1" s="77"/>
      <c r="T1" s="77"/>
      <c r="U1" s="77"/>
      <c r="V1" s="77"/>
      <c r="W1" s="77"/>
      <c r="X1" s="77"/>
      <c r="Y1" s="77"/>
      <c r="Z1" s="77"/>
      <c r="AA1" s="77"/>
      <c r="AB1" s="77"/>
      <c r="AC1" s="78"/>
      <c r="AD1" s="82" t="s">
        <v>2</v>
      </c>
      <c r="AE1" s="83"/>
      <c r="AF1" s="83"/>
      <c r="AG1" s="54" t="s">
        <v>84</v>
      </c>
      <c r="AH1" s="1"/>
      <c r="AI1" s="1"/>
      <c r="AJ1" s="1"/>
    </row>
    <row r="2" spans="1:36" ht="27" customHeight="1" thickBot="1" x14ac:dyDescent="0.3">
      <c r="A2" s="75"/>
      <c r="B2" s="79"/>
      <c r="C2" s="80"/>
      <c r="D2" s="80"/>
      <c r="E2" s="80"/>
      <c r="F2" s="80"/>
      <c r="G2" s="80"/>
      <c r="H2" s="80"/>
      <c r="I2" s="80"/>
      <c r="J2" s="80"/>
      <c r="K2" s="80"/>
      <c r="L2" s="80"/>
      <c r="M2" s="80"/>
      <c r="N2" s="80"/>
      <c r="O2" s="80"/>
      <c r="P2" s="80"/>
      <c r="Q2" s="80"/>
      <c r="R2" s="80"/>
      <c r="S2" s="80"/>
      <c r="T2" s="80"/>
      <c r="U2" s="80"/>
      <c r="V2" s="80"/>
      <c r="W2" s="80"/>
      <c r="X2" s="80"/>
      <c r="Y2" s="80"/>
      <c r="Z2" s="80"/>
      <c r="AA2" s="80"/>
      <c r="AB2" s="80"/>
      <c r="AC2" s="81"/>
      <c r="AD2" s="82" t="s">
        <v>3</v>
      </c>
      <c r="AE2" s="83"/>
      <c r="AF2" s="83"/>
      <c r="AG2" s="55" t="s">
        <v>86</v>
      </c>
      <c r="AH2" s="1"/>
      <c r="AI2" s="1"/>
      <c r="AJ2" s="1"/>
    </row>
    <row r="3" spans="1:36" ht="27" customHeight="1" x14ac:dyDescent="0.25">
      <c r="A3" s="75"/>
      <c r="B3" s="76" t="s">
        <v>5</v>
      </c>
      <c r="C3" s="77"/>
      <c r="D3" s="77"/>
      <c r="E3" s="77"/>
      <c r="F3" s="77"/>
      <c r="G3" s="77"/>
      <c r="H3" s="77"/>
      <c r="I3" s="77"/>
      <c r="J3" s="77"/>
      <c r="K3" s="77"/>
      <c r="L3" s="77"/>
      <c r="M3" s="77"/>
      <c r="N3" s="77"/>
      <c r="O3" s="77"/>
      <c r="P3" s="77"/>
      <c r="Q3" s="77"/>
      <c r="R3" s="77"/>
      <c r="S3" s="77"/>
      <c r="T3" s="77"/>
      <c r="U3" s="77"/>
      <c r="V3" s="77"/>
      <c r="W3" s="77"/>
      <c r="X3" s="77"/>
      <c r="Y3" s="77"/>
      <c r="Z3" s="77"/>
      <c r="AA3" s="77"/>
      <c r="AB3" s="77"/>
      <c r="AC3" s="78"/>
      <c r="AD3" s="82" t="s">
        <v>6</v>
      </c>
      <c r="AE3" s="83"/>
      <c r="AF3" s="83"/>
      <c r="AG3" s="54" t="s">
        <v>85</v>
      </c>
      <c r="AH3" s="1"/>
      <c r="AI3" s="1"/>
      <c r="AJ3" s="1"/>
    </row>
    <row r="4" spans="1:36" ht="27" customHeight="1" thickBot="1" x14ac:dyDescent="0.3">
      <c r="A4" s="75"/>
      <c r="B4" s="79"/>
      <c r="C4" s="80"/>
      <c r="D4" s="80"/>
      <c r="E4" s="80"/>
      <c r="F4" s="80"/>
      <c r="G4" s="80"/>
      <c r="H4" s="80"/>
      <c r="I4" s="80"/>
      <c r="J4" s="80"/>
      <c r="K4" s="80"/>
      <c r="L4" s="80"/>
      <c r="M4" s="80"/>
      <c r="N4" s="80"/>
      <c r="O4" s="80"/>
      <c r="P4" s="80"/>
      <c r="Q4" s="80"/>
      <c r="R4" s="80"/>
      <c r="S4" s="80"/>
      <c r="T4" s="80"/>
      <c r="U4" s="80"/>
      <c r="V4" s="80"/>
      <c r="W4" s="80"/>
      <c r="X4" s="80"/>
      <c r="Y4" s="80"/>
      <c r="Z4" s="80"/>
      <c r="AA4" s="80"/>
      <c r="AB4" s="80"/>
      <c r="AC4" s="81"/>
      <c r="AD4" s="82" t="s">
        <v>8</v>
      </c>
      <c r="AE4" s="83"/>
      <c r="AF4" s="83"/>
      <c r="AG4" s="56">
        <v>43846</v>
      </c>
      <c r="AH4" s="1"/>
      <c r="AI4" s="1"/>
      <c r="AJ4" s="1"/>
    </row>
    <row r="5" spans="1:36" s="14" customFormat="1" ht="27" customHeight="1" thickBot="1" x14ac:dyDescent="0.3">
      <c r="A5" s="27"/>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5"/>
      <c r="AD5" s="34"/>
      <c r="AE5" s="1"/>
      <c r="AF5" s="1"/>
      <c r="AG5" s="1"/>
      <c r="AH5" s="1"/>
      <c r="AI5" s="1"/>
      <c r="AJ5" s="1"/>
    </row>
    <row r="6" spans="1:36" s="14" customFormat="1" ht="59.25" customHeight="1" thickBot="1" x14ac:dyDescent="0.3">
      <c r="A6" s="57" t="s">
        <v>0</v>
      </c>
      <c r="B6" s="84" t="s">
        <v>166</v>
      </c>
      <c r="C6" s="85"/>
      <c r="D6" s="85"/>
      <c r="E6" s="85"/>
      <c r="F6" s="85"/>
      <c r="G6" s="85"/>
      <c r="H6" s="86"/>
      <c r="I6" s="24"/>
      <c r="J6" s="30"/>
      <c r="K6" s="33" t="s">
        <v>89</v>
      </c>
      <c r="L6" s="32"/>
      <c r="M6" s="87"/>
      <c r="N6" s="88"/>
      <c r="O6" s="24"/>
      <c r="P6" s="24"/>
      <c r="Q6" s="24"/>
      <c r="R6" s="24"/>
      <c r="S6" s="24"/>
      <c r="T6" s="24"/>
      <c r="U6" s="24"/>
      <c r="V6" s="24"/>
      <c r="W6" s="24"/>
      <c r="X6" s="24"/>
      <c r="Y6" s="24"/>
      <c r="Z6" s="24"/>
      <c r="AA6" s="24"/>
      <c r="AB6" s="24"/>
      <c r="AC6" s="25"/>
      <c r="AD6" s="24"/>
      <c r="AE6" s="1"/>
      <c r="AF6" s="1"/>
      <c r="AG6" s="1"/>
      <c r="AH6" s="1"/>
      <c r="AI6" s="1"/>
      <c r="AJ6" s="1"/>
    </row>
    <row r="7" spans="1:36" s="14" customFormat="1" ht="27" customHeight="1" thickBot="1" x14ac:dyDescent="0.3">
      <c r="A7" s="31"/>
      <c r="B7" s="30"/>
      <c r="C7" s="30"/>
      <c r="D7" s="30"/>
      <c r="E7" s="30"/>
      <c r="F7" s="30"/>
      <c r="G7" s="30"/>
      <c r="H7" s="30"/>
      <c r="I7" s="30"/>
      <c r="J7" s="30"/>
      <c r="K7" s="30"/>
      <c r="L7" s="30"/>
      <c r="M7" s="30"/>
      <c r="N7" s="30"/>
      <c r="O7" s="24"/>
      <c r="P7" s="24"/>
      <c r="Q7" s="24"/>
      <c r="R7" s="24"/>
      <c r="S7" s="24"/>
      <c r="T7" s="24"/>
      <c r="U7" s="24"/>
      <c r="V7" s="24"/>
      <c r="W7" s="24"/>
      <c r="X7" s="24"/>
      <c r="Y7" s="24"/>
      <c r="Z7" s="24"/>
      <c r="AA7" s="24"/>
      <c r="AB7" s="24"/>
      <c r="AC7" s="25"/>
      <c r="AD7" s="24"/>
      <c r="AE7" s="1"/>
      <c r="AF7" s="1"/>
      <c r="AG7" s="1"/>
      <c r="AH7" s="1"/>
      <c r="AI7" s="1"/>
      <c r="AJ7" s="1"/>
    </row>
    <row r="8" spans="1:36" s="14" customFormat="1" ht="59.25" customHeight="1" thickBot="1" x14ac:dyDescent="0.3">
      <c r="A8" s="57" t="s">
        <v>87</v>
      </c>
      <c r="B8" s="89" t="s">
        <v>164</v>
      </c>
      <c r="C8" s="90"/>
      <c r="D8" s="90"/>
      <c r="E8" s="90"/>
      <c r="F8" s="90"/>
      <c r="G8" s="90"/>
      <c r="H8" s="90"/>
      <c r="I8" s="91"/>
      <c r="J8" s="24"/>
      <c r="K8" s="28" t="s">
        <v>148</v>
      </c>
      <c r="L8" s="28"/>
      <c r="M8" s="28" t="s">
        <v>138</v>
      </c>
      <c r="N8" s="28" t="s">
        <v>90</v>
      </c>
      <c r="O8" s="28" t="s">
        <v>90</v>
      </c>
      <c r="P8" s="24"/>
      <c r="Q8" s="24"/>
      <c r="R8" s="24"/>
      <c r="S8" s="24"/>
      <c r="T8" s="24"/>
      <c r="U8" s="24"/>
      <c r="V8" s="24"/>
      <c r="W8" s="24"/>
      <c r="X8" s="24"/>
      <c r="Y8" s="24"/>
      <c r="Z8" s="24"/>
      <c r="AA8" s="24"/>
      <c r="AB8" s="24"/>
      <c r="AC8" s="25"/>
      <c r="AD8" s="24"/>
      <c r="AE8" s="1"/>
      <c r="AF8" s="1"/>
      <c r="AG8" s="1"/>
      <c r="AH8" s="1"/>
      <c r="AI8" s="1"/>
      <c r="AJ8" s="1"/>
    </row>
    <row r="9" spans="1:36" s="14" customFormat="1" ht="59.25" customHeight="1" thickBot="1" x14ac:dyDescent="0.3">
      <c r="A9" s="57" t="s">
        <v>88</v>
      </c>
      <c r="B9" s="89" t="s">
        <v>165</v>
      </c>
      <c r="C9" s="90"/>
      <c r="D9" s="90"/>
      <c r="E9" s="90"/>
      <c r="F9" s="90"/>
      <c r="G9" s="90"/>
      <c r="H9" s="90"/>
      <c r="I9" s="91"/>
      <c r="J9" s="24"/>
      <c r="K9" s="59"/>
      <c r="L9" s="29"/>
      <c r="M9" s="29"/>
      <c r="N9" s="29"/>
      <c r="O9" s="29"/>
      <c r="P9" s="24"/>
      <c r="Q9" s="24"/>
      <c r="R9" s="24"/>
      <c r="S9" s="24"/>
      <c r="T9" s="24"/>
      <c r="U9" s="24"/>
      <c r="V9" s="24"/>
      <c r="W9" s="24"/>
      <c r="X9" s="24"/>
      <c r="Y9" s="24"/>
      <c r="Z9" s="24"/>
      <c r="AA9" s="24"/>
      <c r="AB9" s="24"/>
      <c r="AC9" s="25"/>
      <c r="AD9" s="24"/>
      <c r="AE9" s="1"/>
      <c r="AF9" s="1"/>
      <c r="AG9" s="1"/>
      <c r="AH9" s="1"/>
      <c r="AI9" s="1"/>
      <c r="AJ9" s="1"/>
    </row>
    <row r="10" spans="1:36" s="14" customFormat="1" ht="15.75" customHeight="1" x14ac:dyDescent="0.2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5"/>
      <c r="AD10" s="24"/>
      <c r="AE10" s="1"/>
      <c r="AF10" s="1"/>
      <c r="AG10" s="1"/>
      <c r="AH10" s="1"/>
      <c r="AI10" s="1"/>
      <c r="AJ10" s="1"/>
    </row>
    <row r="11" spans="1:36" s="14" customFormat="1" ht="15.75" customHeight="1" thickBot="1" x14ac:dyDescent="0.3">
      <c r="A11" s="48"/>
      <c r="B11" s="24"/>
      <c r="C11" s="24"/>
      <c r="D11" s="24"/>
      <c r="E11" s="24"/>
      <c r="F11" s="24"/>
      <c r="G11" s="24"/>
      <c r="H11" s="24"/>
      <c r="I11" s="24"/>
      <c r="J11" s="24"/>
      <c r="K11" s="24"/>
      <c r="L11" s="24"/>
      <c r="M11" s="24"/>
      <c r="N11" s="24"/>
      <c r="O11" s="24"/>
      <c r="P11" s="24"/>
      <c r="Q11" s="24"/>
      <c r="R11" s="24"/>
      <c r="S11" s="24"/>
      <c r="T11" s="24"/>
      <c r="U11" s="24"/>
      <c r="V11" s="24"/>
      <c r="W11" s="24"/>
      <c r="X11" s="24"/>
      <c r="Y11" s="24"/>
      <c r="Z11" s="23"/>
      <c r="AA11" s="23"/>
      <c r="AB11" s="23"/>
      <c r="AC11" s="26"/>
      <c r="AD11" s="58"/>
      <c r="AE11" s="1"/>
      <c r="AF11" s="1"/>
      <c r="AG11" s="1"/>
      <c r="AH11" s="1"/>
      <c r="AI11" s="1"/>
      <c r="AJ11" s="1"/>
    </row>
    <row r="12" spans="1:36" x14ac:dyDescent="0.25">
      <c r="A12" s="92" t="s">
        <v>12</v>
      </c>
      <c r="B12" s="93"/>
      <c r="C12" s="93"/>
      <c r="D12" s="94"/>
      <c r="E12" s="95" t="s">
        <v>13</v>
      </c>
      <c r="F12" s="96"/>
      <c r="G12" s="96"/>
      <c r="H12" s="96"/>
      <c r="I12" s="96"/>
      <c r="J12" s="96"/>
      <c r="K12" s="96"/>
      <c r="L12" s="96"/>
      <c r="M12" s="96"/>
      <c r="N12" s="96"/>
      <c r="O12" s="96"/>
      <c r="P12" s="96"/>
      <c r="Q12" s="96"/>
      <c r="R12" s="96"/>
      <c r="S12" s="96"/>
      <c r="T12" s="96"/>
      <c r="U12" s="96"/>
      <c r="V12" s="96"/>
      <c r="W12" s="96"/>
      <c r="X12" s="97"/>
      <c r="Y12" s="41"/>
      <c r="Z12" s="98" t="s">
        <v>139</v>
      </c>
      <c r="AA12" s="99"/>
      <c r="AB12" s="99"/>
      <c r="AC12" s="99"/>
      <c r="AD12" s="100"/>
      <c r="AE12" s="1"/>
      <c r="AF12" s="98" t="s">
        <v>145</v>
      </c>
      <c r="AG12" s="100"/>
      <c r="AH12" s="1"/>
      <c r="AI12" s="1"/>
      <c r="AJ12" s="1"/>
    </row>
    <row r="13" spans="1:36" x14ac:dyDescent="0.25">
      <c r="A13" s="107" t="s">
        <v>91</v>
      </c>
      <c r="B13" s="109" t="s">
        <v>15</v>
      </c>
      <c r="C13" s="109" t="s">
        <v>16</v>
      </c>
      <c r="D13" s="111" t="s">
        <v>117</v>
      </c>
      <c r="E13" s="113" t="s">
        <v>17</v>
      </c>
      <c r="F13" s="114"/>
      <c r="G13" s="114"/>
      <c r="H13" s="114"/>
      <c r="I13" s="115" t="s">
        <v>18</v>
      </c>
      <c r="J13" s="116"/>
      <c r="K13" s="116"/>
      <c r="L13" s="116"/>
      <c r="M13" s="116"/>
      <c r="N13" s="116"/>
      <c r="O13" s="116"/>
      <c r="P13" s="116"/>
      <c r="Q13" s="116"/>
      <c r="R13" s="35"/>
      <c r="S13" s="35"/>
      <c r="T13" s="115" t="s">
        <v>19</v>
      </c>
      <c r="U13" s="116"/>
      <c r="V13" s="116"/>
      <c r="W13" s="116"/>
      <c r="X13" s="117"/>
      <c r="Y13" s="41"/>
      <c r="Z13" s="101"/>
      <c r="AA13" s="102"/>
      <c r="AB13" s="102"/>
      <c r="AC13" s="102"/>
      <c r="AD13" s="103"/>
      <c r="AE13" s="1"/>
      <c r="AF13" s="101"/>
      <c r="AG13" s="103"/>
      <c r="AH13" s="2"/>
      <c r="AI13" s="2"/>
      <c r="AJ13" s="2"/>
    </row>
    <row r="14" spans="1:36" ht="15.75" thickBot="1" x14ac:dyDescent="0.3">
      <c r="A14" s="107"/>
      <c r="B14" s="109"/>
      <c r="C14" s="109"/>
      <c r="D14" s="111"/>
      <c r="E14" s="118" t="s">
        <v>21</v>
      </c>
      <c r="F14" s="119"/>
      <c r="G14" s="119"/>
      <c r="H14" s="119"/>
      <c r="I14" s="120" t="s">
        <v>22</v>
      </c>
      <c r="J14" s="122" t="s">
        <v>23</v>
      </c>
      <c r="K14" s="122" t="s">
        <v>24</v>
      </c>
      <c r="L14" s="123" t="s">
        <v>25</v>
      </c>
      <c r="M14" s="109" t="s">
        <v>26</v>
      </c>
      <c r="N14" s="172" t="s">
        <v>27</v>
      </c>
      <c r="O14" s="110" t="s">
        <v>28</v>
      </c>
      <c r="P14" s="109" t="s">
        <v>29</v>
      </c>
      <c r="Q14" s="110" t="s">
        <v>30</v>
      </c>
      <c r="R14" s="110" t="s">
        <v>114</v>
      </c>
      <c r="S14" s="38"/>
      <c r="T14" s="121" t="s">
        <v>31</v>
      </c>
      <c r="U14" s="109" t="s">
        <v>32</v>
      </c>
      <c r="V14" s="110" t="s">
        <v>33</v>
      </c>
      <c r="W14" s="109" t="s">
        <v>116</v>
      </c>
      <c r="X14" s="111"/>
      <c r="Y14" s="49"/>
      <c r="Z14" s="104"/>
      <c r="AA14" s="105"/>
      <c r="AB14" s="105"/>
      <c r="AC14" s="105"/>
      <c r="AD14" s="106"/>
      <c r="AE14" s="2"/>
      <c r="AF14" s="104"/>
      <c r="AG14" s="106"/>
      <c r="AH14" s="2"/>
      <c r="AI14" s="1"/>
      <c r="AJ14" s="2"/>
    </row>
    <row r="15" spans="1:36" ht="74.25" customHeight="1" x14ac:dyDescent="0.25">
      <c r="A15" s="108"/>
      <c r="B15" s="110"/>
      <c r="C15" s="110"/>
      <c r="D15" s="112"/>
      <c r="E15" s="42" t="s">
        <v>92</v>
      </c>
      <c r="F15" s="40" t="s">
        <v>93</v>
      </c>
      <c r="G15" s="3"/>
      <c r="H15" s="4" t="s">
        <v>35</v>
      </c>
      <c r="I15" s="121"/>
      <c r="J15" s="122"/>
      <c r="K15" s="122"/>
      <c r="L15" s="124"/>
      <c r="M15" s="109"/>
      <c r="N15" s="125"/>
      <c r="O15" s="125"/>
      <c r="P15" s="109"/>
      <c r="Q15" s="125"/>
      <c r="R15" s="125"/>
      <c r="S15" s="39"/>
      <c r="T15" s="148"/>
      <c r="U15" s="109"/>
      <c r="V15" s="125"/>
      <c r="W15" s="36" t="s">
        <v>36</v>
      </c>
      <c r="X15" s="43" t="s">
        <v>37</v>
      </c>
      <c r="Y15" s="49"/>
      <c r="Z15" s="52" t="s">
        <v>140</v>
      </c>
      <c r="AA15" s="37" t="s">
        <v>141</v>
      </c>
      <c r="AB15" s="37" t="s">
        <v>142</v>
      </c>
      <c r="AC15" s="37" t="s">
        <v>144</v>
      </c>
      <c r="AD15" s="53" t="s">
        <v>38</v>
      </c>
      <c r="AE15" s="2"/>
      <c r="AF15" s="52" t="s">
        <v>146</v>
      </c>
      <c r="AG15" s="53" t="s">
        <v>147</v>
      </c>
      <c r="AH15" s="2"/>
      <c r="AI15" s="1"/>
      <c r="AJ15" s="2"/>
    </row>
    <row r="16" spans="1:36" ht="150.75" customHeight="1" x14ac:dyDescent="0.25">
      <c r="A16" s="126">
        <v>3</v>
      </c>
      <c r="B16" s="230" t="s">
        <v>155</v>
      </c>
      <c r="C16" s="233" t="s">
        <v>170</v>
      </c>
      <c r="D16" s="236" t="s">
        <v>157</v>
      </c>
      <c r="E16" s="218" t="s">
        <v>110</v>
      </c>
      <c r="F16" s="221" t="s">
        <v>47</v>
      </c>
      <c r="G16" s="158" t="str">
        <f>+CONCATENATE(E16," - ",F16)</f>
        <v>MEDIA - CATASTRÓFICO</v>
      </c>
      <c r="H16" s="145" t="str">
        <f>+VLOOKUP(G16,Datos!D3:E17,2,FALSE)</f>
        <v>EXTREMO</v>
      </c>
      <c r="I16" s="216" t="s">
        <v>171</v>
      </c>
      <c r="J16" s="5" t="s">
        <v>39</v>
      </c>
      <c r="K16" s="6" t="s">
        <v>4</v>
      </c>
      <c r="L16" s="7">
        <f>IF(K16="ASIGNADO",15,IF(K16="NO ASIGNADO",0,""))</f>
        <v>15</v>
      </c>
      <c r="M16" s="149">
        <f>SUM(L16:L22)</f>
        <v>95</v>
      </c>
      <c r="N16" s="151" t="s">
        <v>34</v>
      </c>
      <c r="O16" s="154">
        <f>IF(O19="DÉBIL",0,IF(O19="MODERADO",50,IF(O19="FUERTE",100,"")))</f>
        <v>50</v>
      </c>
      <c r="P16" s="155" t="str">
        <f>IF(AND(M19="FUERTE",N16="FUERTE (SIEMPRE SE EJECUTA)"),"NO","SÍ")</f>
        <v>SÍ</v>
      </c>
      <c r="Q16" s="173" t="s">
        <v>40</v>
      </c>
      <c r="R16" s="169" t="str">
        <f>IF(AND(E16="MUY BAJA",Q19=2),"MUY BAJA",IF(AND(E16="BAJA",Q19=2),"MUY BAJA",IF(AND(E16="MEDIA",Q19=2),"MUY BAJA",IF(AND(E16="ALTA",Q19=2),"BAJA",IF(AND(E16="MUY ALTA",Q19=2),"MEDIA",IF(AND(E16="MUY BAJA",Q19=1),"MUY BAJA",IF(AND(E16="BAJA",Q19=1),"MUY BAJA",IF(AND(E16="MEDIA",Q19=1),"BAJA",IF(AND(E16="ALTA",Q19=1),"MEDIA",IF(AND(E16="MUY ALTA",Q19=1),"ALTA",E16))))))))))</f>
        <v>BAJA</v>
      </c>
      <c r="S16" s="158" t="str">
        <f>+CONCATENATE(R16," - ",F16)</f>
        <v>BAJA - CATASTRÓFICO</v>
      </c>
      <c r="T16" s="145" t="str">
        <f>+VLOOKUP(S16,Datos!$D$3:$E$17,2,FALSE)</f>
        <v>EXTREMO</v>
      </c>
      <c r="U16" s="174" t="s">
        <v>135</v>
      </c>
      <c r="V16" s="177" t="s">
        <v>156</v>
      </c>
      <c r="W16" s="239" t="s">
        <v>158</v>
      </c>
      <c r="X16" s="190" t="s">
        <v>159</v>
      </c>
      <c r="Y16" s="50"/>
      <c r="Z16" s="182"/>
      <c r="AA16" s="193"/>
      <c r="AB16" s="195"/>
      <c r="AC16" s="195"/>
      <c r="AD16" s="184"/>
      <c r="AE16" s="1"/>
      <c r="AF16" s="182"/>
      <c r="AG16" s="184"/>
      <c r="AH16" s="1"/>
      <c r="AI16" s="1"/>
      <c r="AJ16" s="1"/>
    </row>
    <row r="17" spans="1:36" ht="150.75" customHeight="1" x14ac:dyDescent="0.25">
      <c r="A17" s="126"/>
      <c r="B17" s="231"/>
      <c r="C17" s="234"/>
      <c r="D17" s="237"/>
      <c r="E17" s="219"/>
      <c r="F17" s="221"/>
      <c r="G17" s="159"/>
      <c r="H17" s="146"/>
      <c r="I17" s="228"/>
      <c r="J17" s="8" t="s">
        <v>43</v>
      </c>
      <c r="K17" s="9" t="s">
        <v>9</v>
      </c>
      <c r="L17" s="10">
        <f>IF(K17="ADECUADO",15,IF(K17="INADECUADO",0,""))</f>
        <v>15</v>
      </c>
      <c r="M17" s="150"/>
      <c r="N17" s="152"/>
      <c r="O17" s="154"/>
      <c r="P17" s="156"/>
      <c r="Q17" s="173"/>
      <c r="R17" s="170"/>
      <c r="S17" s="159"/>
      <c r="T17" s="146"/>
      <c r="U17" s="175"/>
      <c r="V17" s="227"/>
      <c r="W17" s="240"/>
      <c r="X17" s="192"/>
      <c r="Y17" s="50"/>
      <c r="Z17" s="182"/>
      <c r="AA17" s="193"/>
      <c r="AB17" s="195"/>
      <c r="AC17" s="195"/>
      <c r="AD17" s="184"/>
      <c r="AE17" s="1"/>
      <c r="AF17" s="182"/>
      <c r="AG17" s="184"/>
      <c r="AH17" s="1"/>
      <c r="AI17" s="1"/>
      <c r="AJ17" s="1"/>
    </row>
    <row r="18" spans="1:36" ht="150.75" customHeight="1" x14ac:dyDescent="0.25">
      <c r="A18" s="126"/>
      <c r="B18" s="231"/>
      <c r="C18" s="234"/>
      <c r="D18" s="237"/>
      <c r="E18" s="219"/>
      <c r="F18" s="221"/>
      <c r="G18" s="159"/>
      <c r="H18" s="146"/>
      <c r="I18" s="228"/>
      <c r="J18" s="44" t="s">
        <v>45</v>
      </c>
      <c r="K18" s="9" t="s">
        <v>122</v>
      </c>
      <c r="L18" s="10">
        <f>IF(K18="OPORTUNA",15,IF(K18="INOPORTUNA",0,""))</f>
        <v>15</v>
      </c>
      <c r="M18" s="150"/>
      <c r="N18" s="152"/>
      <c r="O18" s="154"/>
      <c r="P18" s="156"/>
      <c r="Q18" s="12" t="s">
        <v>46</v>
      </c>
      <c r="R18" s="170"/>
      <c r="S18" s="159"/>
      <c r="T18" s="146"/>
      <c r="U18" s="175"/>
      <c r="V18" s="227"/>
      <c r="W18" s="240"/>
      <c r="X18" s="192"/>
      <c r="Y18" s="50"/>
      <c r="Z18" s="182"/>
      <c r="AA18" s="193"/>
      <c r="AB18" s="195"/>
      <c r="AC18" s="195"/>
      <c r="AD18" s="184"/>
      <c r="AE18" s="1"/>
      <c r="AF18" s="182"/>
      <c r="AG18" s="184"/>
      <c r="AH18" s="1"/>
      <c r="AI18" s="1"/>
      <c r="AJ18" s="1"/>
    </row>
    <row r="19" spans="1:36" ht="150.75" customHeight="1" x14ac:dyDescent="0.25">
      <c r="A19" s="126"/>
      <c r="B19" s="231"/>
      <c r="C19" s="234"/>
      <c r="D19" s="237"/>
      <c r="E19" s="219"/>
      <c r="F19" s="221"/>
      <c r="G19" s="159"/>
      <c r="H19" s="146"/>
      <c r="I19" s="228"/>
      <c r="J19" s="8" t="s">
        <v>48</v>
      </c>
      <c r="K19" s="9" t="s">
        <v>125</v>
      </c>
      <c r="L19" s="10">
        <f>IF(K19="PREVENIR",15,IF(K19="DETECTAR",10,IF(K19="NO ES UN CONTROL",0,"")))</f>
        <v>10</v>
      </c>
      <c r="M19" s="161" t="str">
        <f>IF(M16&lt;86,"DÉBIL",IF(M16&lt;96,"MODERADO",IF(M16&lt;101,"FUERTE","")))</f>
        <v>MODERADO</v>
      </c>
      <c r="N19" s="152"/>
      <c r="O19" s="164" t="str">
        <f>IF(AND(M19="FUERTE",N16="FUERTE (SIEMPRE SE EJECUTA)"),"FUERTE",IF(OR(M19="DÉBIL",N16="DÉBIL (NO SE EJECUTA)"),"DÉBIL",IF(OR(M19="MODERADO",N16="MODERADO (ALGUNAS VECES)"),"MODERADO")))</f>
        <v>MODERADO</v>
      </c>
      <c r="P19" s="156"/>
      <c r="Q19" s="166">
        <f>IF(AND($O$19="FUERTE",$Q$16="DIRECTAMENTE"),2,IF(AND($O$19="FUERTE",$Q$16="DIRECTAMENTE"),2,IF(AND($O$19="FUERTE",$Q$16="DIRECTAMENTE"),2,IF(AND($O$19="FUERTE",$Q$16="NO DISMINUYE"),0,IF(AND($O$19="MODERADO",$Q$16="DIRECTAMENTE"),1,IF(AND($O$19="MODERADO",$Q$16="DIRECTAMENTE"),1,IF(AND($O$19="MODERADO",$Q$16="DIRECTAMENTE"),1,IF(AND($O$19="MODERADO",$Q$16="NO DISMINUYE"),0,"N/A"))))))))</f>
        <v>1</v>
      </c>
      <c r="R19" s="170"/>
      <c r="S19" s="159"/>
      <c r="T19" s="146"/>
      <c r="U19" s="175"/>
      <c r="V19" s="186" t="s">
        <v>143</v>
      </c>
      <c r="W19" s="240"/>
      <c r="X19" s="186" t="s">
        <v>137</v>
      </c>
      <c r="Y19" s="51"/>
      <c r="Z19" s="182"/>
      <c r="AA19" s="193"/>
      <c r="AB19" s="195"/>
      <c r="AC19" s="195"/>
      <c r="AD19" s="184"/>
      <c r="AE19" s="1"/>
      <c r="AF19" s="182"/>
      <c r="AG19" s="184"/>
      <c r="AH19" s="1"/>
      <c r="AI19" s="1"/>
      <c r="AJ19" s="1"/>
    </row>
    <row r="20" spans="1:36" ht="150.75" customHeight="1" x14ac:dyDescent="0.25">
      <c r="A20" s="126"/>
      <c r="B20" s="231"/>
      <c r="C20" s="234"/>
      <c r="D20" s="237"/>
      <c r="E20" s="219"/>
      <c r="F20" s="221"/>
      <c r="G20" s="159"/>
      <c r="H20" s="146"/>
      <c r="I20" s="228"/>
      <c r="J20" s="8" t="s">
        <v>49</v>
      </c>
      <c r="K20" s="9" t="s">
        <v>11</v>
      </c>
      <c r="L20" s="10">
        <f>IF(K20="CONFIABLE",15,IF(K20="NO CONFIABLE",0,""))</f>
        <v>15</v>
      </c>
      <c r="M20" s="162"/>
      <c r="N20" s="152"/>
      <c r="O20" s="164"/>
      <c r="P20" s="156"/>
      <c r="Q20" s="167"/>
      <c r="R20" s="170"/>
      <c r="S20" s="159"/>
      <c r="T20" s="146"/>
      <c r="U20" s="175"/>
      <c r="V20" s="187"/>
      <c r="W20" s="240"/>
      <c r="X20" s="187"/>
      <c r="Y20" s="51"/>
      <c r="Z20" s="182"/>
      <c r="AA20" s="193"/>
      <c r="AB20" s="195"/>
      <c r="AC20" s="195"/>
      <c r="AD20" s="184"/>
      <c r="AE20" s="1"/>
      <c r="AF20" s="182"/>
      <c r="AG20" s="184"/>
      <c r="AH20" s="1"/>
      <c r="AI20" s="1"/>
      <c r="AJ20" s="1"/>
    </row>
    <row r="21" spans="1:36" ht="150.75" customHeight="1" x14ac:dyDescent="0.25">
      <c r="A21" s="126"/>
      <c r="B21" s="231"/>
      <c r="C21" s="234"/>
      <c r="D21" s="237"/>
      <c r="E21" s="219"/>
      <c r="F21" s="221"/>
      <c r="G21" s="159"/>
      <c r="H21" s="146"/>
      <c r="I21" s="228"/>
      <c r="J21" s="8" t="s">
        <v>50</v>
      </c>
      <c r="K21" s="9" t="s">
        <v>14</v>
      </c>
      <c r="L21" s="10">
        <f>IF(K21="SE INVESTIGAN Y SE RESUELVEN OPORTUNAMENTE",15,IF(K21="NO SE INVESTIGAN Y SE RESUELVEN OPORTUNAMENTE",0,""))</f>
        <v>15</v>
      </c>
      <c r="M21" s="162"/>
      <c r="N21" s="152"/>
      <c r="O21" s="164"/>
      <c r="P21" s="156"/>
      <c r="Q21" s="167"/>
      <c r="R21" s="170"/>
      <c r="S21" s="159"/>
      <c r="T21" s="146"/>
      <c r="U21" s="175"/>
      <c r="V21" s="188"/>
      <c r="W21" s="240"/>
      <c r="X21" s="190" t="s">
        <v>160</v>
      </c>
      <c r="Y21" s="50"/>
      <c r="Z21" s="182"/>
      <c r="AA21" s="193"/>
      <c r="AB21" s="195"/>
      <c r="AC21" s="195"/>
      <c r="AD21" s="184"/>
      <c r="AE21" s="1"/>
      <c r="AF21" s="182"/>
      <c r="AG21" s="184"/>
      <c r="AH21" s="1"/>
      <c r="AI21" s="1"/>
      <c r="AJ21" s="1"/>
    </row>
    <row r="22" spans="1:36" ht="150.75" customHeight="1" thickBot="1" x14ac:dyDescent="0.3">
      <c r="A22" s="127"/>
      <c r="B22" s="232"/>
      <c r="C22" s="235"/>
      <c r="D22" s="238"/>
      <c r="E22" s="220"/>
      <c r="F22" s="222"/>
      <c r="G22" s="160"/>
      <c r="H22" s="147"/>
      <c r="I22" s="229"/>
      <c r="J22" s="45" t="s">
        <v>51</v>
      </c>
      <c r="K22" s="46" t="s">
        <v>20</v>
      </c>
      <c r="L22" s="47">
        <f>IF(K22="COMPLETA",10,IF(K22="INCOMPLETA",5,IF(K22="NO EXISTE",0,"")))</f>
        <v>10</v>
      </c>
      <c r="M22" s="163"/>
      <c r="N22" s="153"/>
      <c r="O22" s="165"/>
      <c r="P22" s="157"/>
      <c r="Q22" s="168"/>
      <c r="R22" s="171"/>
      <c r="S22" s="160"/>
      <c r="T22" s="147"/>
      <c r="U22" s="176"/>
      <c r="V22" s="189"/>
      <c r="W22" s="241"/>
      <c r="X22" s="191"/>
      <c r="Y22" s="50"/>
      <c r="Z22" s="183"/>
      <c r="AA22" s="194"/>
      <c r="AB22" s="196"/>
      <c r="AC22" s="196"/>
      <c r="AD22" s="185"/>
      <c r="AE22" s="1"/>
      <c r="AF22" s="183"/>
      <c r="AG22" s="185"/>
      <c r="AH22" s="1"/>
      <c r="AI22" s="1"/>
      <c r="AJ22" s="1"/>
    </row>
  </sheetData>
  <dataConsolidate/>
  <mergeCells count="72">
    <mergeCell ref="B8:I8"/>
    <mergeCell ref="B9:I9"/>
    <mergeCell ref="AD1:AF1"/>
    <mergeCell ref="AD2:AF2"/>
    <mergeCell ref="AD3:AF3"/>
    <mergeCell ref="AD4:AF4"/>
    <mergeCell ref="B1:AC2"/>
    <mergeCell ref="B3:AC4"/>
    <mergeCell ref="AF12:AG14"/>
    <mergeCell ref="AF16:AF22"/>
    <mergeCell ref="AG16:AG22"/>
    <mergeCell ref="M6:N6"/>
    <mergeCell ref="G16:G22"/>
    <mergeCell ref="R16:R22"/>
    <mergeCell ref="X16:X18"/>
    <mergeCell ref="Q14:Q15"/>
    <mergeCell ref="O14:O15"/>
    <mergeCell ref="P16:P22"/>
    <mergeCell ref="O16:O18"/>
    <mergeCell ref="P14:P15"/>
    <mergeCell ref="T14:T15"/>
    <mergeCell ref="U14:U15"/>
    <mergeCell ref="W16:W22"/>
    <mergeCell ref="Z16:Z22"/>
    <mergeCell ref="A1:A4"/>
    <mergeCell ref="B6:H6"/>
    <mergeCell ref="A12:D12"/>
    <mergeCell ref="E12:X12"/>
    <mergeCell ref="A13:A15"/>
    <mergeCell ref="B13:B15"/>
    <mergeCell ref="T13:X13"/>
    <mergeCell ref="E14:H14"/>
    <mergeCell ref="I14:I15"/>
    <mergeCell ref="J14:J15"/>
    <mergeCell ref="K14:K15"/>
    <mergeCell ref="L14:L15"/>
    <mergeCell ref="M14:M15"/>
    <mergeCell ref="N14:N15"/>
    <mergeCell ref="V14:V15"/>
    <mergeCell ref="W14:X14"/>
    <mergeCell ref="A16:A22"/>
    <mergeCell ref="B16:B22"/>
    <mergeCell ref="C16:C22"/>
    <mergeCell ref="D16:D22"/>
    <mergeCell ref="E16:E22"/>
    <mergeCell ref="F16:F22"/>
    <mergeCell ref="H16:H22"/>
    <mergeCell ref="I16:I22"/>
    <mergeCell ref="M16:M18"/>
    <mergeCell ref="N16:N22"/>
    <mergeCell ref="M19:M22"/>
    <mergeCell ref="C13:C15"/>
    <mergeCell ref="D13:D15"/>
    <mergeCell ref="E13:H13"/>
    <mergeCell ref="I13:Q13"/>
    <mergeCell ref="R14:R15"/>
    <mergeCell ref="X19:X20"/>
    <mergeCell ref="Z12:AD14"/>
    <mergeCell ref="V16:V18"/>
    <mergeCell ref="V19:V20"/>
    <mergeCell ref="V21:V22"/>
    <mergeCell ref="AC16:AC22"/>
    <mergeCell ref="X21:X22"/>
    <mergeCell ref="AA16:AA22"/>
    <mergeCell ref="AB16:AB22"/>
    <mergeCell ref="AD16:AD22"/>
    <mergeCell ref="O19:O22"/>
    <mergeCell ref="Q19:Q22"/>
    <mergeCell ref="Q16:Q17"/>
    <mergeCell ref="T16:T22"/>
    <mergeCell ref="U16:U22"/>
    <mergeCell ref="S16:S22"/>
  </mergeCells>
  <conditionalFormatting sqref="H16:H22">
    <cfRule type="containsText" dxfId="5" priority="12" operator="containsText" text="EXTREMO">
      <formula>NOT(ISERROR(SEARCH("EXTREMO",H16)))</formula>
    </cfRule>
    <cfRule type="containsText" dxfId="4" priority="13" operator="containsText" text="ALTO">
      <formula>NOT(ISERROR(SEARCH("ALTO",H16)))</formula>
    </cfRule>
    <cfRule type="containsText" dxfId="3" priority="14" operator="containsText" text="MODERADO">
      <formula>NOT(ISERROR(SEARCH("MODERADO",H16)))</formula>
    </cfRule>
  </conditionalFormatting>
  <conditionalFormatting sqref="T16:T22">
    <cfRule type="containsText" dxfId="2" priority="1" operator="containsText" text="EXTREMO">
      <formula>NOT(ISERROR(SEARCH("EXTREMO",T16)))</formula>
    </cfRule>
    <cfRule type="containsText" dxfId="1" priority="2" operator="containsText" text="ALTO">
      <formula>NOT(ISERROR(SEARCH("ALTO",T16)))</formula>
    </cfRule>
    <cfRule type="containsText" dxfId="0" priority="3" operator="containsText" text="MODERADO">
      <formula>NOT(ISERROR(SEARCH("MODERADO",T16)))</formula>
    </cfRule>
  </conditionalFormatting>
  <dataValidations count="2">
    <dataValidation type="list" allowBlank="1" showInputMessage="1" showErrorMessage="1" sqref="Q16:Q17" xr:uid="{3993155C-8C7B-472E-BF88-20C663FE241B}">
      <formula1>$AE$19:$AE$21</formula1>
    </dataValidation>
    <dataValidation type="list" allowBlank="1" showInputMessage="1" showErrorMessage="1" sqref="N16" xr:uid="{EDDBC3DB-91F3-4817-A532-7D28217786C7}">
      <formula1>$AE$14:$AF$14</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DF3E83F7-E827-41D4-9D70-8EC7813050C7}">
          <x14:formula1>
            <xm:f>Datos!$J$5:$L$5</xm:f>
          </x14:formula1>
          <xm:sqref>K19</xm:sqref>
        </x14:dataValidation>
        <x14:dataValidation type="list" allowBlank="1" showInputMessage="1" showErrorMessage="1" xr:uid="{6F7C15BA-07C8-43F7-9DB3-EA011C717F84}">
          <x14:formula1>
            <xm:f>Datos!$A$11:$A$13</xm:f>
          </x14:formula1>
          <xm:sqref>U16:U22</xm:sqref>
        </x14:dataValidation>
        <x14:dataValidation type="list" allowBlank="1" showInputMessage="1" showErrorMessage="1" xr:uid="{8E3CFAC4-75A6-40F4-AAD1-9F34E51B3EEE}">
          <x14:formula1>
            <xm:f>Datos!$J$7:$K$7</xm:f>
          </x14:formula1>
          <xm:sqref>K21</xm:sqref>
        </x14:dataValidation>
        <x14:dataValidation type="list" allowBlank="1" showInputMessage="1" showErrorMessage="1" xr:uid="{27D28193-0F75-4F4D-8D32-298C19D42BA7}">
          <x14:formula1>
            <xm:f>Datos!$J$6:$K$6</xm:f>
          </x14:formula1>
          <xm:sqref>K20</xm:sqref>
        </x14:dataValidation>
        <x14:dataValidation type="list" allowBlank="1" showInputMessage="1" showErrorMessage="1" xr:uid="{9ECA6DED-0CE3-4D86-A286-D1DCAA54D3E6}">
          <x14:formula1>
            <xm:f>Datos!$J$3:$K$3</xm:f>
          </x14:formula1>
          <xm:sqref>K17</xm:sqref>
        </x14:dataValidation>
        <x14:dataValidation type="list" allowBlank="1" showInputMessage="1" showErrorMessage="1" xr:uid="{47CAD802-F707-465A-99CA-6FF7C8FCEAFA}">
          <x14:formula1>
            <xm:f>Datos!$J$2:$K$2</xm:f>
          </x14:formula1>
          <xm:sqref>K16</xm:sqref>
        </x14:dataValidation>
        <x14:dataValidation type="list" allowBlank="1" showInputMessage="1" showErrorMessage="1" xr:uid="{F2859424-D928-4BD9-B7C5-0D6120E7EAE8}">
          <x14:formula1>
            <xm:f>Datos!$J$8:$L$8</xm:f>
          </x14:formula1>
          <xm:sqref>K22</xm:sqref>
        </x14:dataValidation>
        <x14:dataValidation type="list" allowBlank="1" showInputMessage="1" showErrorMessage="1" xr:uid="{7F1943C0-07F6-410F-9F18-E3142E305EB7}">
          <x14:formula1>
            <xm:f>Datos!$B$3:$B$5</xm:f>
          </x14:formula1>
          <xm:sqref>F16:F22</xm:sqref>
        </x14:dataValidation>
        <x14:dataValidation type="list" allowBlank="1" showInputMessage="1" showErrorMessage="1" xr:uid="{299F8FAB-2CA6-4E4C-B84A-C1C2EEEA8629}">
          <x14:formula1>
            <xm:f>Datos!$A$3:$A$7</xm:f>
          </x14:formula1>
          <xm:sqref>E16</xm:sqref>
        </x14:dataValidation>
        <x14:dataValidation type="list" allowBlank="1" showInputMessage="1" showErrorMessage="1" xr:uid="{2DBE33C8-EB01-4226-AD14-367F7BCEE6D2}">
          <x14:formula1>
            <xm:f>Datos!$J$4:$K$4</xm:f>
          </x14:formula1>
          <xm:sqref>K18</xm:sqref>
        </x14:dataValidation>
        <x14:dataValidation type="list" allowBlank="1" showInputMessage="1" showErrorMessage="1" xr:uid="{20B6DE06-DC9C-42A2-A3F4-57CDBB2D0BA8}">
          <x14:formula1>
            <xm:f>Datos!$A$17:$A$18</xm:f>
          </x14:formula1>
          <xm:sqref>V21:V22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34BAE-42EC-4F38-AB08-9E7F6AFF2111}">
  <dimension ref="A1:D29"/>
  <sheetViews>
    <sheetView workbookViewId="0">
      <selection activeCell="C37" sqref="C37"/>
    </sheetView>
  </sheetViews>
  <sheetFormatPr baseColWidth="10" defaultRowHeight="15" x14ac:dyDescent="0.25"/>
  <cols>
    <col min="1" max="1" width="4.85546875" style="14" customWidth="1"/>
    <col min="2" max="2" width="77.42578125" style="14" customWidth="1"/>
    <col min="3" max="4" width="30.7109375" style="14" customWidth="1"/>
    <col min="5" max="16384" width="11.42578125" style="14"/>
  </cols>
  <sheetData>
    <row r="1" spans="1:4" ht="15.75" thickBot="1" x14ac:dyDescent="0.3">
      <c r="A1" s="204" t="s">
        <v>52</v>
      </c>
      <c r="B1" s="205"/>
      <c r="C1" s="205"/>
      <c r="D1" s="206"/>
    </row>
    <row r="2" spans="1:4" ht="15.75" thickBot="1" x14ac:dyDescent="0.3">
      <c r="A2" s="207" t="s">
        <v>53</v>
      </c>
      <c r="B2" s="15" t="s">
        <v>54</v>
      </c>
      <c r="C2" s="209" t="s">
        <v>55</v>
      </c>
      <c r="D2" s="210"/>
    </row>
    <row r="3" spans="1:4" ht="15.75" thickBot="1" x14ac:dyDescent="0.3">
      <c r="A3" s="208"/>
      <c r="B3" s="16" t="s">
        <v>56</v>
      </c>
      <c r="C3" s="18" t="s">
        <v>57</v>
      </c>
      <c r="D3" s="18" t="s">
        <v>7</v>
      </c>
    </row>
    <row r="4" spans="1:4" ht="15.75" thickBot="1" x14ac:dyDescent="0.3">
      <c r="A4" s="66">
        <v>1</v>
      </c>
      <c r="B4" s="17" t="s">
        <v>58</v>
      </c>
      <c r="C4" s="67" t="s">
        <v>152</v>
      </c>
      <c r="D4" s="67"/>
    </row>
    <row r="5" spans="1:4" ht="15.75" thickBot="1" x14ac:dyDescent="0.3">
      <c r="A5" s="66">
        <v>2</v>
      </c>
      <c r="B5" s="17" t="s">
        <v>59</v>
      </c>
      <c r="C5" s="67" t="s">
        <v>152</v>
      </c>
      <c r="D5" s="67"/>
    </row>
    <row r="6" spans="1:4" ht="15.75" thickBot="1" x14ac:dyDescent="0.3">
      <c r="A6" s="66">
        <v>3</v>
      </c>
      <c r="B6" s="17" t="s">
        <v>60</v>
      </c>
      <c r="C6" s="67" t="s">
        <v>152</v>
      </c>
      <c r="D6" s="67"/>
    </row>
    <row r="7" spans="1:4" ht="15.75" thickBot="1" x14ac:dyDescent="0.3">
      <c r="A7" s="66">
        <v>4</v>
      </c>
      <c r="B7" s="17" t="s">
        <v>61</v>
      </c>
      <c r="C7" s="67"/>
      <c r="D7" s="67" t="s">
        <v>152</v>
      </c>
    </row>
    <row r="8" spans="1:4" ht="15.75" thickBot="1" x14ac:dyDescent="0.3">
      <c r="A8" s="66">
        <v>5</v>
      </c>
      <c r="B8" s="17" t="s">
        <v>62</v>
      </c>
      <c r="C8" s="67" t="s">
        <v>152</v>
      </c>
      <c r="D8" s="67"/>
    </row>
    <row r="9" spans="1:4" ht="15.75" thickBot="1" x14ac:dyDescent="0.3">
      <c r="A9" s="66">
        <v>6</v>
      </c>
      <c r="B9" s="17" t="s">
        <v>63</v>
      </c>
      <c r="C9" s="67" t="s">
        <v>152</v>
      </c>
      <c r="D9" s="67"/>
    </row>
    <row r="10" spans="1:4" ht="15.75" thickBot="1" x14ac:dyDescent="0.3">
      <c r="A10" s="66">
        <v>7</v>
      </c>
      <c r="B10" s="17" t="s">
        <v>64</v>
      </c>
      <c r="C10" s="67" t="s">
        <v>152</v>
      </c>
      <c r="D10" s="67"/>
    </row>
    <row r="11" spans="1:4" ht="15.75" thickBot="1" x14ac:dyDescent="0.3">
      <c r="A11" s="66">
        <v>8</v>
      </c>
      <c r="B11" s="17" t="s">
        <v>65</v>
      </c>
      <c r="C11" s="67" t="s">
        <v>152</v>
      </c>
      <c r="D11" s="67"/>
    </row>
    <row r="12" spans="1:4" ht="15.75" thickBot="1" x14ac:dyDescent="0.3">
      <c r="A12" s="66">
        <v>9</v>
      </c>
      <c r="B12" s="17" t="s">
        <v>66</v>
      </c>
      <c r="C12" s="67"/>
      <c r="D12" s="67" t="s">
        <v>152</v>
      </c>
    </row>
    <row r="13" spans="1:4" ht="15.75" thickBot="1" x14ac:dyDescent="0.3">
      <c r="A13" s="66">
        <v>10</v>
      </c>
      <c r="B13" s="17" t="s">
        <v>67</v>
      </c>
      <c r="C13" s="67" t="s">
        <v>152</v>
      </c>
      <c r="D13" s="67"/>
    </row>
    <row r="14" spans="1:4" ht="15.75" thickBot="1" x14ac:dyDescent="0.3">
      <c r="A14" s="66">
        <v>11</v>
      </c>
      <c r="B14" s="17" t="s">
        <v>68</v>
      </c>
      <c r="C14" s="67" t="s">
        <v>152</v>
      </c>
      <c r="D14" s="67"/>
    </row>
    <row r="15" spans="1:4" ht="15.75" thickBot="1" x14ac:dyDescent="0.3">
      <c r="A15" s="66">
        <v>12</v>
      </c>
      <c r="B15" s="17" t="s">
        <v>69</v>
      </c>
      <c r="C15" s="67" t="s">
        <v>152</v>
      </c>
      <c r="D15" s="67"/>
    </row>
    <row r="16" spans="1:4" ht="15.75" thickBot="1" x14ac:dyDescent="0.3">
      <c r="A16" s="66">
        <v>13</v>
      </c>
      <c r="B16" s="17" t="s">
        <v>70</v>
      </c>
      <c r="C16" s="67" t="s">
        <v>152</v>
      </c>
      <c r="D16" s="67"/>
    </row>
    <row r="17" spans="1:4" ht="15.75" thickBot="1" x14ac:dyDescent="0.3">
      <c r="A17" s="66">
        <v>14</v>
      </c>
      <c r="B17" s="17" t="s">
        <v>71</v>
      </c>
      <c r="C17" s="67" t="s">
        <v>152</v>
      </c>
      <c r="D17" s="67"/>
    </row>
    <row r="18" spans="1:4" ht="15.75" thickBot="1" x14ac:dyDescent="0.3">
      <c r="A18" s="66">
        <v>15</v>
      </c>
      <c r="B18" s="17" t="s">
        <v>72</v>
      </c>
      <c r="C18" s="67"/>
      <c r="D18" s="67" t="s">
        <v>152</v>
      </c>
    </row>
    <row r="19" spans="1:4" ht="15.75" thickBot="1" x14ac:dyDescent="0.3">
      <c r="A19" s="66">
        <v>16</v>
      </c>
      <c r="B19" s="17" t="s">
        <v>73</v>
      </c>
      <c r="C19" s="67"/>
      <c r="D19" s="67" t="s">
        <v>152</v>
      </c>
    </row>
    <row r="20" spans="1:4" ht="15.75" thickBot="1" x14ac:dyDescent="0.3">
      <c r="A20" s="66">
        <v>17</v>
      </c>
      <c r="B20" s="17" t="s">
        <v>74</v>
      </c>
      <c r="C20" s="67"/>
      <c r="D20" s="67" t="s">
        <v>152</v>
      </c>
    </row>
    <row r="21" spans="1:4" ht="15.75" thickBot="1" x14ac:dyDescent="0.3">
      <c r="A21" s="66">
        <v>18</v>
      </c>
      <c r="B21" s="17" t="s">
        <v>75</v>
      </c>
      <c r="C21" s="67"/>
      <c r="D21" s="67" t="s">
        <v>152</v>
      </c>
    </row>
    <row r="22" spans="1:4" ht="15.75" thickBot="1" x14ac:dyDescent="0.3">
      <c r="A22" s="21">
        <v>19</v>
      </c>
      <c r="B22" s="17" t="s">
        <v>76</v>
      </c>
      <c r="C22" s="67"/>
      <c r="D22" s="67" t="s">
        <v>152</v>
      </c>
    </row>
    <row r="23" spans="1:4" x14ac:dyDescent="0.25">
      <c r="A23" s="211" t="s">
        <v>77</v>
      </c>
      <c r="B23" s="212"/>
      <c r="C23" s="212"/>
      <c r="D23" s="213"/>
    </row>
    <row r="24" spans="1:4" x14ac:dyDescent="0.25">
      <c r="A24" s="214" t="s">
        <v>78</v>
      </c>
      <c r="B24" s="214"/>
      <c r="C24" s="214"/>
      <c r="D24" s="214"/>
    </row>
    <row r="25" spans="1:4" x14ac:dyDescent="0.25">
      <c r="A25" s="215" t="s">
        <v>79</v>
      </c>
      <c r="B25" s="215"/>
      <c r="C25" s="215"/>
      <c r="D25" s="215"/>
    </row>
    <row r="26" spans="1:4" ht="15.75" thickBot="1" x14ac:dyDescent="0.3">
      <c r="A26" s="197" t="s">
        <v>80</v>
      </c>
      <c r="B26" s="197"/>
      <c r="C26" s="197"/>
      <c r="D26" s="197"/>
    </row>
    <row r="27" spans="1:4" ht="15.75" thickBot="1" x14ac:dyDescent="0.3">
      <c r="A27" s="198" t="s">
        <v>81</v>
      </c>
      <c r="B27" s="199"/>
      <c r="C27" s="200"/>
      <c r="D27" s="20"/>
    </row>
    <row r="28" spans="1:4" ht="15.75" thickBot="1" x14ac:dyDescent="0.3">
      <c r="A28" s="198" t="s">
        <v>82</v>
      </c>
      <c r="B28" s="199"/>
      <c r="C28" s="200"/>
      <c r="D28" s="20"/>
    </row>
    <row r="29" spans="1:4" ht="15.75" thickBot="1" x14ac:dyDescent="0.3">
      <c r="A29" s="201" t="s">
        <v>83</v>
      </c>
      <c r="B29" s="202"/>
      <c r="C29" s="203"/>
      <c r="D29" s="69" t="s">
        <v>152</v>
      </c>
    </row>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B4A57-69FD-478E-BA6F-477ECA181030}">
  <dimension ref="A2:L18"/>
  <sheetViews>
    <sheetView workbookViewId="0">
      <selection activeCell="A20" sqref="A20"/>
    </sheetView>
  </sheetViews>
  <sheetFormatPr baseColWidth="10" defaultRowHeight="15" x14ac:dyDescent="0.25"/>
  <cols>
    <col min="1" max="1" width="30.7109375" customWidth="1"/>
    <col min="2" max="2" width="23" customWidth="1"/>
    <col min="4" max="4" width="31" bestFit="1" customWidth="1"/>
    <col min="9" max="9" width="68.5703125" customWidth="1"/>
    <col min="10" max="12" width="17.140625" customWidth="1"/>
  </cols>
  <sheetData>
    <row r="2" spans="1:12" ht="15.75" x14ac:dyDescent="0.25">
      <c r="A2" t="s">
        <v>92</v>
      </c>
      <c r="B2" t="s">
        <v>93</v>
      </c>
      <c r="D2" s="14" t="s">
        <v>94</v>
      </c>
      <c r="E2" s="14"/>
      <c r="I2" s="5" t="s">
        <v>39</v>
      </c>
      <c r="J2" t="s">
        <v>118</v>
      </c>
      <c r="K2" t="s">
        <v>119</v>
      </c>
    </row>
    <row r="3" spans="1:12" ht="31.5" x14ac:dyDescent="0.25">
      <c r="A3" t="s">
        <v>108</v>
      </c>
      <c r="B3" t="s">
        <v>10</v>
      </c>
      <c r="D3" s="14" t="s">
        <v>95</v>
      </c>
      <c r="E3" s="14" t="s">
        <v>10</v>
      </c>
      <c r="I3" s="8" t="s">
        <v>43</v>
      </c>
      <c r="J3" t="s">
        <v>120</v>
      </c>
      <c r="K3" t="s">
        <v>121</v>
      </c>
    </row>
    <row r="4" spans="1:12" ht="31.5" x14ac:dyDescent="0.25">
      <c r="A4" t="s">
        <v>109</v>
      </c>
      <c r="B4" t="s">
        <v>44</v>
      </c>
      <c r="D4" s="14" t="s">
        <v>96</v>
      </c>
      <c r="E4" s="14" t="s">
        <v>42</v>
      </c>
      <c r="I4" s="11" t="s">
        <v>45</v>
      </c>
      <c r="J4" t="s">
        <v>122</v>
      </c>
      <c r="K4" t="s">
        <v>123</v>
      </c>
    </row>
    <row r="5" spans="1:12" ht="63" x14ac:dyDescent="0.25">
      <c r="A5" t="s">
        <v>110</v>
      </c>
      <c r="B5" t="s">
        <v>47</v>
      </c>
      <c r="D5" s="14" t="s">
        <v>97</v>
      </c>
      <c r="E5" s="14" t="s">
        <v>41</v>
      </c>
      <c r="I5" s="8" t="s">
        <v>48</v>
      </c>
      <c r="J5" t="s">
        <v>124</v>
      </c>
      <c r="K5" t="s">
        <v>125</v>
      </c>
      <c r="L5" t="s">
        <v>126</v>
      </c>
    </row>
    <row r="6" spans="1:12" ht="31.5" x14ac:dyDescent="0.25">
      <c r="A6" t="s">
        <v>111</v>
      </c>
      <c r="D6" s="14" t="s">
        <v>98</v>
      </c>
      <c r="E6" s="14" t="s">
        <v>10</v>
      </c>
      <c r="I6" s="8" t="s">
        <v>49</v>
      </c>
      <c r="J6" t="s">
        <v>127</v>
      </c>
      <c r="K6" t="s">
        <v>128</v>
      </c>
    </row>
    <row r="7" spans="1:12" ht="47.25" x14ac:dyDescent="0.25">
      <c r="A7" t="s">
        <v>112</v>
      </c>
      <c r="D7" s="14" t="s">
        <v>99</v>
      </c>
      <c r="E7" s="14" t="s">
        <v>42</v>
      </c>
      <c r="I7" s="8" t="s">
        <v>50</v>
      </c>
      <c r="J7" s="22" t="s">
        <v>129</v>
      </c>
      <c r="K7" s="22" t="s">
        <v>130</v>
      </c>
    </row>
    <row r="8" spans="1:12" ht="31.5" x14ac:dyDescent="0.25">
      <c r="D8" s="14" t="s">
        <v>100</v>
      </c>
      <c r="E8" s="14" t="s">
        <v>41</v>
      </c>
      <c r="I8" s="13" t="s">
        <v>51</v>
      </c>
      <c r="J8" t="s">
        <v>131</v>
      </c>
      <c r="K8" t="s">
        <v>132</v>
      </c>
      <c r="L8" t="s">
        <v>133</v>
      </c>
    </row>
    <row r="9" spans="1:12" x14ac:dyDescent="0.25">
      <c r="A9" t="s">
        <v>134</v>
      </c>
      <c r="D9" s="14" t="s">
        <v>101</v>
      </c>
      <c r="E9" s="14" t="s">
        <v>10</v>
      </c>
    </row>
    <row r="10" spans="1:12" x14ac:dyDescent="0.25">
      <c r="D10" s="14" t="s">
        <v>115</v>
      </c>
      <c r="E10" s="14" t="s">
        <v>42</v>
      </c>
    </row>
    <row r="11" spans="1:12" x14ac:dyDescent="0.25">
      <c r="A11" t="s">
        <v>135</v>
      </c>
      <c r="D11" s="14" t="s">
        <v>102</v>
      </c>
      <c r="E11" s="14" t="s">
        <v>41</v>
      </c>
    </row>
    <row r="12" spans="1:12" x14ac:dyDescent="0.25">
      <c r="A12" t="s">
        <v>136</v>
      </c>
      <c r="D12" s="14" t="s">
        <v>103</v>
      </c>
      <c r="E12" s="14" t="s">
        <v>42</v>
      </c>
    </row>
    <row r="13" spans="1:12" x14ac:dyDescent="0.25">
      <c r="D13" s="14" t="s">
        <v>104</v>
      </c>
      <c r="E13" s="14" t="s">
        <v>42</v>
      </c>
    </row>
    <row r="14" spans="1:12" x14ac:dyDescent="0.25">
      <c r="D14" s="14" t="s">
        <v>105</v>
      </c>
      <c r="E14" s="14" t="s">
        <v>41</v>
      </c>
    </row>
    <row r="15" spans="1:12" x14ac:dyDescent="0.25">
      <c r="D15" s="14" t="s">
        <v>106</v>
      </c>
      <c r="E15" s="14" t="s">
        <v>42</v>
      </c>
    </row>
    <row r="16" spans="1:12" x14ac:dyDescent="0.25">
      <c r="A16" t="s">
        <v>143</v>
      </c>
      <c r="D16" s="14" t="s">
        <v>107</v>
      </c>
      <c r="E16" s="14" t="s">
        <v>42</v>
      </c>
    </row>
    <row r="17" spans="1:5" x14ac:dyDescent="0.25">
      <c r="A17" t="s">
        <v>57</v>
      </c>
      <c r="D17" s="14" t="s">
        <v>113</v>
      </c>
      <c r="E17" s="14" t="s">
        <v>41</v>
      </c>
    </row>
    <row r="18" spans="1:5" x14ac:dyDescent="0.25">
      <c r="A18"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Riesgo 1</vt:lpstr>
      <vt:lpstr>ENCUESTA DE IMPACTO R1</vt:lpstr>
      <vt:lpstr>Riesgo 2</vt:lpstr>
      <vt:lpstr>ENCUESTA DE IMPACTO R2</vt:lpstr>
      <vt:lpstr>Riesgo 3</vt:lpstr>
      <vt:lpstr>ENCUESTA DE IMPACTO R3</vt:lpstr>
      <vt:lpstr>Datos</vt:lpstr>
      <vt:lpstr>'Riesgo 1'!Área_de_impresión</vt:lpstr>
      <vt:lpstr>'Riesgo 2'!Área_de_impresión</vt:lpstr>
      <vt:lpstr>'Riesgo 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Betancour Garcia</dc:creator>
  <cp:lastModifiedBy>Willington Granados Herrera</cp:lastModifiedBy>
  <cp:lastPrinted>2021-12-14T22:22:11Z</cp:lastPrinted>
  <dcterms:created xsi:type="dcterms:W3CDTF">2020-01-16T20:08:19Z</dcterms:created>
  <dcterms:modified xsi:type="dcterms:W3CDTF">2022-01-28T19:19:32Z</dcterms:modified>
</cp:coreProperties>
</file>