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autoCompressPictures="0"/>
  <mc:AlternateContent xmlns:mc="http://schemas.openxmlformats.org/markup-compatibility/2006">
    <mc:Choice Requires="x15">
      <x15ac:absPath xmlns:x15ac="http://schemas.microsoft.com/office/spreadsheetml/2010/11/ac" url="C:\Users\yulyg\Downloads\"/>
    </mc:Choice>
  </mc:AlternateContent>
  <xr:revisionPtr revIDLastSave="0" documentId="13_ncr:1_{4B410B68-B895-49AC-B9A8-121076C43D6F}" xr6:coauthVersionLast="36" xr6:coauthVersionMax="36" xr10:uidLastSave="{00000000-0000-0000-0000-000000000000}"/>
  <bookViews>
    <workbookView xWindow="0" yWindow="0" windowWidth="28800" windowHeight="11925" xr2:uid="{00000000-000D-0000-FFFF-FFFF00000000}"/>
  </bookViews>
  <sheets>
    <sheet name="APOYO" sheetId="6" r:id="rId1"/>
  </sheets>
  <definedNames>
    <definedName name="_xlnm.Print_Area" localSheetId="0">APOYO!$A$1:$AJ$249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O243" i="6" l="1"/>
  <c r="O242" i="6"/>
  <c r="O241" i="6"/>
  <c r="O240" i="6"/>
  <c r="O239" i="6"/>
  <c r="O238" i="6"/>
  <c r="P237" i="6"/>
  <c r="Q237" i="6" s="1"/>
  <c r="O237" i="6"/>
  <c r="O236" i="6"/>
  <c r="O235" i="6"/>
  <c r="O234" i="6"/>
  <c r="O233" i="6"/>
  <c r="O232" i="6"/>
  <c r="O231" i="6"/>
  <c r="O230" i="6"/>
  <c r="P230" i="6" s="1"/>
  <c r="Q230" i="6" s="1"/>
  <c r="T237" i="6" l="1"/>
  <c r="U237" i="6" s="1"/>
  <c r="Z237" i="6" s="1"/>
  <c r="AA237" i="6" s="1"/>
  <c r="R237" i="6"/>
  <c r="S237" i="6" s="1"/>
  <c r="R230" i="6"/>
  <c r="S230" i="6" s="1"/>
  <c r="T230" i="6"/>
  <c r="U230" i="6" s="1"/>
  <c r="Z230" i="6" s="1"/>
  <c r="AA230" i="6"/>
  <c r="O229" i="6" l="1"/>
  <c r="O228" i="6"/>
  <c r="O227" i="6"/>
  <c r="O226" i="6"/>
  <c r="O225" i="6"/>
  <c r="O224" i="6"/>
  <c r="O223" i="6"/>
  <c r="P223" i="6" l="1"/>
  <c r="Q223" i="6" s="1"/>
  <c r="R223" i="6"/>
  <c r="S223" i="6" s="1"/>
  <c r="T223" i="6"/>
  <c r="U223" i="6" s="1"/>
  <c r="Z223" i="6" s="1"/>
  <c r="AA223" i="6" s="1"/>
  <c r="O222" i="6" l="1"/>
  <c r="O221" i="6"/>
  <c r="O220" i="6"/>
  <c r="O219" i="6"/>
  <c r="O218" i="6"/>
  <c r="O217" i="6"/>
  <c r="X216" i="6"/>
  <c r="O216" i="6"/>
  <c r="O215" i="6"/>
  <c r="O214" i="6"/>
  <c r="O213" i="6"/>
  <c r="O212" i="6"/>
  <c r="O211" i="6"/>
  <c r="O210" i="6"/>
  <c r="X209" i="6"/>
  <c r="O209" i="6"/>
  <c r="O208" i="6"/>
  <c r="O207" i="6"/>
  <c r="O206" i="6"/>
  <c r="O205" i="6"/>
  <c r="O204" i="6"/>
  <c r="O203" i="6"/>
  <c r="X202" i="6"/>
  <c r="O202" i="6"/>
  <c r="O201" i="6"/>
  <c r="O200" i="6"/>
  <c r="O199" i="6"/>
  <c r="O198" i="6"/>
  <c r="O197" i="6"/>
  <c r="O196" i="6"/>
  <c r="X195" i="6"/>
  <c r="O195" i="6"/>
  <c r="O194" i="6"/>
  <c r="O193" i="6"/>
  <c r="O192" i="6"/>
  <c r="O191" i="6"/>
  <c r="O190" i="6"/>
  <c r="O189" i="6"/>
  <c r="O188" i="6"/>
  <c r="P188" i="6" l="1"/>
  <c r="Q188" i="6" s="1"/>
  <c r="P202" i="6"/>
  <c r="Q202" i="6" s="1"/>
  <c r="R202" i="6" s="1"/>
  <c r="S202" i="6" s="1"/>
  <c r="P216" i="6"/>
  <c r="Q216" i="6" s="1"/>
  <c r="P209" i="6"/>
  <c r="Q209" i="6" s="1"/>
  <c r="T209" i="6" s="1"/>
  <c r="U209" i="6" s="1"/>
  <c r="Z209" i="6" s="1"/>
  <c r="AA209" i="6" s="1"/>
  <c r="P195" i="6"/>
  <c r="Q195" i="6" s="1"/>
  <c r="R195" i="6" s="1"/>
  <c r="S195" i="6" s="1"/>
  <c r="R216" i="6"/>
  <c r="S216" i="6" s="1"/>
  <c r="T216" i="6"/>
  <c r="U216" i="6" s="1"/>
  <c r="Z216" i="6" s="1"/>
  <c r="AA216" i="6" s="1"/>
  <c r="R209" i="6"/>
  <c r="S209" i="6" s="1"/>
  <c r="R188" i="6"/>
  <c r="S188" i="6" s="1"/>
  <c r="X188" i="6" s="1"/>
  <c r="T188" i="6"/>
  <c r="U188" i="6" s="1"/>
  <c r="Z188" i="6" s="1"/>
  <c r="T202" i="6" l="1"/>
  <c r="U202" i="6" s="1"/>
  <c r="Z202" i="6" s="1"/>
  <c r="AA202" i="6" s="1"/>
  <c r="AA188" i="6"/>
  <c r="T195" i="6"/>
  <c r="U195" i="6" s="1"/>
  <c r="Z195" i="6" s="1"/>
  <c r="AA195" i="6" s="1"/>
  <c r="O187" i="6" l="1"/>
  <c r="O186" i="6"/>
  <c r="O185" i="6"/>
  <c r="O184" i="6"/>
  <c r="O183" i="6"/>
  <c r="O182" i="6"/>
  <c r="O181" i="6"/>
  <c r="P181" i="6" l="1"/>
  <c r="Q181" i="6" s="1"/>
  <c r="T181" i="6"/>
  <c r="U181" i="6" s="1"/>
  <c r="Z181" i="6" s="1"/>
  <c r="R181" i="6"/>
  <c r="S181" i="6" s="1"/>
  <c r="X181" i="6" s="1"/>
  <c r="AA181" i="6" l="1"/>
  <c r="O180" i="6"/>
  <c r="O179" i="6"/>
  <c r="O178" i="6"/>
  <c r="O177" i="6"/>
  <c r="O176" i="6"/>
  <c r="O175" i="6"/>
  <c r="X174" i="6"/>
  <c r="O174" i="6"/>
  <c r="O173" i="6"/>
  <c r="O172" i="6"/>
  <c r="O171" i="6"/>
  <c r="O170" i="6"/>
  <c r="O169" i="6"/>
  <c r="O168" i="6"/>
  <c r="X167" i="6"/>
  <c r="O167" i="6"/>
  <c r="O166" i="6"/>
  <c r="O165" i="6"/>
  <c r="O164" i="6"/>
  <c r="O163" i="6"/>
  <c r="O162" i="6"/>
  <c r="O161" i="6"/>
  <c r="X160" i="6"/>
  <c r="O160" i="6"/>
  <c r="P160" i="6" s="1"/>
  <c r="Q160" i="6" s="1"/>
  <c r="P167" i="6" l="1"/>
  <c r="Q167" i="6" s="1"/>
  <c r="P174" i="6"/>
  <c r="Q174" i="6" s="1"/>
  <c r="R174" i="6" s="1"/>
  <c r="S174" i="6" s="1"/>
  <c r="T167" i="6"/>
  <c r="U167" i="6" s="1"/>
  <c r="Z167" i="6" s="1"/>
  <c r="AA167" i="6" s="1"/>
  <c r="R167" i="6"/>
  <c r="S167" i="6" s="1"/>
  <c r="W167" i="6" s="1"/>
  <c r="R160" i="6"/>
  <c r="S160" i="6" s="1"/>
  <c r="W160" i="6" s="1"/>
  <c r="T160" i="6"/>
  <c r="U160" i="6" s="1"/>
  <c r="Z160" i="6" s="1"/>
  <c r="AA160" i="6" s="1"/>
  <c r="T174" i="6" l="1"/>
  <c r="U174" i="6" s="1"/>
  <c r="Z174" i="6" s="1"/>
  <c r="AA174" i="6" s="1"/>
  <c r="O159" i="6" l="1"/>
  <c r="O158" i="6"/>
  <c r="O157" i="6"/>
  <c r="O156" i="6"/>
  <c r="O155" i="6"/>
  <c r="O154" i="6"/>
  <c r="X153" i="6"/>
  <c r="O153" i="6"/>
  <c r="O152" i="6"/>
  <c r="O151" i="6"/>
  <c r="O150" i="6"/>
  <c r="O149" i="6"/>
  <c r="O148" i="6"/>
  <c r="O147" i="6"/>
  <c r="O146" i="6"/>
  <c r="P146" i="6" s="1"/>
  <c r="Q146" i="6" s="1"/>
  <c r="P153" i="6" l="1"/>
  <c r="Q153" i="6" s="1"/>
  <c r="T153" i="6" s="1"/>
  <c r="U153" i="6" s="1"/>
  <c r="Z153" i="6" s="1"/>
  <c r="AA153" i="6" s="1"/>
  <c r="R153" i="6"/>
  <c r="S153" i="6" s="1"/>
  <c r="W153" i="6" s="1"/>
  <c r="T146" i="6"/>
  <c r="U146" i="6" s="1"/>
  <c r="Z146" i="6" s="1"/>
  <c r="AA146" i="6" s="1"/>
  <c r="R146" i="6"/>
  <c r="S146" i="6" s="1"/>
  <c r="X146" i="6" s="1"/>
  <c r="O145" i="6" l="1"/>
  <c r="O144" i="6"/>
  <c r="O143" i="6"/>
  <c r="O142" i="6"/>
  <c r="O141" i="6"/>
  <c r="O140" i="6"/>
  <c r="X139" i="6"/>
  <c r="O139" i="6"/>
  <c r="P139" i="6" l="1"/>
  <c r="Q139" i="6" s="1"/>
  <c r="R139" i="6" s="1"/>
  <c r="S139" i="6" s="1"/>
  <c r="W139" i="6" s="1"/>
  <c r="T139" i="6"/>
  <c r="U139" i="6" s="1"/>
  <c r="Z139" i="6" s="1"/>
  <c r="AA139" i="6" s="1"/>
  <c r="G104" i="6" l="1"/>
  <c r="G20" i="6" l="1"/>
  <c r="O138" i="6" l="1"/>
  <c r="O137" i="6"/>
  <c r="O136" i="6"/>
  <c r="O135" i="6"/>
  <c r="O134" i="6"/>
  <c r="O133" i="6"/>
  <c r="O132" i="6"/>
  <c r="I132" i="6"/>
  <c r="G132" i="6"/>
  <c r="X132" i="6" s="1"/>
  <c r="O131" i="6"/>
  <c r="O130" i="6"/>
  <c r="O129" i="6"/>
  <c r="O128" i="6"/>
  <c r="O127" i="6"/>
  <c r="O126" i="6"/>
  <c r="O125" i="6"/>
  <c r="I125" i="6"/>
  <c r="G125" i="6"/>
  <c r="X125" i="6" s="1"/>
  <c r="O124" i="6"/>
  <c r="O123" i="6"/>
  <c r="O122" i="6"/>
  <c r="O121" i="6"/>
  <c r="O120" i="6"/>
  <c r="O119" i="6"/>
  <c r="O118" i="6"/>
  <c r="I118" i="6"/>
  <c r="G118" i="6"/>
  <c r="J132" i="6" l="1"/>
  <c r="K134" i="6" s="1"/>
  <c r="P132" i="6"/>
  <c r="Q132" i="6" s="1"/>
  <c r="R132" i="6" s="1"/>
  <c r="S132" i="6" s="1"/>
  <c r="W132" i="6" s="1"/>
  <c r="P118" i="6"/>
  <c r="Q118" i="6" s="1"/>
  <c r="R118" i="6" s="1"/>
  <c r="S118" i="6" s="1"/>
  <c r="P125" i="6"/>
  <c r="Q125" i="6" s="1"/>
  <c r="R125" i="6" s="1"/>
  <c r="S125" i="6" s="1"/>
  <c r="W125" i="6" s="1"/>
  <c r="J118" i="6"/>
  <c r="J125" i="6"/>
  <c r="O117" i="6"/>
  <c r="O116" i="6"/>
  <c r="O115" i="6"/>
  <c r="O114" i="6"/>
  <c r="O113" i="6"/>
  <c r="O112" i="6"/>
  <c r="O111" i="6"/>
  <c r="I111" i="6"/>
  <c r="G111" i="6"/>
  <c r="O110" i="6"/>
  <c r="O109" i="6"/>
  <c r="O108" i="6"/>
  <c r="O107" i="6"/>
  <c r="O106" i="6"/>
  <c r="O105" i="6"/>
  <c r="O104" i="6"/>
  <c r="I104" i="6"/>
  <c r="J104" i="6" s="1"/>
  <c r="J111" i="6" l="1"/>
  <c r="K111" i="6" s="1"/>
  <c r="K132" i="6"/>
  <c r="T118" i="6"/>
  <c r="P111" i="6"/>
  <c r="Q111" i="6" s="1"/>
  <c r="R111" i="6" s="1"/>
  <c r="S111" i="6" s="1"/>
  <c r="X111" i="6" s="1"/>
  <c r="T132" i="6"/>
  <c r="T125" i="6"/>
  <c r="P104" i="6"/>
  <c r="Q104" i="6" s="1"/>
  <c r="R104" i="6" s="1"/>
  <c r="S104" i="6" s="1"/>
  <c r="W104" i="6" s="1"/>
  <c r="U118" i="6"/>
  <c r="Z118" i="6" s="1"/>
  <c r="X118" i="6"/>
  <c r="W118" i="6"/>
  <c r="K125" i="6"/>
  <c r="K127" i="6"/>
  <c r="K120" i="6"/>
  <c r="K118" i="6"/>
  <c r="K104" i="6"/>
  <c r="K106" i="6"/>
  <c r="K113" i="6"/>
  <c r="Z104" i="6"/>
  <c r="T111" i="6" l="1"/>
  <c r="AA118" i="6"/>
  <c r="X104" i="6"/>
  <c r="W111" i="6"/>
  <c r="T104" i="6"/>
  <c r="U104" i="6" s="1"/>
  <c r="U132" i="6"/>
  <c r="Z132" i="6" s="1"/>
  <c r="AA132" i="6" s="1"/>
  <c r="AB134" i="6" s="1"/>
  <c r="U125" i="6"/>
  <c r="Z125" i="6" s="1"/>
  <c r="AA125" i="6" s="1"/>
  <c r="AB120" i="6"/>
  <c r="AB118" i="6"/>
  <c r="AA104" i="6"/>
  <c r="U111" i="6"/>
  <c r="Z111" i="6" s="1"/>
  <c r="AA111" i="6" s="1"/>
  <c r="AB113" i="6" l="1"/>
  <c r="AB111" i="6"/>
  <c r="Y104" i="6"/>
  <c r="AB132" i="6"/>
  <c r="AB127" i="6"/>
  <c r="AB125" i="6"/>
  <c r="AB106" i="6"/>
  <c r="AB104" i="6"/>
  <c r="O103" i="6" l="1"/>
  <c r="O102" i="6"/>
  <c r="O101" i="6"/>
  <c r="O100" i="6"/>
  <c r="O99" i="6"/>
  <c r="O98" i="6"/>
  <c r="O97" i="6"/>
  <c r="I97" i="6"/>
  <c r="Z97" i="6" s="1"/>
  <c r="G97" i="6"/>
  <c r="O96" i="6"/>
  <c r="O95" i="6"/>
  <c r="O94" i="6"/>
  <c r="O93" i="6"/>
  <c r="O92" i="6"/>
  <c r="O91" i="6"/>
  <c r="O90" i="6"/>
  <c r="I90" i="6"/>
  <c r="G90" i="6"/>
  <c r="P97" i="6" l="1"/>
  <c r="Q97" i="6" s="1"/>
  <c r="R97" i="6" s="1"/>
  <c r="S97" i="6" s="1"/>
  <c r="P90" i="6"/>
  <c r="Q90" i="6" s="1"/>
  <c r="R90" i="6" s="1"/>
  <c r="S90" i="6" s="1"/>
  <c r="W90" i="6" s="1"/>
  <c r="J97" i="6"/>
  <c r="K97" i="6" s="1"/>
  <c r="J90" i="6"/>
  <c r="Z90" i="6"/>
  <c r="T97" i="6" l="1"/>
  <c r="K99" i="6"/>
  <c r="T90" i="6"/>
  <c r="Y90" i="6" s="1"/>
  <c r="X90" i="6"/>
  <c r="AA90" i="6" s="1"/>
  <c r="K90" i="6"/>
  <c r="K92" i="6"/>
  <c r="U97" i="6"/>
  <c r="Y97" i="6"/>
  <c r="X97" i="6"/>
  <c r="AA97" i="6" s="1"/>
  <c r="W97" i="6"/>
  <c r="U90" i="6" l="1"/>
  <c r="AB92" i="6"/>
  <c r="AB90" i="6"/>
  <c r="AB99" i="6"/>
  <c r="AB97" i="6"/>
  <c r="O89" i="6" l="1"/>
  <c r="O88" i="6"/>
  <c r="O87" i="6"/>
  <c r="O86" i="6"/>
  <c r="O85" i="6"/>
  <c r="O84" i="6"/>
  <c r="O83" i="6"/>
  <c r="I83" i="6"/>
  <c r="G83" i="6"/>
  <c r="O82" i="6"/>
  <c r="O81" i="6"/>
  <c r="O80" i="6"/>
  <c r="O79" i="6"/>
  <c r="O78" i="6"/>
  <c r="O77" i="6"/>
  <c r="O76" i="6"/>
  <c r="I76" i="6"/>
  <c r="G76" i="6"/>
  <c r="J76" i="6" l="1"/>
  <c r="P76" i="6"/>
  <c r="Q76" i="6" s="1"/>
  <c r="R76" i="6" s="1"/>
  <c r="S76" i="6" s="1"/>
  <c r="X76" i="6" s="1"/>
  <c r="P83" i="6"/>
  <c r="Q83" i="6" s="1"/>
  <c r="R83" i="6" s="1"/>
  <c r="S83" i="6" s="1"/>
  <c r="W83" i="6" s="1"/>
  <c r="J83" i="6"/>
  <c r="X83" i="6" l="1"/>
  <c r="T83" i="6"/>
  <c r="U83" i="6" s="1"/>
  <c r="Z83" i="6" s="1"/>
  <c r="AA83" i="6" s="1"/>
  <c r="AB85" i="6" s="1"/>
  <c r="T76" i="6"/>
  <c r="K83" i="6"/>
  <c r="K85" i="6"/>
  <c r="Y83" i="6" l="1"/>
  <c r="AB83" i="6"/>
  <c r="Y76" i="6"/>
  <c r="U76" i="6"/>
  <c r="Z76" i="6" s="1"/>
  <c r="AA76" i="6" s="1"/>
  <c r="O75" i="6"/>
  <c r="O74" i="6"/>
  <c r="O73" i="6"/>
  <c r="O72" i="6"/>
  <c r="O71" i="6"/>
  <c r="O70" i="6"/>
  <c r="O69" i="6"/>
  <c r="I69" i="6"/>
  <c r="G69" i="6"/>
  <c r="P69" i="6" l="1"/>
  <c r="Q69" i="6" s="1"/>
  <c r="R69" i="6" s="1"/>
  <c r="S69" i="6" s="1"/>
  <c r="X69" i="6" s="1"/>
  <c r="J69" i="6"/>
  <c r="K69" i="6" s="1"/>
  <c r="Z69" i="6"/>
  <c r="AA69" i="6" l="1"/>
  <c r="K71" i="6"/>
  <c r="T69" i="6"/>
  <c r="Y69" i="6" s="1"/>
  <c r="U69" i="6" l="1"/>
  <c r="O68" i="6" l="1"/>
  <c r="O67" i="6"/>
  <c r="O66" i="6"/>
  <c r="O65" i="6"/>
  <c r="O64" i="6"/>
  <c r="O63" i="6"/>
  <c r="O62" i="6"/>
  <c r="I62" i="6"/>
  <c r="Z62" i="6" s="1"/>
  <c r="G62" i="6"/>
  <c r="O61" i="6"/>
  <c r="O60" i="6"/>
  <c r="O59" i="6"/>
  <c r="O58" i="6"/>
  <c r="O57" i="6"/>
  <c r="O56" i="6"/>
  <c r="O55" i="6"/>
  <c r="I55" i="6"/>
  <c r="Z55" i="6" s="1"/>
  <c r="G55" i="6"/>
  <c r="O54" i="6"/>
  <c r="O53" i="6"/>
  <c r="O52" i="6"/>
  <c r="O51" i="6"/>
  <c r="O50" i="6"/>
  <c r="O49" i="6"/>
  <c r="O48" i="6"/>
  <c r="I48" i="6"/>
  <c r="Z48" i="6" s="1"/>
  <c r="G48" i="6"/>
  <c r="J48" i="6" l="1"/>
  <c r="P48" i="6"/>
  <c r="Q48" i="6" s="1"/>
  <c r="R48" i="6" s="1"/>
  <c r="S48" i="6" s="1"/>
  <c r="P55" i="6"/>
  <c r="Q55" i="6" s="1"/>
  <c r="R55" i="6" s="1"/>
  <c r="S55" i="6" s="1"/>
  <c r="J62" i="6"/>
  <c r="K64" i="6" s="1"/>
  <c r="P62" i="6"/>
  <c r="Q62" i="6" s="1"/>
  <c r="R62" i="6" s="1"/>
  <c r="S62" i="6" s="1"/>
  <c r="X62" i="6" s="1"/>
  <c r="X48" i="6"/>
  <c r="AA48" i="6" s="1"/>
  <c r="K50" i="6"/>
  <c r="K48" i="6"/>
  <c r="T48" i="6"/>
  <c r="J55" i="6"/>
  <c r="K62" i="6" l="1"/>
  <c r="T62" i="6"/>
  <c r="AA62" i="6"/>
  <c r="AB62" i="6" s="1"/>
  <c r="X55" i="6"/>
  <c r="AA55" i="6" s="1"/>
  <c r="AB55" i="6" s="1"/>
  <c r="T55" i="6"/>
  <c r="AB50" i="6"/>
  <c r="K55" i="6"/>
  <c r="K57" i="6"/>
  <c r="U48" i="6"/>
  <c r="U62" i="6" l="1"/>
  <c r="Y62" i="6"/>
  <c r="AB57" i="6"/>
  <c r="AB64" i="6"/>
  <c r="Y55" i="6"/>
  <c r="U55" i="6"/>
  <c r="O47" i="6"/>
  <c r="O46" i="6"/>
  <c r="O45" i="6"/>
  <c r="O44" i="6"/>
  <c r="O43" i="6"/>
  <c r="O42" i="6"/>
  <c r="O41" i="6"/>
  <c r="I41" i="6"/>
  <c r="G41" i="6"/>
  <c r="O40" i="6"/>
  <c r="O39" i="6"/>
  <c r="O38" i="6"/>
  <c r="O37" i="6"/>
  <c r="O36" i="6"/>
  <c r="O35" i="6"/>
  <c r="O34" i="6"/>
  <c r="I34" i="6"/>
  <c r="G34" i="6"/>
  <c r="X34" i="6" s="1"/>
  <c r="O33" i="6"/>
  <c r="O32" i="6"/>
  <c r="O31" i="6"/>
  <c r="O30" i="6"/>
  <c r="O29" i="6"/>
  <c r="O28" i="6"/>
  <c r="O27" i="6"/>
  <c r="I27" i="6"/>
  <c r="G27" i="6"/>
  <c r="P34" i="6" l="1"/>
  <c r="Q34" i="6" s="1"/>
  <c r="T34" i="6" s="1"/>
  <c r="Y34" i="6" s="1"/>
  <c r="P41" i="6"/>
  <c r="Q41" i="6" s="1"/>
  <c r="R41" i="6" s="1"/>
  <c r="S41" i="6" s="1"/>
  <c r="J34" i="6"/>
  <c r="K34" i="6" s="1"/>
  <c r="P27" i="6"/>
  <c r="Q27" i="6" s="1"/>
  <c r="R27" i="6" s="1"/>
  <c r="S27" i="6" s="1"/>
  <c r="T41" i="6"/>
  <c r="J41" i="6"/>
  <c r="Z41" i="6"/>
  <c r="J27" i="6"/>
  <c r="Z27" i="6"/>
  <c r="I13" i="6"/>
  <c r="O13" i="6"/>
  <c r="O14" i="6"/>
  <c r="O15" i="6"/>
  <c r="O16" i="6"/>
  <c r="O17" i="6"/>
  <c r="O18" i="6"/>
  <c r="O19" i="6"/>
  <c r="O26" i="6"/>
  <c r="O25" i="6"/>
  <c r="O24" i="6"/>
  <c r="O23" i="6"/>
  <c r="O22" i="6"/>
  <c r="O21" i="6"/>
  <c r="O20" i="6"/>
  <c r="I20" i="6"/>
  <c r="Z20" i="6" s="1"/>
  <c r="G13" i="6"/>
  <c r="U34" i="6" l="1"/>
  <c r="Z34" i="6" s="1"/>
  <c r="AA34" i="6" s="1"/>
  <c r="AB36" i="6" s="1"/>
  <c r="R34" i="6"/>
  <c r="S34" i="6" s="1"/>
  <c r="W34" i="6" s="1"/>
  <c r="K36" i="6"/>
  <c r="T27" i="6"/>
  <c r="J20" i="6"/>
  <c r="K41" i="6"/>
  <c r="K43" i="6"/>
  <c r="AB34" i="6"/>
  <c r="Y41" i="6"/>
  <c r="U41" i="6"/>
  <c r="X41" i="6"/>
  <c r="AA41" i="6" s="1"/>
  <c r="X27" i="6"/>
  <c r="AA27" i="6" s="1"/>
  <c r="J13" i="6"/>
  <c r="P13" i="6"/>
  <c r="Q13" i="6" s="1"/>
  <c r="T13" i="6" s="1"/>
  <c r="Y13" i="6" s="1"/>
  <c r="P20" i="6"/>
  <c r="Q20" i="6" s="1"/>
  <c r="R20" i="6" s="1"/>
  <c r="S20" i="6" s="1"/>
  <c r="K22" i="6" l="1"/>
  <c r="K20" i="6"/>
  <c r="U27" i="6"/>
  <c r="T20" i="6"/>
  <c r="X20" i="6"/>
  <c r="AA20" i="6" s="1"/>
  <c r="AB22" i="6" s="1"/>
  <c r="AB43" i="6"/>
  <c r="AB41" i="6"/>
  <c r="R13" i="6"/>
  <c r="S13" i="6" s="1"/>
  <c r="W13" i="6" s="1"/>
  <c r="U13" i="6"/>
  <c r="Z13" i="6" s="1"/>
  <c r="U20" i="6" l="1"/>
  <c r="Y20" i="6"/>
  <c r="AB20" i="6"/>
  <c r="X13" i="6"/>
  <c r="AA1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Hernan Salinas</author>
    <author>Sandra Pardo Ramirez</author>
  </authors>
  <commentList>
    <comment ref="AH62" authorId="0" shapeId="0" xr:uid="{00000000-0006-0000-0000-000001000000}">
      <text>
        <r>
          <rPr>
            <b/>
            <sz val="9"/>
            <color indexed="81"/>
            <rFont val="Tahoma"/>
            <family val="2"/>
          </rPr>
          <t>Hernán Salinas:</t>
        </r>
        <r>
          <rPr>
            <sz val="9"/>
            <color indexed="81"/>
            <rFont val="Tahoma"/>
            <family val="2"/>
          </rPr>
          <t xml:space="preserve">
Acciones
</t>
        </r>
      </text>
    </comment>
    <comment ref="AJ90" authorId="1" shapeId="0" xr:uid="{ACB7287F-87B0-4917-A7D0-274E8469155F}">
      <text>
        <r>
          <rPr>
            <b/>
            <sz val="9"/>
            <color indexed="81"/>
            <rFont val="Tahoma"/>
            <family val="2"/>
          </rPr>
          <t>Sandra Pardo Ramirez:</t>
        </r>
        <r>
          <rPr>
            <sz val="9"/>
            <color indexed="81"/>
            <rFont val="Tahoma"/>
            <family val="2"/>
          </rPr>
          <t xml:space="preserve">
Favor formular</t>
        </r>
      </text>
    </comment>
    <comment ref="AJ97" authorId="1" shapeId="0" xr:uid="{DE597BB1-DD22-4BB2-A7AE-BF011BE43571}">
      <text>
        <r>
          <rPr>
            <b/>
            <sz val="9"/>
            <color indexed="81"/>
            <rFont val="Tahoma"/>
            <family val="2"/>
          </rPr>
          <t>Sandra Pardo Ramirez:</t>
        </r>
        <r>
          <rPr>
            <sz val="9"/>
            <color indexed="81"/>
            <rFont val="Tahoma"/>
            <family val="2"/>
          </rPr>
          <t xml:space="preserve">
Favor formular</t>
        </r>
      </text>
    </comment>
    <comment ref="AE104" authorId="1" shapeId="0" xr:uid="{5ABF57E1-47BD-4F3A-BED0-F466E00ADA7B}">
      <text>
        <r>
          <rPr>
            <b/>
            <sz val="9"/>
            <color indexed="81"/>
            <rFont val="Tahoma"/>
            <family val="2"/>
          </rPr>
          <t>Sandra Pardo Ramirez:</t>
        </r>
        <r>
          <rPr>
            <sz val="9"/>
            <color indexed="81"/>
            <rFont val="Tahoma"/>
            <family val="2"/>
          </rPr>
          <t xml:space="preserve">
teniendo en cuenta esta acción propuesta, la idea que trasmite es como si anteriormente no se realizara, lo importante en este campo es formular una acción que ayude a continuar mitigando este riesgo. </t>
        </r>
      </text>
    </comment>
    <comment ref="AJ104" authorId="1" shapeId="0" xr:uid="{8EDDD7B1-F6A2-415D-9231-F5DE36C0FE55}">
      <text>
        <r>
          <rPr>
            <b/>
            <sz val="9"/>
            <color indexed="81"/>
            <rFont val="Tahoma"/>
            <family val="2"/>
          </rPr>
          <t>Sandra Pardo Ramirez:</t>
        </r>
        <r>
          <rPr>
            <sz val="9"/>
            <color indexed="81"/>
            <rFont val="Tahoma"/>
            <family val="2"/>
          </rPr>
          <t xml:space="preserve">
Favor formular</t>
        </r>
      </text>
    </comment>
    <comment ref="AJ111" authorId="1" shapeId="0" xr:uid="{83BE9FAC-5C3B-41BC-883B-EAC1AFF35ACB}">
      <text>
        <r>
          <rPr>
            <b/>
            <sz val="9"/>
            <color indexed="81"/>
            <rFont val="Tahoma"/>
            <family val="2"/>
          </rPr>
          <t>Sandra Pardo Ramirez:</t>
        </r>
        <r>
          <rPr>
            <sz val="9"/>
            <color indexed="81"/>
            <rFont val="Tahoma"/>
            <family val="2"/>
          </rPr>
          <t xml:space="preserve">
Favor formular</t>
        </r>
      </text>
    </comment>
  </commentList>
</comments>
</file>

<file path=xl/sharedStrings.xml><?xml version="1.0" encoding="utf-8"?>
<sst xmlns="http://schemas.openxmlformats.org/spreadsheetml/2006/main" count="1012" uniqueCount="353">
  <si>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</si>
  <si>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</si>
  <si>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</si>
  <si>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</si>
  <si>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</si>
  <si>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</si>
  <si>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</si>
  <si>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</si>
  <si>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</si>
  <si>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</si>
  <si>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</si>
  <si>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</si>
  <si>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</si>
  <si>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</si>
  <si>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</si>
  <si>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</si>
  <si>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</si>
  <si>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</si>
  <si>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</si>
  <si>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</si>
  <si>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</si>
  <si>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</si>
  <si>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</si>
  <si>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</si>
  <si>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</si>
  <si>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</si>
  <si>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</si>
  <si>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</si>
  <si>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CONTROL DE CAMBIOS</t>
  </si>
  <si>
    <t>¿En el tiempo que lleva la herramienta ha demostrado ser efectiva?</t>
  </si>
  <si>
    <t>¿La frecuencia de ejecución del control y seguimiento es adecuada?</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</si>
  <si>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</si>
  <si>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</si>
  <si>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</si>
  <si>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</si>
  <si>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</si>
  <si>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</si>
  <si>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</si>
  <si>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</si>
  <si>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</si>
  <si>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</si>
  <si>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</si>
  <si>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</si>
  <si>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</si>
  <si>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</si>
  <si>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</si>
  <si>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</si>
  <si>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PROCESO/
OBJETIVO</t>
  </si>
  <si>
    <t>ÁREA*</t>
  </si>
  <si>
    <t>ACCIONES DE CONTINGENCIA</t>
  </si>
  <si>
    <t>FECHA DE ACTUALIZACIÓN:</t>
  </si>
  <si>
    <t>El grupo de trabajo de Gestión Ambiental es el encargado de realizar seguimiento y cumplimiento a los protocolos y procedimientos del área.</t>
  </si>
  <si>
    <t>PROCESOS DE APOYO</t>
  </si>
  <si>
    <t>*Responsable Proceso Atención a la Ciudadanía y Equipo del Proceso</t>
  </si>
  <si>
    <t xml:space="preserve">
*Perdida de información del proceso.
*Perdida de fidelidad  de trabajos, planes, informes, documentos requeridos para dar cumplimiento a las metas y objetivos del proceso.                                                                      * Perdida de exactitud de datos.                         *Afectación para la toma de decisiones 
</t>
  </si>
  <si>
    <t xml:space="preserve">Copias de seguridad periodicas de la
base de datos de los equipos de computo, previa
solicitud al área de sistemas.
</t>
  </si>
  <si>
    <t xml:space="preserve">*Utilizar copias de seguridad personales  de la base de datos que hagan parte del área.
*Restablecer la información mediante el archivo físico.
*Poner en conocimiento de la situación a los funcionarios competentes.
</t>
  </si>
  <si>
    <t>Copias de seguridad periódicas de la base de datos de requerimientos, previa solicitud al área de sistemas.
Realizar copias de seguridad manual a la información del proceso.</t>
  </si>
  <si>
    <t xml:space="preserve">
*Acta de reunión.
*Correos electrónico institucional
</t>
  </si>
  <si>
    <t xml:space="preserve">
ATENCIÓN A LA CIUDADANÍA</t>
  </si>
  <si>
    <t xml:space="preserve">GESTIÓN AMBIENTAL </t>
  </si>
  <si>
    <t xml:space="preserve">1.Realización de
conciliaciones Bancarias.
2.Controlar la programación y reprogramaciones  del PAC.
3. Revisión documentos de las Ordenes de pago.
</t>
  </si>
  <si>
    <t>ANUAL</t>
  </si>
  <si>
    <t>¿Se cuenta con evidencias de la ejecución y seguimiento del control?</t>
  </si>
  <si>
    <t>Entrega de plásticos y claves a jóvenes no beneficiarios del pago de corresponsabilidad.</t>
  </si>
  <si>
    <t>Solicitar al area de sitemas las verificaciones y actualizaciones respectivas.</t>
  </si>
  <si>
    <t>1. Realizar los cambios de claves en los momentos sugeridos.
2. Cerrar las terminales del computador y portales bancarios cunado no se utilizan.
3. Utilizar el computador exclusivamente para la tarea encomenda.</t>
  </si>
  <si>
    <t>Reporte de cambio de claves.</t>
  </si>
  <si>
    <t>PÉRDIDA DE DOCUMENTOS INSTITUCIONALES (omisión, alteración, daño intencionado)</t>
  </si>
  <si>
    <t>RESPONSABLE ÁREA DE ADMINISTRACIÓN DOCUMENTAL</t>
  </si>
  <si>
    <t>Implementar cableado estructurado certificado, Revisar reglas de Firewall, antivirus, VPN</t>
  </si>
  <si>
    <t>ALMACEN E INVENTARIOS</t>
  </si>
  <si>
    <t>Bienes aceptados sin el cumplimiento de especiaciones técnicas.</t>
  </si>
  <si>
    <t>* No confidencialidad de la información
* Procesos disciplinarios pueden ser desvirtuados de su principio
* Violación a la privacidad de los (las) investigados (as)</t>
  </si>
  <si>
    <t>* Demanda. 
* Violación al debido proceso. 
* Investigación disciplinaria al Grupo de Constrol Interno Disciplinario.</t>
  </si>
  <si>
    <t>Acta de toma de juramento del Grupo de Control Interno Disciplinario - Sistema de Información del Grupo de Trabajo para el ejercicio de Control Interno Disciplinario</t>
  </si>
  <si>
    <t>* Perdida o alteración de la información fisica y magnetica.</t>
  </si>
  <si>
    <t>* Investigación disciplinaria al Grupo de Control Interno Disciplinario.
* Demanda Violación al debido proceso</t>
  </si>
  <si>
    <t>* Conservación de la información digital. 
* Archivo propicio para el archivo de los expedientes a cargo del Grupo de Control Interno Disciplinario.</t>
  </si>
  <si>
    <t>Guarda y protocolos de seguridad para la información física y magnética del Grupo de Trabajo de Control Interno Disciplinario</t>
  </si>
  <si>
    <t>* Dilatación de los procesos contra los acusados</t>
  </si>
  <si>
    <t>* La acción dsciplinaria pierde credibilidad
* No se logra tener impacto respecto los hechos ocurridos en la Entidad y las medidas tomadas</t>
  </si>
  <si>
    <t>El profesional a cargo de cada expediente generará estrategias para solicitar todas las pruebas documentales pertinentes para llegar así a la determinación del responsable de la conducta investigada, para generar confianza en Control Interno Disciplinario y se puedan depurar los procesos al tener conocimiento de la existencia de investigado o llegado el caso del respectivo archivo del expediente</t>
  </si>
  <si>
    <t xml:space="preserve">*Ausencia o debilidad de canales de comunicación </t>
  </si>
  <si>
    <t>*Suministro de información incompleta, imprecisa y/o poco confiable que genera desviación o afectación en la implementación del Plan institucional de gestión ambiental (PIGA) y la aplicación de instrumentos generados por el área.  
*Alteración o modificación de datos en los sistemas de información en beneficio propio o de un tercero.</t>
  </si>
  <si>
    <t xml:space="preserve">1. Incumplimientos de los compromisos ambientales                       2. Prevalencia de intereses particulares a los institucionales  afectando las políticas de transparencias del IDIPRON.                                        3. Falta de accesibilidad de partes interesadas con la información del área de gestión ambiental. 
4. Quejas ante los entes de control.                                                                                                                                                                                                                                                                           5. Reprocesos de información                                   6. Falsificación de documentos, o soportes para adjudicar un contrato o para recibir el pago por parte de los contratantes. 
7. Imposibilitar el cumplimiento de la misión de la entidad y del área de gestión ambiental. </t>
  </si>
  <si>
    <t>*Inadecuada implementación de  instrumentos, protocolos y procedimientos oficiales, por parte de área y/o los referentes ambientales.                                                     
*Omisión de la verificación de los requisitos necesarios para la prestación de servicios contratados por el área.</t>
  </si>
  <si>
    <t xml:space="preserve">Incumplimiento de la normatividad ambiental y toda la documentación asociada a la misma. Incumplimiento de procedimientos. </t>
  </si>
  <si>
    <t>1) Retraso y/o incumplimiento  los compromisos suscritos con la Entidad. 
2)  Incumplimiento de las disposiciones normativas ambientales causando sanciones a  la entidad por los diferentes entes de control.                                                3) Sanciones de tipo disciplinario, fiscal y penal.
4) Afectación al cumplimiento de las metas</t>
  </si>
  <si>
    <t>Plataforma estratégica con toda la documentación ambiental actualizada y  la cual puede ser consultada por libremente por actores internos y externos
La información oficial deberá ser enviada desde el correo institucional del área y/o con copia                                                                      
Seguimiento y control por medio de Auditorias Externas                      
Cumplimiento de los requisitos legales, contractuales y constitucionales.                                                             
Registros del monitoreo y gestión por parte del área.</t>
  </si>
  <si>
    <t xml:space="preserve">Informar al líder del área de las inconsistencias encontradas mediante correo electrónico. </t>
  </si>
  <si>
    <t>01 de enero al 31 de diciembre de 2019</t>
  </si>
  <si>
    <t xml:space="preserve">1. Consolidar, gestionar  y publicar la  documentación del área según necesidad. 
2. Respuestas a solicitudes  realizadas por parte de ciudadanos o público de interés
</t>
  </si>
  <si>
    <t xml:space="preserve">Controles de documentos y registros que dan cuenta a la actualización  y/o creación de la documentación del área. 
Actas de reunión de equipo de gestión ambiental.                                                                                                                                                                                                                                                                                                                                                                                                                                                                                                 
</t>
  </si>
  <si>
    <t xml:space="preserve">AREA DE GESTION AMBIENTAL </t>
  </si>
  <si>
    <t xml:space="preserve">Documentacion consolidada/documentacion generada*100  
Numero de solicitudes atendidas/numero de solicitudes recibidas*100
</t>
  </si>
  <si>
    <t xml:space="preserve">Informar al subdirector financiero mediante correo electrónico sobre el incumplimiento de los protocolos establecidos. </t>
  </si>
  <si>
    <t xml:space="preserve">1. Realizar las visitas de seguimiento de acuerdo a lo establecido en el procedimiento 003 SEGUIMIENTO AMBIENTAL A-GAM-PR-003                                                                                                                                                                                                                                                                                                    
2. Revisión de documentación legal aplicable, requisitos necesarios para la prestacion de servicios contratados por el area.                 
</t>
  </si>
  <si>
    <t>Actas de visitas 014 SEGUIMIENTO A PROGRAMAS PIGA Y MANUAL DE SANEAMIENTO AMBIENTAL A-GAM-FT-014  y seguimiento a los aspectos a mejorar</t>
  </si>
  <si>
    <t xml:space="preserve">*Numero de documentos con cambios/numero de documentos que requieren cambios*100
*Numero de visitas realizadas / Numero de visitas programadas * 100
</t>
  </si>
  <si>
    <t>Omisión en los tiempos de respuesta de los diferentes requerimientos que se allegan en a través del Sistema de PQRS de la Entidad y CORIS</t>
  </si>
  <si>
    <t>Incumplimiento de los tiempos normativos</t>
  </si>
  <si>
    <t xml:space="preserve">
*No entrega oportuna de las respuesta en los términos de coherencia, calidad y calidez</t>
  </si>
  <si>
    <t xml:space="preserve">La información se encuentra disponible en un equipo y es vulnerable a ser modificada por un tercero.
Omisión en los tiempos de respuesta </t>
  </si>
  <si>
    <t>Manipulación, modificación, adulteración o pérdida de la información.</t>
  </si>
  <si>
    <t>BAJA</t>
  </si>
  <si>
    <t>ALTA</t>
  </si>
  <si>
    <t>Seguimiento a travès del formato A-ACI-FT-003 'Control Requerimientos Ciudadanos'
Remisión a través de radicdo CORDIS y correo electrónico 
Seguimiento a través de correo electrónico del plazo</t>
  </si>
  <si>
    <t>*Requerir al àrea correspondiente frente al incumplimiento
*Aplicar procedimiento A-ACI-FT-001
*Poner en conocimiento de la situación a los funcionarios competentes.</t>
  </si>
  <si>
    <t>ENERO A DICIEMBRE 2019</t>
  </si>
  <si>
    <t>Realizar seguimiento puntual y oportuno a los diferentes requerimientos allegados a través de los canales</t>
  </si>
  <si>
    <t>Seguimiento realizado a los requerimientos</t>
  </si>
  <si>
    <t>Respaldo Base de Datos Átención a la Ciudadanía (1/1)</t>
  </si>
  <si>
    <t>DEFENSA JUDICIAL</t>
  </si>
  <si>
    <t xml:space="preserve"> 1. Ausencia de control y supervisión en el ejercicio del litigio para los procesos del Instituto</t>
  </si>
  <si>
    <t xml:space="preserve">Realizar la Representanción judicial sin criterios jurídicos, de forma ineficiente y sin los lineamientos del Jefe de la Oficina Asesora Jurídica.    </t>
  </si>
  <si>
    <t>1. Perdida de casos judiciales
2. Pago de indemnizaciones
3. Perdida de la credibilidad.
4. Vencimiento de Términos judiciales.
5. Perdida de la credibilidad.</t>
  </si>
  <si>
    <t>1. Proyección de los actos administrativos sin fundamneto normativo o contrario a las normas 
2. Ausencia de control en la expedición de de los actos administrativos</t>
  </si>
  <si>
    <t xml:space="preserve">*Emitir actos administrativos nulos o viciados sin la respectiva revisión jurídica. </t>
  </si>
  <si>
    <t xml:space="preserve">1. Desviacion de los recursos
2.  Desgaste administrativo por la necesidad de enmendar errores.
3 Investigaciones administratvias. 
</t>
  </si>
  <si>
    <t xml:space="preserve">
1. Presentanción de informes de gestión y estado de procesos al jefe de La Oficina Asesora Jurídica
2. Auditoria constante por parte del Comite de Conciliacion y defensa Judicial</t>
  </si>
  <si>
    <t>1.Informar al superior Jerarquico sobre las acciones deficientes del profesional juridico.
2.Se interpondra queja ante las autoridades competentes</t>
  </si>
  <si>
    <t>2019</t>
  </si>
  <si>
    <t xml:space="preserve">1. Realizar informes periodicos de las gestión en los procesos procesales y extra procesales. 
2. Realización de reuniones con mayor frecuencia para la presentación de los litigios y dar instrucciones para la correcta implementación de la defensa de la entidad </t>
  </si>
  <si>
    <t>*Informes periodicos
*Reparto (base datos)
*Comités de Conciliación.</t>
  </si>
  <si>
    <t xml:space="preserve">1. Informar al superior Jerarquico sobre las acciones deficientes del profesional juridico
2. Revocar los actos administrativos 
3. Medios de control judicial.
</t>
  </si>
  <si>
    <t>1. Realizar la revisión  jurídica por un profesional frente a la expedición de Actos Adminstrativos por  las dependencias. 
proporcionando a los funcionarios bases y guías para elaborar de forma correcta los actos administrativos, siempre con la aprobación del Jefe de la Oficina Asesora Jurídica .</t>
  </si>
  <si>
    <t>VoBo Actos administrativos</t>
  </si>
  <si>
    <t xml:space="preserve">Contractual </t>
  </si>
  <si>
    <t>Incumplimiento de los plazos establecidos para la publicación de la información contractual en la plataforma de SECOP</t>
  </si>
  <si>
    <t xml:space="preserve">
No proporcionar la información oportunamente en busca del beneficio de un tercero</t>
  </si>
  <si>
    <t xml:space="preserve">
Falta de credibilidad en la gestión del Instituto, hallazgos de entes de control, bajos indicadores en el Índice de Tranparencia por Colombia</t>
  </si>
  <si>
    <t>Exceso de supervisiones asignadas a un solo funcionario desconocimiento del Manuel de Supervisión establecido por la entidad</t>
  </si>
  <si>
    <t xml:space="preserve">
Deficiencias en la ejecución de los objetos contractuales y pocas sanciones a incumpliientos contractuales</t>
  </si>
  <si>
    <t xml:space="preserve"> 
Deficiente funcionamiento del Instituto y bajo nivel de cumplimiento de sus funciones misionales</t>
  </si>
  <si>
    <t xml:space="preserve">Realizar la revisión integral de los documentos que conforman el proceso de contratación dentro del SECOP </t>
  </si>
  <si>
    <t>Informar al superior jerarquico de la situacíón y realizar las medidas correctivas, disciplinarias que dieran a lugar dependiendo la calidad de la persona (contratista o funcionario)</t>
  </si>
  <si>
    <t>Vigencia 2019</t>
  </si>
  <si>
    <t xml:space="preserve">Vigilancia a los funcionarios que esten en relación directa con la ejecución de esta actividad.  </t>
  </si>
  <si>
    <t>Plataforma SECOP II</t>
  </si>
  <si>
    <t>Capacitaciones periódicas para que el supervisor tenga muy claro cualés son las funciones especificas que debe cumplir</t>
  </si>
  <si>
    <t>Deficiencias en el proceso de formulación de fichas y/o anexos técnicos, elaboración de estudios previos y requisitos habilitantes de los procesos de contratación de bienes y servicios.</t>
  </si>
  <si>
    <t>Falta de claridad en los requisitos del proceso, que no garantiza el cumplimiento del principio de transparencia y que puede beneficiar a algunos oferentes en perticular.</t>
  </si>
  <si>
    <t>*Dificultades en la evaluación del proceso de contratación.
*Incremento de la probabilidad de declaratoria de procesos desiertos.
*Demoras en la adquisición de bienes y servicios para necesarios para cumplir con la misionalidad del IDIPRON
*Falta de credibilidad en la transparencia de los procesos contractuales del Instituto</t>
  </si>
  <si>
    <t>Manual de Contratación e instructivos para cada una de las modalidades de contratación.
Capacitaciones en temas contractuales.
Constante comunicación y/o reuniones entre los estructuradores (técnico, jurídico y económico) de cada proceso contractual.</t>
  </si>
  <si>
    <t xml:space="preserve">Informar al jefe de la oficina Asesora Juridica y reportar a los entes de control y/o control interno sobre la situación acaecida. </t>
  </si>
  <si>
    <t>Vigencia  2019</t>
  </si>
  <si>
    <t>Realizar los comités técnicos en los procesos de contratación (técnico, jurídico y económico</t>
  </si>
  <si>
    <t xml:space="preserve">memorando, correo electronico, acta. </t>
  </si>
  <si>
    <t>Intereses personales en los funcionarios encargados de la formulación de la documentación técnica y/o jurídica de los procesos y/o convenios que suscriba la entidad</t>
  </si>
  <si>
    <t>Direccionamiento de contratación para beneficio de terceros</t>
  </si>
  <si>
    <t>Desvio de los recursos públicos asignados a la entidad.</t>
  </si>
  <si>
    <t>(3) PROBABLE</t>
  </si>
  <si>
    <t>MODERADA</t>
  </si>
  <si>
    <t xml:space="preserve">Planeación deficiente de los procesos de contratación que se requieren en la vigencia. En cuanto a las fechas programadas, modalidades de contratación y compras no planeadas en el Plan Anual de Adquisiciones. </t>
  </si>
  <si>
    <t>No publicar en el Plan Anual de Adquisiciones información veraz, clara y oportuna contendiente a los procesos que adelantará la entidad favoreciendo a terceros que puedan tener la información por aparte.</t>
  </si>
  <si>
    <t>*Los posibles oferentes no cuentan con la información ni el tiempo suficiente para participar en los procesos, limitando así el número de oferentes.
*Favorecimiento a terceros publicando procesos no contemplados en el Plan Anual de Adquisiciones.</t>
  </si>
  <si>
    <t>*Seguimiento y verificación de la inclusión y condiciones de cada proceso en el plan Anual de Adquisiciones.</t>
  </si>
  <si>
    <t xml:space="preserve">Informar a la oficina de control interno sobre la injerencia de intereses personales. </t>
  </si>
  <si>
    <t>Realizar reuniones periodicas y realizar las modificaciones del PAA con justificación apropiada de los gerentes de proyectos  y así,  evitar inucrrir de nuevo en la acción que conllevo al origen del riesgo.</t>
  </si>
  <si>
    <t xml:space="preserve">PAA, Seguimiento al PAA, modificaciones al PAA. </t>
  </si>
  <si>
    <t xml:space="preserve"> 
GESTIÓN DE DESARROLLO HUMANO 
Garantizar equipos humanos con las competencias y habilidades requeridas para el cumplimiento efectivo de las metas y objetivos institucionales, promoviendo el bienestar laboral, la actualización
del conocimiento y la mitigación de los factores de riesgo ocupacional</t>
  </si>
  <si>
    <t>ADQUISICIONES</t>
  </si>
  <si>
    <t>ÁREA DE CARRERA ADMINISTRATIVA</t>
  </si>
  <si>
    <t>*Solicitud del nivel directivo para  vincular un servidor.
*Omitir el cumplimiento de los requisitos del cargo.
*Recibir dádivas para favorecer a un aspirante.</t>
  </si>
  <si>
    <t xml:space="preserve">Posesionar a servidores que no cumplan con los requisitos mínimos para el cargo.
</t>
  </si>
  <si>
    <t>*Acciones legales 
* Afectaciones presupuestales *Desgaste administrativo
* Acciones disciplinarias por parte de Control Interno Disciplinario
* Acciones por entes internos y externos</t>
  </si>
  <si>
    <t>*Manual de funciones y competencias laborales de los/as servidores/as del IDIPRON
*Verificaciòn de requisitos para la posesiòn en planta A-GDH-FT-055 del 01/08/2018.
*Evaluación de desempeño.
*Bases de datos de los órganos de control para verificar que la persona no cuente con una sanción vigente.</t>
  </si>
  <si>
    <t>*Actuación administrativa: reunión entre la Oficina Asesora Jurídica, la Subdirección Técnica de Desarrollo Humano y la persona involucrada con el fin de que dé claridad a los hechos.
*Si la decisión no es a favor del involucrado, se debe hacer la revocatoria del acto administrativo del nombramiento de la persona, de acuerdo con la normatividad vigente.
*Informar a los entes de control y la Fiscalía para que se inicien las actuaciones correspondientes.</t>
  </si>
  <si>
    <t>* Se solicita a las entidades educativas mediante oficio o correo electrónico la informaciòn para validar los titulos presentados por el servidor.
*Verificación de las tarjetas y matrículas profesionales a través de los canales de atención establecidos por las Instituciones que los expiden.
 * Se solicita a las entidades o empresas mediante oficio y correo electrónico la información para validar las certificaciones laborales aportadas por la persona.</t>
  </si>
  <si>
    <t xml:space="preserve">Base de datos en excel con el seguimiento a la validación. </t>
  </si>
  <si>
    <t xml:space="preserve">ÁREA DE BIENESTAR </t>
  </si>
  <si>
    <t>Baja rigurosidad en la verificación de requisitos, evaluación y calificación de las y los aspirantes al incentivo no pecuniario educación formal.
Presentación de cocumentación falsa por parte de los aspirantes.</t>
  </si>
  <si>
    <t>Autorizar desembolsos de créditos educativos condonables a servidoras o servidores públicos sin el cumplimiento de los requisitos establecidos en el reglamento operativo.</t>
  </si>
  <si>
    <t>1. Desviación de recursos presupuestales.
2. Reducción de las posibilidades de acceso de otros Servidoras y/o Servidores Públicos que aspiran a este incentivo.
3. Acciones administrativas y fiscales por parte de los entes de control.</t>
  </si>
  <si>
    <t xml:space="preserve"> 
1. MATRIZ REQUISITOS PARA ACCEDER AL INCENTIVO EDUCACIÓN FORMAL  A-GDH-FT-025. 
2. CRITERIOS PARA OTORGAR CRÉDITOS EDUCATIVOS - INCENTIVO EDUCACIÓN FORMAL A-GDH-FT-031.
  3. FORMULARIO DE INSCRIPCIÓN INCENTIVO NO PECUNIARIO EDUCACIÓN FORMAL A-GDH-FT-034
</t>
  </si>
  <si>
    <t xml:space="preserve">Se aplicaria la causal definitiva de desembolso contenida en el reglamento operativo, que hace referencia a la comprobación de presentación de documentación falsa 
Se inicia el correspondiente proceso disciplinario.
Se procederá a realizar el proceso de reintegro de la financiación. </t>
  </si>
  <si>
    <t xml:space="preserve">1.  Gestionar el desarrollo de las reuniones de Comité Operativo y Junta Administradora del Fondo ICETEX-IDIPRON para realizar la verificación de requisitos, evaluar y calificar a los aspirantes de cada Convocatoria.
2.  Elaborar Procedimiento de Incentivo no pecuniario educación formal. </t>
  </si>
  <si>
    <t>1.  Actas de reunión, formato, ACTA A-GDO-FT-004
Listados de asitencia, formato, Registro de asistencia comité, junta, reunión, capacitación y-o actividades de bienestar A-GDH-FT-010 
Documentos expedidos en ejecución de las Convocatorias.
2. Procedimiento proyectado</t>
  </si>
  <si>
    <t xml:space="preserve">1. Que se den directrices que van en contravía de la normatividad que regulan los planes de Bienestar.
2. El  plan de bienestar no se formula de acuerdo al resultado de la encuesta de necesidades y expectativas en materia de bienestar. 
</t>
  </si>
  <si>
    <t>1. Desvío de recursos presupuestales asignados al área de  bienestar social para realizar otras actividades no contempladas en el Plan Anual de Bienestar Social e Incentivos</t>
  </si>
  <si>
    <t xml:space="preserve">1. Incurrir en el delito de peculado por destinación oficial diferente.
2. Perjudicar la calidad de vida laboral y personal de los y los Servidores públicos del Instituto.
3. Imposición de sanciones administrativas, fiscales, y penales. </t>
  </si>
  <si>
    <t xml:space="preserve">Plan anual de bienestar social e incentivos de la vigencia.
Contrato para la ejecución de las actividades del bienestar social e incentivos de la vigencia.
Procedimiento Bienestar social e incentivos A-GDH-PR-004.
Rubro del presupuesto anual contenido en el Plan Anual de Adquisicones </t>
  </si>
  <si>
    <t>Comunicar mediante memorando y adjuntando las evidencias de la ocurrencia de los hechos a la Oficina asesora jurídica y el Grupo de trabajo de control interno disciplinario.</t>
  </si>
  <si>
    <t xml:space="preserve">1. Construir el plan anual  de bienestar social e incentivos 2019 de manera participativa mediante la aplicación de encuesta  de necesidades y expectarivas en materia de bienestar.
 Elaborar el plan Anual de Bienestar en Incentivos sobre la normatividad vigente </t>
  </si>
  <si>
    <t>Plan anual de bienestar social e incentivos de la vigencia.</t>
  </si>
  <si>
    <t>ÁREA DE CAPACITACIÓN</t>
  </si>
  <si>
    <t>1. Que no se realice un adecuado seguimiento a las obligaciones contractuales del contratista.
2. Que la ficha técnica y los estudios previos no cuenten con los criterios claros frente a la calidad que se requiere en cada una de las capacitaciones.</t>
  </si>
  <si>
    <t>1. Pago por servicios de capacitación que no cumplan con los estándares establecidos de acuerdo con el contrato de prestación de servicios suscrito.</t>
  </si>
  <si>
    <t>1. procesos de capacitación débiles.
2. Desaprovechamiento de los recursos.
3. Fragilidad en el fortalecimiento de las competencias laborales y comportamentales de los servidores públicos</t>
  </si>
  <si>
    <t xml:space="preserve">*Revisión de cada una de las temáticas a desarrollar y las presentaciones a utilizar en la capacitación, previo al desarrollo de la misma por parte del supervisor.     *procedimiento " Ejecución de capacitaciones" A-GDH-PR-011       *formato  " ficha tecnica de la capacitacion "    A-GDH-FT-073. </t>
  </si>
  <si>
    <t xml:space="preserve">
*Requerimiento al contratista frente a la inconformidad que se presenta por el no cumplimiento de objetivos de la capacitación              </t>
  </si>
  <si>
    <t>Solicitar al contratista que el contenido de las capacitaciones se realicen conforme al modelo pedagógico de capacitación</t>
  </si>
  <si>
    <t>Informe de ejecución  de la capacitación por parte del contratista</t>
  </si>
  <si>
    <t>* Deficiente coordinación entre la  Oficina Asesora Jurídica y el apoyo técnico en la elaboración de los contratos.
.</t>
  </si>
  <si>
    <t xml:space="preserve">* Contratos  inconsistentes.            </t>
  </si>
  <si>
    <t xml:space="preserve">
* Desgaste administrativo.                 * Investigaciónes de los entes de control.
* Hallazgos con incidencia para la Entidad</t>
  </si>
  <si>
    <t>MANUAL DE CONTRATACIÓN A-GCO-MA-002</t>
  </si>
  <si>
    <t>Revisar los correspondientes anexos técnicos con las condiciones exigidas para el desarrollo del proceso precontractual y contractual de la Entidad para ser adoptada por parte del Área de Adquisiciones y la Oficina Asesora Jurídica</t>
  </si>
  <si>
    <t>01/01/2019-31/10/2019</t>
  </si>
  <si>
    <t xml:space="preserve">Elaboración de anexos  técnicos  para los Procesos de Contratación realizados por la Oficina Asesora Jurídica. </t>
  </si>
  <si>
    <t>Anexos técnicos generados y remitidos a la Oficina Asesora Jurídica</t>
  </si>
  <si>
    <t xml:space="preserve">(Número de Anexos Técnicos Generados/Número de Anexos Técnicos Necesarios)*100 </t>
  </si>
  <si>
    <t>* Recepción de materiales dentro de las unidades de IDIPRON</t>
  </si>
  <si>
    <t>* uso indebido de los materiales suministrados para el mantenimiento de las unidades
* Perdida de materiales y/o hurtos en las UPIS y/o dependencias.</t>
  </si>
  <si>
    <t>*Demoras en las labores de mantenimieno
* deficiencias en la infraestructura  del instituto
* afectación de los beneficiarios de los programas de IDIPRON 
* sobrecosto para la entidad</t>
  </si>
  <si>
    <t>MANTENIMIENTO DE EQUIPOS A-MBI-PR-002
MANTENIMIENTO DE BIENES
INMUEBLES A-MBI-PR-009
CONTROL DE PIEZAS   Y REPUESTOS A-MBI-FT-003 
AUTORIZACIÓN DE SALIDA DE EQUIPOS A-MBI-FT-006</t>
  </si>
  <si>
    <t xml:space="preserve">Avisar de inmediato a Subdirector Administrativo y al equipo de vigilancia, mediante correo electrónico y llamada telefónica, con el fin de alertar sobre el uso indebido o perdida de materiales.  </t>
  </si>
  <si>
    <t>*Realizar un procedimiento  para la recepción de materiales en las UPIS y dependencias del instituto.
*Capacitación a jefes de cuadrillas y personal administrativo acerca de la recepción de los materiales</t>
  </si>
  <si>
    <t xml:space="preserve">Relación entre las facturas y las remisiones enviadas por la ferreteria
Evidencia de las capacitaciones recibidas
Actas y listado de materiales en situ
Centro de costos de gastos por unidad
</t>
  </si>
  <si>
    <t>(Procedimiento formulado / Procedimiento proyectado (1))*100
(Una (1) capacitción y/o refuerzo de recepción de materiales/ capacitación programada)*100</t>
  </si>
  <si>
    <t>MANTENIMIENTO DE BIENES</t>
  </si>
  <si>
    <t>* Gestión, manejo y control en el recibo de obra ejecutadas por parte del contratista y recibo por parte del supervisor
* No contar con un formato de Recibo de obra por parte de la supervision, que pueda contemplar posibles incumplimientos en la ejecución del contrato</t>
  </si>
  <si>
    <t xml:space="preserve"> 
* Pérdida de documentación entregada al momento de recibido la obra </t>
  </si>
  <si>
    <t>* Investigaciones de los entes de control.
* Hallazgos con incidencia para la Entidad
*Sobrecostos para la Entidad</t>
  </si>
  <si>
    <t>CONTROL DE MANTENIMIENTO A-MBI-FT-002
CONTROL DE INSPECCIÓN Y EJECUCIÓN  DE MANTENIMIENTO DE BIENES E INFRAESTRUCTURA A-MBI-FT-007</t>
  </si>
  <si>
    <t>Realizar un llamado de atención al responsable de la pérdida de la documantación y diligenciar nuevamente los formatos de control, teniendo como evidencia el registro fotográfico de las actividades ejecutadas.</t>
  </si>
  <si>
    <t>Elaborar un formato de recibo de obra, que contemple todos los alcances de las partes 
Asignar un espacio de entrega documental en situ</t>
  </si>
  <si>
    <t xml:space="preserve">Diligenciar  el INFORME SEMANAL DE INTERVENCIONES A-MBI-FT-012, de acuerdo a las actividades realizadas, con el fin de corroborar los mantienimientos de acuerdo a los formatos físicos. </t>
  </si>
  <si>
    <t>(formatos en físico debidamente foirmados/ intervenciones realizadas))*100</t>
  </si>
  <si>
    <t>* Concentrar las labores de supervisión de múltiples contratos en poco personal</t>
  </si>
  <si>
    <t>Deficiente desempeño de las obligaciones específicas de supervisión asignadas al servidor público.</t>
  </si>
  <si>
    <t>* Investigaciones de los entes de control.
* Hallazgos con incidencia para la Entidad
*Deficiente ejercicio de supervisión
*Sobrecostos para la Entidad</t>
  </si>
  <si>
    <t>SUPERVISIÓN E INTERVENTORÍA A-GCO-MA-001
MANUAL DE CONTRATACIÓN A-GCO-MA-002</t>
  </si>
  <si>
    <t xml:space="preserve">Dar aviso al Subdirector Administrativo de las deficiencias encontradas. </t>
  </si>
  <si>
    <t xml:space="preserve">Asistir a las capacitaciones brindadas por parte de la Oficina Asesora Jurídica durante la vigencia.
 En caso de que se concentrenn labores en un solo supervisor, generar más apoyos al mismo, con el fin de garantizar su desempeño. 
</t>
  </si>
  <si>
    <t xml:space="preserve">Actas y listados de asistencia de capacitaciones. 
</t>
  </si>
  <si>
    <t>(Número de asistencias a capacitaciones / Número de capacitaciones programadas)*100</t>
  </si>
  <si>
    <r>
      <rPr>
        <b/>
        <sz val="10"/>
        <color theme="1"/>
        <rFont val="Times New Roman"/>
        <family val="1"/>
      </rPr>
      <t xml:space="preserve">MANTENIMIENTO DE BIENES </t>
    </r>
    <r>
      <rPr>
        <sz val="10"/>
        <color theme="1"/>
        <rFont val="Times New Roman"/>
        <family val="1"/>
      </rPr>
      <t xml:space="preserve">
Garantizar las condiciones mínimas de calidad y habitabilidad de nuestros Niños, Niñas, Adolescentes y Jóvenes (NNAJ) y de todos los procesos del Instituto a través del mantenimiento físico preventivo y correctivo de bienes y de infraestructura, con el fin de fortalecer la gestión administrativa, de comunicaciones e infraestructura de conformidad con los lineamientos legales establecidos.  </t>
    </r>
  </si>
  <si>
    <t>INFRAESTRUCTURA</t>
  </si>
  <si>
    <t>EXTREMA</t>
  </si>
  <si>
    <r>
      <rPr>
        <b/>
        <sz val="10"/>
        <color theme="1"/>
        <rFont val="Times New Roman"/>
        <family val="1"/>
      </rPr>
      <t>SERVICIOS ADMINISTRATIVOS</t>
    </r>
    <r>
      <rPr>
        <sz val="10"/>
        <color theme="1"/>
        <rFont val="Times New Roman"/>
        <family val="1"/>
      </rPr>
      <t xml:space="preserve">  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r>
  </si>
  <si>
    <t>Área de Transporte y Apoyo Logístico</t>
  </si>
  <si>
    <t>Suspensión o vencimiento de las licencias de conducción de los conductores de planta y contratistas de la Entidad</t>
  </si>
  <si>
    <t xml:space="preserve"> Inmovilización del parque automotor</t>
  </si>
  <si>
    <t xml:space="preserve">
* Pago de costos operativos para retirar los vehículos de los patios
* Afectación en la prestación del servicio</t>
  </si>
  <si>
    <t>Sustracción y/o hurto del combustible
Que los dispensadores de las estaciones de servicio de combustible no se encuentren bien calibrados.</t>
  </si>
  <si>
    <t xml:space="preserve">Perdida de recursos de funcionamiento del área. </t>
  </si>
  <si>
    <t>* Detrimento patrimonial
* Aumento costo / beneficio para la Entidad
* Afectación en la prestación del servicio</t>
  </si>
  <si>
    <t xml:space="preserve">MANTENIMIENTO PREVENTIVO Y CORRECTIVO DEL PARQUE AUTOMOTOR A-SAD-PR-002
ADMINISTRACION DEL PARQUE AUTOMOTOR A-SAD-PR-003
</t>
  </si>
  <si>
    <t>Reportar al superior inmediato la suspensión y vencimiento de la licencia de conducción
Suspender la actividad del servidor público en la conducción del vehículos del parque automotor
Informar lo correspondiente a la Subdirección de Desarrollo Humano</t>
  </si>
  <si>
    <t>01/01/2019 - 31/10/2019</t>
  </si>
  <si>
    <t>Seguimiento semanal a través de la plataforma Registro Único Nacional de Transito -RUNT del Ministerio de Transporte a través del cual permita conocer los datos y el estado relacionado con la información del conductor vinculado a la Entidad</t>
  </si>
  <si>
    <t>Informe de Seguimiento Semanal
Memorandos y demás comunicados a los conductores</t>
  </si>
  <si>
    <t>RESPONSABLE DEL ÁREA DE TRANSPORTE Y APOYO LOGÍSTICO</t>
  </si>
  <si>
    <t>CONTROL DE CONSUMO DE COMBUSTIBLE A-SAD-PR-001
MANTENIMIENTO PREVENTIVO Y CORRECTIVO DEL PARQUE AUTOMOTOR A-SAD-PR-002
ADMINISTRACION DEL PARQUE AUTOMOTOR A-SAD-PR-003
ORDEN DE SERVICIO MANTENIMIENTO PARQUE AUTOMOTOR A-SAD-FT-002
SOLICITUD CONSUMO DE COMBUSTIBLE A-SAD-FT-004
HOJA DE VIDA Y FICHA DE MANTENIMIENTO DE VEHICULOS A-SAD-FT-005</t>
  </si>
  <si>
    <t>Revisión del chip maestro de combustible en el parque automotor propio de la Entidad
Control a través del aplicativo TERPEL en sumunistro de combustible
Revisión del sistema Sistema de Posicionamiento Global (GPS) en los vehículos de propiedad del parque automotor de la Entidad</t>
  </si>
  <si>
    <t>Seguimiento comparado consumo de combustible Vs. Sistema de Posicionamiento Global (GPS)</t>
  </si>
  <si>
    <t xml:space="preserve">Informe de consumo de combustible
Seguimiento y reporte a través del Sistema de Posicionamiento Global (GPS) instalado en los vehículos
</t>
  </si>
  <si>
    <r>
      <rPr>
        <b/>
        <sz val="10"/>
        <color theme="1"/>
        <rFont val="Times New Roman"/>
        <family val="1"/>
      </rPr>
      <t>GESTIÓN FINANCIERA</t>
    </r>
    <r>
      <rPr>
        <sz val="10"/>
        <color theme="1"/>
        <rFont val="Times New Roman"/>
        <family val="1"/>
      </rPr>
      <t xml:space="preserve">
Planear, gestionar y controlar los recursos financieros del IDIPRON con transparencia eficiencia y agilidad para dar cumplimiento a los objetivos institucionales</t>
    </r>
  </si>
  <si>
    <t>TESORERÍA</t>
  </si>
  <si>
    <t xml:space="preserve">
1.Ausencia de
controles y alarmas
en el sistema
2. Abuso de poder
3.Favorecimiento a
propios o a terceros
</t>
  </si>
  <si>
    <t xml:space="preserve">Realizar pagos que no corresponden al tercero 
</t>
  </si>
  <si>
    <t xml:space="preserve">*Perdida de recursos financieros.
* Investigaciones por entes de control.
*Demanda por parte del tercero afectado. </t>
  </si>
  <si>
    <t>1.Realización de
preconciliaciones Bancarias por medio de SYSMAN.
2.Revisar la disponibilidad del PAC del tercero.
3. Revisar que el comprobante de egreso contenga la información de la cuenta por pagar.
4.No realizar el pago, hasta que se cumplan los requisitos.
5.Devolución de los documentos.</t>
  </si>
  <si>
    <t xml:space="preserve">
1.Debilidad en los puntos de control establecidos en la oficina.
2. Suplantación de los jóvenes beneficiarios del estímulo de corresponsabilidad. 
</t>
  </si>
  <si>
    <t xml:space="preserve">
Vulnerabilidad de los sistemas electrónicos, para el manejo de los portales bancarios.
</t>
  </si>
  <si>
    <t>1.Demora en el pago al joven titular beneficiario.
2.Perdida de Recursos financieros.
3. Inicio de investigaciones.(denuncios)</t>
  </si>
  <si>
    <t>Robo de claves y nombres de usuarios.
Ingreso de personas no autorizadas a los computadores de los  portales bancarios.</t>
  </si>
  <si>
    <t>Perdida de información y recursos financieros.</t>
  </si>
  <si>
    <t>1. Revisión de documentos de identidad.
2. Diligenciamiento de planilla de entrega de tarjetas prepagadas o SITP A-GFI-FT-007
3. Archivo en Excel de entregas</t>
  </si>
  <si>
    <t xml:space="preserve">1.Cambio mensual de claves.
2.Actualizacion de herramientas informáticas de seguridad. 
3.Cajas fuertes para custodia de los token.
4. Un solo equipo está habilitado para el acceso a los portales bancarios con una IP fija. </t>
  </si>
  <si>
    <t xml:space="preserve">1.No entregar la Tarjeta.
2.Bloquearla en el portal Redeban.
</t>
  </si>
  <si>
    <t>01-01-2019-31-10-2019</t>
  </si>
  <si>
    <t xml:space="preserve">1. Actualizar el Instructivo " Pago apoyo sostenimiento" A-GFI-IN-001 e incluir en el mismo preguntas de seguridad que permitan identificar al beneficiario. 
2. Los días viernes realizar copia de seguridad en el servidor, del archivo de Excel donde se lleva el arqueo de tarjetas de reposición. 
3. Solicitar acceso de consulta a SIMI </t>
  </si>
  <si>
    <t xml:space="preserve">Instructivo
Carpeta de Seguridad </t>
  </si>
  <si>
    <t># de copias de seguridad realizadas al mes/ 4 copias planeadas
# de reportes de entregas de tarjetas y claves a un beneficiario que no corresponde/# de tarjetas y claves entregadas en un mes</t>
  </si>
  <si>
    <t xml:space="preserve">1. Comunicarse con la entidad bancaria para verificar la situación. 
2. Informar al Subdirector Administrativo Financiero 
3.Solicitar al Área de Sistemas las verificaciones y actualizaciones respectivas.
</t>
  </si>
  <si>
    <t>1. Realizar los cambios de claves en los momentos sugeridos.
2. Cerrar las terminales del computador y portales bancarios cuando no se utilizan.
3. Utilizar el computador exclusivamente para la tarea encomendada.</t>
  </si>
  <si>
    <t xml:space="preserve">Reporte de cambio de claves mediante bitácora. </t>
  </si>
  <si>
    <t># de acciones ejecutadas para la mitigación del riesgo/ # de acciones propuestas.</t>
  </si>
  <si>
    <t>1. Se emite orden de no pago para el caso de cheque.
2. Comunicarse con el banco para detener la transacción.
3. Comunicarse con el tercero a fin de informarle que recibió un pago inadecuado. 
4. Infomarle al Subdirector Financiero la situación.</t>
  </si>
  <si>
    <t xml:space="preserve">1. Requerir al Área de Contabilidad diseñar una estrategia a fin de marcar las cuentas por pagar que pertenezcan a sesiones de contrato.
2. Solicitar al proveedor de SYSMAN la viabilidad, para que en el registro presupuestal se muestre la información del cesionario </t>
  </si>
  <si>
    <t xml:space="preserve">Memorandos. Actas y/o correos electrónicos </t>
  </si>
  <si>
    <t># de solicitudes realizadas/ # de solicitudes planeadas
# de pagos efectuados incorrectamente en el cuatrimestre/ # de pagos realizados en el cuatrimestre*100%</t>
  </si>
  <si>
    <t>PRESUPUESTO</t>
  </si>
  <si>
    <t>Sistemas de informacion sin los controles debidos</t>
  </si>
  <si>
    <t>Creación y/o modificación de terceros sin los debidos soportes</t>
  </si>
  <si>
    <t>Pagos a terceros accidental o deliberadamente</t>
  </si>
  <si>
    <t>La solicitud de creación o modificación de terceros se realiza por escrito al áera de presupuesto</t>
  </si>
  <si>
    <t>Solicitud de soportes escaneados para verificar la informacion del tercero y corregir.</t>
  </si>
  <si>
    <t>01/01/2019 - 31/12/2019</t>
  </si>
  <si>
    <t>Creacion y/o modificación del tercero
con los soportes debidos</t>
  </si>
  <si>
    <t xml:space="preserve">Carpeta digital con los debidos soportes </t>
  </si>
  <si>
    <t>Número de creaciones y/o modificaciones del tercero
con los soportes debidos / Número de modificaciones y/o creaciones presentadas en el año</t>
  </si>
  <si>
    <t>ÁREA DE CONTABILIDAD</t>
  </si>
  <si>
    <t xml:space="preserve"> - Manipulación de la información registrada en la aplicación contable, por parte de terceros diferentes al área.
 - Herramienta de seguridad desactualizada
 - Sistema de información
(SYSMAN) suseptibles de
manipulación o adulteración</t>
  </si>
  <si>
    <t xml:space="preserve"> - Alteración y/o Error de la información contable, ya registrada en el aplicativo Sysman</t>
  </si>
  <si>
    <t xml:space="preserve"> - Presentación de Estados Financieros no acorde a la realidad financiera del Instituto.
 - Sanciones y/o multas por presentación de información en fechas posteriores</t>
  </si>
  <si>
    <t>(20) CATATROFICO</t>
  </si>
  <si>
    <t>Cada funcionario tiene un perfil en el aplicativo contable, de acuerdo a las funciones que realiza y los permisos que el responsable del área establezca.
Informar al área de sistemas alguna inconsistencia presentada en el aplicativo contable - SYSMAN</t>
  </si>
  <si>
    <t>1. Identificar el origen del problema
2. Identificar la posible solución como: Correr proceso, Anular documento, reversar, modificar las afectaciones
3. Informar al lider del proceso.</t>
  </si>
  <si>
    <t xml:space="preserve">
1. Solicitar al área de sistemas  el control de los permisos usuarios que no pertenecen al área de contabilidad.
2. Que el aplicativo contable evidencie el usuario que realiza cambios.
3. Que en el momento que otros usuarios (fuera del área de contabilidad), realicen impresión de auxiliares o informes contables se envidencie quien lo realiza</t>
  </si>
  <si>
    <t>Correo electronico, memorando y solicitudes por medio de ARANDA</t>
  </si>
  <si>
    <t>(No. De alteraciones y/o error solucionadas/ No de alteraciones y/o error identificadas) X 100</t>
  </si>
  <si>
    <t xml:space="preserve"> - La entrega de información errada y  fuera de los tiempos establecidos o en los que se solicitó por el área.
- Que la certificación de supervisión e inteventoria no venga desagregado los recursos a afectar (Distrito - Propios).
- Recepción de documentos en el área de contabilidad con información incompleta o con vacios,inexacta o duplicada </t>
  </si>
  <si>
    <t xml:space="preserve">Cuentas por pagar generando doble pago o sin la totalidad de los descuentos que corresponden.
</t>
  </si>
  <si>
    <t xml:space="preserve"> - Devolución de documentos generando demora en los procesos  del área.
 - Ingreso de información erronea al sistema
 -  Estados financieros imprecisos los cuales no revelan la verdadera situación del Instituto
 - Afectación presupuestal en forma errada de la ejecución de cada uno de los contratos.
 - En el caso de proveedores afecta la liquidación del comprobante en el caso que el proveedor expida una factura, en la cual se relacione bienes y/o servicios de diferentes proyectos y fuente de recursos</t>
  </si>
  <si>
    <t>1. Revisión de los soportes y documentos que se recepcionan en el área de contabilidad, de acuerdo al procedimiento de cuentas por pagar, codigo: A-GFI-PR-009.
2. Socialización del diligenciamiento de los documentos para pago mediante correo. 
3. Verificación de registros en el sistema
4.Se ejecutan los procesos de cuadre de saldos en el aplicativo contable, segun procedimiento de declaraciones tributarias Codigo: A-GFI-PR-008.
5.Se verifica que los saldos del balance coincidan con los auxiliares,segun procedimiento de declaraciones tributarias Codigo: A-GFI-PR-008.
6.Se hace revisión de los comprobantes por pagar verificando  Nit, Impuestos y cuenta por pagar:
 - Filtros en la revisión de documentos (Contratistas - Proveedores). 
 - Verificación de las afectaciones presupuestales que lleven a cabo en el mes.
 7. Revisión y verificación de los estados  financieros  antes de presentar a los entes de control.</t>
  </si>
  <si>
    <t xml:space="preserve"> - Verificar en el aplicativo contable el numero del egreso con el cual se realizo el pago.
 - Contactar al tercero para solicitar la devolución del dinero</t>
  </si>
  <si>
    <t xml:space="preserve"> - Matriz de consulta en linea que contenga información sobre descuentos por otros conceptos como embargos y o duplicidad de pago, para las personas que estan en el área de Contabilidad.</t>
  </si>
  <si>
    <t xml:space="preserve"> - Matriz de Control</t>
  </si>
  <si>
    <t>(No. De CXP con error en pago/No. Total de cuentas por pagar en la vigencia)* 100</t>
  </si>
  <si>
    <t xml:space="preserve">
1. Consentimiento de recibir elementos que no cumplen las especificaciones técnicas.
2. Efectuar modificaciones a las fichas técnicas o condiciones de los contratos sin el debido procedimiento. 
</t>
  </si>
  <si>
    <t>Hallazgos de los entes de control.
Fallas en la prestación del servicio.
Perdida de la imagen institucional del Instituto.
Responsabilidades Disciplinarias
Que la misionalidad del IDIPRON se vea comprometida debido a la recepción de elementos que no corresponden a la ficha técnica de los bienes adquiridos.
Ingreso de elementos diferentes en cantidad y calidad a los adquiridos por la entidad.</t>
  </si>
  <si>
    <t xml:space="preserve">El responsable del inventario de bienes devolutivos o de consumo controlado en servicio dé su consentimiento de salida o traslado de bienes Devolutivos sin el lleno de los requisitos debido procedimiento. 
Que dentro de cada Sede, Área, Dependencia o sitio donde se encuentren bienes devolutivos o de consumo controlado en servicio, no se realicen controles periódicos por parte de los responsable de inventarios. </t>
  </si>
  <si>
    <t xml:space="preserve">Sustracción o perdida de bienes devolutivos en servicio  propiedad del IDIPRON </t>
  </si>
  <si>
    <t xml:space="preserve">Hallazgos de los entes de control.
Fallas en la prestación del servicio.
Perdida de la imagen institucional del Instituto.
Responsabilidades Disciplinarias y/o Fiscales
Que la misionalidad del IDIPRON se vea comprometida debido a la recepción de bienes que no corresponden  con lo requerido en la ficha técnica o minuta del contrato
</t>
  </si>
  <si>
    <t xml:space="preserve">Se delega una persona del área (o más dependiendo de la cantidad de elementos adquiridos), para la recepción de los elementos y debe estar presente el Supervisor o el apoyo a la supervisión (debidamente designado). 
A partir de las Ficha Técnica A-GCO-FT-12Vr. 2, y la propuesta económica, que especifican las características y cantidades de los elementos adquiridos, se confrontan los elementos a recepcionar, relacionados en la Remisión que entrega el proveedor.
Existe el Procedimiento  RECEPCIÓN E INGRESO DE BIENES DEVOLUTIVOS O BIENES DE CONSUMO A-GLO-PR-003, en donde se especifican las actividades de cada funcionario y los documentos necesarios para llevar a cabo la recepción de los elementos.
Se constatan las características de calidad y cantidad, en caso de encontrar diferencias se diligencia el formato la "NOTA DE DEVOLUCION RECIBO DE BIENES A-GLO-FT-012" y se hace la devolución de los elementos que no cumplen, de acuerdo a la tipificación del contrato,
</t>
  </si>
  <si>
    <t xml:space="preserve">Se realiza control a los inventarios de propiedad planta y equipo (bienes devolutivos o de consumo controlado), como se estipula en el procedimiento CONTROL DE BIENES EN SERVICIO A-ABI-PR-011, a través de tomas físicas de inventario generales o aleatorias.
Se registran los traslados entre funcionarios y dependencias de acuerdo Procedimiento de Traspaso entre Dependencias Funcionarios o Reintegro de Bienes Devolutivos A-GLO-PR-006
Las personas que realizan esta labor son los funcionarios autorizados del Área de Almacén e Inventarios.
</t>
  </si>
  <si>
    <t>El Técnico(a) Administrativo(a) o el Auxiliar Administrativo delegado por parte del Área de Almacén e Inventarios, de acuerdo con la programación de recepción, debe garantizar que los bienes sean recibidos previa revisión física (características, cantidades, estado y demás) contra lo pactado en el contrato, fichas técnicas y el documento de entrega (remisión o acta de entrega), si los bienes  NO corresponden con lo requerido por la entidad, no se reciben y se debe elabora la correspondiente Nota de Devolución y se realiza la devolución de los bienes así: 
•  Si es Contrato de compraventa se devuelve la totalidad de los bienes.
•  Si es Contrato de Suministro devolver únicamente los bienes que no cumplen con lo estipulado. Y diligenciar en original y copias la Nota Devolución de recibo de bienes con sus observaciones correspondientes.
En caso que el Supervisor del Contrato o su apoyo de su consentimiento de recibir elementos que NO cumplen con las especificaciones técnicas o se hagan modificaciones a las fichas técnicas o condiciones del contrato sin el debido procedimiento (otrosí Modificatorio) debidamente legalizado, El Técnico(a) o Auxiliar Administrativo(a) delegado debe enviar el correspondiente informe al jefe inmediato para que a su vez se remita este informe al Director, el Gerente de Proyecto, a la Oficina Asesora Jurídica y a la Oficina de Control Interno, acompañado del Acta suscrita entre Supervisor y el contratista donde se asume la responsabilidad del hecho.</t>
  </si>
  <si>
    <t>Enviar a través de correo electrónico institucional, el informe de novedades presentadas durante la recepción de los contratos en bodega de Almacén e Inventarios, acompañado de la Nota de Devolución Recibo de Bienes A-GLO-FT-012, el Informe de novedades y el ACTA A-GDO-FT-004 en caso de recepción de Bienes o elementos autorizados por el Supervisor del Contrato sin el cumplimiento de los requisitos.
Realizar los seguimientos de las novedades que se han presentado y reportado a través de correos institucionales, junto con las acciones, compromisos y seguimientos de los casos presentados.</t>
  </si>
  <si>
    <t>Nota de Devolución Recibo de Bienes A-GLO-FT-012, 
Informe de novedades o ACTA A-GDO-FT-004</t>
  </si>
  <si>
    <t>GRACIELA ROBAYO B. - Profesional Universitario del Área de Almacén e Inventario</t>
  </si>
  <si>
    <t>Nº. de novedades de recepción (Notas de Devolución, informes o Actas) presentadas / Nº.  de contratos programados para recepción.</t>
  </si>
  <si>
    <t>El funcionario o contratista, encargado del control de Bienes en servicio, debe registrar en el campo “Observaciones”, del listado de Inventario Físico, las novedades o inconsistencias que se presenten, evidencien u observen durante los controles y verificaciones generales y/o cíclicas de Inventario de Bienes devolutivos o de Consumo Controlado en servicio que se realicen durante la vigencia.
El funcionario o contratista, encargado del control de Bienes en servicio deber hacer seguimiento a los responsables de Inventario del diligenciamiento del formato para el control de Bienes Devolutivos o de Consumo Controlado a su cargo y que esta en uso de terceros.</t>
  </si>
  <si>
    <t>Presentar al superior inmediato informe sobre las novedades encontrada durante la toma física de inventarios de los bienes devolutivos y/o de Consumo Controlado en servicio de las Áreas y Dependencias (Faltantes, Sobrantes, Estado, Utilización, Identificación, Descripción, etc.).
Realizar los seguimientos de las novedades que se han presentado y reportado a través del informe de toma física de inventario, junto con las acciones, compromisos y seguimientos de los casos presentados.</t>
  </si>
  <si>
    <t xml:space="preserve">Listado de Inventario Físico de Bienes Devolutivos o de Consumo Controlado (SiCapital - Modulo SAI)
Informe final de la toma física de inventarios al responsable del Área para presentar en el Comité de Inventarios
Acta Entrega Del Puesto De Trabajo A-GDH-FT-017 
La Certificación De Entrega De Elementos A Cargo Del Contratista A-GCO-FT-024
</t>
  </si>
  <si>
    <t>Nº de tomas físicas de inventarios de bienes devolutivos o de consumo controlado en servicio realizadas / Nº de tomas físicas de inventarios de bienes devolutivos o de consumo controlado en servicio programadas</t>
  </si>
  <si>
    <t>Área Administración Documental</t>
  </si>
  <si>
    <t>Omisión del servidor público (funcionarios y contratistas) en la función de velar por la integridad y salvaguarda de la documentación de archivo.
Incumplimiento del procedimiento Gestón Documental A-GDO-PR-001
Incumplimiento del Reglamento para préstamo de expedientes en Archivo Misional A-GDO-IN-005
Falta de controles o control ineficaz en la administración y custodia de la documentación.
Incumplimiento de las Políticas de Gestión Documental.
Desactualización o inexistencia de los instrumentos archivísticos.</t>
  </si>
  <si>
    <t>Aumento en la notificación de hallazgos y sanciones a la Entidad por parte de los entes de control
Pérdida de valor legal y probatorio de la documentación 
Pérdida , sustracción o alteración de expedientes o piezas documentales.
Entrega de información clasificada o reservada.</t>
  </si>
  <si>
    <t>INSTRUMENTOS  DE LA  INFORMACIÓN  PÚBLICA (LEY DE TRANSPARENCIA)
TABLAS  DE VALORACIÓN DOCUMNETAL.
TABLAS DE RETENCIÓN DOCUMENTAL ( A-GDO-FT-009) 
INVENTARIO UNICO DOCUMENTAL A-GDO-FT-018.
INSTRUCTIVO ADMINISTRACIÓN DE HISTORIAS SOCIALES A-GDO-IN-003
INSTRUCTIVO REGLAMENTO PARA PRESTAMO DE EXPEDIENTES EN ARCHIVO MISIONAL A-GDO-IN-005
TRANSFERENCIA DE FOLIOS A LA HISTORIA SOCIAL A-GDO-FT-006
INSTRUCTIVO REGLAMENTO PARA CONSULTA PRESTAMO DE EXPEDIENTES EN IDIPRON A-GDO-IN-04
PROCEDIMIENTO DE ORGANIZACIÓN, CONSERVACIÓN, CUSTODIA Y TRANSFERENCIA DE ARCHIVOS A-GDO-PR-003
INSTRUCTIVO ORGANIZACIÓN DE ARCHIVO DE GESTIÓN A-GDO-IN-04.
PRESTAMO DE DOCUMENTOS A-GDO-FT-014</t>
  </si>
  <si>
    <t>Sensibilización, capacitación y acompañamiento de cada una de las áreas para la adecuada aplicación de los instrumentos archivísticos, en espacial las Tablas de Retención Documental.</t>
  </si>
  <si>
    <t>Enero a Octubre de 2019</t>
  </si>
  <si>
    <t>Ajuste o elaboración de los instrumentos archivísticos con el fin de hacerlos más eficientes y ajustarlos a las necesidades actuales el Instituto y la conservación y preservación de la información documental.
Revisión y actualización de los documentos del Sistema Integrado de Gestión - SIGID.
Fortalecimiento con la aplicación de la Tabla de Retención Documental para procesamiento técnico del acervo documental para transferencias documentales primarias</t>
  </si>
  <si>
    <t>Documentación del Sistema Integrado de Gestión -SIGID actualizada.
Instrumentos archivísticos actualizados
Asistencias técnicas realizadas bajo acta y listado de asistencia</t>
  </si>
  <si>
    <t>Número de instrumentos actualizados / Número de instrumentos requeridos
Total de Documentos del Sistema Integrado de Gestión  actualizados / cinco (5) documentos del Sistema Integrado de Gestión  a actualizar.
Total de asistencias técnicas realizadas / Número de asistencias técnicas programadas por cronograma</t>
  </si>
  <si>
    <t>Causa 1: Divulgación de la información por parte de las personas que hacen parte del Grupo de Control Interno Disciplinario</t>
  </si>
  <si>
    <t xml:space="preserve">Causa 1:  No existen de copias de seguridad en la información magnetica. </t>
  </si>
  <si>
    <t>Causa 1: Prescripción de los términos de las acciones disciplinarias de la Entidad</t>
  </si>
  <si>
    <t xml:space="preserve">
* Toma de juramento de reserva  al Grupo de Control Interno Disciplinario de los expedientes que obran en el Despacho.</t>
  </si>
  <si>
    <t>Adelantar acciones que logren mayor celeridad y eficiencia los diferentes expedientes disciplinarios del  grupo de trabajo adelantando las acciones pertinentes que permitan depurar de los procesos disciplinarios activos de la Entidad de conformidad con el Plan de Acción plasmado para el 2019.</t>
  </si>
  <si>
    <t>* Toma de juramento de reserva  al Grupo de Control Interno Disciplinario de los expedientes que obran en el Despacho.</t>
  </si>
  <si>
    <t>01-01-2019 hasta 31-10-2019</t>
  </si>
  <si>
    <t>Coordinador del Grupo de Trabajo para el Ejercicio del Control Interno Disciplinario</t>
  </si>
  <si>
    <t>Toma de Juramiento por parte del Grupo de Trabajo de Control Interno Disciplinario en cumplimiento del Art. 95 del CUD</t>
  </si>
  <si>
    <t>Se salvaguarda la información de Control Interno Disciplinario en cds; respecto al archivo fisico, la misma estará en el del Grupo de Trabajo para el ejercicio de Control Interno Disciplinario en el archivo de la oficina.</t>
  </si>
  <si>
    <t>Información Salvaguardada del Grupo de Trabajo de Control Interno Disciplinario</t>
  </si>
  <si>
    <t>Registro de Procesos Obrantes del Despacho
Número de movimientos realizados durante la vigencia.</t>
  </si>
  <si>
    <t xml:space="preserve">DESCRIPCIÓN DE CAMBIOS </t>
  </si>
  <si>
    <r>
      <t xml:space="preserve"> GESTIÓN AMBIENTAL
</t>
    </r>
    <r>
      <rPr>
        <sz val="10"/>
        <color theme="1"/>
        <rFont val="Times New Roman"/>
        <family val="1"/>
      </rPr>
      <t>Fomentar acciones que conlleven al cumplimiento de la normatividad ambiental vigente, mediante el desarrollo de los programas del PIGA del Instituto, implementando buenas prácticas ambientales que permitan prevenir y corregir los impactos ambientales.</t>
    </r>
  </si>
  <si>
    <r>
      <rPr>
        <b/>
        <sz val="10"/>
        <color theme="1"/>
        <rFont val="Times New Roman"/>
        <family val="1"/>
      </rPr>
      <t xml:space="preserve"> ATENCIÓN A LA CIUDADANÍA</t>
    </r>
    <r>
      <rPr>
        <sz val="10"/>
        <color theme="1"/>
        <rFont val="Times New Roman"/>
        <family val="1"/>
      </rPr>
      <t xml:space="preserve">
Dar respuesta en términos de coherencia, calidad, calidez y oportunidad a los requerimientos realizados por parte de las y los ciudadanos al IDIPRON a través de los diferentes canales de comunicación que se encuentran dispuestos para tal fin.</t>
    </r>
  </si>
  <si>
    <r>
      <t xml:space="preserve">GESTIÓN JURIDICA
</t>
    </r>
    <r>
      <rPr>
        <sz val="10"/>
        <color theme="1"/>
        <rFont val="Times New Roman"/>
        <family val="1"/>
      </rPr>
      <t xml:space="preserve"> Proteger los intereses de la Entidad a través de la asesoría, asistencia y apoyo jurídico a la Dirección General, así como a todas las áreas del IDIPRON que lo requieran; emitir conceptos jurídicos, proyectar actos administrativos y representar al instituto en procesos judiciales y extrajudiciales en los que sea parte.</t>
    </r>
  </si>
  <si>
    <r>
      <t xml:space="preserve">Gestión Contractual/
</t>
    </r>
    <r>
      <rPr>
        <sz val="10"/>
        <color theme="1"/>
        <rFont val="Times New Roman"/>
        <family val="1"/>
      </rPr>
      <t>Elaborar y desarrollar los procesos de contratación que requiere la entidad, bajo las diferentes modalidades establecidas dentro del marco legal vigente, cumpliendo los principios de planeación, efectividad, calidad, oportunidad y transparencia en cada una de sus etapas</t>
    </r>
    <r>
      <rPr>
        <b/>
        <sz val="10"/>
        <color theme="1"/>
        <rFont val="Times New Roman"/>
        <family val="1"/>
      </rPr>
      <t>.</t>
    </r>
  </si>
  <si>
    <r>
      <t xml:space="preserve">(Número de seguimientos generados / Número de seguimientos planeados </t>
    </r>
    <r>
      <rPr>
        <b/>
        <sz val="10"/>
        <color theme="1"/>
        <rFont val="Times New Roman"/>
        <family val="1"/>
      </rPr>
      <t xml:space="preserve">(52))*100 </t>
    </r>
  </si>
  <si>
    <r>
      <t xml:space="preserve">(Número de informes generados / Número de informes planeados </t>
    </r>
    <r>
      <rPr>
        <b/>
        <sz val="10"/>
        <color theme="1"/>
        <rFont val="Times New Roman"/>
        <family val="1"/>
      </rPr>
      <t xml:space="preserve">(4))*100 </t>
    </r>
  </si>
  <si>
    <r>
      <rPr>
        <b/>
        <sz val="10"/>
        <color theme="1"/>
        <rFont val="Times New Roman"/>
        <family val="1"/>
      </rPr>
      <t xml:space="preserve">GESTIÓN LOGÍSTICA </t>
    </r>
    <r>
      <rPr>
        <sz val="10"/>
        <color theme="1"/>
        <rFont val="Times New Roman"/>
        <family val="1"/>
      </rPr>
      <t xml:space="preserve">
 Recibir, administrar y proveer oportunamente, los recursos materiales (bienes de consumo o devolutivos) adquiridos y/o recibidos por el Instituto, incluida su disposición final (cuando aplique), con el fin de que los servicios ofrecidos sean prestados con la calidad y oportunidad requeridas, para el cumplimiento de la misionalidad del IDIPRON.</t>
    </r>
  </si>
  <si>
    <r>
      <rPr>
        <b/>
        <sz val="10"/>
        <color theme="1"/>
        <rFont val="Times New Roman"/>
        <family val="1"/>
      </rPr>
      <t>GESTIÓN DOCUMENTAL</t>
    </r>
    <r>
      <rPr>
        <sz val="10"/>
        <color theme="1"/>
        <rFont val="Times New Roman"/>
        <family val="1"/>
      </rPr>
      <t xml:space="preserve">
Conservar la memoria institucional del IDIPRON, mediante la identificación, almacenamiento, protección, recuperación, tiempo de retención y disposición de los registros del instituto de acuerdo a lineamientos del Sistema de Gestión Documental SIGA</t>
    </r>
  </si>
  <si>
    <r>
      <rPr>
        <b/>
        <sz val="10"/>
        <color theme="1"/>
        <rFont val="Times New Roman"/>
        <family val="1"/>
      </rPr>
      <t>CONTROL INTERNO DISCIPLINARIO</t>
    </r>
    <r>
      <rPr>
        <sz val="10"/>
        <color theme="1"/>
        <rFont val="Times New Roman"/>
        <family val="1"/>
      </rPr>
      <t xml:space="preserve"> 
 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r>
  </si>
  <si>
    <r>
      <rPr>
        <b/>
        <sz val="10"/>
        <color theme="1"/>
        <rFont val="Times New Roman"/>
        <family val="1"/>
      </rPr>
      <t xml:space="preserve"> </t>
    </r>
    <r>
      <rPr>
        <sz val="10"/>
        <color theme="1"/>
        <rFont val="Times New Roman"/>
        <family val="1"/>
      </rPr>
      <t xml:space="preserve">
 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r>
  </si>
  <si>
    <t>FORMULACIÓN - MAPA DE RIESGOS DE CORRUPCIÓN VIGENCIA - 2019</t>
  </si>
  <si>
    <t>YULY MILENA GÓMEZ ROMERO - PROFESIONAL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</si>
</sst>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name val="Times New Roman"/>
      <family val="1"/>
    </font>
    <font>
      <sz val="10"/>
      <color theme="1"/>
      <name val="Times New Roman"/>
      <family val="1"/>
    </font>
    <font>
      <sz val="10"/>
      <color theme="0"/>
      <name val="Times New Roman"/>
      <family val="1"/>
    </font>
    <font>
      <b/>
      <sz val="10"/>
      <color theme="1"/>
      <name val="Times New Roman"/>
      <family val="1"/>
    </font>
    <font>
      <b/>
      <sz val="10"/>
      <color theme="0"/>
      <name val="Times New Roman"/>
      <family val="1"/>
    </font>
    <font>
      <u/>
      <sz val="11"/>
      <color theme="10"/>
      <name val="Calibri"/>
      <family val="2"/>
      <scheme val="minor"/>
    </font>
    <font>
      <u/>
      <sz val="11"/>
      <color theme="11"/>
      <name val="Calibri"/>
      <family val="2"/>
      <scheme val="minor"/>
    </font>
    <font>
      <sz val="10"/>
      <name val="Times New Roman"/>
      <family val="1"/>
    </font>
    <font>
      <b/>
      <sz val="9"/>
      <color indexed="81"/>
      <name val="Tahoma"/>
      <family val="2"/>
    </font>
    <font>
      <sz val="9"/>
      <color indexed="81"/>
      <name val="Tahoma"/>
      <family val="2"/>
    </font>
    <font>
      <sz val="10"/>
      <color rgb="FFFF0000"/>
      <name val="Times New Roman"/>
      <family val="1"/>
    </font>
    <font>
      <sz val="10"/>
      <color rgb="FF000000"/>
      <name val="Times New Roman"/>
      <family val="1"/>
    </font>
  </fonts>
  <fills count="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66FF66"/>
        <bgColor indexed="64"/>
      </patternFill>
    </fill>
    <fill>
      <patternFill patternType="solid">
        <fgColor rgb="FFFFC000"/>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thin">
        <color auto="1"/>
      </bottom>
      <diagonal/>
    </border>
    <border>
      <left/>
      <right style="thin">
        <color auto="1"/>
      </right>
      <top style="thin">
        <color auto="1"/>
      </top>
      <bottom style="thin">
        <color auto="1"/>
      </bottom>
      <diagonal/>
    </border>
    <border>
      <left style="thin">
        <color auto="1"/>
      </left>
      <right style="hair">
        <color auto="1"/>
      </right>
      <top style="hair">
        <color auto="1"/>
      </top>
      <bottom/>
      <diagonal/>
    </border>
    <border>
      <left style="hair">
        <color indexed="64"/>
      </left>
      <right/>
      <top style="hair">
        <color indexed="64"/>
      </top>
      <bottom/>
      <diagonal/>
    </border>
    <border>
      <left style="thin">
        <color auto="1"/>
      </left>
      <right style="hair">
        <color auto="1"/>
      </right>
      <top/>
      <bottom style="hair">
        <color auto="1"/>
      </bottom>
      <diagonal/>
    </border>
    <border>
      <left style="hair">
        <color auto="1"/>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hair">
        <color auto="1"/>
      </right>
      <top style="medium">
        <color indexed="64"/>
      </top>
      <bottom style="hair">
        <color auto="1"/>
      </bottom>
      <diagonal/>
    </border>
    <border>
      <left style="hair">
        <color auto="1"/>
      </left>
      <right/>
      <top style="medium">
        <color indexed="64"/>
      </top>
      <bottom style="thin">
        <color auto="1"/>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style="thin">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457">
    <xf numFmtId="0" fontId="0" fillId="0" borderId="0" xfId="0"/>
    <xf numFmtId="0" fontId="3" fillId="2" borderId="1"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3" borderId="0" xfId="0" applyFont="1" applyFill="1" applyAlignment="1" applyProtection="1">
      <alignment vertical="center"/>
    </xf>
    <xf numFmtId="0" fontId="2" fillId="0" borderId="0" xfId="0" applyFont="1" applyBorder="1" applyAlignment="1" applyProtection="1">
      <alignment vertical="center"/>
    </xf>
    <xf numFmtId="0" fontId="2" fillId="0" borderId="0" xfId="0" applyFont="1" applyAlignment="1" applyProtection="1">
      <alignment vertical="center"/>
    </xf>
    <xf numFmtId="0" fontId="5" fillId="2" borderId="1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xf>
    <xf numFmtId="0" fontId="1" fillId="4" borderId="13" xfId="0" applyFont="1" applyFill="1" applyBorder="1" applyAlignment="1" applyProtection="1">
      <alignment horizontal="center" vertical="center"/>
    </xf>
    <xf numFmtId="0" fontId="4" fillId="3" borderId="1" xfId="0" applyFont="1" applyFill="1" applyBorder="1" applyAlignment="1" applyProtection="1">
      <alignment horizontal="left" vertical="center"/>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8" fillId="0" borderId="24"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textRotation="90" wrapText="1"/>
      <protection locked="0"/>
    </xf>
    <xf numFmtId="0" fontId="8" fillId="0" borderId="12" xfId="0" applyFont="1" applyBorder="1" applyAlignment="1" applyProtection="1">
      <alignment horizontal="center" vertical="center" textRotation="90" wrapText="1"/>
      <protection locked="0"/>
    </xf>
    <xf numFmtId="0" fontId="8" fillId="0" borderId="2" xfId="0" applyFont="1" applyBorder="1" applyAlignment="1" applyProtection="1">
      <alignment horizontal="center" vertical="center" wrapText="1"/>
    </xf>
    <xf numFmtId="1" fontId="8" fillId="0" borderId="28" xfId="0" applyNumberFormat="1" applyFont="1" applyBorder="1" applyAlignment="1" applyProtection="1">
      <alignment horizontal="center" vertical="center" wrapText="1"/>
    </xf>
    <xf numFmtId="1" fontId="8" fillId="0" borderId="2" xfId="0" applyNumberFormat="1"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3" xfId="0" applyFont="1" applyBorder="1" applyAlignment="1" applyProtection="1">
      <alignment horizontal="center" vertical="center" textRotation="90" wrapText="1"/>
      <protection locked="0"/>
    </xf>
    <xf numFmtId="0" fontId="8" fillId="0" borderId="34" xfId="0" applyFont="1" applyBorder="1" applyAlignment="1" applyProtection="1">
      <alignment horizontal="center" vertical="center" textRotation="90" wrapText="1"/>
      <protection locked="0"/>
    </xf>
    <xf numFmtId="1" fontId="8" fillId="0" borderId="39" xfId="0" applyNumberFormat="1" applyFont="1" applyBorder="1" applyAlignment="1" applyProtection="1">
      <alignment horizontal="center" vertical="center" wrapText="1"/>
    </xf>
    <xf numFmtId="0" fontId="8" fillId="0" borderId="10" xfId="0" applyFont="1" applyFill="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35" xfId="0" applyFont="1" applyFill="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2" fillId="3" borderId="1" xfId="0" applyFont="1" applyFill="1" applyBorder="1" applyAlignment="1" applyProtection="1">
      <alignment horizontal="justify" vertical="center" wrapText="1"/>
      <protection locked="0"/>
    </xf>
    <xf numFmtId="0" fontId="8" fillId="0" borderId="34"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xf>
    <xf numFmtId="0" fontId="1" fillId="2" borderId="13" xfId="0" applyFont="1" applyFill="1" applyBorder="1" applyAlignment="1" applyProtection="1">
      <alignment horizontal="center" vertical="center"/>
    </xf>
    <xf numFmtId="0" fontId="2" fillId="3" borderId="13" xfId="0" applyFont="1" applyFill="1" applyBorder="1" applyAlignment="1" applyProtection="1">
      <alignment horizontal="justify" vertical="center" wrapText="1"/>
      <protection locked="0"/>
    </xf>
    <xf numFmtId="0" fontId="8" fillId="0" borderId="1" xfId="0" applyFont="1" applyBorder="1" applyAlignment="1" applyProtection="1">
      <alignment horizontal="center" vertical="center" textRotation="90" wrapText="1"/>
      <protection locked="0"/>
    </xf>
    <xf numFmtId="0" fontId="1" fillId="2" borderId="35" xfId="0" applyFont="1" applyFill="1" applyBorder="1" applyAlignment="1" applyProtection="1">
      <alignment horizontal="center" vertical="center"/>
    </xf>
    <xf numFmtId="0" fontId="1" fillId="6" borderId="1" xfId="0" applyFont="1" applyFill="1" applyBorder="1" applyAlignment="1" applyProtection="1">
      <alignment horizontal="center" vertical="center"/>
    </xf>
    <xf numFmtId="0" fontId="1" fillId="6" borderId="13" xfId="0" applyFont="1" applyFill="1" applyBorder="1" applyAlignment="1" applyProtection="1">
      <alignment horizontal="center" vertical="center"/>
    </xf>
    <xf numFmtId="0" fontId="1" fillId="6" borderId="35" xfId="0" applyFont="1" applyFill="1" applyBorder="1" applyAlignment="1" applyProtection="1">
      <alignment horizontal="center" vertical="center"/>
    </xf>
    <xf numFmtId="0" fontId="8" fillId="0" borderId="1" xfId="0" applyFont="1" applyBorder="1" applyAlignment="1" applyProtection="1">
      <alignment horizontal="center" vertical="center" wrapText="1"/>
    </xf>
    <xf numFmtId="1" fontId="8" fillId="0" borderId="1" xfId="0" applyNumberFormat="1" applyFont="1" applyBorder="1" applyAlignment="1" applyProtection="1">
      <alignment horizontal="center" vertical="center" wrapText="1"/>
    </xf>
    <xf numFmtId="0" fontId="8" fillId="0" borderId="24" xfId="0" applyFont="1" applyBorder="1" applyAlignment="1" applyProtection="1">
      <alignment horizontal="center" vertical="center" textRotation="90" wrapText="1"/>
      <protection locked="0"/>
    </xf>
    <xf numFmtId="0" fontId="8" fillId="0" borderId="24" xfId="0" applyFont="1" applyBorder="1" applyAlignment="1" applyProtection="1">
      <alignment horizontal="center" vertical="center" wrapText="1"/>
    </xf>
    <xf numFmtId="1" fontId="8" fillId="0" borderId="24" xfId="0" applyNumberFormat="1" applyFont="1" applyBorder="1" applyAlignment="1" applyProtection="1">
      <alignment horizontal="center" vertical="center" wrapText="1"/>
    </xf>
    <xf numFmtId="0" fontId="8" fillId="0" borderId="12" xfId="0" applyFont="1" applyFill="1" applyBorder="1" applyAlignment="1" applyProtection="1">
      <alignment horizontal="center" vertical="center" wrapText="1"/>
      <protection locked="0"/>
    </xf>
    <xf numFmtId="1" fontId="8" fillId="0" borderId="13" xfId="0" applyNumberFormat="1" applyFont="1" applyBorder="1" applyAlignment="1" applyProtection="1">
      <alignment horizontal="center" vertical="center" wrapText="1"/>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24" xfId="0" applyFont="1" applyBorder="1" applyAlignment="1" applyProtection="1">
      <alignment horizontal="left" vertical="center" wrapText="1"/>
      <protection locked="0"/>
    </xf>
    <xf numFmtId="0" fontId="2" fillId="0" borderId="33"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2" fillId="0" borderId="45" xfId="0" applyFont="1" applyBorder="1" applyAlignment="1" applyProtection="1">
      <alignment horizontal="center" vertical="center" wrapText="1"/>
      <protection locked="0"/>
    </xf>
    <xf numFmtId="0" fontId="1" fillId="5" borderId="1" xfId="0" applyFont="1" applyFill="1" applyBorder="1" applyAlignment="1" applyProtection="1">
      <alignment horizontal="center" vertical="center"/>
    </xf>
    <xf numFmtId="0" fontId="4" fillId="0" borderId="13"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2" fillId="0" borderId="1" xfId="0" applyFont="1" applyBorder="1" applyAlignment="1" applyProtection="1">
      <alignment horizontal="center" vertical="top" wrapText="1"/>
      <protection locked="0"/>
    </xf>
    <xf numFmtId="0" fontId="2" fillId="0" borderId="1" xfId="0" applyFont="1" applyBorder="1" applyAlignment="1" applyProtection="1">
      <alignment horizontal="center" vertical="center" wrapText="1"/>
      <protection locked="0"/>
    </xf>
    <xf numFmtId="0" fontId="2" fillId="0" borderId="24" xfId="0" applyFont="1" applyBorder="1" applyAlignment="1" applyProtection="1">
      <alignment horizontal="center" vertical="top" wrapText="1"/>
      <protection locked="0"/>
    </xf>
    <xf numFmtId="0" fontId="2" fillId="0" borderId="24"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42"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1" fillId="5" borderId="35" xfId="0" applyFont="1" applyFill="1" applyBorder="1" applyAlignment="1" applyProtection="1">
      <alignment horizontal="center" vertical="center"/>
    </xf>
    <xf numFmtId="0" fontId="1" fillId="5" borderId="13" xfId="0" applyFont="1" applyFill="1" applyBorder="1" applyAlignment="1" applyProtection="1">
      <alignment horizontal="center" vertical="center"/>
    </xf>
    <xf numFmtId="0" fontId="2" fillId="0" borderId="48" xfId="0" applyFont="1" applyBorder="1" applyAlignment="1" applyProtection="1">
      <alignment horizontal="center" vertical="center" wrapText="1"/>
      <protection locked="0"/>
    </xf>
    <xf numFmtId="0" fontId="8" fillId="0" borderId="4" xfId="0" applyFont="1" applyBorder="1" applyAlignment="1" applyProtection="1">
      <alignment horizontal="justify" vertical="center" wrapText="1"/>
      <protection locked="0"/>
    </xf>
    <xf numFmtId="0" fontId="8" fillId="0" borderId="2" xfId="0" applyFont="1" applyBorder="1" applyAlignment="1" applyProtection="1">
      <alignment horizontal="justify" vertical="center" wrapText="1"/>
      <protection locked="0"/>
    </xf>
    <xf numFmtId="0" fontId="8" fillId="0" borderId="1" xfId="0" applyFont="1" applyBorder="1" applyAlignment="1" applyProtection="1">
      <alignment horizontal="justify" vertical="center" wrapText="1"/>
      <protection locked="0"/>
    </xf>
    <xf numFmtId="0" fontId="8" fillId="0" borderId="24"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justify" vertical="center" wrapText="1"/>
      <protection locked="0"/>
    </xf>
    <xf numFmtId="0" fontId="2" fillId="0" borderId="13" xfId="0" applyFont="1" applyBorder="1" applyAlignment="1" applyProtection="1">
      <alignment horizontal="justify" vertical="center"/>
      <protection locked="0"/>
    </xf>
    <xf numFmtId="0" fontId="2" fillId="0" borderId="13" xfId="0" applyFont="1" applyBorder="1" applyAlignment="1" applyProtection="1">
      <alignment horizontal="center" vertical="center"/>
      <protection locked="0"/>
    </xf>
    <xf numFmtId="0" fontId="2" fillId="0" borderId="13" xfId="0" applyFont="1" applyBorder="1" applyAlignment="1" applyProtection="1">
      <alignment horizontal="justify" vertical="center" wrapText="1"/>
      <protection locked="0"/>
    </xf>
    <xf numFmtId="0" fontId="2" fillId="0" borderId="24" xfId="0" applyFont="1" applyBorder="1" applyAlignment="1" applyProtection="1">
      <alignment horizontal="justify" vertical="center" wrapText="1"/>
      <protection locked="0"/>
    </xf>
    <xf numFmtId="0" fontId="2" fillId="0" borderId="35" xfId="0" applyFont="1" applyBorder="1" applyAlignment="1" applyProtection="1">
      <alignment horizontal="justify" vertical="center"/>
      <protection locked="0"/>
    </xf>
    <xf numFmtId="0" fontId="2" fillId="0" borderId="35" xfId="0" applyFont="1" applyBorder="1" applyAlignment="1" applyProtection="1">
      <alignment horizontal="center" vertical="center"/>
      <protection locked="0"/>
    </xf>
    <xf numFmtId="0" fontId="2" fillId="0" borderId="35" xfId="0" applyFont="1" applyBorder="1" applyAlignment="1" applyProtection="1">
      <alignment horizontal="justify" vertical="center" wrapText="1"/>
      <protection locked="0"/>
    </xf>
    <xf numFmtId="0" fontId="2" fillId="0" borderId="1"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2" xfId="0" applyFont="1" applyBorder="1" applyAlignment="1" applyProtection="1">
      <alignment horizontal="justify" vertical="center" wrapText="1"/>
      <protection locked="0"/>
    </xf>
    <xf numFmtId="0" fontId="2" fillId="0" borderId="35" xfId="0" applyFont="1" applyBorder="1" applyAlignment="1" applyProtection="1">
      <alignment horizontal="center" vertical="center"/>
      <protection locked="0"/>
    </xf>
    <xf numFmtId="0" fontId="4" fillId="3" borderId="11"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4" borderId="13" xfId="0" applyFont="1" applyFill="1" applyBorder="1" applyAlignment="1" applyProtection="1">
      <alignment horizontal="center" vertical="center"/>
    </xf>
    <xf numFmtId="0" fontId="4" fillId="0" borderId="4"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4" borderId="1" xfId="0" applyFont="1" applyFill="1" applyBorder="1" applyAlignment="1" applyProtection="1">
      <alignment horizontal="center" vertical="center" wrapText="1"/>
    </xf>
    <xf numFmtId="0" fontId="4" fillId="4" borderId="13"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xf>
    <xf numFmtId="0" fontId="1" fillId="4" borderId="13" xfId="0" applyFont="1" applyFill="1" applyBorder="1" applyAlignment="1" applyProtection="1">
      <alignment horizontal="center" vertical="center" wrapText="1"/>
    </xf>
    <xf numFmtId="0" fontId="4" fillId="4" borderId="12" xfId="0" applyFont="1" applyFill="1" applyBorder="1" applyAlignment="1" applyProtection="1">
      <alignment horizontal="center" vertical="center"/>
    </xf>
    <xf numFmtId="0" fontId="4" fillId="0" borderId="2"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0" xfId="0" applyFont="1" applyAlignment="1" applyProtection="1">
      <alignment horizontal="right" vertical="center"/>
    </xf>
    <xf numFmtId="0" fontId="4" fillId="0" borderId="0" xfId="0" applyFont="1" applyAlignment="1" applyProtection="1">
      <alignment vertical="center"/>
    </xf>
    <xf numFmtId="0" fontId="4" fillId="4" borderId="12" xfId="0" applyFont="1" applyFill="1" applyBorder="1" applyAlignment="1" applyProtection="1">
      <alignment horizontal="center" vertical="center" wrapText="1"/>
    </xf>
    <xf numFmtId="0" fontId="4" fillId="0" borderId="10" xfId="0" applyFont="1" applyBorder="1" applyAlignment="1" applyProtection="1">
      <alignment horizontal="center" vertical="center"/>
    </xf>
    <xf numFmtId="0" fontId="1" fillId="4" borderId="12" xfId="0" applyFont="1" applyFill="1" applyBorder="1" applyAlignment="1" applyProtection="1">
      <alignment horizontal="center" vertical="center" wrapText="1"/>
    </xf>
    <xf numFmtId="0" fontId="4" fillId="4" borderId="10" xfId="0" applyFont="1" applyFill="1" applyBorder="1" applyAlignment="1" applyProtection="1">
      <alignment horizontal="center" vertical="center"/>
    </xf>
    <xf numFmtId="0" fontId="4" fillId="0" borderId="10" xfId="0" applyFont="1" applyBorder="1" applyAlignment="1" applyProtection="1">
      <alignment vertical="center"/>
    </xf>
    <xf numFmtId="0" fontId="1" fillId="4" borderId="10" xfId="0" applyFont="1" applyFill="1" applyBorder="1" applyAlignment="1" applyProtection="1">
      <alignment horizontal="center" vertical="center"/>
    </xf>
    <xf numFmtId="0" fontId="4" fillId="0" borderId="7"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1" fillId="4" borderId="12" xfId="0" applyFont="1" applyFill="1" applyBorder="1" applyAlignment="1" applyProtection="1">
      <alignment horizontal="center" vertical="center"/>
    </xf>
    <xf numFmtId="0" fontId="1" fillId="4" borderId="0" xfId="0" applyFont="1" applyFill="1" applyAlignment="1" applyProtection="1">
      <alignment vertical="center"/>
    </xf>
    <xf numFmtId="0" fontId="5" fillId="2" borderId="0" xfId="0" applyFont="1" applyFill="1" applyAlignment="1" applyProtection="1">
      <alignment vertical="center"/>
    </xf>
    <xf numFmtId="0" fontId="5" fillId="2" borderId="12" xfId="0"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13" xfId="0" applyFont="1" applyBorder="1" applyAlignment="1" applyProtection="1">
      <alignment vertical="center"/>
    </xf>
    <xf numFmtId="0" fontId="1" fillId="4" borderId="13" xfId="0" applyFont="1" applyFill="1" applyBorder="1" applyAlignment="1" applyProtection="1">
      <alignment horizontal="center" vertical="center"/>
    </xf>
    <xf numFmtId="0" fontId="5" fillId="2" borderId="13" xfId="0" applyFont="1" applyFill="1" applyBorder="1" applyAlignment="1" applyProtection="1">
      <alignment vertical="center"/>
    </xf>
    <xf numFmtId="0" fontId="4" fillId="4" borderId="13" xfId="0" applyFont="1" applyFill="1" applyBorder="1" applyAlignment="1" applyProtection="1">
      <alignment horizontal="center" vertical="center" wrapText="1"/>
    </xf>
    <xf numFmtId="0" fontId="4" fillId="4" borderId="13" xfId="0" applyFont="1" applyFill="1" applyBorder="1" applyAlignment="1" applyProtection="1">
      <alignment horizontal="center" vertical="center"/>
    </xf>
    <xf numFmtId="0" fontId="4" fillId="0" borderId="22" xfId="0" applyFont="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justify" vertical="center" wrapText="1"/>
      <protection locked="0"/>
    </xf>
    <xf numFmtId="0" fontId="2" fillId="0" borderId="24" xfId="0" applyFont="1" applyFill="1" applyBorder="1" applyAlignment="1" applyProtection="1">
      <alignment horizontal="center" vertical="center"/>
      <protection locked="0"/>
    </xf>
    <xf numFmtId="0" fontId="8" fillId="0" borderId="23"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xf>
    <xf numFmtId="0" fontId="1" fillId="5" borderId="24" xfId="0" applyFont="1" applyFill="1" applyBorder="1" applyAlignment="1" applyProtection="1">
      <alignment horizontal="center" vertical="center"/>
    </xf>
    <xf numFmtId="0" fontId="2" fillId="0" borderId="26" xfId="0" applyFont="1" applyFill="1" applyBorder="1" applyAlignment="1" applyProtection="1">
      <alignment horizontal="justify" vertical="center" wrapText="1"/>
    </xf>
    <xf numFmtId="0" fontId="4" fillId="0" borderId="27" xfId="0" applyFont="1" applyFill="1" applyBorder="1" applyAlignment="1" applyProtection="1">
      <alignment horizontal="center" vertical="center" wrapText="1"/>
      <protection locked="0"/>
    </xf>
    <xf numFmtId="1" fontId="2" fillId="0" borderId="25" xfId="0" applyNumberFormat="1" applyFont="1" applyFill="1" applyBorder="1" applyAlignment="1" applyProtection="1">
      <alignment horizontal="center" vertical="center"/>
    </xf>
    <xf numFmtId="1" fontId="2" fillId="0" borderId="25" xfId="0" applyNumberFormat="1" applyFont="1" applyFill="1" applyBorder="1" applyAlignment="1" applyProtection="1">
      <alignment horizontal="center" vertical="center"/>
    </xf>
    <xf numFmtId="0" fontId="2" fillId="0" borderId="25"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textRotation="90" wrapText="1"/>
      <protection locked="0"/>
    </xf>
    <xf numFmtId="0" fontId="8" fillId="0" borderId="28" xfId="0" applyFont="1" applyFill="1" applyBorder="1" applyAlignment="1" applyProtection="1">
      <alignment horizontal="center" vertical="center" wrapText="1"/>
    </xf>
    <xf numFmtId="1" fontId="3" fillId="0" borderId="29" xfId="0" applyNumberFormat="1" applyFont="1" applyFill="1" applyBorder="1" applyAlignment="1" applyProtection="1">
      <alignment horizontal="center" vertical="center"/>
    </xf>
    <xf numFmtId="1" fontId="8" fillId="0" borderId="28"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xf>
    <xf numFmtId="0" fontId="8" fillId="5" borderId="24" xfId="0" applyFont="1" applyFill="1" applyBorder="1" applyAlignment="1" applyProtection="1">
      <alignment horizontal="center" vertical="center"/>
    </xf>
    <xf numFmtId="0" fontId="2" fillId="0" borderId="1" xfId="0" applyFont="1" applyFill="1" applyBorder="1" applyAlignment="1" applyProtection="1">
      <alignment horizontal="justify" vertical="center" wrapText="1"/>
      <protection locked="0"/>
    </xf>
    <xf numFmtId="0" fontId="2" fillId="0"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justify" vertical="center" wrapText="1"/>
      <protection locked="0"/>
    </xf>
    <xf numFmtId="14" fontId="2" fillId="3" borderId="1"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justify" vertical="center" wrapText="1"/>
      <protection locked="0"/>
    </xf>
    <xf numFmtId="0" fontId="2" fillId="3" borderId="46" xfId="0" applyFont="1" applyFill="1" applyBorder="1" applyAlignment="1" applyProtection="1">
      <alignment horizontal="justify" vertical="center" wrapText="1"/>
      <protection locked="0"/>
    </xf>
    <xf numFmtId="0" fontId="4" fillId="0" borderId="31" xfId="0" applyFont="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xf>
    <xf numFmtId="0" fontId="2" fillId="0" borderId="15" xfId="0" applyFont="1" applyFill="1" applyBorder="1" applyAlignment="1" applyProtection="1">
      <alignment horizontal="justify" vertical="center" wrapText="1"/>
    </xf>
    <xf numFmtId="0" fontId="4" fillId="0" borderId="16"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textRotation="90" wrapText="1"/>
      <protection locked="0"/>
    </xf>
    <xf numFmtId="0" fontId="8" fillId="0" borderId="2" xfId="0" applyFont="1" applyFill="1" applyBorder="1" applyAlignment="1" applyProtection="1">
      <alignment horizontal="center" vertical="center" wrapText="1"/>
    </xf>
    <xf numFmtId="1" fontId="3" fillId="0" borderId="6" xfId="0" applyNumberFormat="1" applyFont="1" applyFill="1" applyBorder="1" applyAlignment="1" applyProtection="1">
      <alignment horizontal="center" vertical="center"/>
    </xf>
    <xf numFmtId="1" fontId="8" fillId="0" borderId="2" xfId="0" applyNumberFormat="1" applyFont="1" applyFill="1" applyBorder="1" applyAlignment="1" applyProtection="1">
      <alignment horizontal="center" vertical="center" wrapText="1"/>
    </xf>
    <xf numFmtId="0" fontId="2" fillId="0" borderId="6" xfId="0" applyFont="1" applyFill="1" applyBorder="1" applyAlignment="1" applyProtection="1">
      <alignment horizontal="center" vertical="center"/>
    </xf>
    <xf numFmtId="0" fontId="8" fillId="5"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justify" vertical="center"/>
      <protection locked="0"/>
    </xf>
    <xf numFmtId="0" fontId="2" fillId="3" borderId="46" xfId="0" applyFont="1" applyFill="1" applyBorder="1" applyAlignment="1" applyProtection="1">
      <alignment horizontal="justify" vertical="center"/>
      <protection locked="0"/>
    </xf>
    <xf numFmtId="0" fontId="2" fillId="0" borderId="15" xfId="0" applyFont="1" applyFill="1" applyBorder="1" applyAlignment="1" applyProtection="1">
      <alignment horizontal="justify" vertical="center"/>
    </xf>
    <xf numFmtId="0" fontId="2" fillId="0" borderId="13" xfId="0" applyFont="1" applyFill="1" applyBorder="1" applyAlignment="1" applyProtection="1">
      <alignment horizontal="center" vertical="center"/>
      <protection locked="0"/>
    </xf>
    <xf numFmtId="0" fontId="2" fillId="0" borderId="18" xfId="0" applyFont="1" applyFill="1" applyBorder="1" applyAlignment="1" applyProtection="1">
      <alignment horizontal="justify" vertical="center" wrapText="1"/>
    </xf>
    <xf numFmtId="0" fontId="8" fillId="0" borderId="7" xfId="0" applyFont="1" applyFill="1" applyBorder="1" applyAlignment="1" applyProtection="1">
      <alignment horizontal="center" vertical="center" wrapText="1"/>
    </xf>
    <xf numFmtId="1" fontId="3" fillId="0" borderId="8" xfId="0" applyNumberFormat="1" applyFont="1" applyFill="1" applyBorder="1" applyAlignment="1" applyProtection="1">
      <alignment horizontal="center" vertical="center"/>
    </xf>
    <xf numFmtId="1" fontId="8" fillId="0" borderId="7" xfId="0" applyNumberFormat="1" applyFont="1" applyFill="1" applyBorder="1" applyAlignment="1" applyProtection="1">
      <alignment horizontal="center" vertical="center" wrapText="1"/>
    </xf>
    <xf numFmtId="0" fontId="2" fillId="0" borderId="0" xfId="0" applyFont="1" applyBorder="1" applyAlignment="1" applyProtection="1">
      <alignment horizontal="center" vertical="center"/>
    </xf>
    <xf numFmtId="0" fontId="2" fillId="0" borderId="13" xfId="0" applyFont="1" applyFill="1" applyBorder="1" applyAlignment="1" applyProtection="1">
      <alignment horizontal="justify" vertical="center" wrapText="1"/>
      <protection locked="0"/>
    </xf>
    <xf numFmtId="0" fontId="2" fillId="0" borderId="14" xfId="0" applyFont="1" applyBorder="1" applyAlignment="1" applyProtection="1">
      <alignment horizontal="justify" vertical="center" wrapText="1"/>
    </xf>
    <xf numFmtId="0" fontId="4" fillId="0" borderId="16" xfId="0" applyFont="1" applyBorder="1" applyAlignment="1" applyProtection="1">
      <alignment horizontal="center" vertical="center" wrapText="1"/>
      <protection locked="0"/>
    </xf>
    <xf numFmtId="1" fontId="2" fillId="0" borderId="9" xfId="0" applyNumberFormat="1" applyFont="1" applyBorder="1" applyAlignment="1" applyProtection="1">
      <alignment horizontal="center" vertical="center"/>
    </xf>
    <xf numFmtId="1" fontId="2" fillId="0" borderId="9" xfId="0" applyNumberFormat="1" applyFont="1" applyBorder="1" applyAlignment="1" applyProtection="1">
      <alignment horizontal="center" vertical="center"/>
    </xf>
    <xf numFmtId="0" fontId="2" fillId="0" borderId="9" xfId="0" applyFont="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1" fontId="3" fillId="0" borderId="5" xfId="0" applyNumberFormat="1" applyFont="1" applyBorder="1" applyAlignment="1" applyProtection="1">
      <alignment horizontal="center" vertical="center"/>
    </xf>
    <xf numFmtId="0" fontId="2" fillId="0" borderId="6" xfId="0" applyFont="1" applyBorder="1" applyAlignment="1" applyProtection="1">
      <alignment horizontal="center" vertical="center"/>
    </xf>
    <xf numFmtId="0" fontId="8" fillId="5" borderId="10" xfId="0" applyFont="1" applyFill="1" applyBorder="1" applyAlignment="1" applyProtection="1">
      <alignment horizontal="center" vertical="center"/>
    </xf>
    <xf numFmtId="0" fontId="2" fillId="0" borderId="12" xfId="0" applyFont="1" applyFill="1" applyBorder="1" applyAlignment="1" applyProtection="1">
      <alignment horizontal="justify" vertical="center" wrapText="1"/>
      <protection locked="0"/>
    </xf>
    <xf numFmtId="0" fontId="2" fillId="0" borderId="15" xfId="0" applyFont="1" applyBorder="1" applyAlignment="1" applyProtection="1">
      <alignment horizontal="justify" vertical="center" wrapText="1"/>
    </xf>
    <xf numFmtId="1" fontId="2" fillId="0" borderId="0" xfId="0" applyNumberFormat="1" applyFont="1" applyBorder="1" applyAlignment="1" applyProtection="1">
      <alignment horizontal="center" vertical="center"/>
    </xf>
    <xf numFmtId="0" fontId="2" fillId="0" borderId="0" xfId="0" applyFont="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1" fontId="3" fillId="0" borderId="6" xfId="0" applyNumberFormat="1" applyFont="1" applyBorder="1" applyAlignment="1" applyProtection="1">
      <alignment horizontal="center" vertical="center"/>
    </xf>
    <xf numFmtId="0" fontId="8" fillId="0" borderId="15" xfId="0" applyFont="1" applyBorder="1" applyAlignment="1" applyProtection="1">
      <alignment horizontal="justify" vertical="center"/>
    </xf>
    <xf numFmtId="0" fontId="2" fillId="0" borderId="15" xfId="0" applyFont="1" applyBorder="1" applyAlignment="1" applyProtection="1">
      <alignment horizontal="justify" vertical="center"/>
    </xf>
    <xf numFmtId="0" fontId="8" fillId="0" borderId="13" xfId="0" applyFont="1" applyFill="1" applyBorder="1" applyAlignment="1" applyProtection="1">
      <alignment horizontal="justify" vertical="center" wrapText="1"/>
      <protection locked="0"/>
    </xf>
    <xf numFmtId="0" fontId="2" fillId="0" borderId="18" xfId="0" applyFont="1" applyBorder="1" applyAlignment="1" applyProtection="1">
      <alignment horizontal="justify" vertical="center" wrapText="1"/>
    </xf>
    <xf numFmtId="0" fontId="4" fillId="0" borderId="19" xfId="0" applyFont="1" applyBorder="1" applyAlignment="1" applyProtection="1">
      <alignment horizontal="center" vertical="center" wrapText="1"/>
      <protection locked="0"/>
    </xf>
    <xf numFmtId="0" fontId="8" fillId="3" borderId="13" xfId="0" applyFont="1" applyFill="1" applyBorder="1" applyAlignment="1" applyProtection="1">
      <alignment horizontal="justify" vertical="center" wrapText="1"/>
      <protection locked="0"/>
    </xf>
    <xf numFmtId="0" fontId="2" fillId="3" borderId="13" xfId="0" applyFont="1" applyFill="1" applyBorder="1" applyAlignment="1" applyProtection="1">
      <alignment horizontal="center" vertical="center"/>
      <protection locked="0"/>
    </xf>
    <xf numFmtId="0" fontId="2" fillId="3" borderId="33" xfId="0" applyFont="1" applyFill="1" applyBorder="1" applyAlignment="1" applyProtection="1">
      <alignment horizontal="justify" vertical="center"/>
      <protection locked="0"/>
    </xf>
    <xf numFmtId="0" fontId="2" fillId="0" borderId="3"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0" fontId="2" fillId="0" borderId="24" xfId="0" applyFont="1" applyFill="1" applyBorder="1" applyAlignment="1" applyProtection="1">
      <alignment horizontal="center" vertical="center"/>
    </xf>
    <xf numFmtId="0" fontId="1" fillId="6" borderId="24" xfId="0" applyFont="1" applyFill="1" applyBorder="1" applyAlignment="1" applyProtection="1">
      <alignment horizontal="center" vertical="center"/>
    </xf>
    <xf numFmtId="0" fontId="8" fillId="0" borderId="24" xfId="0" applyFont="1" applyFill="1" applyBorder="1" applyAlignment="1" applyProtection="1">
      <alignment horizontal="justify" vertical="center" wrapText="1"/>
      <protection locked="0"/>
    </xf>
    <xf numFmtId="0" fontId="2" fillId="0" borderId="24" xfId="0" applyFont="1" applyFill="1" applyBorder="1" applyAlignment="1" applyProtection="1">
      <alignment horizontal="justify" vertical="center" wrapText="1"/>
    </xf>
    <xf numFmtId="0" fontId="4" fillId="0" borderId="24" xfId="0" applyFont="1" applyFill="1" applyBorder="1" applyAlignment="1" applyProtection="1">
      <alignment horizontal="center" vertical="center" wrapText="1"/>
      <protection locked="0"/>
    </xf>
    <xf numFmtId="1" fontId="2" fillId="0" borderId="24" xfId="0" applyNumberFormat="1" applyFont="1" applyFill="1" applyBorder="1" applyAlignment="1" applyProtection="1">
      <alignment horizontal="center" vertical="center"/>
    </xf>
    <xf numFmtId="1" fontId="2" fillId="0" borderId="24" xfId="0" applyNumberFormat="1" applyFont="1" applyFill="1" applyBorder="1" applyAlignment="1" applyProtection="1">
      <alignment horizontal="center" vertical="center"/>
    </xf>
    <xf numFmtId="0" fontId="2" fillId="0" borderId="24"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8" fillId="0" borderId="24" xfId="0" applyFont="1" applyFill="1" applyBorder="1" applyAlignment="1" applyProtection="1">
      <alignment horizontal="center" vertical="center" textRotation="90" wrapText="1"/>
      <protection locked="0"/>
    </xf>
    <xf numFmtId="1" fontId="3" fillId="0" borderId="24" xfId="0" applyNumberFormat="1" applyFont="1" applyFill="1" applyBorder="1" applyAlignment="1" applyProtection="1">
      <alignment horizontal="center" vertical="center"/>
    </xf>
    <xf numFmtId="1" fontId="8" fillId="0" borderId="24" xfId="0" applyNumberFormat="1" applyFont="1" applyFill="1" applyBorder="1" applyAlignment="1" applyProtection="1">
      <alignment horizontal="center" vertical="center" wrapText="1"/>
    </xf>
    <xf numFmtId="14" fontId="2" fillId="0" borderId="24" xfId="0" applyNumberFormat="1" applyFont="1" applyBorder="1" applyAlignment="1" applyProtection="1">
      <alignment horizontal="justify" vertical="center"/>
      <protection locked="0"/>
    </xf>
    <xf numFmtId="0" fontId="2" fillId="0" borderId="52" xfId="0" applyFont="1" applyBorder="1" applyAlignment="1" applyProtection="1">
      <alignment horizontal="justify" vertical="center" wrapText="1"/>
      <protection locked="0"/>
    </xf>
    <xf numFmtId="0" fontId="4" fillId="0" borderId="43"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center" vertical="center" wrapText="1"/>
      <protection locked="0"/>
    </xf>
    <xf numFmtId="1" fontId="2" fillId="0" borderId="1" xfId="0"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textRotation="90" wrapText="1"/>
      <protection locked="0"/>
    </xf>
    <xf numFmtId="1" fontId="3" fillId="0" borderId="1" xfId="0" applyNumberFormat="1" applyFont="1" applyFill="1" applyBorder="1" applyAlignment="1" applyProtection="1">
      <alignment horizontal="center" vertical="center"/>
    </xf>
    <xf numFmtId="1" fontId="8" fillId="0" borderId="1" xfId="0" applyNumberFormat="1" applyFont="1" applyFill="1" applyBorder="1" applyAlignment="1" applyProtection="1">
      <alignment horizontal="center" vertical="center" wrapText="1"/>
    </xf>
    <xf numFmtId="0" fontId="2" fillId="0" borderId="46" xfId="0" applyFont="1" applyBorder="1" applyAlignment="1" applyProtection="1">
      <alignment horizontal="justify" vertical="center" wrapText="1"/>
      <protection locked="0"/>
    </xf>
    <xf numFmtId="0" fontId="2" fillId="0" borderId="1" xfId="0" applyFont="1" applyFill="1" applyBorder="1" applyAlignment="1" applyProtection="1">
      <alignment horizontal="justify"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justify" vertical="center" wrapText="1"/>
    </xf>
    <xf numFmtId="0" fontId="4" fillId="0" borderId="1" xfId="0" applyFont="1" applyBorder="1" applyAlignment="1" applyProtection="1">
      <alignment horizontal="center" vertical="center" wrapText="1"/>
      <protection locked="0"/>
    </xf>
    <xf numFmtId="1" fontId="2" fillId="0" borderId="1" xfId="0" applyNumberFormat="1" applyFont="1" applyBorder="1" applyAlignment="1" applyProtection="1">
      <alignment horizontal="center" vertical="center"/>
    </xf>
    <xf numFmtId="1" fontId="2" fillId="0" borderId="1" xfId="0" applyNumberFormat="1"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 fontId="3" fillId="0" borderId="1" xfId="0" applyNumberFormat="1" applyFont="1" applyBorder="1" applyAlignment="1" applyProtection="1">
      <alignment horizontal="center" vertical="center"/>
    </xf>
    <xf numFmtId="0" fontId="8" fillId="2" borderId="1" xfId="0" applyFont="1" applyFill="1" applyBorder="1" applyAlignment="1" applyProtection="1">
      <alignment horizontal="center" vertical="center"/>
    </xf>
    <xf numFmtId="14" fontId="2" fillId="0" borderId="1" xfId="0" applyNumberFormat="1" applyFont="1" applyBorder="1" applyAlignment="1" applyProtection="1">
      <alignment horizontal="justify" vertical="center"/>
      <protection locked="0"/>
    </xf>
    <xf numFmtId="0" fontId="8" fillId="0" borderId="1" xfId="0" applyFont="1" applyBorder="1" applyAlignment="1" applyProtection="1">
      <alignment horizontal="justify" vertical="center"/>
      <protection locked="0"/>
    </xf>
    <xf numFmtId="0" fontId="2" fillId="0" borderId="1" xfId="0" applyFont="1" applyBorder="1" applyAlignment="1" applyProtection="1">
      <alignment horizontal="justify" vertical="center"/>
    </xf>
    <xf numFmtId="0" fontId="4" fillId="0" borderId="48"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xf>
    <xf numFmtId="0" fontId="8" fillId="0" borderId="13" xfId="0" applyFont="1" applyBorder="1" applyAlignment="1" applyProtection="1">
      <alignment horizontal="justify" vertical="center"/>
      <protection locked="0"/>
    </xf>
    <xf numFmtId="0" fontId="2" fillId="0" borderId="13" xfId="0" applyFont="1" applyBorder="1" applyAlignment="1" applyProtection="1">
      <alignment horizontal="justify" vertical="center" wrapText="1"/>
    </xf>
    <xf numFmtId="1" fontId="2" fillId="0" borderId="13" xfId="0" applyNumberFormat="1" applyFont="1" applyBorder="1" applyAlignment="1" applyProtection="1">
      <alignment horizontal="center" vertical="center"/>
    </xf>
    <xf numFmtId="0" fontId="2" fillId="0" borderId="13" xfId="0" applyFont="1" applyBorder="1" applyAlignment="1" applyProtection="1">
      <alignment horizontal="center" vertical="center" wrapText="1"/>
    </xf>
    <xf numFmtId="0" fontId="3" fillId="2" borderId="13" xfId="0" applyFont="1" applyFill="1" applyBorder="1" applyAlignment="1" applyProtection="1">
      <alignment horizontal="center" vertical="center" wrapText="1"/>
    </xf>
    <xf numFmtId="1" fontId="8" fillId="0" borderId="13" xfId="0" applyNumberFormat="1" applyFont="1" applyFill="1" applyBorder="1" applyAlignment="1" applyProtection="1">
      <alignment horizontal="center" vertical="center" wrapText="1"/>
    </xf>
    <xf numFmtId="1" fontId="3" fillId="0" borderId="13" xfId="0" applyNumberFormat="1" applyFont="1" applyBorder="1" applyAlignment="1" applyProtection="1">
      <alignment horizontal="center" vertical="center"/>
    </xf>
    <xf numFmtId="0" fontId="2" fillId="0" borderId="33" xfId="0" applyFont="1" applyBorder="1" applyAlignment="1" applyProtection="1">
      <alignment horizontal="justify" vertical="center" wrapText="1"/>
      <protection locked="0"/>
    </xf>
    <xf numFmtId="0" fontId="4" fillId="0" borderId="54" xfId="0" applyFont="1" applyBorder="1" applyAlignment="1" applyProtection="1">
      <alignment horizontal="center" vertical="center" wrapText="1"/>
      <protection locked="0"/>
    </xf>
    <xf numFmtId="0" fontId="4" fillId="3" borderId="42" xfId="0" applyFont="1" applyFill="1" applyBorder="1" applyAlignment="1" applyProtection="1">
      <alignment horizontal="center" vertical="center" wrapText="1"/>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horizontal="center" vertical="center"/>
    </xf>
    <xf numFmtId="0" fontId="1" fillId="2" borderId="24" xfId="0" applyFont="1" applyFill="1" applyBorder="1" applyAlignment="1" applyProtection="1">
      <alignment horizontal="center" vertical="center"/>
    </xf>
    <xf numFmtId="0" fontId="8" fillId="0" borderId="28" xfId="0" applyFont="1" applyBorder="1" applyAlignment="1" applyProtection="1">
      <alignment horizontal="justify" vertical="center" wrapText="1"/>
      <protection locked="0"/>
    </xf>
    <xf numFmtId="0" fontId="2" fillId="0" borderId="26" xfId="0" applyFont="1" applyBorder="1" applyAlignment="1" applyProtection="1">
      <alignment horizontal="justify" vertical="center" wrapText="1"/>
    </xf>
    <xf numFmtId="0" fontId="4" fillId="0" borderId="27" xfId="0" applyFont="1" applyBorder="1" applyAlignment="1" applyProtection="1">
      <alignment horizontal="center" vertical="center" wrapText="1"/>
      <protection locked="0"/>
    </xf>
    <xf numFmtId="1" fontId="2" fillId="0" borderId="25" xfId="0" applyNumberFormat="1" applyFont="1" applyBorder="1" applyAlignment="1" applyProtection="1">
      <alignment horizontal="center" vertical="center"/>
    </xf>
    <xf numFmtId="1" fontId="2" fillId="0" borderId="25" xfId="0" applyNumberFormat="1"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1" fontId="3" fillId="0" borderId="29" xfId="0" applyNumberFormat="1" applyFont="1" applyBorder="1" applyAlignment="1" applyProtection="1">
      <alignment horizontal="center" vertical="center"/>
    </xf>
    <xf numFmtId="0" fontId="2" fillId="0" borderId="29" xfId="0" applyFont="1" applyBorder="1" applyAlignment="1" applyProtection="1">
      <alignment horizontal="center" vertical="center"/>
    </xf>
    <xf numFmtId="0" fontId="8" fillId="2" borderId="24" xfId="0" applyFont="1" applyFill="1" applyBorder="1" applyAlignment="1" applyProtection="1">
      <alignment horizontal="center" vertical="center"/>
    </xf>
    <xf numFmtId="0" fontId="4" fillId="0" borderId="55" xfId="0" applyFont="1" applyBorder="1" applyAlignment="1" applyProtection="1">
      <alignment horizontal="center" vertical="center" wrapText="1"/>
      <protection locked="0"/>
    </xf>
    <xf numFmtId="0" fontId="4" fillId="3" borderId="43" xfId="0" applyFont="1" applyFill="1" applyBorder="1" applyAlignment="1" applyProtection="1">
      <alignment horizontal="center" vertical="center" wrapText="1"/>
      <protection locked="0"/>
    </xf>
    <xf numFmtId="0" fontId="8" fillId="0" borderId="2" xfId="0" applyFont="1" applyBorder="1" applyAlignment="1" applyProtection="1">
      <alignment horizontal="justify" vertical="center"/>
      <protection locked="0"/>
    </xf>
    <xf numFmtId="0" fontId="2" fillId="0" borderId="36" xfId="0" applyFont="1" applyBorder="1" applyAlignment="1" applyProtection="1">
      <alignment horizontal="center" vertical="center"/>
    </xf>
    <xf numFmtId="0" fontId="8" fillId="0" borderId="39" xfId="0" applyFont="1" applyBorder="1" applyAlignment="1" applyProtection="1">
      <alignment horizontal="justify" vertical="center"/>
      <protection locked="0"/>
    </xf>
    <xf numFmtId="0" fontId="2" fillId="0" borderId="37" xfId="0" applyFont="1" applyBorder="1" applyAlignment="1" applyProtection="1">
      <alignment horizontal="justify" vertical="center" wrapText="1"/>
    </xf>
    <xf numFmtId="0" fontId="4" fillId="0" borderId="38" xfId="0" applyFont="1" applyBorder="1" applyAlignment="1" applyProtection="1">
      <alignment horizontal="center" vertical="center" wrapText="1"/>
      <protection locked="0"/>
    </xf>
    <xf numFmtId="1" fontId="2" fillId="0" borderId="36"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3" fillId="2" borderId="36" xfId="0" applyFont="1" applyFill="1" applyBorder="1" applyAlignment="1" applyProtection="1">
      <alignment horizontal="center" vertical="center" wrapText="1"/>
    </xf>
    <xf numFmtId="1" fontId="3" fillId="0" borderId="40" xfId="0" applyNumberFormat="1"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10" xfId="0" applyFont="1" applyBorder="1" applyAlignment="1" applyProtection="1">
      <alignment horizontal="center" vertical="center"/>
      <protection locked="0"/>
    </xf>
    <xf numFmtId="0" fontId="1" fillId="6" borderId="10" xfId="0" applyFont="1" applyFill="1" applyBorder="1" applyAlignment="1" applyProtection="1">
      <alignment horizontal="center" vertical="center"/>
    </xf>
    <xf numFmtId="0" fontId="2" fillId="0" borderId="2" xfId="0" applyFont="1" applyBorder="1" applyAlignment="1" applyProtection="1">
      <alignment horizontal="justify" vertical="center" wrapText="1"/>
      <protection locked="0"/>
    </xf>
    <xf numFmtId="0" fontId="2" fillId="0" borderId="20" xfId="0" applyFont="1" applyBorder="1" applyAlignment="1" applyProtection="1">
      <alignment horizontal="justify" vertical="center" wrapText="1"/>
    </xf>
    <xf numFmtId="0" fontId="4" fillId="0" borderId="21" xfId="0" applyFont="1" applyBorder="1" applyAlignment="1" applyProtection="1">
      <alignment horizontal="center" vertical="center" wrapText="1"/>
      <protection locked="0"/>
    </xf>
    <xf numFmtId="1" fontId="2" fillId="0" borderId="0" xfId="0" applyNumberFormat="1" applyFont="1" applyBorder="1" applyAlignment="1" applyProtection="1">
      <alignment horizontal="center" vertical="center"/>
    </xf>
    <xf numFmtId="0" fontId="8" fillId="2" borderId="10" xfId="0" applyFont="1" applyFill="1" applyBorder="1" applyAlignment="1" applyProtection="1">
      <alignment horizontal="center" vertical="center"/>
    </xf>
    <xf numFmtId="0" fontId="4" fillId="0" borderId="49" xfId="0" applyFont="1" applyBorder="1" applyAlignment="1" applyProtection="1">
      <alignment horizontal="center" vertical="center" wrapText="1"/>
      <protection locked="0"/>
    </xf>
    <xf numFmtId="0" fontId="4" fillId="3" borderId="48" xfId="0" applyFont="1" applyFill="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xf>
    <xf numFmtId="0" fontId="2" fillId="0" borderId="24" xfId="0" applyFont="1" applyBorder="1" applyAlignment="1" applyProtection="1">
      <alignment horizontal="justify" vertical="center" wrapText="1"/>
    </xf>
    <xf numFmtId="0" fontId="4" fillId="0" borderId="24" xfId="0" applyFont="1" applyBorder="1" applyAlignment="1" applyProtection="1">
      <alignment horizontal="center" vertical="center" wrapText="1"/>
      <protection locked="0"/>
    </xf>
    <xf numFmtId="1" fontId="2" fillId="0" borderId="24" xfId="0" applyNumberFormat="1" applyFont="1" applyBorder="1" applyAlignment="1" applyProtection="1">
      <alignment horizontal="center" vertical="center"/>
    </xf>
    <xf numFmtId="1" fontId="2" fillId="0" borderId="24" xfId="0" applyNumberFormat="1" applyFont="1" applyBorder="1" applyAlignment="1" applyProtection="1">
      <alignment horizontal="center" vertical="center"/>
    </xf>
    <xf numFmtId="0" fontId="2" fillId="0" borderId="24" xfId="0" applyFont="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1" fontId="8" fillId="0" borderId="24" xfId="0" applyNumberFormat="1" applyFont="1" applyBorder="1" applyAlignment="1" applyProtection="1">
      <alignment horizontal="center" vertical="center"/>
    </xf>
    <xf numFmtId="0" fontId="4" fillId="0" borderId="6" xfId="0" applyFont="1" applyBorder="1" applyAlignment="1" applyProtection="1">
      <alignment horizontal="center" vertical="center" wrapText="1"/>
      <protection locked="0"/>
    </xf>
    <xf numFmtId="1" fontId="8" fillId="0" borderId="1" xfId="0" applyNumberFormat="1" applyFont="1" applyBorder="1" applyAlignment="1" applyProtection="1">
      <alignment horizontal="center" vertical="center"/>
    </xf>
    <xf numFmtId="0" fontId="2" fillId="3" borderId="1" xfId="0" applyFont="1" applyFill="1" applyBorder="1" applyAlignment="1" applyProtection="1">
      <alignment horizontal="justify" vertical="center" wrapText="1"/>
    </xf>
    <xf numFmtId="0" fontId="2" fillId="3" borderId="1" xfId="0" applyFont="1" applyFill="1" applyBorder="1" applyAlignment="1" applyProtection="1">
      <alignment horizontal="center" vertical="center" wrapText="1"/>
    </xf>
    <xf numFmtId="0" fontId="2" fillId="3" borderId="46" xfId="0" applyFont="1" applyFill="1" applyBorder="1" applyAlignment="1" applyProtection="1">
      <alignment horizontal="left" vertical="center" wrapText="1"/>
    </xf>
    <xf numFmtId="0" fontId="2" fillId="3" borderId="46" xfId="0" applyFont="1" applyFill="1" applyBorder="1" applyAlignment="1" applyProtection="1">
      <alignment horizontal="left" vertical="center"/>
    </xf>
    <xf numFmtId="1" fontId="8" fillId="0" borderId="13" xfId="0" applyNumberFormat="1" applyFont="1" applyBorder="1" applyAlignment="1" applyProtection="1">
      <alignment horizontal="center" vertical="center"/>
    </xf>
    <xf numFmtId="0" fontId="2" fillId="3" borderId="13" xfId="0" applyFont="1" applyFill="1" applyBorder="1" applyAlignment="1" applyProtection="1">
      <alignment horizontal="justify" vertical="center" wrapText="1"/>
    </xf>
    <xf numFmtId="0" fontId="2" fillId="3" borderId="13" xfId="0" applyFont="1" applyFill="1" applyBorder="1" applyAlignment="1" applyProtection="1">
      <alignment horizontal="center" vertical="center" wrapText="1"/>
    </xf>
    <xf numFmtId="0" fontId="2" fillId="3" borderId="33" xfId="0" applyFont="1" applyFill="1" applyBorder="1" applyAlignment="1" applyProtection="1">
      <alignment horizontal="left" vertical="center"/>
    </xf>
    <xf numFmtId="0" fontId="4" fillId="0" borderId="0"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xf>
    <xf numFmtId="0" fontId="8" fillId="0" borderId="1" xfId="0" applyFont="1" applyBorder="1" applyAlignment="1" applyProtection="1">
      <alignment horizontal="justify" vertical="top" wrapText="1"/>
      <protection locked="0"/>
    </xf>
    <xf numFmtId="0" fontId="1" fillId="0" borderId="1" xfId="0" applyFont="1" applyBorder="1" applyAlignment="1" applyProtection="1">
      <alignment horizontal="justify" vertical="top"/>
      <protection locked="0"/>
    </xf>
    <xf numFmtId="0" fontId="1" fillId="0" borderId="13" xfId="0" applyFont="1" applyBorder="1" applyAlignment="1" applyProtection="1">
      <alignment horizontal="justify" vertical="top"/>
      <protection locked="0"/>
    </xf>
    <xf numFmtId="0" fontId="2" fillId="0" borderId="52"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 fillId="0" borderId="35" xfId="0" applyFont="1" applyFill="1" applyBorder="1" applyAlignment="1" applyProtection="1">
      <alignment horizontal="justify" vertical="center" wrapText="1"/>
      <protection locked="0"/>
    </xf>
    <xf numFmtId="0" fontId="2" fillId="0" borderId="47" xfId="0" applyFont="1" applyBorder="1" applyAlignment="1" applyProtection="1">
      <alignment horizontal="center" vertical="center" wrapText="1"/>
      <protection locked="0"/>
    </xf>
    <xf numFmtId="0" fontId="4" fillId="0" borderId="23" xfId="0" applyFont="1" applyBorder="1" applyAlignment="1" applyProtection="1">
      <alignment horizontal="justify" vertical="center" wrapText="1"/>
      <protection locked="0"/>
    </xf>
    <xf numFmtId="0" fontId="2" fillId="0" borderId="28" xfId="0" applyFont="1" applyBorder="1" applyAlignment="1" applyProtection="1">
      <alignment horizontal="center" vertical="center" wrapText="1"/>
      <protection locked="0"/>
    </xf>
    <xf numFmtId="14" fontId="2" fillId="0" borderId="23" xfId="0" applyNumberFormat="1" applyFont="1" applyBorder="1" applyAlignment="1" applyProtection="1">
      <alignment horizontal="center" vertical="center"/>
      <protection locked="0"/>
    </xf>
    <xf numFmtId="0" fontId="2" fillId="0" borderId="30" xfId="0" applyFont="1" applyBorder="1" applyAlignment="1" applyProtection="1">
      <alignment horizontal="center" vertical="center" wrapText="1"/>
      <protection locked="0"/>
    </xf>
    <xf numFmtId="0" fontId="4" fillId="0" borderId="12" xfId="0" applyFont="1" applyBorder="1" applyAlignment="1" applyProtection="1">
      <alignment horizontal="justify" vertical="center" wrapText="1"/>
      <protection locked="0"/>
    </xf>
    <xf numFmtId="14" fontId="2" fillId="0" borderId="12" xfId="0" applyNumberFormat="1" applyFont="1" applyBorder="1" applyAlignment="1" applyProtection="1">
      <alignment horizontal="center" vertical="center"/>
      <protection locked="0"/>
    </xf>
    <xf numFmtId="0" fontId="4" fillId="0" borderId="10" xfId="0" applyFont="1" applyBorder="1" applyAlignment="1" applyProtection="1">
      <alignment horizontal="justify" vertical="center" wrapText="1"/>
      <protection locked="0"/>
    </xf>
    <xf numFmtId="14" fontId="2" fillId="0" borderId="10" xfId="0" applyNumberFormat="1" applyFont="1" applyBorder="1" applyAlignment="1" applyProtection="1">
      <alignment horizontal="center" vertical="center"/>
      <protection locked="0"/>
    </xf>
    <xf numFmtId="0" fontId="4" fillId="0" borderId="13" xfId="0" applyFont="1" applyBorder="1" applyAlignment="1" applyProtection="1">
      <alignment horizontal="justify" vertical="center" wrapText="1"/>
      <protection locked="0"/>
    </xf>
    <xf numFmtId="14" fontId="2" fillId="0" borderId="13" xfId="0" applyNumberFormat="1" applyFont="1" applyBorder="1" applyAlignment="1" applyProtection="1">
      <alignment horizontal="center" vertical="center"/>
      <protection locked="0"/>
    </xf>
    <xf numFmtId="0" fontId="2" fillId="0" borderId="24" xfId="0" applyFont="1" applyFill="1" applyBorder="1" applyAlignment="1" applyProtection="1">
      <alignment horizontal="justify" vertical="center" wrapText="1"/>
      <protection locked="0"/>
    </xf>
    <xf numFmtId="0" fontId="8" fillId="6" borderId="24" xfId="0" applyFont="1" applyFill="1" applyBorder="1" applyAlignment="1" applyProtection="1">
      <alignment horizontal="center" vertical="center"/>
    </xf>
    <xf numFmtId="0" fontId="2" fillId="3" borderId="24" xfId="0" applyFont="1" applyFill="1" applyBorder="1" applyAlignment="1" applyProtection="1">
      <alignment horizontal="justify" vertical="center" wrapText="1"/>
      <protection locked="0"/>
    </xf>
    <xf numFmtId="0" fontId="8" fillId="6" borderId="1" xfId="0" applyFont="1" applyFill="1" applyBorder="1" applyAlignment="1" applyProtection="1">
      <alignment horizontal="center" vertical="center"/>
    </xf>
    <xf numFmtId="0" fontId="2" fillId="0" borderId="53" xfId="0" applyFont="1" applyBorder="1" applyAlignment="1" applyProtection="1">
      <alignment horizontal="justify" vertical="center" wrapText="1"/>
      <protection locked="0"/>
    </xf>
    <xf numFmtId="14" fontId="2" fillId="0" borderId="28" xfId="0" applyNumberFormat="1" applyFont="1" applyBorder="1" applyAlignment="1" applyProtection="1">
      <alignment horizontal="center" vertical="center"/>
      <protection locked="0"/>
    </xf>
    <xf numFmtId="0" fontId="2" fillId="0" borderId="28" xfId="0" applyFont="1" applyBorder="1" applyAlignment="1" applyProtection="1">
      <alignment horizontal="justify" vertical="center" wrapText="1"/>
      <protection locked="0"/>
    </xf>
    <xf numFmtId="0" fontId="2" fillId="0" borderId="30" xfId="0" applyFont="1" applyBorder="1" applyAlignment="1" applyProtection="1">
      <alignment horizontal="justify" vertical="center" wrapText="1"/>
      <protection locked="0"/>
    </xf>
    <xf numFmtId="0" fontId="2" fillId="0" borderId="53"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50" xfId="0" applyFont="1" applyBorder="1" applyAlignment="1" applyProtection="1">
      <alignment horizontal="justify" vertical="center" wrapText="1"/>
      <protection locked="0"/>
    </xf>
    <xf numFmtId="0" fontId="2" fillId="0" borderId="2" xfId="0" applyFont="1" applyBorder="1" applyAlignment="1" applyProtection="1">
      <alignment horizontal="center" vertical="center"/>
      <protection locked="0"/>
    </xf>
    <xf numFmtId="0" fontId="2" fillId="0" borderId="32" xfId="0" applyFont="1" applyBorder="1" applyAlignment="1" applyProtection="1">
      <alignment horizontal="justify" vertical="center" wrapText="1"/>
      <protection locked="0"/>
    </xf>
    <xf numFmtId="0" fontId="2" fillId="0" borderId="50" xfId="0" applyFont="1" applyBorder="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0" fontId="2" fillId="0" borderId="49" xfId="0" applyFont="1" applyBorder="1" applyAlignment="1" applyProtection="1">
      <alignment horizontal="justify" vertical="center" wrapText="1"/>
      <protection locked="0"/>
    </xf>
    <xf numFmtId="14"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justify" vertical="center" wrapText="1"/>
      <protection locked="0"/>
    </xf>
    <xf numFmtId="0" fontId="2" fillId="0" borderId="49"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 xfId="0" applyFont="1" applyBorder="1" applyAlignment="1" applyProtection="1">
      <alignment horizontal="justify" vertical="center"/>
      <protection locked="0"/>
    </xf>
    <xf numFmtId="0" fontId="4" fillId="0" borderId="13" xfId="0" applyFont="1" applyBorder="1" applyAlignment="1" applyProtection="1">
      <alignment horizontal="center" vertical="center" wrapText="1"/>
    </xf>
    <xf numFmtId="0" fontId="8" fillId="0" borderId="13" xfId="0" applyFont="1" applyBorder="1" applyAlignment="1" applyProtection="1">
      <alignment horizontal="justify" vertical="center" wrapText="1"/>
      <protection locked="0"/>
    </xf>
    <xf numFmtId="0" fontId="2" fillId="0" borderId="42" xfId="0" applyFont="1" applyBorder="1" applyAlignment="1" applyProtection="1">
      <alignment horizontal="center" vertical="center" wrapText="1"/>
    </xf>
    <xf numFmtId="16" fontId="2" fillId="0" borderId="24" xfId="0" applyNumberFormat="1" applyFont="1" applyBorder="1" applyAlignment="1" applyProtection="1">
      <alignment horizontal="justify" vertical="center"/>
      <protection locked="0"/>
    </xf>
    <xf numFmtId="0" fontId="2" fillId="0" borderId="24" xfId="0" applyFont="1" applyBorder="1" applyAlignment="1" applyProtection="1">
      <alignment horizontal="justify" vertical="center"/>
      <protection locked="0"/>
    </xf>
    <xf numFmtId="0" fontId="2" fillId="0" borderId="43" xfId="0" applyFont="1" applyBorder="1" applyAlignment="1" applyProtection="1">
      <alignment horizontal="center" vertical="center" wrapText="1"/>
    </xf>
    <xf numFmtId="16" fontId="2" fillId="0" borderId="1" xfId="0" applyNumberFormat="1" applyFont="1" applyBorder="1" applyAlignment="1" applyProtection="1">
      <alignment horizontal="justify" vertical="center"/>
      <protection locked="0"/>
    </xf>
    <xf numFmtId="0" fontId="1" fillId="0" borderId="1" xfId="0" applyFont="1" applyBorder="1" applyAlignment="1" applyProtection="1">
      <alignment horizontal="justify" vertical="center"/>
      <protection locked="0"/>
    </xf>
    <xf numFmtId="0" fontId="2" fillId="0" borderId="48" xfId="0" applyFont="1" applyBorder="1" applyAlignment="1" applyProtection="1">
      <alignment horizontal="center" vertical="center" wrapText="1"/>
    </xf>
    <xf numFmtId="0" fontId="1" fillId="0" borderId="13" xfId="0" applyFont="1" applyBorder="1" applyAlignment="1" applyProtection="1">
      <alignment horizontal="justify" vertical="center"/>
      <protection locked="0"/>
    </xf>
    <xf numFmtId="14" fontId="2" fillId="0" borderId="1" xfId="0" applyNumberFormat="1" applyFont="1" applyBorder="1" applyAlignment="1" applyProtection="1">
      <alignment horizontal="center" vertical="center" wrapText="1"/>
      <protection locked="0"/>
    </xf>
    <xf numFmtId="0" fontId="12" fillId="0" borderId="23"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8" fillId="0" borderId="39" xfId="0" applyFont="1" applyBorder="1" applyAlignment="1" applyProtection="1">
      <alignment horizontal="justify" vertical="center" wrapText="1"/>
      <protection locked="0"/>
    </xf>
    <xf numFmtId="0" fontId="2" fillId="0" borderId="51" xfId="0" applyFont="1" applyBorder="1" applyAlignment="1" applyProtection="1">
      <alignment horizontal="justify" vertical="center" wrapText="1"/>
      <protection locked="0"/>
    </xf>
    <xf numFmtId="0" fontId="12" fillId="0" borderId="34" xfId="0" applyFont="1" applyBorder="1" applyAlignment="1" applyProtection="1">
      <alignment horizontal="center" vertical="center" wrapText="1"/>
      <protection locked="0"/>
    </xf>
    <xf numFmtId="0" fontId="2" fillId="0" borderId="39" xfId="0" applyFont="1" applyBorder="1" applyAlignment="1" applyProtection="1">
      <alignment horizontal="justify" vertical="center" wrapText="1"/>
      <protection locked="0"/>
    </xf>
    <xf numFmtId="0" fontId="2" fillId="0" borderId="34" xfId="0" applyFont="1" applyBorder="1" applyAlignment="1" applyProtection="1">
      <alignment horizontal="center" vertical="center" wrapText="1"/>
      <protection locked="0"/>
    </xf>
    <xf numFmtId="0" fontId="2" fillId="0" borderId="41" xfId="0" applyFont="1" applyBorder="1" applyAlignment="1" applyProtection="1">
      <alignment horizontal="center" vertical="center" wrapText="1"/>
      <protection locked="0"/>
    </xf>
    <xf numFmtId="14" fontId="4" fillId="3" borderId="3" xfId="0" applyNumberFormat="1" applyFont="1" applyFill="1" applyBorder="1" applyAlignment="1" applyProtection="1">
      <alignment horizontal="center" vertical="center"/>
    </xf>
    <xf numFmtId="14" fontId="4" fillId="3" borderId="56" xfId="0" applyNumberFormat="1" applyFont="1" applyFill="1" applyBorder="1" applyAlignment="1" applyProtection="1">
      <alignment horizontal="center" vertical="center"/>
    </xf>
    <xf numFmtId="14" fontId="4" fillId="3" borderId="17" xfId="0" applyNumberFormat="1" applyFont="1" applyFill="1" applyBorder="1" applyAlignment="1" applyProtection="1">
      <alignment horizontal="center" vertical="center"/>
    </xf>
    <xf numFmtId="0" fontId="2" fillId="0" borderId="3" xfId="0" applyFont="1" applyBorder="1" applyAlignment="1" applyProtection="1">
      <alignment horizontal="justify" vertical="center" wrapText="1"/>
      <protection locked="0"/>
    </xf>
    <xf numFmtId="0" fontId="2" fillId="0" borderId="56" xfId="0" applyFont="1" applyBorder="1" applyAlignment="1" applyProtection="1">
      <alignment horizontal="justify" vertical="center" wrapText="1"/>
      <protection locked="0"/>
    </xf>
    <xf numFmtId="0" fontId="2" fillId="0" borderId="17" xfId="0" applyFont="1" applyBorder="1" applyAlignment="1" applyProtection="1">
      <alignment horizontal="justify" vertical="center" wrapText="1"/>
      <protection locked="0"/>
    </xf>
    <xf numFmtId="49" fontId="2" fillId="0" borderId="23" xfId="0" applyNumberFormat="1" applyFont="1" applyBorder="1" applyAlignment="1" applyProtection="1">
      <alignment horizontal="center" vertical="center" wrapText="1"/>
      <protection locked="0"/>
    </xf>
    <xf numFmtId="0" fontId="2" fillId="0" borderId="53"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30" xfId="0" applyFont="1" applyBorder="1" applyAlignment="1" applyProtection="1">
      <alignment horizontal="center"/>
      <protection locked="0"/>
    </xf>
    <xf numFmtId="49" fontId="2" fillId="0" borderId="12" xfId="0" applyNumberFormat="1" applyFont="1" applyBorder="1" applyAlignment="1" applyProtection="1">
      <alignment horizontal="center" vertical="center" wrapText="1"/>
      <protection locked="0"/>
    </xf>
    <xf numFmtId="0" fontId="2" fillId="0" borderId="50"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32" xfId="0" applyFont="1" applyBorder="1" applyAlignment="1" applyProtection="1">
      <alignment horizontal="center"/>
      <protection locked="0"/>
    </xf>
    <xf numFmtId="49" fontId="2" fillId="0" borderId="10" xfId="0" applyNumberFormat="1" applyFont="1" applyBorder="1" applyAlignment="1" applyProtection="1">
      <alignment horizontal="center" vertical="center" wrapText="1"/>
      <protection locked="0"/>
    </xf>
    <xf numFmtId="49" fontId="2" fillId="0" borderId="13" xfId="0" applyNumberFormat="1" applyFont="1" applyBorder="1" applyAlignment="1" applyProtection="1">
      <alignment horizontal="center" vertical="center" wrapText="1"/>
      <protection locked="0"/>
    </xf>
    <xf numFmtId="0" fontId="2" fillId="0" borderId="49"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33" xfId="0" applyFont="1" applyBorder="1" applyAlignment="1" applyProtection="1">
      <alignment horizontal="center"/>
      <protection locked="0"/>
    </xf>
    <xf numFmtId="0" fontId="8" fillId="0" borderId="1" xfId="0" applyFont="1" applyBorder="1" applyAlignment="1" applyProtection="1">
      <alignment horizontal="left" vertical="center" wrapText="1"/>
      <protection locked="0"/>
    </xf>
    <xf numFmtId="0" fontId="2" fillId="3" borderId="12" xfId="0" applyFont="1" applyFill="1" applyBorder="1" applyAlignment="1" applyProtection="1">
      <alignment horizontal="center" vertical="center" wrapText="1"/>
    </xf>
    <xf numFmtId="0" fontId="8" fillId="0" borderId="1" xfId="0" applyFont="1" applyBorder="1" applyAlignment="1" applyProtection="1">
      <alignment horizontal="left" vertical="center"/>
      <protection locked="0"/>
    </xf>
    <xf numFmtId="0" fontId="8" fillId="0" borderId="13" xfId="0" applyFont="1" applyBorder="1" applyAlignment="1" applyProtection="1">
      <alignment horizontal="left" vertical="center" wrapText="1"/>
      <protection locked="0"/>
    </xf>
    <xf numFmtId="0" fontId="8" fillId="0" borderId="13" xfId="0" applyFont="1" applyBorder="1" applyAlignment="1" applyProtection="1">
      <alignment horizontal="left" vertical="center"/>
      <protection locked="0"/>
    </xf>
    <xf numFmtId="0" fontId="2" fillId="3" borderId="10" xfId="0" applyFont="1" applyFill="1" applyBorder="1" applyAlignment="1" applyProtection="1">
      <alignment horizontal="center" vertical="center" wrapText="1"/>
    </xf>
    <xf numFmtId="0" fontId="8" fillId="0" borderId="4" xfId="0" applyFont="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2" fillId="3" borderId="24" xfId="0" applyFont="1" applyFill="1" applyBorder="1" applyAlignment="1" applyProtection="1">
      <alignment horizontal="left" vertical="center" wrapText="1"/>
      <protection locked="0"/>
    </xf>
    <xf numFmtId="0" fontId="2" fillId="3" borderId="24" xfId="0" applyFont="1" applyFill="1" applyBorder="1" applyAlignment="1" applyProtection="1">
      <alignment horizontal="center" vertical="center" wrapText="1"/>
      <protection locked="0"/>
    </xf>
    <xf numFmtId="0" fontId="2" fillId="0" borderId="24" xfId="0" applyFont="1" applyBorder="1" applyAlignment="1" applyProtection="1">
      <alignment horizontal="center"/>
      <protection locked="0"/>
    </xf>
    <xf numFmtId="0" fontId="2" fillId="0" borderId="52" xfId="0" applyFont="1" applyBorder="1" applyAlignment="1" applyProtection="1">
      <alignment horizontal="center"/>
      <protection locked="0"/>
    </xf>
    <xf numFmtId="0" fontId="2" fillId="3" borderId="1" xfId="0" applyFont="1" applyFill="1" applyBorder="1" applyAlignment="1" applyProtection="1">
      <alignment horizontal="left" vertical="center" wrapText="1"/>
      <protection locked="0"/>
    </xf>
    <xf numFmtId="0" fontId="8" fillId="0" borderId="1" xfId="0" applyFont="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protection locked="0"/>
    </xf>
    <xf numFmtId="0" fontId="2" fillId="0" borderId="46" xfId="0" applyFont="1" applyBorder="1" applyAlignment="1" applyProtection="1">
      <alignment horizontal="center"/>
      <protection locked="0"/>
    </xf>
    <xf numFmtId="0" fontId="11" fillId="0" borderId="1" xfId="0" applyFont="1" applyBorder="1" applyAlignment="1" applyProtection="1">
      <alignment horizontal="center" vertical="center" wrapText="1"/>
      <protection locked="0"/>
    </xf>
    <xf numFmtId="0" fontId="2" fillId="3" borderId="13" xfId="0" applyFont="1" applyFill="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8" fillId="0" borderId="13" xfId="0" applyFont="1" applyBorder="1" applyAlignment="1" applyProtection="1">
      <alignment horizontal="center" vertical="center" wrapText="1"/>
    </xf>
    <xf numFmtId="0" fontId="11" fillId="0" borderId="13" xfId="0" applyFont="1" applyBorder="1" applyAlignment="1" applyProtection="1">
      <alignment horizontal="center" vertical="center" wrapText="1"/>
      <protection locked="0"/>
    </xf>
    <xf numFmtId="0" fontId="2" fillId="0" borderId="13" xfId="0" applyFont="1" applyBorder="1" applyAlignment="1" applyProtection="1">
      <alignment horizontal="center"/>
      <protection locked="0"/>
    </xf>
    <xf numFmtId="0" fontId="2" fillId="3" borderId="24" xfId="0" applyFont="1" applyFill="1" applyBorder="1" applyAlignment="1" applyProtection="1">
      <alignment horizontal="left" vertical="top" wrapText="1"/>
      <protection locked="0"/>
    </xf>
    <xf numFmtId="0" fontId="2" fillId="0" borderId="24" xfId="0" applyFont="1" applyBorder="1" applyAlignment="1" applyProtection="1">
      <alignment horizontal="justify" vertical="top" wrapText="1"/>
    </xf>
    <xf numFmtId="1" fontId="3" fillId="0" borderId="24" xfId="0" applyNumberFormat="1" applyFont="1" applyBorder="1" applyAlignment="1" applyProtection="1">
      <alignment horizontal="center" vertical="center"/>
    </xf>
    <xf numFmtId="0" fontId="2" fillId="3" borderId="1" xfId="0" applyFont="1" applyFill="1" applyBorder="1" applyAlignment="1" applyProtection="1">
      <alignment horizontal="left" vertical="top"/>
      <protection locked="0"/>
    </xf>
    <xf numFmtId="0" fontId="2" fillId="0" borderId="1" xfId="0" applyFont="1" applyBorder="1" applyAlignment="1" applyProtection="1">
      <alignment horizontal="justify" wrapText="1"/>
    </xf>
    <xf numFmtId="0" fontId="2" fillId="0" borderId="1" xfId="0" applyFont="1" applyBorder="1" applyAlignment="1" applyProtection="1">
      <alignment horizontal="justify"/>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justify" vertical="top" wrapText="1"/>
    </xf>
    <xf numFmtId="0" fontId="2" fillId="0" borderId="1" xfId="0" applyFont="1" applyBorder="1" applyAlignment="1" applyProtection="1">
      <alignment horizontal="center" vertical="center" textRotation="90" wrapText="1"/>
      <protection locked="0"/>
    </xf>
    <xf numFmtId="0" fontId="2" fillId="0" borderId="13" xfId="0" applyFont="1" applyBorder="1" applyAlignment="1" applyProtection="1">
      <alignment horizontal="center" vertical="center" textRotation="90" wrapText="1"/>
      <protection locked="0"/>
    </xf>
    <xf numFmtId="0" fontId="2" fillId="0" borderId="24" xfId="0" applyFont="1" applyBorder="1" applyAlignment="1" applyProtection="1">
      <alignment horizontal="center" vertical="center" textRotation="90" wrapText="1"/>
      <protection locked="0"/>
    </xf>
    <xf numFmtId="0" fontId="2" fillId="0" borderId="1"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5" xfId="0" applyFont="1" applyBorder="1" applyAlignment="1" applyProtection="1">
      <alignment horizontal="justify" vertical="center" wrapText="1"/>
    </xf>
    <xf numFmtId="0" fontId="4" fillId="0" borderId="35" xfId="0" applyFont="1" applyBorder="1" applyAlignment="1" applyProtection="1">
      <alignment horizontal="center" vertical="center" wrapText="1"/>
      <protection locked="0"/>
    </xf>
    <xf numFmtId="1" fontId="2" fillId="0" borderId="35" xfId="0" applyNumberFormat="1"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5" xfId="0" applyFont="1" applyBorder="1" applyAlignment="1" applyProtection="1">
      <alignment horizontal="center" vertical="center" wrapText="1"/>
    </xf>
    <xf numFmtId="0" fontId="3" fillId="2" borderId="35" xfId="0" applyFont="1" applyFill="1" applyBorder="1" applyAlignment="1" applyProtection="1">
      <alignment horizontal="center" vertical="center" wrapText="1"/>
    </xf>
    <xf numFmtId="0" fontId="2" fillId="0" borderId="35" xfId="0" applyFont="1" applyBorder="1" applyAlignment="1" applyProtection="1">
      <alignment horizontal="center" vertical="center" textRotation="90" wrapText="1"/>
      <protection locked="0"/>
    </xf>
    <xf numFmtId="1" fontId="3" fillId="0" borderId="35" xfId="0" applyNumberFormat="1" applyFont="1" applyBorder="1" applyAlignment="1" applyProtection="1">
      <alignment horizontal="center" vertical="center"/>
    </xf>
    <xf numFmtId="1" fontId="8" fillId="0" borderId="35" xfId="0" applyNumberFormat="1" applyFont="1" applyBorder="1" applyAlignment="1" applyProtection="1">
      <alignment horizontal="center" vertical="center" wrapText="1"/>
    </xf>
    <xf numFmtId="0" fontId="2" fillId="0" borderId="13" xfId="0" applyFont="1" applyBorder="1" applyAlignment="1" applyProtection="1">
      <alignment horizontal="center" vertical="center"/>
    </xf>
    <xf numFmtId="0" fontId="2" fillId="0" borderId="24" xfId="0" applyFont="1" applyBorder="1" applyAlignment="1" applyProtection="1">
      <alignment horizontal="center" vertical="center"/>
      <protection locked="0"/>
    </xf>
    <xf numFmtId="0" fontId="2" fillId="0" borderId="24" xfId="0" applyFont="1" applyBorder="1" applyAlignment="1" applyProtection="1">
      <alignment horizontal="center" vertical="center"/>
    </xf>
    <xf numFmtId="14" fontId="2" fillId="0" borderId="1" xfId="0" applyNumberFormat="1" applyFont="1" applyBorder="1" applyAlignment="1" applyProtection="1">
      <alignment horizontal="justify" vertical="center" wrapText="1"/>
      <protection locked="0"/>
    </xf>
    <xf numFmtId="0" fontId="2" fillId="0" borderId="51"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4" fillId="2" borderId="2"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56"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4" fillId="0" borderId="3"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260">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66FF66"/>
      <color rgb="FF0099FF"/>
      <color rgb="FF0066FF"/>
      <color rgb="FFFF6600"/>
      <color rgb="FF0E15A2"/>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31752</xdr:rowOff>
    </xdr:from>
    <xdr:to>
      <xdr:col>32</xdr:col>
      <xdr:colOff>55562</xdr:colOff>
      <xdr:row>5</xdr:row>
      <xdr:rowOff>130736</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2"/>
          <a:ext cx="33932812" cy="972109"/>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2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2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200" b="1" i="0" strike="noStrike">
                <a:solidFill>
                  <a:srgbClr val="000000"/>
                </a:solidFill>
                <a:latin typeface="Times New Roman"/>
                <a:cs typeface="Times New Roman"/>
              </a:rPr>
              <a:t>GESTIÓN</a:t>
            </a:r>
            <a:r>
              <a:rPr lang="es-ES" sz="1200" b="1" i="0" strike="noStrike" baseline="0">
                <a:solidFill>
                  <a:srgbClr val="000000"/>
                </a:solidFill>
                <a:latin typeface="Times New Roman"/>
                <a:cs typeface="Times New Roman"/>
              </a:rPr>
              <a:t> DE MEJORAMIENTO</a:t>
            </a:r>
            <a:endParaRPr lang="es-ES" sz="12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2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200" b="1" i="0" strike="noStrike">
                <a:solidFill>
                  <a:srgbClr val="000000"/>
                </a:solidFill>
                <a:latin typeface="Times New Roman"/>
                <a:cs typeface="Times New Roman"/>
              </a:rPr>
              <a:t>E-MEJ-FT-008</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02</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2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200" b="1" i="0" strike="noStrike">
                <a:solidFill>
                  <a:srgbClr val="000000"/>
                </a:solidFill>
                <a:latin typeface="Times New Roman"/>
                <a:cs typeface="Times New Roman"/>
              </a:rPr>
              <a:t>10/10/2017</a:t>
            </a:r>
          </a:p>
        </xdr:txBody>
      </xdr:sp>
    </xdr:grpSp>
    <xdr:clientData/>
  </xdr:twoCellAnchor>
  <xdr:twoCellAnchor editAs="oneCell">
    <xdr:from>
      <xdr:col>0</xdr:col>
      <xdr:colOff>1226485</xdr:colOff>
      <xdr:row>0</xdr:row>
      <xdr:rowOff>79375</xdr:rowOff>
    </xdr:from>
    <xdr:to>
      <xdr:col>0</xdr:col>
      <xdr:colOff>2337850</xdr:colOff>
      <xdr:row>5</xdr:row>
      <xdr:rowOff>122903</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5" y="79375"/>
          <a:ext cx="1108676" cy="965302"/>
        </a:xfrm>
        <a:prstGeom prst="rect">
          <a:avLst/>
        </a:prstGeom>
      </xdr:spPr>
    </xdr:pic>
    <xdr:clientData/>
  </xdr:twoCellAnchor>
  <xdr:twoCellAnchor>
    <xdr:from>
      <xdr:col>10</xdr:col>
      <xdr:colOff>1397000</xdr:colOff>
      <xdr:row>44</xdr:row>
      <xdr:rowOff>0</xdr:rowOff>
    </xdr:from>
    <xdr:to>
      <xdr:col>10</xdr:col>
      <xdr:colOff>2968625</xdr:colOff>
      <xdr:row>44</xdr:row>
      <xdr:rowOff>0</xdr:rowOff>
    </xdr:to>
    <xdr:cxnSp macro="">
      <xdr:nvCxnSpPr>
        <xdr:cNvPr id="17" name="Conector recto 46">
          <a:extLst>
            <a:ext uri="{FF2B5EF4-FFF2-40B4-BE49-F238E27FC236}">
              <a16:creationId xmlns:a16="http://schemas.microsoft.com/office/drawing/2014/main"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1428750</xdr:colOff>
      <xdr:row>45</xdr:row>
      <xdr:rowOff>1</xdr:rowOff>
    </xdr:from>
    <xdr:to>
      <xdr:col>11</xdr:col>
      <xdr:colOff>0</xdr:colOff>
      <xdr:row>45</xdr:row>
      <xdr:rowOff>15875</xdr:rowOff>
    </xdr:to>
    <xdr:cxnSp macro="">
      <xdr:nvCxnSpPr>
        <xdr:cNvPr id="18" name="Conector recto 54">
          <a:extLst>
            <a:ext uri="{FF2B5EF4-FFF2-40B4-BE49-F238E27FC236}">
              <a16:creationId xmlns:a16="http://schemas.microsoft.com/office/drawing/2014/main"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249"/>
  <sheetViews>
    <sheetView tabSelected="1" view="pageBreakPreview" topLeftCell="F229" zoomScale="60" workbookViewId="0">
      <selection activeCell="V257" sqref="V257"/>
    </sheetView>
  </sheetViews>
  <sheetFormatPr baseColWidth="10" defaultColWidth="10.85546875" defaultRowHeight="12.75" x14ac:dyDescent="0.25"/>
  <cols>
    <col min="1" max="1" width="37.140625" style="6" customWidth="1"/>
    <col min="2" max="2" width="31" style="6" customWidth="1"/>
    <col min="3" max="3" width="51" style="6" customWidth="1"/>
    <col min="4" max="4" width="28.85546875" style="6" customWidth="1"/>
    <col min="5" max="5" width="25" style="6" customWidth="1"/>
    <col min="6" max="6" width="20.42578125" style="6" customWidth="1"/>
    <col min="7" max="7" width="2" style="6" hidden="1" customWidth="1"/>
    <col min="8" max="8" width="23.140625" style="6" customWidth="1"/>
    <col min="9" max="9" width="11.42578125" style="6" hidden="1" customWidth="1"/>
    <col min="10" max="10" width="10.42578125" style="6" hidden="1" customWidth="1"/>
    <col min="11" max="11" width="20.7109375" style="6" customWidth="1"/>
    <col min="12" max="12" width="54.7109375" style="6" customWidth="1"/>
    <col min="13" max="13" width="44.7109375" style="6" customWidth="1"/>
    <col min="14" max="14" width="9.42578125" style="6" customWidth="1"/>
    <col min="15" max="20" width="11.42578125" style="6" hidden="1" customWidth="1"/>
    <col min="21" max="21" width="2.42578125" style="6" hidden="1" customWidth="1"/>
    <col min="22" max="22" width="10.42578125" style="6" customWidth="1"/>
    <col min="23" max="23" width="16.85546875" style="6" customWidth="1"/>
    <col min="24" max="24" width="11.42578125" style="6" hidden="1" customWidth="1"/>
    <col min="25" max="25" width="16.7109375" style="6" customWidth="1"/>
    <col min="26" max="26" width="11.42578125" style="6" hidden="1" customWidth="1"/>
    <col min="27" max="27" width="3" style="6" hidden="1" customWidth="1"/>
    <col min="28" max="28" width="16.42578125" style="6" customWidth="1"/>
    <col min="29" max="29" width="27.7109375" style="6" customWidth="1"/>
    <col min="30" max="30" width="15.28515625" style="6" customWidth="1"/>
    <col min="31" max="31" width="36.140625" style="6" customWidth="1"/>
    <col min="32" max="32" width="22.28515625" style="6" customWidth="1"/>
    <col min="33" max="33" width="17.7109375" style="6" bestFit="1" customWidth="1"/>
    <col min="34" max="34" width="24.85546875" style="6" customWidth="1"/>
    <col min="35" max="35" width="19.140625" style="6" customWidth="1"/>
    <col min="36" max="36" width="24.28515625" style="6" customWidth="1"/>
    <col min="37" max="16378" width="10.85546875" style="6" customWidth="1"/>
    <col min="16379" max="16379" width="11.140625" style="6" customWidth="1"/>
    <col min="16380" max="16384" width="10.85546875" style="6"/>
  </cols>
  <sheetData>
    <row r="1" spans="1:36 16376:16379" ht="14.25" customHeigh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XEV1" s="1" t="s">
        <v>1</v>
      </c>
      <c r="XEW1" s="2" t="s">
        <v>2</v>
      </c>
      <c r="XEX1" s="5"/>
    </row>
    <row r="2" spans="1:36 16376:16379" ht="14.25" customHeight="1"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XEV2" s="6" t="s">
        <v>17</v>
      </c>
      <c r="XEW2" s="6">
        <v>5</v>
      </c>
      <c r="XEX2" s="3"/>
    </row>
    <row r="3" spans="1:36 16376:16379" ht="14.25" customHeight="1"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XEV3" s="6" t="s">
        <v>16</v>
      </c>
      <c r="XEW3" s="6">
        <v>4</v>
      </c>
      <c r="XEX3" s="3"/>
    </row>
    <row r="4" spans="1:36 16376:16379" ht="14.25" customHeight="1"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XEV4" s="6" t="s">
        <v>15</v>
      </c>
      <c r="XEW4" s="6">
        <v>3</v>
      </c>
      <c r="XEX4" s="3"/>
    </row>
    <row r="5" spans="1:36 16376:16379" ht="14.25" customHeight="1"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XEV5" s="6" t="s">
        <v>14</v>
      </c>
      <c r="XEW5" s="6">
        <v>2</v>
      </c>
      <c r="XEX5" s="3"/>
    </row>
    <row r="6" spans="1:36 16376:16379" ht="14.25" customHeight="1"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XEV6" s="6" t="s">
        <v>13</v>
      </c>
      <c r="XEW6" s="6">
        <v>1</v>
      </c>
      <c r="XEX6" s="3"/>
    </row>
    <row r="7" spans="1:36 16376:16379" ht="47.25" customHeight="1" x14ac:dyDescent="0.25">
      <c r="A7" s="99" t="s">
        <v>52</v>
      </c>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XEX7" s="3"/>
    </row>
    <row r="8" spans="1:36 16376:16379" ht="33" customHeight="1" x14ac:dyDescent="0.25">
      <c r="A8" s="10" t="s">
        <v>50</v>
      </c>
      <c r="B8" s="10"/>
      <c r="C8" s="11">
        <v>43496</v>
      </c>
      <c r="D8" s="12"/>
      <c r="E8" s="12"/>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XEV8" s="101" t="s">
        <v>0</v>
      </c>
      <c r="XEW8" s="102"/>
    </row>
    <row r="9" spans="1:36 16376:16379" x14ac:dyDescent="0.25">
      <c r="A9" s="103" t="s">
        <v>44</v>
      </c>
      <c r="B9" s="103"/>
      <c r="C9" s="103"/>
      <c r="D9" s="103"/>
      <c r="E9" s="103"/>
      <c r="F9" s="103" t="s">
        <v>21</v>
      </c>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4" t="s">
        <v>27</v>
      </c>
      <c r="AH9" s="105" t="s">
        <v>31</v>
      </c>
      <c r="AI9" s="106"/>
      <c r="AJ9" s="107"/>
      <c r="XEV9" s="101" t="s">
        <v>2</v>
      </c>
      <c r="XEW9" s="102"/>
    </row>
    <row r="10" spans="1:36 16376:16379" s="117" customFormat="1" x14ac:dyDescent="0.25">
      <c r="A10" s="108" t="s">
        <v>47</v>
      </c>
      <c r="B10" s="109" t="s">
        <v>48</v>
      </c>
      <c r="C10" s="108" t="s">
        <v>32</v>
      </c>
      <c r="D10" s="108" t="s">
        <v>33</v>
      </c>
      <c r="E10" s="110" t="s">
        <v>34</v>
      </c>
      <c r="F10" s="103" t="s">
        <v>22</v>
      </c>
      <c r="G10" s="103"/>
      <c r="H10" s="103"/>
      <c r="I10" s="103"/>
      <c r="J10" s="103"/>
      <c r="K10" s="103"/>
      <c r="L10" s="111" t="s">
        <v>25</v>
      </c>
      <c r="M10" s="103" t="s">
        <v>24</v>
      </c>
      <c r="N10" s="103"/>
      <c r="O10" s="103"/>
      <c r="P10" s="103"/>
      <c r="Q10" s="103"/>
      <c r="R10" s="103"/>
      <c r="S10" s="103"/>
      <c r="T10" s="103"/>
      <c r="U10" s="103"/>
      <c r="V10" s="103"/>
      <c r="W10" s="103"/>
      <c r="X10" s="103"/>
      <c r="Y10" s="103"/>
      <c r="Z10" s="103"/>
      <c r="AA10" s="103"/>
      <c r="AB10" s="103"/>
      <c r="AC10" s="103"/>
      <c r="AD10" s="103"/>
      <c r="AE10" s="103"/>
      <c r="AF10" s="103"/>
      <c r="AG10" s="112"/>
      <c r="AH10" s="113"/>
      <c r="AI10" s="114"/>
      <c r="AJ10" s="115"/>
      <c r="XEV10" s="116" t="s">
        <v>18</v>
      </c>
      <c r="XEW10" s="116" t="s">
        <v>20</v>
      </c>
      <c r="XEX10" s="116" t="s">
        <v>19</v>
      </c>
    </row>
    <row r="11" spans="1:36 16376:16379" s="117" customFormat="1" ht="15" customHeight="1" x14ac:dyDescent="0.25">
      <c r="A11" s="108"/>
      <c r="B11" s="118"/>
      <c r="C11" s="108"/>
      <c r="D11" s="108"/>
      <c r="E11" s="110"/>
      <c r="F11" s="119" t="s">
        <v>35</v>
      </c>
      <c r="G11" s="119"/>
      <c r="H11" s="119"/>
      <c r="I11" s="119"/>
      <c r="J11" s="119"/>
      <c r="K11" s="119"/>
      <c r="L11" s="120"/>
      <c r="M11" s="119" t="s">
        <v>45</v>
      </c>
      <c r="N11" s="121" t="s">
        <v>23</v>
      </c>
      <c r="O11" s="122"/>
      <c r="P11" s="122"/>
      <c r="Q11" s="122"/>
      <c r="R11" s="122"/>
      <c r="S11" s="122"/>
      <c r="T11" s="122"/>
      <c r="U11" s="122"/>
      <c r="V11" s="123" t="s">
        <v>37</v>
      </c>
      <c r="W11" s="124" t="s">
        <v>36</v>
      </c>
      <c r="X11" s="125"/>
      <c r="Y11" s="125"/>
      <c r="Z11" s="125"/>
      <c r="AA11" s="125"/>
      <c r="AB11" s="126"/>
      <c r="AC11" s="109" t="s">
        <v>49</v>
      </c>
      <c r="AD11" s="127" t="s">
        <v>41</v>
      </c>
      <c r="AE11" s="127"/>
      <c r="AF11" s="127"/>
      <c r="AG11" s="112"/>
      <c r="AH11" s="124"/>
      <c r="AI11" s="125"/>
      <c r="AJ11" s="126"/>
      <c r="XEV11" s="117">
        <v>5</v>
      </c>
      <c r="XEW11" s="117">
        <v>10</v>
      </c>
      <c r="XEX11" s="117">
        <v>20</v>
      </c>
    </row>
    <row r="12" spans="1:36 16376:16379" s="117" customFormat="1" ht="32.25" customHeight="1" thickBot="1" x14ac:dyDescent="0.3">
      <c r="A12" s="109"/>
      <c r="B12" s="118"/>
      <c r="C12" s="109"/>
      <c r="D12" s="109"/>
      <c r="E12" s="104"/>
      <c r="F12" s="128" t="s">
        <v>8</v>
      </c>
      <c r="G12" s="129"/>
      <c r="H12" s="128" t="s">
        <v>9</v>
      </c>
      <c r="I12" s="130"/>
      <c r="J12" s="130"/>
      <c r="K12" s="131" t="s">
        <v>10</v>
      </c>
      <c r="L12" s="120"/>
      <c r="M12" s="132"/>
      <c r="N12" s="104"/>
      <c r="O12" s="133"/>
      <c r="P12" s="133"/>
      <c r="Q12" s="133"/>
      <c r="R12" s="133"/>
      <c r="S12" s="133"/>
      <c r="T12" s="133"/>
      <c r="U12" s="133"/>
      <c r="V12" s="134"/>
      <c r="W12" s="7" t="s">
        <v>8</v>
      </c>
      <c r="X12" s="7"/>
      <c r="Y12" s="8" t="s">
        <v>9</v>
      </c>
      <c r="Z12" s="135"/>
      <c r="AA12" s="133"/>
      <c r="AB12" s="7" t="s">
        <v>10</v>
      </c>
      <c r="AC12" s="118"/>
      <c r="AD12" s="136" t="s">
        <v>38</v>
      </c>
      <c r="AE12" s="137" t="s">
        <v>39</v>
      </c>
      <c r="AF12" s="137" t="s">
        <v>40</v>
      </c>
      <c r="AG12" s="112"/>
      <c r="AH12" s="9" t="s">
        <v>39</v>
      </c>
      <c r="AI12" s="9" t="s">
        <v>42</v>
      </c>
      <c r="AJ12" s="9" t="s">
        <v>43</v>
      </c>
      <c r="XEV12" s="117" t="s">
        <v>11</v>
      </c>
      <c r="XEW12" s="117" t="s">
        <v>12</v>
      </c>
      <c r="XEX12" s="117" t="s">
        <v>9</v>
      </c>
      <c r="XEY12" s="117" t="s">
        <v>8</v>
      </c>
    </row>
    <row r="13" spans="1:36 16376:16379" ht="64.5" customHeight="1" x14ac:dyDescent="0.25">
      <c r="A13" s="138" t="s">
        <v>341</v>
      </c>
      <c r="B13" s="139" t="s">
        <v>60</v>
      </c>
      <c r="C13" s="140" t="s">
        <v>83</v>
      </c>
      <c r="D13" s="140" t="s">
        <v>84</v>
      </c>
      <c r="E13" s="140" t="s">
        <v>85</v>
      </c>
      <c r="F13" s="13" t="s">
        <v>13</v>
      </c>
      <c r="G13" s="141" t="str">
        <f>IF(F13="(1) RARA VEZ","1", IF(F13="(2) IMPROBABLE","2",IF(F13="(3) POSIBLE","3",IF(F13="(4) PROBABLE","4",IF(F13="(5) CASI SEGURO","5","")))))</f>
        <v>1</v>
      </c>
      <c r="H13" s="142" t="s">
        <v>18</v>
      </c>
      <c r="I13" s="143" t="str">
        <f>IF(H13="(5) MODERADO","5", IF(H13="(10) MAYOR","10",IF(H13="(20) CATASTROFICO","20","")))</f>
        <v>5</v>
      </c>
      <c r="J13" s="143">
        <f>G13*I13</f>
        <v>5</v>
      </c>
      <c r="K13" s="144">
        <v>5</v>
      </c>
      <c r="L13" s="140" t="s">
        <v>89</v>
      </c>
      <c r="M13" s="145" t="s">
        <v>6</v>
      </c>
      <c r="N13" s="146" t="s">
        <v>11</v>
      </c>
      <c r="O13" s="147">
        <f>IF(N13="SÍ",15,"0")</f>
        <v>15</v>
      </c>
      <c r="P13" s="148">
        <f>SUM(O13:O19)</f>
        <v>40</v>
      </c>
      <c r="Q13" s="149">
        <f>IF(AND($P13&gt;=0,$P13&lt;=50),0,IF(AND($P13&gt;50,$P13&lt;=75),1,IF(AND($P13&gt;75,$P13&lt;=100),2,"")))</f>
        <v>0</v>
      </c>
      <c r="R13" s="149">
        <f>$G13-$Q13</f>
        <v>1</v>
      </c>
      <c r="S13" s="150">
        <f>IF($R13&lt;=0,1,$R13)</f>
        <v>1</v>
      </c>
      <c r="T13" s="149">
        <f>$I13-$Q13</f>
        <v>5</v>
      </c>
      <c r="U13" s="150" t="str">
        <f>IF($T13=19,10,IF($T13=18,5,IF($T13=9,5,IF($T13=8,5,I13))))</f>
        <v>5</v>
      </c>
      <c r="V13" s="151" t="s">
        <v>8</v>
      </c>
      <c r="W13" s="152" t="str">
        <f>IF(AND($V13="PROBABILIDAD",$S13=1),$XEV$6,IF(AND($V13="PROBABILIDAD",$S13=2),$XEV$5,IF(AND($V13="PROBABILIDAD",$S13=3),$XEV$4,IF(AND($V13="PROBABILIDAD",$S13=4),$XEV$3,IF(AND($V13="PROBABILIDAD",$S13=5),$XEV$2,$F13)))))</f>
        <v>(1) RARA VEZ</v>
      </c>
      <c r="X13" s="153">
        <f>IF($V13="PROBABILIDAD",$S13,$G13)</f>
        <v>1</v>
      </c>
      <c r="Y13" s="154" t="str">
        <f>IF(AND($V13="IMPACTO",$T13=18),$XEV$10,IF(AND($V13="IMPACTO",$T13=19),$XEW$10,IF(AND($V13="IMPACTO",$T13=20),$XEX$10,IF(AND($V13="IMPACTO",$T13&lt;10),$XEV$10,$H13))))</f>
        <v>(5) MODERADO</v>
      </c>
      <c r="Z13" s="155" t="str">
        <f>IF($V13="IMPACTO",$U13,$I13)</f>
        <v>5</v>
      </c>
      <c r="AA13" s="143">
        <f>$X13*$Z13</f>
        <v>5</v>
      </c>
      <c r="AB13" s="156">
        <v>5</v>
      </c>
      <c r="AC13" s="157" t="s">
        <v>90</v>
      </c>
      <c r="AD13" s="158" t="s">
        <v>91</v>
      </c>
      <c r="AE13" s="159" t="s">
        <v>92</v>
      </c>
      <c r="AF13" s="159" t="s">
        <v>93</v>
      </c>
      <c r="AG13" s="160"/>
      <c r="AH13" s="161"/>
      <c r="AI13" s="39" t="s">
        <v>94</v>
      </c>
      <c r="AJ13" s="162" t="s">
        <v>95</v>
      </c>
    </row>
    <row r="14" spans="1:36 16376:16379" ht="64.5" customHeight="1" x14ac:dyDescent="0.25">
      <c r="A14" s="163"/>
      <c r="B14" s="164"/>
      <c r="C14" s="140"/>
      <c r="D14" s="140"/>
      <c r="E14" s="140"/>
      <c r="F14" s="14"/>
      <c r="G14" s="165"/>
      <c r="H14" s="54"/>
      <c r="I14" s="166"/>
      <c r="J14" s="166"/>
      <c r="K14" s="63"/>
      <c r="L14" s="140"/>
      <c r="M14" s="167" t="s">
        <v>7</v>
      </c>
      <c r="N14" s="168" t="s">
        <v>11</v>
      </c>
      <c r="O14" s="169">
        <f>IF(N14="SÍ",5,"0")</f>
        <v>5</v>
      </c>
      <c r="P14" s="166"/>
      <c r="Q14" s="170"/>
      <c r="R14" s="170"/>
      <c r="S14" s="171"/>
      <c r="T14" s="170"/>
      <c r="U14" s="171"/>
      <c r="V14" s="172"/>
      <c r="W14" s="173"/>
      <c r="X14" s="174"/>
      <c r="Y14" s="175"/>
      <c r="Z14" s="176"/>
      <c r="AA14" s="166"/>
      <c r="AB14" s="177"/>
      <c r="AC14" s="157"/>
      <c r="AD14" s="158"/>
      <c r="AE14" s="159"/>
      <c r="AF14" s="159"/>
      <c r="AG14" s="178"/>
      <c r="AH14" s="179"/>
      <c r="AI14" s="39"/>
      <c r="AJ14" s="180"/>
    </row>
    <row r="15" spans="1:36 16376:16379" ht="64.5" customHeight="1" x14ac:dyDescent="0.25">
      <c r="A15" s="163"/>
      <c r="B15" s="164"/>
      <c r="C15" s="140"/>
      <c r="D15" s="140"/>
      <c r="E15" s="140"/>
      <c r="F15" s="14"/>
      <c r="G15" s="165"/>
      <c r="H15" s="54"/>
      <c r="I15" s="166"/>
      <c r="J15" s="166"/>
      <c r="K15" s="63" t="s">
        <v>105</v>
      </c>
      <c r="L15" s="140"/>
      <c r="M15" s="181" t="s">
        <v>3</v>
      </c>
      <c r="N15" s="168" t="s">
        <v>12</v>
      </c>
      <c r="O15" s="169" t="str">
        <f>IF(N15="SÍ",15,"0")</f>
        <v>0</v>
      </c>
      <c r="P15" s="166"/>
      <c r="Q15" s="170"/>
      <c r="R15" s="170"/>
      <c r="S15" s="171"/>
      <c r="T15" s="170"/>
      <c r="U15" s="171"/>
      <c r="V15" s="172"/>
      <c r="W15" s="173"/>
      <c r="X15" s="174"/>
      <c r="Y15" s="175"/>
      <c r="Z15" s="176"/>
      <c r="AA15" s="166"/>
      <c r="AB15" s="63" t="s">
        <v>105</v>
      </c>
      <c r="AC15" s="157"/>
      <c r="AD15" s="158"/>
      <c r="AE15" s="159"/>
      <c r="AF15" s="159"/>
      <c r="AG15" s="178"/>
      <c r="AH15" s="179"/>
      <c r="AI15" s="39"/>
      <c r="AJ15" s="180"/>
    </row>
    <row r="16" spans="1:36 16376:16379" ht="64.5" customHeight="1" x14ac:dyDescent="0.25">
      <c r="A16" s="163"/>
      <c r="B16" s="164"/>
      <c r="C16" s="140"/>
      <c r="D16" s="140"/>
      <c r="E16" s="140"/>
      <c r="F16" s="14"/>
      <c r="G16" s="165"/>
      <c r="H16" s="54"/>
      <c r="I16" s="166"/>
      <c r="J16" s="166"/>
      <c r="K16" s="63"/>
      <c r="L16" s="140"/>
      <c r="M16" s="181" t="s">
        <v>4</v>
      </c>
      <c r="N16" s="168" t="s">
        <v>11</v>
      </c>
      <c r="O16" s="169">
        <f>IF(N16="SÍ",10,"0")</f>
        <v>10</v>
      </c>
      <c r="P16" s="166"/>
      <c r="Q16" s="170"/>
      <c r="R16" s="170"/>
      <c r="S16" s="171"/>
      <c r="T16" s="170"/>
      <c r="U16" s="171"/>
      <c r="V16" s="172"/>
      <c r="W16" s="173"/>
      <c r="X16" s="174"/>
      <c r="Y16" s="175"/>
      <c r="Z16" s="176"/>
      <c r="AA16" s="166"/>
      <c r="AB16" s="63"/>
      <c r="AC16" s="157"/>
      <c r="AD16" s="158"/>
      <c r="AE16" s="159"/>
      <c r="AF16" s="159"/>
      <c r="AG16" s="178"/>
      <c r="AH16" s="179"/>
      <c r="AI16" s="39"/>
      <c r="AJ16" s="180"/>
    </row>
    <row r="17" spans="1:36" ht="64.5" customHeight="1" x14ac:dyDescent="0.25">
      <c r="A17" s="163"/>
      <c r="B17" s="164"/>
      <c r="C17" s="140"/>
      <c r="D17" s="140"/>
      <c r="E17" s="140"/>
      <c r="F17" s="14"/>
      <c r="G17" s="165"/>
      <c r="H17" s="54"/>
      <c r="I17" s="166"/>
      <c r="J17" s="166"/>
      <c r="K17" s="63"/>
      <c r="L17" s="140"/>
      <c r="M17" s="167" t="s">
        <v>30</v>
      </c>
      <c r="N17" s="168" t="s">
        <v>12</v>
      </c>
      <c r="O17" s="169" t="str">
        <f>IF(N17="SÍ",15,"0")</f>
        <v>0</v>
      </c>
      <c r="P17" s="166"/>
      <c r="Q17" s="170"/>
      <c r="R17" s="170"/>
      <c r="S17" s="171"/>
      <c r="T17" s="170"/>
      <c r="U17" s="171"/>
      <c r="V17" s="172"/>
      <c r="W17" s="173"/>
      <c r="X17" s="174"/>
      <c r="Y17" s="175"/>
      <c r="Z17" s="176"/>
      <c r="AA17" s="166"/>
      <c r="AB17" s="63"/>
      <c r="AC17" s="157"/>
      <c r="AD17" s="158"/>
      <c r="AE17" s="159"/>
      <c r="AF17" s="159"/>
      <c r="AG17" s="178"/>
      <c r="AH17" s="179"/>
      <c r="AI17" s="39"/>
      <c r="AJ17" s="180"/>
    </row>
    <row r="18" spans="1:36" ht="64.5" customHeight="1" x14ac:dyDescent="0.25">
      <c r="A18" s="163"/>
      <c r="B18" s="164"/>
      <c r="C18" s="140"/>
      <c r="D18" s="140"/>
      <c r="E18" s="140"/>
      <c r="F18" s="14"/>
      <c r="G18" s="165"/>
      <c r="H18" s="54"/>
      <c r="I18" s="166"/>
      <c r="J18" s="166"/>
      <c r="K18" s="63"/>
      <c r="L18" s="140"/>
      <c r="M18" s="167" t="s">
        <v>5</v>
      </c>
      <c r="N18" s="168" t="s">
        <v>11</v>
      </c>
      <c r="O18" s="169">
        <f>IF(N18="SÍ",10,"0")</f>
        <v>10</v>
      </c>
      <c r="P18" s="166"/>
      <c r="Q18" s="170"/>
      <c r="R18" s="170"/>
      <c r="S18" s="171"/>
      <c r="T18" s="170"/>
      <c r="U18" s="171"/>
      <c r="V18" s="172"/>
      <c r="W18" s="173"/>
      <c r="X18" s="174"/>
      <c r="Y18" s="175"/>
      <c r="Z18" s="176"/>
      <c r="AA18" s="166"/>
      <c r="AB18" s="63"/>
      <c r="AC18" s="157"/>
      <c r="AD18" s="158"/>
      <c r="AE18" s="159"/>
      <c r="AF18" s="159"/>
      <c r="AG18" s="178"/>
      <c r="AH18" s="179"/>
      <c r="AI18" s="39"/>
      <c r="AJ18" s="180"/>
    </row>
    <row r="19" spans="1:36" ht="42" customHeight="1" thickBot="1" x14ac:dyDescent="0.3">
      <c r="A19" s="163"/>
      <c r="B19" s="164"/>
      <c r="C19" s="140"/>
      <c r="D19" s="140"/>
      <c r="E19" s="140"/>
      <c r="F19" s="15"/>
      <c r="G19" s="182"/>
      <c r="H19" s="28"/>
      <c r="I19" s="166"/>
      <c r="J19" s="166"/>
      <c r="K19" s="79"/>
      <c r="L19" s="140"/>
      <c r="M19" s="183" t="s">
        <v>29</v>
      </c>
      <c r="N19" s="168" t="s">
        <v>12</v>
      </c>
      <c r="O19" s="169" t="str">
        <f>IF(N19="SÍ",30,"0")</f>
        <v>0</v>
      </c>
      <c r="P19" s="166"/>
      <c r="Q19" s="170"/>
      <c r="R19" s="170"/>
      <c r="S19" s="171"/>
      <c r="T19" s="170"/>
      <c r="U19" s="171"/>
      <c r="V19" s="172"/>
      <c r="W19" s="184"/>
      <c r="X19" s="185"/>
      <c r="Y19" s="186"/>
      <c r="Z19" s="176"/>
      <c r="AA19" s="166"/>
      <c r="AB19" s="63"/>
      <c r="AC19" s="157"/>
      <c r="AD19" s="158"/>
      <c r="AE19" s="159"/>
      <c r="AF19" s="159"/>
      <c r="AG19" s="178"/>
      <c r="AH19" s="179"/>
      <c r="AI19" s="39"/>
      <c r="AJ19" s="180"/>
    </row>
    <row r="20" spans="1:36" ht="64.5" customHeight="1" x14ac:dyDescent="0.25">
      <c r="A20" s="163"/>
      <c r="B20" s="164"/>
      <c r="C20" s="140" t="s">
        <v>86</v>
      </c>
      <c r="D20" s="140" t="s">
        <v>87</v>
      </c>
      <c r="E20" s="140" t="s">
        <v>88</v>
      </c>
      <c r="F20" s="13" t="s">
        <v>13</v>
      </c>
      <c r="G20" s="141" t="str">
        <f>IF(F20="(1) RARA VEZ","1", IF(F20="(2) IMPROBABLE","2",IF(F20="(3) POSIBLE","3",IF(F20="(4) PROBABLE","4",IF(F20="(5) CASI SEGURO","5","")))))</f>
        <v>1</v>
      </c>
      <c r="H20" s="142" t="s">
        <v>18</v>
      </c>
      <c r="I20" s="187" t="str">
        <f>IF(H20="(5) MODERADO","5", IF(H20="(10) MAYOR","10",IF(H20="(20) CATASTROFICO","20","")))</f>
        <v>5</v>
      </c>
      <c r="J20" s="187">
        <f>G20*I20</f>
        <v>5</v>
      </c>
      <c r="K20" s="144">
        <f>+J20</f>
        <v>5</v>
      </c>
      <c r="L20" s="188" t="s">
        <v>51</v>
      </c>
      <c r="M20" s="189" t="s">
        <v>6</v>
      </c>
      <c r="N20" s="190" t="s">
        <v>11</v>
      </c>
      <c r="O20" s="191">
        <f>IF(N20="SÍ",15,"0")</f>
        <v>15</v>
      </c>
      <c r="P20" s="192">
        <f>SUM(O20:O26)</f>
        <v>40</v>
      </c>
      <c r="Q20" s="193">
        <f>IF(AND($P20&gt;=0,$P20&lt;=50),0,IF(AND($P20&gt;50,$P20&lt;=75),1,IF(AND($P20&gt;75,$P20&lt;=100),2,"")))</f>
        <v>0</v>
      </c>
      <c r="R20" s="193">
        <f>$G20-$Q20</f>
        <v>1</v>
      </c>
      <c r="S20" s="194">
        <f>IF($R20&lt;=0,1,$R20)</f>
        <v>1</v>
      </c>
      <c r="T20" s="193">
        <f>$I20-$Q20</f>
        <v>5</v>
      </c>
      <c r="U20" s="194" t="str">
        <f>IF($T20=19,10,IF($T20=18,5,IF($T20=9,5,IF($T20=8,5,I20))))</f>
        <v>5</v>
      </c>
      <c r="V20" s="25" t="s">
        <v>8</v>
      </c>
      <c r="W20" s="24" t="s">
        <v>13</v>
      </c>
      <c r="X20" s="195">
        <f>IF($V20="PROBABILIDAD",$S20,$G20)</f>
        <v>1</v>
      </c>
      <c r="Y20" s="154" t="str">
        <f>IF(AND($V20="IMPACTO",$T20=18),$XEV$10,IF(AND($V20="IMPACTO",$T20=19),$XEW$10,IF(AND($V20="IMPACTO",$T20=20),$XEX$10,IF(AND($V20="IMPACTO",$T20&lt;10),$XEV$10,$H20))))</f>
        <v>(5) MODERADO</v>
      </c>
      <c r="Z20" s="196" t="str">
        <f>IF($V20="IMPACTO",$U20,$I20)</f>
        <v>5</v>
      </c>
      <c r="AA20" s="187">
        <f>$X20*$Z20</f>
        <v>5</v>
      </c>
      <c r="AB20" s="197">
        <f>$AA20</f>
        <v>5</v>
      </c>
      <c r="AC20" s="157" t="s">
        <v>96</v>
      </c>
      <c r="AD20" s="67" t="s">
        <v>91</v>
      </c>
      <c r="AE20" s="159" t="s">
        <v>97</v>
      </c>
      <c r="AF20" s="39" t="s">
        <v>98</v>
      </c>
      <c r="AG20" s="160"/>
      <c r="AH20" s="39"/>
      <c r="AI20" s="39" t="s">
        <v>94</v>
      </c>
      <c r="AJ20" s="162" t="s">
        <v>99</v>
      </c>
    </row>
    <row r="21" spans="1:36" ht="64.5" customHeight="1" x14ac:dyDescent="0.25">
      <c r="A21" s="163"/>
      <c r="B21" s="164"/>
      <c r="C21" s="140"/>
      <c r="D21" s="140"/>
      <c r="E21" s="140"/>
      <c r="F21" s="14"/>
      <c r="G21" s="165"/>
      <c r="H21" s="54"/>
      <c r="I21" s="187"/>
      <c r="J21" s="187"/>
      <c r="K21" s="63"/>
      <c r="L21" s="198"/>
      <c r="M21" s="199" t="s">
        <v>7</v>
      </c>
      <c r="N21" s="190" t="s">
        <v>11</v>
      </c>
      <c r="O21" s="200">
        <f>IF(N21="SÍ",5,"0")</f>
        <v>5</v>
      </c>
      <c r="P21" s="187"/>
      <c r="Q21" s="201"/>
      <c r="R21" s="201"/>
      <c r="S21" s="202"/>
      <c r="T21" s="201"/>
      <c r="U21" s="202"/>
      <c r="V21" s="20"/>
      <c r="W21" s="21"/>
      <c r="X21" s="203"/>
      <c r="Y21" s="175"/>
      <c r="Z21" s="196"/>
      <c r="AA21" s="187"/>
      <c r="AB21" s="177"/>
      <c r="AC21" s="157"/>
      <c r="AD21" s="67"/>
      <c r="AE21" s="159"/>
      <c r="AF21" s="39"/>
      <c r="AG21" s="178"/>
      <c r="AH21" s="39"/>
      <c r="AI21" s="39"/>
      <c r="AJ21" s="180"/>
    </row>
    <row r="22" spans="1:36" ht="39" customHeight="1" x14ac:dyDescent="0.25">
      <c r="A22" s="163"/>
      <c r="B22" s="164"/>
      <c r="C22" s="140"/>
      <c r="D22" s="140"/>
      <c r="E22" s="140"/>
      <c r="F22" s="14"/>
      <c r="G22" s="165"/>
      <c r="H22" s="54"/>
      <c r="I22" s="187"/>
      <c r="J22" s="187"/>
      <c r="K22" s="63" t="str">
        <f>IF(AND(J20&gt;=5,J20&lt;=10),"BAJA",IF(AND(J20&gt;=15,J20&lt;=25),"MODERADA",IF(AND(J20&gt;=30,J20&lt;=50),"ALTA",IF(AND(J20&gt;=60,J20&lt;=100),"EXTREMA",""))))</f>
        <v>BAJA</v>
      </c>
      <c r="L22" s="198"/>
      <c r="M22" s="204" t="s">
        <v>3</v>
      </c>
      <c r="N22" s="190" t="s">
        <v>12</v>
      </c>
      <c r="O22" s="200" t="str">
        <f>IF(N22="SÍ",15,"0")</f>
        <v>0</v>
      </c>
      <c r="P22" s="187"/>
      <c r="Q22" s="201"/>
      <c r="R22" s="201"/>
      <c r="S22" s="202"/>
      <c r="T22" s="201"/>
      <c r="U22" s="202"/>
      <c r="V22" s="20"/>
      <c r="W22" s="21"/>
      <c r="X22" s="203"/>
      <c r="Y22" s="175"/>
      <c r="Z22" s="196"/>
      <c r="AA22" s="187"/>
      <c r="AB22" s="63" t="str">
        <f>IF(AND($AA20&gt;=5,$AA20&lt;=10),"BAJA",IF(AND($AA20&gt;=15,$AA20&lt;=25),"MODERADA",IF(AND($AA20&gt;=30,$AA20&lt;=50),"ALTA",IF(AND($AA20&gt;=60,$AA20&lt;=100),"EXTREMA",""))))</f>
        <v>BAJA</v>
      </c>
      <c r="AC22" s="157"/>
      <c r="AD22" s="67"/>
      <c r="AE22" s="159"/>
      <c r="AF22" s="39"/>
      <c r="AG22" s="178"/>
      <c r="AH22" s="39"/>
      <c r="AI22" s="39"/>
      <c r="AJ22" s="180"/>
    </row>
    <row r="23" spans="1:36" ht="37.5" customHeight="1" x14ac:dyDescent="0.25">
      <c r="A23" s="163"/>
      <c r="B23" s="164"/>
      <c r="C23" s="140"/>
      <c r="D23" s="140"/>
      <c r="E23" s="140"/>
      <c r="F23" s="14"/>
      <c r="G23" s="165"/>
      <c r="H23" s="54"/>
      <c r="I23" s="187"/>
      <c r="J23" s="187"/>
      <c r="K23" s="63"/>
      <c r="L23" s="198"/>
      <c r="M23" s="205" t="s">
        <v>4</v>
      </c>
      <c r="N23" s="190" t="s">
        <v>11</v>
      </c>
      <c r="O23" s="200">
        <f>IF(N23="SÍ",10,"0")</f>
        <v>10</v>
      </c>
      <c r="P23" s="187"/>
      <c r="Q23" s="201"/>
      <c r="R23" s="201"/>
      <c r="S23" s="202"/>
      <c r="T23" s="201"/>
      <c r="U23" s="202"/>
      <c r="V23" s="20"/>
      <c r="W23" s="21"/>
      <c r="X23" s="203"/>
      <c r="Y23" s="175"/>
      <c r="Z23" s="196"/>
      <c r="AA23" s="187"/>
      <c r="AB23" s="63"/>
      <c r="AC23" s="157"/>
      <c r="AD23" s="67"/>
      <c r="AE23" s="159"/>
      <c r="AF23" s="39"/>
      <c r="AG23" s="178"/>
      <c r="AH23" s="39"/>
      <c r="AI23" s="39"/>
      <c r="AJ23" s="180"/>
    </row>
    <row r="24" spans="1:36" ht="55.5" customHeight="1" x14ac:dyDescent="0.25">
      <c r="A24" s="163"/>
      <c r="B24" s="164"/>
      <c r="C24" s="140"/>
      <c r="D24" s="140"/>
      <c r="E24" s="140"/>
      <c r="F24" s="14"/>
      <c r="G24" s="165"/>
      <c r="H24" s="54"/>
      <c r="I24" s="187"/>
      <c r="J24" s="187"/>
      <c r="K24" s="63"/>
      <c r="L24" s="198"/>
      <c r="M24" s="199" t="s">
        <v>30</v>
      </c>
      <c r="N24" s="190" t="s">
        <v>12</v>
      </c>
      <c r="O24" s="200" t="str">
        <f>IF(N24="SÍ",15,"0")</f>
        <v>0</v>
      </c>
      <c r="P24" s="187"/>
      <c r="Q24" s="201"/>
      <c r="R24" s="201"/>
      <c r="S24" s="202"/>
      <c r="T24" s="201"/>
      <c r="U24" s="202"/>
      <c r="V24" s="20"/>
      <c r="W24" s="21"/>
      <c r="X24" s="203"/>
      <c r="Y24" s="175"/>
      <c r="Z24" s="196"/>
      <c r="AA24" s="187"/>
      <c r="AB24" s="63"/>
      <c r="AC24" s="157"/>
      <c r="AD24" s="67"/>
      <c r="AE24" s="159"/>
      <c r="AF24" s="39"/>
      <c r="AG24" s="178"/>
      <c r="AH24" s="39"/>
      <c r="AI24" s="39"/>
      <c r="AJ24" s="180"/>
    </row>
    <row r="25" spans="1:36" ht="64.5" customHeight="1" x14ac:dyDescent="0.25">
      <c r="A25" s="163"/>
      <c r="B25" s="164"/>
      <c r="C25" s="140"/>
      <c r="D25" s="140"/>
      <c r="E25" s="140"/>
      <c r="F25" s="14"/>
      <c r="G25" s="165"/>
      <c r="H25" s="54"/>
      <c r="I25" s="187"/>
      <c r="J25" s="187"/>
      <c r="K25" s="63"/>
      <c r="L25" s="198"/>
      <c r="M25" s="199" t="s">
        <v>5</v>
      </c>
      <c r="N25" s="190" t="s">
        <v>11</v>
      </c>
      <c r="O25" s="200">
        <f>IF(N25="SÍ",10,"0")</f>
        <v>10</v>
      </c>
      <c r="P25" s="187"/>
      <c r="Q25" s="201"/>
      <c r="R25" s="201"/>
      <c r="S25" s="202"/>
      <c r="T25" s="201"/>
      <c r="U25" s="202"/>
      <c r="V25" s="20"/>
      <c r="W25" s="21"/>
      <c r="X25" s="203"/>
      <c r="Y25" s="175"/>
      <c r="Z25" s="196"/>
      <c r="AA25" s="187"/>
      <c r="AB25" s="63"/>
      <c r="AC25" s="157"/>
      <c r="AD25" s="67"/>
      <c r="AE25" s="159"/>
      <c r="AF25" s="39"/>
      <c r="AG25" s="178"/>
      <c r="AH25" s="39"/>
      <c r="AI25" s="39"/>
      <c r="AJ25" s="180"/>
    </row>
    <row r="26" spans="1:36" ht="34.5" customHeight="1" thickBot="1" x14ac:dyDescent="0.3">
      <c r="A26" s="163"/>
      <c r="B26" s="164"/>
      <c r="C26" s="206"/>
      <c r="D26" s="206"/>
      <c r="E26" s="206"/>
      <c r="F26" s="15"/>
      <c r="G26" s="182"/>
      <c r="H26" s="54"/>
      <c r="I26" s="187"/>
      <c r="J26" s="187"/>
      <c r="K26" s="79"/>
      <c r="L26" s="198"/>
      <c r="M26" s="207" t="s">
        <v>29</v>
      </c>
      <c r="N26" s="208" t="s">
        <v>12</v>
      </c>
      <c r="O26" s="200" t="str">
        <f>IF(N26="SÍ",30,"0")</f>
        <v>0</v>
      </c>
      <c r="P26" s="187"/>
      <c r="Q26" s="201"/>
      <c r="R26" s="201"/>
      <c r="S26" s="202"/>
      <c r="T26" s="201"/>
      <c r="U26" s="202"/>
      <c r="V26" s="20"/>
      <c r="W26" s="21"/>
      <c r="X26" s="203"/>
      <c r="Y26" s="175"/>
      <c r="Z26" s="196"/>
      <c r="AA26" s="187"/>
      <c r="AB26" s="79"/>
      <c r="AC26" s="188"/>
      <c r="AD26" s="32"/>
      <c r="AE26" s="209"/>
      <c r="AF26" s="43"/>
      <c r="AG26" s="210"/>
      <c r="AH26" s="43"/>
      <c r="AI26" s="43"/>
      <c r="AJ26" s="211"/>
    </row>
    <row r="27" spans="1:36" ht="50.25" customHeight="1" x14ac:dyDescent="0.25">
      <c r="A27" s="212" t="s">
        <v>342</v>
      </c>
      <c r="B27" s="213" t="s">
        <v>59</v>
      </c>
      <c r="C27" s="91" t="s">
        <v>100</v>
      </c>
      <c r="D27" s="91" t="s">
        <v>101</v>
      </c>
      <c r="E27" s="91" t="s">
        <v>102</v>
      </c>
      <c r="F27" s="13" t="s">
        <v>15</v>
      </c>
      <c r="G27" s="141" t="str">
        <f>IF(F27="(1) RARA VEZ","1", IF(F27="(2) IMPROBABLE","2",IF(F27="(3) POSIBLE","3",IF(F27="(4) PROBABLE","4",IF(F27="(5) CASI SEGURO","5","")))))</f>
        <v>3</v>
      </c>
      <c r="H27" s="13" t="s">
        <v>20</v>
      </c>
      <c r="I27" s="214" t="str">
        <f>IF(H27="(5) MODERADO","5", IF(H27="(10) MAYOR","10",IF(H27="(20) CATASTROFICO","20","")))</f>
        <v>10</v>
      </c>
      <c r="J27" s="214">
        <f>G27*I27</f>
        <v>30</v>
      </c>
      <c r="K27" s="215">
        <v>30</v>
      </c>
      <c r="L27" s="216" t="s">
        <v>107</v>
      </c>
      <c r="M27" s="217" t="s">
        <v>6</v>
      </c>
      <c r="N27" s="218" t="s">
        <v>11</v>
      </c>
      <c r="O27" s="219">
        <f>IF(N27="SÍ",15,"0")</f>
        <v>15</v>
      </c>
      <c r="P27" s="220">
        <f>SUM(O27:O33)</f>
        <v>85</v>
      </c>
      <c r="Q27" s="221">
        <f>IF(AND($P27&gt;=0,$P27&lt;=50),0,IF(AND($P27&gt;50,$P27&lt;=75),1,IF(AND($P27&gt;75,$P27&lt;=100),2,"")))</f>
        <v>2</v>
      </c>
      <c r="R27" s="221">
        <f>$G27-$Q27</f>
        <v>1</v>
      </c>
      <c r="S27" s="222">
        <f>IF($R27&lt;=0,1,$R27)</f>
        <v>1</v>
      </c>
      <c r="T27" s="221">
        <f>$I27-$Q27</f>
        <v>8</v>
      </c>
      <c r="U27" s="222">
        <f>IF($T27=19,10,IF($T27=18,5,IF($T27=9,5,IF($T27=8,5,I27))))</f>
        <v>5</v>
      </c>
      <c r="V27" s="223" t="s">
        <v>8</v>
      </c>
      <c r="W27" s="52" t="s">
        <v>13</v>
      </c>
      <c r="X27" s="224">
        <f>IF($V27="PROBABILIDAD",$S27,$G27)</f>
        <v>1</v>
      </c>
      <c r="Y27" s="225" t="s">
        <v>20</v>
      </c>
      <c r="Z27" s="214" t="str">
        <f>IF($V27="IMPACTO",$U27,$I27)</f>
        <v>10</v>
      </c>
      <c r="AA27" s="214">
        <f>$X27*$Z27</f>
        <v>10</v>
      </c>
      <c r="AB27" s="156">
        <v>10</v>
      </c>
      <c r="AC27" s="91" t="s">
        <v>108</v>
      </c>
      <c r="AD27" s="91" t="s">
        <v>109</v>
      </c>
      <c r="AE27" s="91" t="s">
        <v>110</v>
      </c>
      <c r="AF27" s="91" t="s">
        <v>58</v>
      </c>
      <c r="AG27" s="226"/>
      <c r="AH27" s="91"/>
      <c r="AI27" s="91" t="s">
        <v>53</v>
      </c>
      <c r="AJ27" s="227" t="s">
        <v>111</v>
      </c>
    </row>
    <row r="28" spans="1:36" ht="48" customHeight="1" x14ac:dyDescent="0.25">
      <c r="A28" s="212"/>
      <c r="B28" s="228"/>
      <c r="C28" s="85"/>
      <c r="D28" s="87"/>
      <c r="E28" s="85"/>
      <c r="F28" s="14"/>
      <c r="G28" s="165"/>
      <c r="H28" s="14"/>
      <c r="I28" s="229"/>
      <c r="J28" s="229"/>
      <c r="K28" s="46"/>
      <c r="L28" s="140"/>
      <c r="M28" s="230" t="s">
        <v>7</v>
      </c>
      <c r="N28" s="231" t="s">
        <v>11</v>
      </c>
      <c r="O28" s="232">
        <f>IF(N28="SÍ",5,"0")</f>
        <v>5</v>
      </c>
      <c r="P28" s="229"/>
      <c r="Q28" s="233"/>
      <c r="R28" s="233"/>
      <c r="S28" s="234"/>
      <c r="T28" s="233"/>
      <c r="U28" s="234"/>
      <c r="V28" s="235"/>
      <c r="W28" s="49"/>
      <c r="X28" s="236"/>
      <c r="Y28" s="237"/>
      <c r="Z28" s="229"/>
      <c r="AA28" s="229"/>
      <c r="AB28" s="177"/>
      <c r="AC28" s="87"/>
      <c r="AD28" s="87"/>
      <c r="AE28" s="87"/>
      <c r="AF28" s="87"/>
      <c r="AG28" s="85"/>
      <c r="AH28" s="85"/>
      <c r="AI28" s="87"/>
      <c r="AJ28" s="238"/>
    </row>
    <row r="29" spans="1:36" ht="33" customHeight="1" x14ac:dyDescent="0.25">
      <c r="A29" s="212"/>
      <c r="B29" s="228"/>
      <c r="C29" s="85"/>
      <c r="D29" s="87"/>
      <c r="E29" s="85"/>
      <c r="F29" s="14"/>
      <c r="G29" s="165"/>
      <c r="H29" s="14"/>
      <c r="I29" s="229"/>
      <c r="J29" s="229"/>
      <c r="K29" s="46" t="s">
        <v>106</v>
      </c>
      <c r="L29" s="140"/>
      <c r="M29" s="239" t="s">
        <v>3</v>
      </c>
      <c r="N29" s="231" t="s">
        <v>12</v>
      </c>
      <c r="O29" s="232" t="str">
        <f>IF(N29="SÍ",15,"0")</f>
        <v>0</v>
      </c>
      <c r="P29" s="229"/>
      <c r="Q29" s="233"/>
      <c r="R29" s="233"/>
      <c r="S29" s="234"/>
      <c r="T29" s="233"/>
      <c r="U29" s="234"/>
      <c r="V29" s="235"/>
      <c r="W29" s="49"/>
      <c r="X29" s="236"/>
      <c r="Y29" s="237"/>
      <c r="Z29" s="229"/>
      <c r="AA29" s="229"/>
      <c r="AB29" s="63" t="s">
        <v>105</v>
      </c>
      <c r="AC29" s="87"/>
      <c r="AD29" s="87"/>
      <c r="AE29" s="87"/>
      <c r="AF29" s="87"/>
      <c r="AG29" s="85"/>
      <c r="AH29" s="85"/>
      <c r="AI29" s="87"/>
      <c r="AJ29" s="238"/>
    </row>
    <row r="30" spans="1:36" ht="26.25" customHeight="1" x14ac:dyDescent="0.25">
      <c r="A30" s="212"/>
      <c r="B30" s="228"/>
      <c r="C30" s="85"/>
      <c r="D30" s="87"/>
      <c r="E30" s="85"/>
      <c r="F30" s="14"/>
      <c r="G30" s="165"/>
      <c r="H30" s="14"/>
      <c r="I30" s="229"/>
      <c r="J30" s="229"/>
      <c r="K30" s="46"/>
      <c r="L30" s="140"/>
      <c r="M30" s="239" t="s">
        <v>4</v>
      </c>
      <c r="N30" s="231" t="s">
        <v>11</v>
      </c>
      <c r="O30" s="232">
        <f>IF(N30="SÍ",10,"0")</f>
        <v>10</v>
      </c>
      <c r="P30" s="229"/>
      <c r="Q30" s="233"/>
      <c r="R30" s="233"/>
      <c r="S30" s="234"/>
      <c r="T30" s="233"/>
      <c r="U30" s="234"/>
      <c r="V30" s="235"/>
      <c r="W30" s="49"/>
      <c r="X30" s="236"/>
      <c r="Y30" s="237"/>
      <c r="Z30" s="229"/>
      <c r="AA30" s="229"/>
      <c r="AB30" s="63"/>
      <c r="AC30" s="87"/>
      <c r="AD30" s="87"/>
      <c r="AE30" s="87"/>
      <c r="AF30" s="87"/>
      <c r="AG30" s="85"/>
      <c r="AH30" s="85"/>
      <c r="AI30" s="87"/>
      <c r="AJ30" s="238"/>
    </row>
    <row r="31" spans="1:36" ht="45" customHeight="1" x14ac:dyDescent="0.25">
      <c r="A31" s="212"/>
      <c r="B31" s="228"/>
      <c r="C31" s="85"/>
      <c r="D31" s="87"/>
      <c r="E31" s="85"/>
      <c r="F31" s="14"/>
      <c r="G31" s="165"/>
      <c r="H31" s="14"/>
      <c r="I31" s="229"/>
      <c r="J31" s="229"/>
      <c r="K31" s="46"/>
      <c r="L31" s="140"/>
      <c r="M31" s="230" t="s">
        <v>30</v>
      </c>
      <c r="N31" s="231" t="s">
        <v>11</v>
      </c>
      <c r="O31" s="232">
        <f>IF(N31="SÍ",15,"0")</f>
        <v>15</v>
      </c>
      <c r="P31" s="229"/>
      <c r="Q31" s="233"/>
      <c r="R31" s="233"/>
      <c r="S31" s="234"/>
      <c r="T31" s="233"/>
      <c r="U31" s="234"/>
      <c r="V31" s="235"/>
      <c r="W31" s="49"/>
      <c r="X31" s="236"/>
      <c r="Y31" s="237"/>
      <c r="Z31" s="229"/>
      <c r="AA31" s="229"/>
      <c r="AB31" s="63"/>
      <c r="AC31" s="87"/>
      <c r="AD31" s="87"/>
      <c r="AE31" s="87"/>
      <c r="AF31" s="87"/>
      <c r="AG31" s="85"/>
      <c r="AH31" s="85"/>
      <c r="AI31" s="87"/>
      <c r="AJ31" s="238"/>
    </row>
    <row r="32" spans="1:36" ht="51" customHeight="1" x14ac:dyDescent="0.25">
      <c r="A32" s="212"/>
      <c r="B32" s="228"/>
      <c r="C32" s="85"/>
      <c r="D32" s="87"/>
      <c r="E32" s="85"/>
      <c r="F32" s="14"/>
      <c r="G32" s="165"/>
      <c r="H32" s="14"/>
      <c r="I32" s="229"/>
      <c r="J32" s="229"/>
      <c r="K32" s="46"/>
      <c r="L32" s="140"/>
      <c r="M32" s="230" t="s">
        <v>5</v>
      </c>
      <c r="N32" s="231" t="s">
        <v>11</v>
      </c>
      <c r="O32" s="232">
        <f>IF(N32="SÍ",10,"0")</f>
        <v>10</v>
      </c>
      <c r="P32" s="229"/>
      <c r="Q32" s="233"/>
      <c r="R32" s="233"/>
      <c r="S32" s="234"/>
      <c r="T32" s="233"/>
      <c r="U32" s="234"/>
      <c r="V32" s="235"/>
      <c r="W32" s="49"/>
      <c r="X32" s="236"/>
      <c r="Y32" s="237"/>
      <c r="Z32" s="229"/>
      <c r="AA32" s="229"/>
      <c r="AB32" s="63"/>
      <c r="AC32" s="87"/>
      <c r="AD32" s="87"/>
      <c r="AE32" s="87"/>
      <c r="AF32" s="87"/>
      <c r="AG32" s="85"/>
      <c r="AH32" s="85"/>
      <c r="AI32" s="87"/>
      <c r="AJ32" s="238"/>
    </row>
    <row r="33" spans="1:36" ht="234" customHeight="1" x14ac:dyDescent="0.25">
      <c r="A33" s="212"/>
      <c r="B33" s="228"/>
      <c r="C33" s="85"/>
      <c r="D33" s="87"/>
      <c r="E33" s="85"/>
      <c r="F33" s="14"/>
      <c r="G33" s="165"/>
      <c r="H33" s="14"/>
      <c r="I33" s="229"/>
      <c r="J33" s="229"/>
      <c r="K33" s="46"/>
      <c r="L33" s="140"/>
      <c r="M33" s="230" t="s">
        <v>29</v>
      </c>
      <c r="N33" s="231" t="s">
        <v>11</v>
      </c>
      <c r="O33" s="232">
        <f>IF(N33="SÍ",30,"0")</f>
        <v>30</v>
      </c>
      <c r="P33" s="229"/>
      <c r="Q33" s="233"/>
      <c r="R33" s="233"/>
      <c r="S33" s="234"/>
      <c r="T33" s="233"/>
      <c r="U33" s="234"/>
      <c r="V33" s="235"/>
      <c r="W33" s="49"/>
      <c r="X33" s="236"/>
      <c r="Y33" s="237"/>
      <c r="Z33" s="229"/>
      <c r="AA33" s="229"/>
      <c r="AB33" s="63"/>
      <c r="AC33" s="87"/>
      <c r="AD33" s="87"/>
      <c r="AE33" s="87"/>
      <c r="AF33" s="87"/>
      <c r="AG33" s="85"/>
      <c r="AH33" s="85"/>
      <c r="AI33" s="87"/>
      <c r="AJ33" s="238"/>
    </row>
    <row r="34" spans="1:36" ht="50.25" customHeight="1" x14ac:dyDescent="0.25">
      <c r="A34" s="212"/>
      <c r="B34" s="228"/>
      <c r="C34" s="87" t="s">
        <v>103</v>
      </c>
      <c r="D34" s="87" t="s">
        <v>104</v>
      </c>
      <c r="E34" s="87" t="s">
        <v>54</v>
      </c>
      <c r="F34" s="14" t="s">
        <v>15</v>
      </c>
      <c r="G34" s="86" t="str">
        <f>IF(F34="(1) RARA VEZ","1", IF(F34="(2) IMPROBABLE","2",IF(F34="(3) POSIBLE","3",IF(F34="(4) PROBABLE","4",IF(F34="(5) CASI SEGURO","5","")))))</f>
        <v>3</v>
      </c>
      <c r="H34" s="17" t="s">
        <v>18</v>
      </c>
      <c r="I34" s="240" t="str">
        <f>IF(H34="(5) MODERADO","5", IF(H34="(10) MAYOR","10",IF(H34="(20) CATASTROFICO","20","")))</f>
        <v>5</v>
      </c>
      <c r="J34" s="240">
        <f>G34*I34</f>
        <v>15</v>
      </c>
      <c r="K34" s="41">
        <f>+J34</f>
        <v>15</v>
      </c>
      <c r="L34" s="83" t="s">
        <v>55</v>
      </c>
      <c r="M34" s="241" t="s">
        <v>6</v>
      </c>
      <c r="N34" s="242" t="s">
        <v>11</v>
      </c>
      <c r="O34" s="243">
        <f>IF(N34="SÍ",15,"0")</f>
        <v>15</v>
      </c>
      <c r="P34" s="244">
        <f>SUM(O34:O40)</f>
        <v>30</v>
      </c>
      <c r="Q34" s="245">
        <f>IF(AND($P34&gt;=0,$P34&lt;=50),0,IF(AND($P34&gt;50,$P34&lt;=75),1,IF(AND($P34&gt;75,$P34&lt;=100),2,"")))</f>
        <v>0</v>
      </c>
      <c r="R34" s="245">
        <f>$G34-$Q34</f>
        <v>3</v>
      </c>
      <c r="S34" s="246">
        <f>IF($R34&lt;=0,1,$R34)</f>
        <v>3</v>
      </c>
      <c r="T34" s="245">
        <f>$I34-$Q34</f>
        <v>5</v>
      </c>
      <c r="U34" s="246" t="str">
        <f>IF($T34=19,10,IF($T34=18,5,IF($T34=9,5,IF($T34=8,5,I34))))</f>
        <v>5</v>
      </c>
      <c r="V34" s="44" t="s">
        <v>9</v>
      </c>
      <c r="W34" s="237" t="str">
        <f>IF(AND($V34="PROBABILIDAD",$S34=1),$XAI$6,IF(AND($V34="PROBABILIDAD",$S34=2),$XAI$5,IF(AND($V34="PROBABILIDAD",$S34=3),$XAI$4,IF(AND($V34="PROBABILIDAD",$S34=4),$XAI$3,IF(AND($V34="PROBABILIDAD",$S34=5),$XAI$2,$F34)))))</f>
        <v>(3) POSIBLE</v>
      </c>
      <c r="X34" s="247" t="str">
        <f>IF($V34="PROBABILIDAD",$S34,$G34)</f>
        <v>3</v>
      </c>
      <c r="Y34" s="237" t="str">
        <f>IF(AND($V34="IMPACTO",$T34=18),$XEV$10,IF(AND($V34="IMPACTO",$T34=19),$XEW$10,IF(AND($V34="IMPACTO",$T34=20),$XEX$10,IF(AND($V34="IMPACTO",$T34&lt;10),$XEV$10,$H34))))</f>
        <v>(5) MODERADO</v>
      </c>
      <c r="Z34" s="240" t="str">
        <f>IF($V34="IMPACTO",$U34,$I34)</f>
        <v>5</v>
      </c>
      <c r="AA34" s="240">
        <f>$X34*$Z34</f>
        <v>15</v>
      </c>
      <c r="AB34" s="248">
        <f>$AA34</f>
        <v>15</v>
      </c>
      <c r="AC34" s="87" t="s">
        <v>56</v>
      </c>
      <c r="AD34" s="87" t="s">
        <v>109</v>
      </c>
      <c r="AE34" s="87" t="s">
        <v>57</v>
      </c>
      <c r="AF34" s="87" t="s">
        <v>58</v>
      </c>
      <c r="AG34" s="249"/>
      <c r="AH34" s="87"/>
      <c r="AI34" s="87" t="s">
        <v>53</v>
      </c>
      <c r="AJ34" s="238" t="s">
        <v>112</v>
      </c>
    </row>
    <row r="35" spans="1:36" ht="48" customHeight="1" x14ac:dyDescent="0.25">
      <c r="A35" s="212"/>
      <c r="B35" s="228"/>
      <c r="C35" s="85"/>
      <c r="D35" s="87"/>
      <c r="E35" s="85"/>
      <c r="F35" s="14"/>
      <c r="G35" s="86"/>
      <c r="H35" s="17"/>
      <c r="I35" s="240"/>
      <c r="J35" s="240"/>
      <c r="K35" s="41"/>
      <c r="L35" s="250"/>
      <c r="M35" s="241" t="s">
        <v>7</v>
      </c>
      <c r="N35" s="242" t="s">
        <v>11</v>
      </c>
      <c r="O35" s="243">
        <f>IF(N35="SÍ",5,"0")</f>
        <v>5</v>
      </c>
      <c r="P35" s="240"/>
      <c r="Q35" s="245"/>
      <c r="R35" s="245"/>
      <c r="S35" s="246"/>
      <c r="T35" s="245"/>
      <c r="U35" s="246"/>
      <c r="V35" s="44"/>
      <c r="W35" s="237"/>
      <c r="X35" s="247"/>
      <c r="Y35" s="237"/>
      <c r="Z35" s="240"/>
      <c r="AA35" s="240"/>
      <c r="AB35" s="248"/>
      <c r="AC35" s="87"/>
      <c r="AD35" s="87"/>
      <c r="AE35" s="87"/>
      <c r="AF35" s="87"/>
      <c r="AG35" s="85"/>
      <c r="AH35" s="85"/>
      <c r="AI35" s="87"/>
      <c r="AJ35" s="238"/>
    </row>
    <row r="36" spans="1:36" ht="33" customHeight="1" x14ac:dyDescent="0.25">
      <c r="A36" s="212"/>
      <c r="B36" s="228"/>
      <c r="C36" s="85"/>
      <c r="D36" s="87"/>
      <c r="E36" s="85"/>
      <c r="F36" s="14"/>
      <c r="G36" s="86"/>
      <c r="H36" s="17"/>
      <c r="I36" s="240"/>
      <c r="J36" s="240"/>
      <c r="K36" s="41" t="str">
        <f>IF(AND(J34&gt;=5,J34&lt;=10),"BAJA",IF(AND(J34&gt;=15,J34&lt;=25),"MODERADA",IF(AND(J34&gt;=30,J34&lt;=50),"ALTA",IF(AND(J34&gt;=60,J34&lt;=100),"EXTREMA",""))))</f>
        <v>MODERADA</v>
      </c>
      <c r="L36" s="250"/>
      <c r="M36" s="251" t="s">
        <v>3</v>
      </c>
      <c r="N36" s="242" t="s">
        <v>12</v>
      </c>
      <c r="O36" s="243" t="str">
        <f>IF(N36="SÍ",15,"0")</f>
        <v>0</v>
      </c>
      <c r="P36" s="240"/>
      <c r="Q36" s="245"/>
      <c r="R36" s="245"/>
      <c r="S36" s="246"/>
      <c r="T36" s="245"/>
      <c r="U36" s="246"/>
      <c r="V36" s="44"/>
      <c r="W36" s="237"/>
      <c r="X36" s="247"/>
      <c r="Y36" s="237"/>
      <c r="Z36" s="240"/>
      <c r="AA36" s="240"/>
      <c r="AB36" s="41" t="str">
        <f>IF(AND($AA34&gt;=5,$AA34&lt;=10),"BAJA",IF(AND($AA34&gt;=15,$AA34&lt;=25),"MODERADA",IF(AND($AA34&gt;=30,$AA34&lt;=50),"ALTA",IF(AND($AA34&gt;=60,$AA34&lt;=100),"EXTREMA",""))))</f>
        <v>MODERADA</v>
      </c>
      <c r="AC36" s="87"/>
      <c r="AD36" s="87"/>
      <c r="AE36" s="87"/>
      <c r="AF36" s="87"/>
      <c r="AG36" s="85"/>
      <c r="AH36" s="85"/>
      <c r="AI36" s="87"/>
      <c r="AJ36" s="238"/>
    </row>
    <row r="37" spans="1:36" ht="26.25" customHeight="1" x14ac:dyDescent="0.25">
      <c r="A37" s="212"/>
      <c r="B37" s="228"/>
      <c r="C37" s="85"/>
      <c r="D37" s="87"/>
      <c r="E37" s="85"/>
      <c r="F37" s="14"/>
      <c r="G37" s="86"/>
      <c r="H37" s="17"/>
      <c r="I37" s="240"/>
      <c r="J37" s="240"/>
      <c r="K37" s="41"/>
      <c r="L37" s="250"/>
      <c r="M37" s="251" t="s">
        <v>4</v>
      </c>
      <c r="N37" s="242" t="s">
        <v>11</v>
      </c>
      <c r="O37" s="243">
        <f>IF(N37="SÍ",10,"0")</f>
        <v>10</v>
      </c>
      <c r="P37" s="240"/>
      <c r="Q37" s="245"/>
      <c r="R37" s="245"/>
      <c r="S37" s="246"/>
      <c r="T37" s="245"/>
      <c r="U37" s="246"/>
      <c r="V37" s="44"/>
      <c r="W37" s="237"/>
      <c r="X37" s="247"/>
      <c r="Y37" s="237"/>
      <c r="Z37" s="240"/>
      <c r="AA37" s="240"/>
      <c r="AB37" s="41"/>
      <c r="AC37" s="87"/>
      <c r="AD37" s="87"/>
      <c r="AE37" s="87"/>
      <c r="AF37" s="87"/>
      <c r="AG37" s="85"/>
      <c r="AH37" s="85"/>
      <c r="AI37" s="87"/>
      <c r="AJ37" s="238"/>
    </row>
    <row r="38" spans="1:36" ht="45" customHeight="1" x14ac:dyDescent="0.25">
      <c r="A38" s="212"/>
      <c r="B38" s="228"/>
      <c r="C38" s="85"/>
      <c r="D38" s="87"/>
      <c r="E38" s="85"/>
      <c r="F38" s="14"/>
      <c r="G38" s="86"/>
      <c r="H38" s="17"/>
      <c r="I38" s="240"/>
      <c r="J38" s="240"/>
      <c r="K38" s="41"/>
      <c r="L38" s="250"/>
      <c r="M38" s="241" t="s">
        <v>30</v>
      </c>
      <c r="N38" s="242" t="s">
        <v>12</v>
      </c>
      <c r="O38" s="243" t="str">
        <f>IF(N38="SÍ",15,"0")</f>
        <v>0</v>
      </c>
      <c r="P38" s="240"/>
      <c r="Q38" s="245"/>
      <c r="R38" s="245"/>
      <c r="S38" s="246"/>
      <c r="T38" s="245"/>
      <c r="U38" s="246"/>
      <c r="V38" s="44"/>
      <c r="W38" s="237"/>
      <c r="X38" s="247"/>
      <c r="Y38" s="237"/>
      <c r="Z38" s="240"/>
      <c r="AA38" s="240"/>
      <c r="AB38" s="41"/>
      <c r="AC38" s="87"/>
      <c r="AD38" s="87"/>
      <c r="AE38" s="87"/>
      <c r="AF38" s="87"/>
      <c r="AG38" s="85"/>
      <c r="AH38" s="85"/>
      <c r="AI38" s="87"/>
      <c r="AJ38" s="238"/>
    </row>
    <row r="39" spans="1:36" ht="51" customHeight="1" x14ac:dyDescent="0.25">
      <c r="A39" s="212"/>
      <c r="B39" s="228"/>
      <c r="C39" s="85"/>
      <c r="D39" s="87"/>
      <c r="E39" s="85"/>
      <c r="F39" s="14"/>
      <c r="G39" s="86"/>
      <c r="H39" s="17"/>
      <c r="I39" s="240"/>
      <c r="J39" s="240"/>
      <c r="K39" s="41"/>
      <c r="L39" s="250"/>
      <c r="M39" s="241" t="s">
        <v>5</v>
      </c>
      <c r="N39" s="242" t="s">
        <v>12</v>
      </c>
      <c r="O39" s="243" t="str">
        <f>IF(N39="SÍ",10,"0")</f>
        <v>0</v>
      </c>
      <c r="P39" s="240"/>
      <c r="Q39" s="245"/>
      <c r="R39" s="245"/>
      <c r="S39" s="246"/>
      <c r="T39" s="245"/>
      <c r="U39" s="246"/>
      <c r="V39" s="44"/>
      <c r="W39" s="237"/>
      <c r="X39" s="247"/>
      <c r="Y39" s="237"/>
      <c r="Z39" s="240"/>
      <c r="AA39" s="240"/>
      <c r="AB39" s="41"/>
      <c r="AC39" s="87"/>
      <c r="AD39" s="87"/>
      <c r="AE39" s="87"/>
      <c r="AF39" s="87"/>
      <c r="AG39" s="85"/>
      <c r="AH39" s="85"/>
      <c r="AI39" s="87"/>
      <c r="AJ39" s="238"/>
    </row>
    <row r="40" spans="1:36" ht="75" customHeight="1" thickBot="1" x14ac:dyDescent="0.3">
      <c r="A40" s="35"/>
      <c r="B40" s="252"/>
      <c r="C40" s="88"/>
      <c r="D40" s="90"/>
      <c r="E40" s="88"/>
      <c r="F40" s="15"/>
      <c r="G40" s="89"/>
      <c r="H40" s="18"/>
      <c r="I40" s="253"/>
      <c r="J40" s="253"/>
      <c r="K40" s="42"/>
      <c r="L40" s="254"/>
      <c r="M40" s="255" t="s">
        <v>29</v>
      </c>
      <c r="N40" s="65" t="s">
        <v>12</v>
      </c>
      <c r="O40" s="256" t="str">
        <f>IF(N40="SÍ",30,"0")</f>
        <v>0</v>
      </c>
      <c r="P40" s="253"/>
      <c r="Q40" s="257"/>
      <c r="R40" s="257"/>
      <c r="S40" s="258"/>
      <c r="T40" s="257"/>
      <c r="U40" s="258"/>
      <c r="V40" s="25"/>
      <c r="W40" s="259"/>
      <c r="X40" s="260"/>
      <c r="Y40" s="259"/>
      <c r="Z40" s="253"/>
      <c r="AA40" s="253"/>
      <c r="AB40" s="42"/>
      <c r="AC40" s="90"/>
      <c r="AD40" s="90"/>
      <c r="AE40" s="90"/>
      <c r="AF40" s="90"/>
      <c r="AG40" s="88"/>
      <c r="AH40" s="88"/>
      <c r="AI40" s="90"/>
      <c r="AJ40" s="261"/>
    </row>
    <row r="41" spans="1:36" ht="50.25" customHeight="1" x14ac:dyDescent="0.25">
      <c r="A41" s="262" t="s">
        <v>343</v>
      </c>
      <c r="B41" s="263" t="s">
        <v>113</v>
      </c>
      <c r="C41" s="70" t="s">
        <v>114</v>
      </c>
      <c r="D41" s="70" t="s">
        <v>115</v>
      </c>
      <c r="E41" s="70" t="s">
        <v>116</v>
      </c>
      <c r="F41" s="13" t="s">
        <v>13</v>
      </c>
      <c r="G41" s="264" t="str">
        <f>IF(F41="(1) RARA VEZ","1", IF(F41="(2) IMPROBABLE","2",IF(F41="(3) POSIBLE","3",IF(F41="(4) PROBABLE","4",IF(F41="(5) CASI SEGURO","5","")))))</f>
        <v>1</v>
      </c>
      <c r="H41" s="37" t="s">
        <v>19</v>
      </c>
      <c r="I41" s="265" t="str">
        <f>IF(H41="(5) MODERADO","5", IF(H41="(10) MAYOR","10",IF(H41="(20) CATASTROFICO","20","")))</f>
        <v>20</v>
      </c>
      <c r="J41" s="265">
        <f>G41*I41</f>
        <v>20</v>
      </c>
      <c r="K41" s="266">
        <f>+J41</f>
        <v>20</v>
      </c>
      <c r="L41" s="267" t="s">
        <v>120</v>
      </c>
      <c r="M41" s="268" t="s">
        <v>6</v>
      </c>
      <c r="N41" s="269" t="s">
        <v>11</v>
      </c>
      <c r="O41" s="270">
        <f>IF(N41="SÍ",15,"0")</f>
        <v>15</v>
      </c>
      <c r="P41" s="271">
        <f>SUM(O41:O47)</f>
        <v>55</v>
      </c>
      <c r="Q41" s="272">
        <f>IF(AND($P41&gt;=0,$P41&lt;=50),0,IF(AND($P41&gt;50,$P41&lt;=75),1,IF(AND($P41&gt;75,$P41&lt;=100),2,"")))</f>
        <v>1</v>
      </c>
      <c r="R41" s="272">
        <f>$G41-$Q41</f>
        <v>0</v>
      </c>
      <c r="S41" s="273">
        <f>IF($R41&lt;=0,1,$R41)</f>
        <v>1</v>
      </c>
      <c r="T41" s="272">
        <f>$I41-$Q41</f>
        <v>19</v>
      </c>
      <c r="U41" s="273">
        <f>IF($T41=19,10,IF($T41=18,5,IF($T41=9,5,IF($T41=8,5,I41))))</f>
        <v>10</v>
      </c>
      <c r="V41" s="19" t="s">
        <v>8</v>
      </c>
      <c r="W41" s="13" t="s">
        <v>13</v>
      </c>
      <c r="X41" s="274">
        <f>IF($V41="PROBABILIDAD",$S41,$G41)</f>
        <v>1</v>
      </c>
      <c r="Y41" s="22" t="str">
        <f>IF(AND($V41="IMPACTO",$T41=18),$XAI$10,IF(AND($V41="IMPACTO",$T41=19),$XAJ$10,IF(AND($V41="IMPACTO",$T41=20),$XAK$10,IF(AND($V41="IMPACTO",$T41&lt;10),$XAI$10,$H41))))</f>
        <v>(20) CATASTROFICO</v>
      </c>
      <c r="Z41" s="275" t="str">
        <f>IF($V41="IMPACTO",$U41,$I41)</f>
        <v>20</v>
      </c>
      <c r="AA41" s="265">
        <f>$X41*$Z41</f>
        <v>20</v>
      </c>
      <c r="AB41" s="276">
        <f>$AA41</f>
        <v>20</v>
      </c>
      <c r="AC41" s="327" t="s">
        <v>121</v>
      </c>
      <c r="AD41" s="383" t="s">
        <v>122</v>
      </c>
      <c r="AE41" s="327" t="s">
        <v>123</v>
      </c>
      <c r="AF41" s="327" t="s">
        <v>124</v>
      </c>
      <c r="AG41" s="384"/>
      <c r="AH41" s="385"/>
      <c r="AI41" s="385"/>
      <c r="AJ41" s="386"/>
    </row>
    <row r="42" spans="1:36" ht="48" customHeight="1" x14ac:dyDescent="0.25">
      <c r="A42" s="277"/>
      <c r="B42" s="278"/>
      <c r="C42" s="33"/>
      <c r="D42" s="33"/>
      <c r="E42" s="33"/>
      <c r="F42" s="14"/>
      <c r="G42" s="86"/>
      <c r="H42" s="38"/>
      <c r="I42" s="187"/>
      <c r="J42" s="187"/>
      <c r="K42" s="41"/>
      <c r="L42" s="279"/>
      <c r="M42" s="199" t="s">
        <v>7</v>
      </c>
      <c r="N42" s="190" t="s">
        <v>11</v>
      </c>
      <c r="O42" s="200">
        <f>IF(N42="SÍ",5,"0")</f>
        <v>5</v>
      </c>
      <c r="P42" s="187"/>
      <c r="Q42" s="201"/>
      <c r="R42" s="201"/>
      <c r="S42" s="202"/>
      <c r="T42" s="201"/>
      <c r="U42" s="202"/>
      <c r="V42" s="20"/>
      <c r="W42" s="14"/>
      <c r="X42" s="203"/>
      <c r="Y42" s="23"/>
      <c r="Z42" s="196"/>
      <c r="AA42" s="187"/>
      <c r="AB42" s="248"/>
      <c r="AC42" s="36"/>
      <c r="AD42" s="387"/>
      <c r="AE42" s="36"/>
      <c r="AF42" s="36"/>
      <c r="AG42" s="388"/>
      <c r="AH42" s="389"/>
      <c r="AI42" s="389"/>
      <c r="AJ42" s="390"/>
    </row>
    <row r="43" spans="1:36" ht="33" customHeight="1" x14ac:dyDescent="0.25">
      <c r="A43" s="277"/>
      <c r="B43" s="278"/>
      <c r="C43" s="33"/>
      <c r="D43" s="33"/>
      <c r="E43" s="33"/>
      <c r="F43" s="14"/>
      <c r="G43" s="86"/>
      <c r="H43" s="38"/>
      <c r="I43" s="187"/>
      <c r="J43" s="187"/>
      <c r="K43" s="41" t="str">
        <f>IF(AND(J41&gt;=5,J41&lt;=10),"BAJA",IF(AND(J41&gt;=15,J41&lt;=25),"MODERADA",IF(AND(J41&gt;=30,J41&lt;=50),"ALTA",IF(AND(J41&gt;=60,J41&lt;=100),"EXTREMA",""))))</f>
        <v>MODERADA</v>
      </c>
      <c r="L43" s="279"/>
      <c r="M43" s="205" t="s">
        <v>3</v>
      </c>
      <c r="N43" s="190" t="s">
        <v>12</v>
      </c>
      <c r="O43" s="200" t="str">
        <f>IF(N43="SÍ",15,"0")</f>
        <v>0</v>
      </c>
      <c r="P43" s="187"/>
      <c r="Q43" s="201"/>
      <c r="R43" s="201"/>
      <c r="S43" s="202"/>
      <c r="T43" s="201"/>
      <c r="U43" s="202"/>
      <c r="V43" s="20"/>
      <c r="W43" s="14"/>
      <c r="X43" s="203"/>
      <c r="Y43" s="23"/>
      <c r="Z43" s="196"/>
      <c r="AA43" s="187"/>
      <c r="AB43" s="41" t="str">
        <f>IF(AND($AA41&gt;=5,$AA41&lt;=10),"BAJA",IF(AND($AA41&gt;=15,$AA41&lt;=25),"MODERADA",IF(AND($AA41&gt;=30,$AA41&lt;=50),"ALTA",IF(AND($AA41&gt;=60,$AA41&lt;=100),"EXTREMA",""))))</f>
        <v>MODERADA</v>
      </c>
      <c r="AC43" s="36"/>
      <c r="AD43" s="387"/>
      <c r="AE43" s="36"/>
      <c r="AF43" s="36"/>
      <c r="AG43" s="388"/>
      <c r="AH43" s="389"/>
      <c r="AI43" s="389"/>
      <c r="AJ43" s="390"/>
    </row>
    <row r="44" spans="1:36" ht="26.25" customHeight="1" x14ac:dyDescent="0.25">
      <c r="A44" s="277"/>
      <c r="B44" s="278"/>
      <c r="C44" s="33"/>
      <c r="D44" s="33"/>
      <c r="E44" s="33"/>
      <c r="F44" s="14"/>
      <c r="G44" s="86"/>
      <c r="H44" s="38"/>
      <c r="I44" s="187"/>
      <c r="J44" s="187"/>
      <c r="K44" s="41"/>
      <c r="L44" s="279"/>
      <c r="M44" s="205" t="s">
        <v>4</v>
      </c>
      <c r="N44" s="190" t="s">
        <v>11</v>
      </c>
      <c r="O44" s="200">
        <f>IF(N44="SÍ",10,"0")</f>
        <v>10</v>
      </c>
      <c r="P44" s="187"/>
      <c r="Q44" s="201"/>
      <c r="R44" s="201"/>
      <c r="S44" s="202"/>
      <c r="T44" s="201"/>
      <c r="U44" s="202"/>
      <c r="V44" s="20"/>
      <c r="W44" s="14"/>
      <c r="X44" s="203"/>
      <c r="Y44" s="23"/>
      <c r="Z44" s="196"/>
      <c r="AA44" s="187"/>
      <c r="AB44" s="41"/>
      <c r="AC44" s="36"/>
      <c r="AD44" s="387"/>
      <c r="AE44" s="36"/>
      <c r="AF44" s="36"/>
      <c r="AG44" s="388"/>
      <c r="AH44" s="389"/>
      <c r="AI44" s="389"/>
      <c r="AJ44" s="390"/>
    </row>
    <row r="45" spans="1:36" ht="45" customHeight="1" x14ac:dyDescent="0.25">
      <c r="A45" s="277"/>
      <c r="B45" s="278"/>
      <c r="C45" s="33"/>
      <c r="D45" s="33"/>
      <c r="E45" s="33"/>
      <c r="F45" s="14"/>
      <c r="G45" s="86"/>
      <c r="H45" s="38"/>
      <c r="I45" s="187"/>
      <c r="J45" s="187"/>
      <c r="K45" s="41"/>
      <c r="L45" s="279"/>
      <c r="M45" s="199" t="s">
        <v>30</v>
      </c>
      <c r="N45" s="190" t="s">
        <v>11</v>
      </c>
      <c r="O45" s="200">
        <f>IF(N45="SÍ",15,"0")</f>
        <v>15</v>
      </c>
      <c r="P45" s="187"/>
      <c r="Q45" s="201"/>
      <c r="R45" s="201"/>
      <c r="S45" s="202"/>
      <c r="T45" s="201"/>
      <c r="U45" s="202"/>
      <c r="V45" s="20"/>
      <c r="W45" s="14"/>
      <c r="X45" s="203"/>
      <c r="Y45" s="23"/>
      <c r="Z45" s="196"/>
      <c r="AA45" s="187"/>
      <c r="AB45" s="41"/>
      <c r="AC45" s="36"/>
      <c r="AD45" s="387"/>
      <c r="AE45" s="36"/>
      <c r="AF45" s="36"/>
      <c r="AG45" s="388"/>
      <c r="AH45" s="389"/>
      <c r="AI45" s="389"/>
      <c r="AJ45" s="390"/>
    </row>
    <row r="46" spans="1:36" ht="51" customHeight="1" x14ac:dyDescent="0.25">
      <c r="A46" s="277"/>
      <c r="B46" s="278"/>
      <c r="C46" s="33"/>
      <c r="D46" s="33"/>
      <c r="E46" s="33"/>
      <c r="F46" s="14"/>
      <c r="G46" s="86"/>
      <c r="H46" s="38"/>
      <c r="I46" s="187"/>
      <c r="J46" s="187"/>
      <c r="K46" s="41"/>
      <c r="L46" s="279"/>
      <c r="M46" s="199" t="s">
        <v>5</v>
      </c>
      <c r="N46" s="190" t="s">
        <v>11</v>
      </c>
      <c r="O46" s="200">
        <f>IF(N46="SÍ",10,"0")</f>
        <v>10</v>
      </c>
      <c r="P46" s="187"/>
      <c r="Q46" s="201"/>
      <c r="R46" s="201"/>
      <c r="S46" s="202"/>
      <c r="T46" s="201"/>
      <c r="U46" s="202"/>
      <c r="V46" s="20"/>
      <c r="W46" s="14"/>
      <c r="X46" s="203"/>
      <c r="Y46" s="23"/>
      <c r="Z46" s="196"/>
      <c r="AA46" s="187"/>
      <c r="AB46" s="41"/>
      <c r="AC46" s="36"/>
      <c r="AD46" s="387"/>
      <c r="AE46" s="36"/>
      <c r="AF46" s="36"/>
      <c r="AG46" s="388"/>
      <c r="AH46" s="389"/>
      <c r="AI46" s="389"/>
      <c r="AJ46" s="390"/>
    </row>
    <row r="47" spans="1:36" ht="53.25" customHeight="1" thickBot="1" x14ac:dyDescent="0.3">
      <c r="A47" s="277"/>
      <c r="B47" s="278"/>
      <c r="C47" s="34"/>
      <c r="D47" s="34"/>
      <c r="E47" s="34"/>
      <c r="F47" s="30"/>
      <c r="G47" s="93"/>
      <c r="H47" s="40"/>
      <c r="I47" s="280"/>
      <c r="J47" s="280"/>
      <c r="K47" s="45"/>
      <c r="L47" s="281"/>
      <c r="M47" s="282" t="s">
        <v>29</v>
      </c>
      <c r="N47" s="283" t="s">
        <v>12</v>
      </c>
      <c r="O47" s="284" t="str">
        <f>IF(N47="SÍ",30,"0")</f>
        <v>0</v>
      </c>
      <c r="P47" s="280"/>
      <c r="Q47" s="285"/>
      <c r="R47" s="285"/>
      <c r="S47" s="286"/>
      <c r="T47" s="285"/>
      <c r="U47" s="286"/>
      <c r="V47" s="26"/>
      <c r="W47" s="30"/>
      <c r="X47" s="287"/>
      <c r="Y47" s="27"/>
      <c r="Z47" s="288"/>
      <c r="AA47" s="280"/>
      <c r="AB47" s="45"/>
      <c r="AC47" s="36"/>
      <c r="AD47" s="391"/>
      <c r="AE47" s="36"/>
      <c r="AF47" s="36"/>
      <c r="AG47" s="388"/>
      <c r="AH47" s="389"/>
      <c r="AI47" s="389"/>
      <c r="AJ47" s="390"/>
    </row>
    <row r="48" spans="1:36" ht="50.25" customHeight="1" x14ac:dyDescent="0.25">
      <c r="A48" s="277"/>
      <c r="B48" s="278"/>
      <c r="C48" s="32" t="s">
        <v>117</v>
      </c>
      <c r="D48" s="32" t="s">
        <v>118</v>
      </c>
      <c r="E48" s="32" t="s">
        <v>119</v>
      </c>
      <c r="F48" s="14" t="s">
        <v>15</v>
      </c>
      <c r="G48" s="289" t="str">
        <f>IF(F48="(1) RARA VEZ","1", IF(F48="(2) IMPROBABLE","2",IF(F48="(3) POSIBLE","3",IF(F48="(4) PROBABLE","4",IF(F48="(5) CASI SEGURO","5","")))))</f>
        <v>3</v>
      </c>
      <c r="H48" s="37" t="s">
        <v>20</v>
      </c>
      <c r="I48" s="187" t="str">
        <f>IF(H48="(5) MODERADO","5", IF(H48="(10) MAYOR","10",IF(H48="(20) CATASTROFICO","20","")))</f>
        <v>10</v>
      </c>
      <c r="J48" s="187">
        <f>G48*I48</f>
        <v>30</v>
      </c>
      <c r="K48" s="290">
        <f>+J48</f>
        <v>30</v>
      </c>
      <c r="L48" s="291" t="s">
        <v>61</v>
      </c>
      <c r="M48" s="292" t="s">
        <v>6</v>
      </c>
      <c r="N48" s="293" t="s">
        <v>11</v>
      </c>
      <c r="O48" s="200">
        <f>IF(N48="SÍ",15,"0")</f>
        <v>15</v>
      </c>
      <c r="P48" s="294">
        <f>SUM(O48:O54)</f>
        <v>90</v>
      </c>
      <c r="Q48" s="201">
        <f>IF(AND($P48&gt;=0,$P48&lt;=50),0,IF(AND($P48&gt;50,$P48&lt;=75),1,IF(AND($P48&gt;75,$P48&lt;=100),2,"")))</f>
        <v>2</v>
      </c>
      <c r="R48" s="201">
        <f>$G48-$Q48</f>
        <v>1</v>
      </c>
      <c r="S48" s="202">
        <f>IF($R48&lt;=0,1,$R48)</f>
        <v>1</v>
      </c>
      <c r="T48" s="201">
        <f>$I48-$Q48</f>
        <v>8</v>
      </c>
      <c r="U48" s="202">
        <f>IF($T48=19,10,IF($T48=18,5,IF($T48=9,5,IF($T48=8,5,I48))))</f>
        <v>5</v>
      </c>
      <c r="V48" s="20" t="s">
        <v>8</v>
      </c>
      <c r="W48" s="14" t="s">
        <v>15</v>
      </c>
      <c r="X48" s="203">
        <f>IF($V48="PROBABILIDAD",$S48,$G48)</f>
        <v>1</v>
      </c>
      <c r="Y48" s="23" t="s">
        <v>18</v>
      </c>
      <c r="Z48" s="196" t="str">
        <f>IF($V48="IMPACTO",$U48,$I48)</f>
        <v>10</v>
      </c>
      <c r="AA48" s="187">
        <f>$X48*$Z48</f>
        <v>10</v>
      </c>
      <c r="AB48" s="295">
        <v>15</v>
      </c>
      <c r="AC48" s="67" t="s">
        <v>125</v>
      </c>
      <c r="AD48" s="392" t="s">
        <v>122</v>
      </c>
      <c r="AE48" s="35" t="s">
        <v>126</v>
      </c>
      <c r="AF48" s="35" t="s">
        <v>127</v>
      </c>
      <c r="AG48" s="393"/>
      <c r="AH48" s="394"/>
      <c r="AI48" s="394"/>
      <c r="AJ48" s="395"/>
    </row>
    <row r="49" spans="1:36" ht="48" customHeight="1" x14ac:dyDescent="0.25">
      <c r="A49" s="277"/>
      <c r="B49" s="278"/>
      <c r="C49" s="33"/>
      <c r="D49" s="33"/>
      <c r="E49" s="33"/>
      <c r="F49" s="14"/>
      <c r="G49" s="86"/>
      <c r="H49" s="38"/>
      <c r="I49" s="187"/>
      <c r="J49" s="187"/>
      <c r="K49" s="46"/>
      <c r="L49" s="291"/>
      <c r="M49" s="199" t="s">
        <v>7</v>
      </c>
      <c r="N49" s="190" t="s">
        <v>11</v>
      </c>
      <c r="O49" s="200">
        <f>IF(N49="SÍ",5,"0")</f>
        <v>5</v>
      </c>
      <c r="P49" s="187"/>
      <c r="Q49" s="201"/>
      <c r="R49" s="201"/>
      <c r="S49" s="202"/>
      <c r="T49" s="201"/>
      <c r="U49" s="202"/>
      <c r="V49" s="20"/>
      <c r="W49" s="14"/>
      <c r="X49" s="203"/>
      <c r="Y49" s="23"/>
      <c r="Z49" s="196"/>
      <c r="AA49" s="187"/>
      <c r="AB49" s="248"/>
      <c r="AC49" s="67"/>
      <c r="AD49" s="387"/>
      <c r="AE49" s="36"/>
      <c r="AF49" s="36"/>
      <c r="AG49" s="388"/>
      <c r="AH49" s="389"/>
      <c r="AI49" s="389"/>
      <c r="AJ49" s="390"/>
    </row>
    <row r="50" spans="1:36" ht="33" customHeight="1" x14ac:dyDescent="0.25">
      <c r="A50" s="277"/>
      <c r="B50" s="278"/>
      <c r="C50" s="33"/>
      <c r="D50" s="33"/>
      <c r="E50" s="33"/>
      <c r="F50" s="14"/>
      <c r="G50" s="86"/>
      <c r="H50" s="38"/>
      <c r="I50" s="187"/>
      <c r="J50" s="187"/>
      <c r="K50" s="46" t="str">
        <f>IF(AND(J48&gt;=5,J48&lt;=10),"BAJA",IF(AND(J48&gt;=15,J48&lt;=25),"MODERADA",IF(AND(J48&gt;=30,J48&lt;=50),"ALTA",IF(AND(J48&gt;=60,J48&lt;=100),"EXTREMA",""))))</f>
        <v>ALTA</v>
      </c>
      <c r="L50" s="291"/>
      <c r="M50" s="205" t="s">
        <v>3</v>
      </c>
      <c r="N50" s="190" t="s">
        <v>11</v>
      </c>
      <c r="O50" s="200">
        <f>IF(N50="SÍ",15,"0")</f>
        <v>15</v>
      </c>
      <c r="P50" s="187"/>
      <c r="Q50" s="201"/>
      <c r="R50" s="201"/>
      <c r="S50" s="202"/>
      <c r="T50" s="201"/>
      <c r="U50" s="202"/>
      <c r="V50" s="20"/>
      <c r="W50" s="14"/>
      <c r="X50" s="203"/>
      <c r="Y50" s="23"/>
      <c r="Z50" s="196"/>
      <c r="AA50" s="187"/>
      <c r="AB50" s="41" t="str">
        <f>IF(AND($AA48&gt;=5,$AA48&lt;=10),"BAJA",IF(AND($AA48&gt;=15,$AA48&lt;=25),"MODERADA",IF(AND($AA48&gt;=30,$AA48&lt;=50),"ALTA",IF(AND($AA48&gt;=60,$AA48&lt;=100),"EXTREMA",""))))</f>
        <v>BAJA</v>
      </c>
      <c r="AC50" s="67"/>
      <c r="AD50" s="387"/>
      <c r="AE50" s="36"/>
      <c r="AF50" s="36"/>
      <c r="AG50" s="388"/>
      <c r="AH50" s="389"/>
      <c r="AI50" s="389"/>
      <c r="AJ50" s="390"/>
    </row>
    <row r="51" spans="1:36" ht="26.25" customHeight="1" x14ac:dyDescent="0.25">
      <c r="A51" s="277"/>
      <c r="B51" s="278"/>
      <c r="C51" s="33"/>
      <c r="D51" s="33"/>
      <c r="E51" s="33"/>
      <c r="F51" s="14"/>
      <c r="G51" s="86"/>
      <c r="H51" s="38"/>
      <c r="I51" s="187"/>
      <c r="J51" s="187"/>
      <c r="K51" s="46"/>
      <c r="L51" s="291"/>
      <c r="M51" s="205" t="s">
        <v>4</v>
      </c>
      <c r="N51" s="190" t="s">
        <v>11</v>
      </c>
      <c r="O51" s="200">
        <f>IF(N51="SÍ",10,"0")</f>
        <v>10</v>
      </c>
      <c r="P51" s="187"/>
      <c r="Q51" s="201"/>
      <c r="R51" s="201"/>
      <c r="S51" s="202"/>
      <c r="T51" s="201"/>
      <c r="U51" s="202"/>
      <c r="V51" s="20"/>
      <c r="W51" s="14"/>
      <c r="X51" s="203"/>
      <c r="Y51" s="23"/>
      <c r="Z51" s="196"/>
      <c r="AA51" s="187"/>
      <c r="AB51" s="41"/>
      <c r="AC51" s="67"/>
      <c r="AD51" s="387"/>
      <c r="AE51" s="36"/>
      <c r="AF51" s="36"/>
      <c r="AG51" s="388"/>
      <c r="AH51" s="389"/>
      <c r="AI51" s="389"/>
      <c r="AJ51" s="390"/>
    </row>
    <row r="52" spans="1:36" ht="45" customHeight="1" x14ac:dyDescent="0.25">
      <c r="A52" s="277"/>
      <c r="B52" s="278"/>
      <c r="C52" s="33"/>
      <c r="D52" s="33"/>
      <c r="E52" s="33"/>
      <c r="F52" s="14"/>
      <c r="G52" s="86"/>
      <c r="H52" s="38"/>
      <c r="I52" s="187"/>
      <c r="J52" s="187"/>
      <c r="K52" s="46"/>
      <c r="L52" s="291"/>
      <c r="M52" s="199" t="s">
        <v>30</v>
      </c>
      <c r="N52" s="190" t="s">
        <v>11</v>
      </c>
      <c r="O52" s="200">
        <f>IF(N52="SÍ",15,"0")</f>
        <v>15</v>
      </c>
      <c r="P52" s="187"/>
      <c r="Q52" s="201"/>
      <c r="R52" s="201"/>
      <c r="S52" s="202"/>
      <c r="T52" s="201"/>
      <c r="U52" s="202"/>
      <c r="V52" s="20"/>
      <c r="W52" s="14"/>
      <c r="X52" s="203"/>
      <c r="Y52" s="23"/>
      <c r="Z52" s="196"/>
      <c r="AA52" s="187"/>
      <c r="AB52" s="41"/>
      <c r="AC52" s="67"/>
      <c r="AD52" s="387"/>
      <c r="AE52" s="36"/>
      <c r="AF52" s="36"/>
      <c r="AG52" s="388"/>
      <c r="AH52" s="389"/>
      <c r="AI52" s="389"/>
      <c r="AJ52" s="390"/>
    </row>
    <row r="53" spans="1:36" ht="51" customHeight="1" x14ac:dyDescent="0.25">
      <c r="A53" s="277"/>
      <c r="B53" s="278"/>
      <c r="C53" s="33"/>
      <c r="D53" s="33"/>
      <c r="E53" s="33"/>
      <c r="F53" s="14"/>
      <c r="G53" s="86"/>
      <c r="H53" s="38"/>
      <c r="I53" s="187"/>
      <c r="J53" s="187"/>
      <c r="K53" s="46"/>
      <c r="L53" s="291"/>
      <c r="M53" s="199" t="s">
        <v>63</v>
      </c>
      <c r="N53" s="190" t="s">
        <v>12</v>
      </c>
      <c r="O53" s="200" t="str">
        <f>IF(N53="SÍ",10,"0")</f>
        <v>0</v>
      </c>
      <c r="P53" s="187"/>
      <c r="Q53" s="201"/>
      <c r="R53" s="201"/>
      <c r="S53" s="202"/>
      <c r="T53" s="201"/>
      <c r="U53" s="202"/>
      <c r="V53" s="20"/>
      <c r="W53" s="14"/>
      <c r="X53" s="203"/>
      <c r="Y53" s="23"/>
      <c r="Z53" s="196"/>
      <c r="AA53" s="187"/>
      <c r="AB53" s="41"/>
      <c r="AC53" s="67"/>
      <c r="AD53" s="387"/>
      <c r="AE53" s="36"/>
      <c r="AF53" s="36"/>
      <c r="AG53" s="388"/>
      <c r="AH53" s="389"/>
      <c r="AI53" s="389"/>
      <c r="AJ53" s="390"/>
    </row>
    <row r="54" spans="1:36" ht="17.25" customHeight="1" thickBot="1" x14ac:dyDescent="0.3">
      <c r="A54" s="296"/>
      <c r="B54" s="297"/>
      <c r="C54" s="33"/>
      <c r="D54" s="33"/>
      <c r="E54" s="33"/>
      <c r="F54" s="15"/>
      <c r="G54" s="89"/>
      <c r="H54" s="38"/>
      <c r="I54" s="187"/>
      <c r="J54" s="187"/>
      <c r="K54" s="47"/>
      <c r="L54" s="291"/>
      <c r="M54" s="207" t="s">
        <v>29</v>
      </c>
      <c r="N54" s="208" t="s">
        <v>11</v>
      </c>
      <c r="O54" s="200">
        <f>IF(N54="SÍ",30,"0")</f>
        <v>30</v>
      </c>
      <c r="P54" s="187"/>
      <c r="Q54" s="201"/>
      <c r="R54" s="201"/>
      <c r="S54" s="202"/>
      <c r="T54" s="201"/>
      <c r="U54" s="202"/>
      <c r="V54" s="20"/>
      <c r="W54" s="15"/>
      <c r="X54" s="203"/>
      <c r="Y54" s="23"/>
      <c r="Z54" s="196"/>
      <c r="AA54" s="187"/>
      <c r="AB54" s="42"/>
      <c r="AC54" s="67"/>
      <c r="AD54" s="387"/>
      <c r="AE54" s="36"/>
      <c r="AF54" s="36"/>
      <c r="AG54" s="388"/>
      <c r="AH54" s="389"/>
      <c r="AI54" s="389"/>
      <c r="AJ54" s="390"/>
    </row>
    <row r="55" spans="1:36" ht="50.25" customHeight="1" x14ac:dyDescent="0.25">
      <c r="A55" s="298" t="s">
        <v>344</v>
      </c>
      <c r="B55" s="76" t="s">
        <v>128</v>
      </c>
      <c r="C55" s="56" t="s">
        <v>129</v>
      </c>
      <c r="D55" s="396" t="s">
        <v>130</v>
      </c>
      <c r="E55" s="396" t="s">
        <v>131</v>
      </c>
      <c r="F55" s="13" t="s">
        <v>14</v>
      </c>
      <c r="G55" s="264" t="str">
        <f>IF(F55="(1) RARA VEZ","1", IF(F55="(2) IMPROBABLE","2",IF(F55="(3) POSIBLE","3",IF(F55="(4) PROBABLE","4",IF(F55="(5) CASI SEGURO","5","")))))</f>
        <v>2</v>
      </c>
      <c r="H55" s="37" t="s">
        <v>18</v>
      </c>
      <c r="I55" s="299" t="str">
        <f>IF(H55="(5) MODERADO","5", IF(H55="(10) MAYOR","10",IF(H55="(20) CATASTROFICO","20","")))</f>
        <v>5</v>
      </c>
      <c r="J55" s="299">
        <f>G55*I55</f>
        <v>10</v>
      </c>
      <c r="K55" s="144">
        <f>+J55</f>
        <v>10</v>
      </c>
      <c r="L55" s="91" t="s">
        <v>135</v>
      </c>
      <c r="M55" s="300" t="s">
        <v>6</v>
      </c>
      <c r="N55" s="301" t="s">
        <v>11</v>
      </c>
      <c r="O55" s="302">
        <f>IF(N55="SÍ",15,"0")</f>
        <v>15</v>
      </c>
      <c r="P55" s="303">
        <f>SUM(O55:O61)</f>
        <v>70</v>
      </c>
      <c r="Q55" s="304">
        <f>IF(AND($P55&gt;=0,$P55&lt;=50),0,IF(AND($P55&gt;50,$P55&lt;=75),1,IF(AND($P55&gt;75,$P55&lt;=100),2,"")))</f>
        <v>1</v>
      </c>
      <c r="R55" s="304">
        <f>$G55-$Q55</f>
        <v>1</v>
      </c>
      <c r="S55" s="305">
        <f>IF($R55&lt;=0,1,$R55)</f>
        <v>1</v>
      </c>
      <c r="T55" s="304">
        <f>$I55-$Q55</f>
        <v>4</v>
      </c>
      <c r="U55" s="305" t="str">
        <f>IF($T55=19,10,IF($T55=18,5,IF($T55=9,5,IF($T55=8,5,I55))))</f>
        <v>5</v>
      </c>
      <c r="V55" s="51" t="s">
        <v>8</v>
      </c>
      <c r="W55" s="14" t="s">
        <v>13</v>
      </c>
      <c r="X55" s="306">
        <f>IF($V55="PROBABILIDAD",$S55,$G55)</f>
        <v>1</v>
      </c>
      <c r="Y55" s="53" t="str">
        <f>IF(AND($V55="IMPACTO",$T55=18),$URF$9,IF(AND($V55="IMPACTO",$T55=19),$URG$9,IF(AND($V55="IMPACTO",$T55=20),$URH$9,IF(AND($V55="IMPACTO",$T55&lt;10),$URF$9,$H55))))</f>
        <v>(5) MODERADO</v>
      </c>
      <c r="Z55" s="299" t="str">
        <f>IF($V55="IMPACTO",$U55,$I55)</f>
        <v>5</v>
      </c>
      <c r="AA55" s="299">
        <f>$X55*$Z55</f>
        <v>5</v>
      </c>
      <c r="AB55" s="156">
        <f>$AA55</f>
        <v>5</v>
      </c>
      <c r="AC55" s="397" t="s">
        <v>136</v>
      </c>
      <c r="AD55" s="355" t="s">
        <v>137</v>
      </c>
      <c r="AE55" s="35" t="s">
        <v>138</v>
      </c>
      <c r="AF55" s="60" t="s">
        <v>139</v>
      </c>
      <c r="AG55" s="393"/>
      <c r="AH55" s="394"/>
      <c r="AI55" s="394"/>
      <c r="AJ55" s="395"/>
    </row>
    <row r="56" spans="1:36" ht="48" customHeight="1" x14ac:dyDescent="0.25">
      <c r="A56" s="307"/>
      <c r="B56" s="76"/>
      <c r="C56" s="57"/>
      <c r="D56" s="396"/>
      <c r="E56" s="398"/>
      <c r="F56" s="14"/>
      <c r="G56" s="86"/>
      <c r="H56" s="38"/>
      <c r="I56" s="240"/>
      <c r="J56" s="240"/>
      <c r="K56" s="63"/>
      <c r="L56" s="87"/>
      <c r="M56" s="241" t="s">
        <v>7</v>
      </c>
      <c r="N56" s="242" t="s">
        <v>11</v>
      </c>
      <c r="O56" s="243">
        <f>IF(N56="SÍ",5,"0")</f>
        <v>5</v>
      </c>
      <c r="P56" s="240"/>
      <c r="Q56" s="245"/>
      <c r="R56" s="245"/>
      <c r="S56" s="246"/>
      <c r="T56" s="245"/>
      <c r="U56" s="246"/>
      <c r="V56" s="44"/>
      <c r="W56" s="14"/>
      <c r="X56" s="308"/>
      <c r="Y56" s="50"/>
      <c r="Z56" s="240"/>
      <c r="AA56" s="240"/>
      <c r="AB56" s="177"/>
      <c r="AC56" s="397"/>
      <c r="AD56" s="347"/>
      <c r="AE56" s="36"/>
      <c r="AF56" s="61"/>
      <c r="AG56" s="388"/>
      <c r="AH56" s="389"/>
      <c r="AI56" s="389"/>
      <c r="AJ56" s="390"/>
    </row>
    <row r="57" spans="1:36" ht="33" customHeight="1" x14ac:dyDescent="0.25">
      <c r="A57" s="307"/>
      <c r="B57" s="76"/>
      <c r="C57" s="57"/>
      <c r="D57" s="396"/>
      <c r="E57" s="398"/>
      <c r="F57" s="14"/>
      <c r="G57" s="86"/>
      <c r="H57" s="38"/>
      <c r="I57" s="240"/>
      <c r="J57" s="240"/>
      <c r="K57" s="63" t="str">
        <f>IF(AND(J55&gt;=5,J55&lt;=10),"BAJA",IF(AND(J55&gt;=15,J55&lt;=25),"MODERADA",IF(AND(J55&gt;=30,J55&lt;=50),"ALTA",IF(AND(J55&gt;=60,J55&lt;=100),"EXTREMA",""))))</f>
        <v>BAJA</v>
      </c>
      <c r="L57" s="87"/>
      <c r="M57" s="251" t="s">
        <v>3</v>
      </c>
      <c r="N57" s="242" t="s">
        <v>12</v>
      </c>
      <c r="O57" s="243" t="str">
        <f>IF(N57="SÍ",15,"0")</f>
        <v>0</v>
      </c>
      <c r="P57" s="240"/>
      <c r="Q57" s="245"/>
      <c r="R57" s="245"/>
      <c r="S57" s="246"/>
      <c r="T57" s="245"/>
      <c r="U57" s="246"/>
      <c r="V57" s="44"/>
      <c r="W57" s="14"/>
      <c r="X57" s="308"/>
      <c r="Y57" s="50"/>
      <c r="Z57" s="240"/>
      <c r="AA57" s="240"/>
      <c r="AB57" s="63" t="str">
        <f>IF(AND($AA55&gt;=5,$AA55&lt;=10),"BAJA",IF(AND($AA55&gt;=15,$AA55&lt;=25),"MODERADA",IF(AND($AA55&gt;=30,$AA55&lt;=50),"ALTA",IF(AND($AA55&gt;=60,$AA55&lt;=100),"EXTREMA",""))))</f>
        <v>BAJA</v>
      </c>
      <c r="AC57" s="397"/>
      <c r="AD57" s="347"/>
      <c r="AE57" s="36"/>
      <c r="AF57" s="61"/>
      <c r="AG57" s="388"/>
      <c r="AH57" s="389"/>
      <c r="AI57" s="389"/>
      <c r="AJ57" s="390"/>
    </row>
    <row r="58" spans="1:36" ht="26.25" customHeight="1" x14ac:dyDescent="0.25">
      <c r="A58" s="307"/>
      <c r="B58" s="76"/>
      <c r="C58" s="57"/>
      <c r="D58" s="396"/>
      <c r="E58" s="398"/>
      <c r="F58" s="14"/>
      <c r="G58" s="86"/>
      <c r="H58" s="38"/>
      <c r="I58" s="240"/>
      <c r="J58" s="240"/>
      <c r="K58" s="63"/>
      <c r="L58" s="87"/>
      <c r="M58" s="251" t="s">
        <v>4</v>
      </c>
      <c r="N58" s="242" t="s">
        <v>11</v>
      </c>
      <c r="O58" s="243">
        <f>IF(N58="SÍ",10,"0")</f>
        <v>10</v>
      </c>
      <c r="P58" s="240"/>
      <c r="Q58" s="245"/>
      <c r="R58" s="245"/>
      <c r="S58" s="246"/>
      <c r="T58" s="245"/>
      <c r="U58" s="246"/>
      <c r="V58" s="44"/>
      <c r="W58" s="14"/>
      <c r="X58" s="308"/>
      <c r="Y58" s="50"/>
      <c r="Z58" s="240"/>
      <c r="AA58" s="240"/>
      <c r="AB58" s="63"/>
      <c r="AC58" s="397"/>
      <c r="AD58" s="347"/>
      <c r="AE58" s="36"/>
      <c r="AF58" s="61"/>
      <c r="AG58" s="388"/>
      <c r="AH58" s="389"/>
      <c r="AI58" s="389"/>
      <c r="AJ58" s="390"/>
    </row>
    <row r="59" spans="1:36" ht="45" customHeight="1" x14ac:dyDescent="0.25">
      <c r="A59" s="307"/>
      <c r="B59" s="76"/>
      <c r="C59" s="57"/>
      <c r="D59" s="396"/>
      <c r="E59" s="398"/>
      <c r="F59" s="14"/>
      <c r="G59" s="86"/>
      <c r="H59" s="38"/>
      <c r="I59" s="240"/>
      <c r="J59" s="240"/>
      <c r="K59" s="63"/>
      <c r="L59" s="87"/>
      <c r="M59" s="241" t="s">
        <v>30</v>
      </c>
      <c r="N59" s="242" t="s">
        <v>12</v>
      </c>
      <c r="O59" s="243" t="str">
        <f>IF(N59="SÍ",15,"0")</f>
        <v>0</v>
      </c>
      <c r="P59" s="240"/>
      <c r="Q59" s="245"/>
      <c r="R59" s="245"/>
      <c r="S59" s="246"/>
      <c r="T59" s="245"/>
      <c r="U59" s="246"/>
      <c r="V59" s="44"/>
      <c r="W59" s="14"/>
      <c r="X59" s="308"/>
      <c r="Y59" s="50"/>
      <c r="Z59" s="240"/>
      <c r="AA59" s="240"/>
      <c r="AB59" s="63"/>
      <c r="AC59" s="397"/>
      <c r="AD59" s="347"/>
      <c r="AE59" s="36"/>
      <c r="AF59" s="61"/>
      <c r="AG59" s="388"/>
      <c r="AH59" s="389"/>
      <c r="AI59" s="389"/>
      <c r="AJ59" s="390"/>
    </row>
    <row r="60" spans="1:36" ht="51" customHeight="1" x14ac:dyDescent="0.25">
      <c r="A60" s="307"/>
      <c r="B60" s="76"/>
      <c r="C60" s="57"/>
      <c r="D60" s="396"/>
      <c r="E60" s="398"/>
      <c r="F60" s="14"/>
      <c r="G60" s="86"/>
      <c r="H60" s="38"/>
      <c r="I60" s="240"/>
      <c r="J60" s="240"/>
      <c r="K60" s="63"/>
      <c r="L60" s="87"/>
      <c r="M60" s="241" t="s">
        <v>63</v>
      </c>
      <c r="N60" s="242" t="s">
        <v>11</v>
      </c>
      <c r="O60" s="243">
        <f>IF(N60="SÍ",10,"0")</f>
        <v>10</v>
      </c>
      <c r="P60" s="240"/>
      <c r="Q60" s="245"/>
      <c r="R60" s="245"/>
      <c r="S60" s="246"/>
      <c r="T60" s="245"/>
      <c r="U60" s="246"/>
      <c r="V60" s="44"/>
      <c r="W60" s="14"/>
      <c r="X60" s="308"/>
      <c r="Y60" s="50"/>
      <c r="Z60" s="240"/>
      <c r="AA60" s="240"/>
      <c r="AB60" s="63"/>
      <c r="AC60" s="397"/>
      <c r="AD60" s="347"/>
      <c r="AE60" s="36"/>
      <c r="AF60" s="61"/>
      <c r="AG60" s="388"/>
      <c r="AH60" s="389"/>
      <c r="AI60" s="389"/>
      <c r="AJ60" s="390"/>
    </row>
    <row r="61" spans="1:36" ht="39.75" customHeight="1" thickBot="1" x14ac:dyDescent="0.3">
      <c r="A61" s="307"/>
      <c r="B61" s="76"/>
      <c r="C61" s="58"/>
      <c r="D61" s="399"/>
      <c r="E61" s="400"/>
      <c r="F61" s="14"/>
      <c r="G61" s="86"/>
      <c r="H61" s="29"/>
      <c r="I61" s="240"/>
      <c r="J61" s="240"/>
      <c r="K61" s="63"/>
      <c r="L61" s="87"/>
      <c r="M61" s="241" t="s">
        <v>29</v>
      </c>
      <c r="N61" s="242" t="s">
        <v>11</v>
      </c>
      <c r="O61" s="243">
        <f>IF(N61="SÍ",30,"0")</f>
        <v>30</v>
      </c>
      <c r="P61" s="240"/>
      <c r="Q61" s="245"/>
      <c r="R61" s="245"/>
      <c r="S61" s="246"/>
      <c r="T61" s="245"/>
      <c r="U61" s="246"/>
      <c r="V61" s="44"/>
      <c r="W61" s="14"/>
      <c r="X61" s="308"/>
      <c r="Y61" s="50"/>
      <c r="Z61" s="240"/>
      <c r="AA61" s="240"/>
      <c r="AB61" s="63"/>
      <c r="AC61" s="401"/>
      <c r="AD61" s="347"/>
      <c r="AE61" s="36"/>
      <c r="AF61" s="61"/>
      <c r="AG61" s="388"/>
      <c r="AH61" s="389"/>
      <c r="AI61" s="389"/>
      <c r="AJ61" s="390"/>
    </row>
    <row r="62" spans="1:36" ht="50.25" customHeight="1" x14ac:dyDescent="0.25">
      <c r="A62" s="307"/>
      <c r="B62" s="76"/>
      <c r="C62" s="56" t="s">
        <v>132</v>
      </c>
      <c r="D62" s="396" t="s">
        <v>133</v>
      </c>
      <c r="E62" s="396" t="s">
        <v>134</v>
      </c>
      <c r="F62" s="14" t="s">
        <v>15</v>
      </c>
      <c r="G62" s="86" t="str">
        <f>IF(F62="(1) RARA VEZ","1", IF(F62="(2) IMPROBABLE","2",IF(F62="(3) POSIBLE","3",IF(F62="(4) PROBABLE","4",IF(F62="(5) CASI SEGURO","5","")))))</f>
        <v>3</v>
      </c>
      <c r="H62" s="37" t="s">
        <v>18</v>
      </c>
      <c r="I62" s="240" t="str">
        <f>IF(H62="(5) MODERADO","5", IF(H62="(10) MAYOR","10",IF(H62="(20) CATASTROFICO","20","")))</f>
        <v>5</v>
      </c>
      <c r="J62" s="240">
        <f>G62*I62</f>
        <v>15</v>
      </c>
      <c r="K62" s="41">
        <f>+J62</f>
        <v>15</v>
      </c>
      <c r="L62" s="402" t="s">
        <v>140</v>
      </c>
      <c r="M62" s="241" t="s">
        <v>6</v>
      </c>
      <c r="N62" s="242" t="s">
        <v>11</v>
      </c>
      <c r="O62" s="243">
        <f>IF(N62="SÍ",15,"0")</f>
        <v>15</v>
      </c>
      <c r="P62" s="244">
        <f>SUM(O62:O68)</f>
        <v>75</v>
      </c>
      <c r="Q62" s="245">
        <f>IF(AND($P62&gt;=0,$P62&lt;=50),0,IF(AND($P62&gt;50,$P62&lt;=75),1,IF(AND($P62&gt;75,$P62&lt;=100),2,"")))</f>
        <v>1</v>
      </c>
      <c r="R62" s="245">
        <f>$G62-$Q62</f>
        <v>2</v>
      </c>
      <c r="S62" s="246">
        <f>IF($R62&lt;=0,1,$R62)</f>
        <v>2</v>
      </c>
      <c r="T62" s="245">
        <f>$I62-$Q62</f>
        <v>4</v>
      </c>
      <c r="U62" s="246" t="str">
        <f>IF($T62=19,10,IF($T62=18,5,IF($T62=9,5,IF($T62=8,5,I62))))</f>
        <v>5</v>
      </c>
      <c r="V62" s="44" t="s">
        <v>8</v>
      </c>
      <c r="W62" s="14" t="s">
        <v>13</v>
      </c>
      <c r="X62" s="306">
        <f>IF($V62="PROBABILIDAD",$S62,$G62)</f>
        <v>2</v>
      </c>
      <c r="Y62" s="53" t="str">
        <f>IF(AND($V62="IMPACTO",$T62=18),$URF$9,IF(AND($V62="IMPACTO",$T62=19),$URG$9,IF(AND($V62="IMPACTO",$T62=20),$URH$9,IF(AND($V62="IMPACTO",$T62&lt;10),$URF$9,$H62))))</f>
        <v>(5) MODERADO</v>
      </c>
      <c r="Z62" s="240" t="str">
        <f>IF($V62="IMPACTO",$U62,$I62)</f>
        <v>5</v>
      </c>
      <c r="AA62" s="240">
        <f>$X62*$Z62</f>
        <v>10</v>
      </c>
      <c r="AB62" s="177">
        <f>$AA62</f>
        <v>10</v>
      </c>
      <c r="AC62" s="87" t="s">
        <v>65</v>
      </c>
      <c r="AD62" s="87" t="s">
        <v>62</v>
      </c>
      <c r="AE62" s="87" t="s">
        <v>66</v>
      </c>
      <c r="AF62" s="87" t="s">
        <v>67</v>
      </c>
      <c r="AG62" s="86"/>
      <c r="AH62" s="309"/>
      <c r="AI62" s="310"/>
      <c r="AJ62" s="311"/>
    </row>
    <row r="63" spans="1:36" ht="48" customHeight="1" x14ac:dyDescent="0.25">
      <c r="A63" s="307"/>
      <c r="B63" s="76"/>
      <c r="C63" s="57"/>
      <c r="D63" s="396"/>
      <c r="E63" s="398"/>
      <c r="F63" s="14"/>
      <c r="G63" s="86"/>
      <c r="H63" s="38"/>
      <c r="I63" s="240"/>
      <c r="J63" s="240"/>
      <c r="K63" s="41"/>
      <c r="L63" s="403"/>
      <c r="M63" s="241" t="s">
        <v>7</v>
      </c>
      <c r="N63" s="242" t="s">
        <v>11</v>
      </c>
      <c r="O63" s="243">
        <f>IF(N63="SÍ",5,"0")</f>
        <v>5</v>
      </c>
      <c r="P63" s="240"/>
      <c r="Q63" s="245"/>
      <c r="R63" s="245"/>
      <c r="S63" s="246"/>
      <c r="T63" s="245"/>
      <c r="U63" s="246"/>
      <c r="V63" s="44"/>
      <c r="W63" s="14"/>
      <c r="X63" s="308"/>
      <c r="Y63" s="50"/>
      <c r="Z63" s="240"/>
      <c r="AA63" s="240"/>
      <c r="AB63" s="177"/>
      <c r="AC63" s="87"/>
      <c r="AD63" s="87"/>
      <c r="AE63" s="87"/>
      <c r="AF63" s="87"/>
      <c r="AG63" s="86"/>
      <c r="AH63" s="309"/>
      <c r="AI63" s="310"/>
      <c r="AJ63" s="312"/>
    </row>
    <row r="64" spans="1:36" ht="33" customHeight="1" x14ac:dyDescent="0.25">
      <c r="A64" s="307"/>
      <c r="B64" s="76"/>
      <c r="C64" s="57"/>
      <c r="D64" s="396"/>
      <c r="E64" s="398"/>
      <c r="F64" s="14"/>
      <c r="G64" s="86"/>
      <c r="H64" s="38"/>
      <c r="I64" s="240"/>
      <c r="J64" s="240"/>
      <c r="K64" s="41" t="str">
        <f>IF(AND(J62&gt;=5,J62&lt;=10),"BAJA",IF(AND(J62&gt;=15,J62&lt;=25),"MODERADA",IF(AND(J62&gt;=30,J62&lt;=50),"ALTA",IF(AND(J62&gt;=60,J62&lt;=100),"EXTREMA",""))))</f>
        <v>MODERADA</v>
      </c>
      <c r="L64" s="403"/>
      <c r="M64" s="251" t="s">
        <v>3</v>
      </c>
      <c r="N64" s="242" t="s">
        <v>12</v>
      </c>
      <c r="O64" s="243" t="str">
        <f>IF(N64="SÍ",15,"0")</f>
        <v>0</v>
      </c>
      <c r="P64" s="240"/>
      <c r="Q64" s="245"/>
      <c r="R64" s="245"/>
      <c r="S64" s="246"/>
      <c r="T64" s="245"/>
      <c r="U64" s="246"/>
      <c r="V64" s="44"/>
      <c r="W64" s="14"/>
      <c r="X64" s="308"/>
      <c r="Y64" s="50"/>
      <c r="Z64" s="240"/>
      <c r="AA64" s="240"/>
      <c r="AB64" s="63" t="str">
        <f>IF(AND($AA62&gt;=5,$AA62&lt;=10),"BAJA",IF(AND($AA62&gt;=15,$AA62&lt;=25),"MODERADA",IF(AND($AA62&gt;=30,$AA62&lt;=50),"ALTA",IF(AND($AA62&gt;=60,$AA62&lt;=100),"EXTREMA",""))))</f>
        <v>BAJA</v>
      </c>
      <c r="AC64" s="87"/>
      <c r="AD64" s="87"/>
      <c r="AE64" s="87"/>
      <c r="AF64" s="87"/>
      <c r="AG64" s="86"/>
      <c r="AH64" s="309"/>
      <c r="AI64" s="310"/>
      <c r="AJ64" s="312"/>
    </row>
    <row r="65" spans="1:36" ht="26.25" customHeight="1" x14ac:dyDescent="0.25">
      <c r="A65" s="307"/>
      <c r="B65" s="76"/>
      <c r="C65" s="57"/>
      <c r="D65" s="396"/>
      <c r="E65" s="398"/>
      <c r="F65" s="14"/>
      <c r="G65" s="86"/>
      <c r="H65" s="38"/>
      <c r="I65" s="240"/>
      <c r="J65" s="240"/>
      <c r="K65" s="41"/>
      <c r="L65" s="403"/>
      <c r="M65" s="251" t="s">
        <v>4</v>
      </c>
      <c r="N65" s="242" t="s">
        <v>11</v>
      </c>
      <c r="O65" s="243">
        <f>IF(N65="SÍ",10,"0")</f>
        <v>10</v>
      </c>
      <c r="P65" s="240"/>
      <c r="Q65" s="245"/>
      <c r="R65" s="245"/>
      <c r="S65" s="246"/>
      <c r="T65" s="245"/>
      <c r="U65" s="246"/>
      <c r="V65" s="44"/>
      <c r="W65" s="14"/>
      <c r="X65" s="308"/>
      <c r="Y65" s="50"/>
      <c r="Z65" s="240"/>
      <c r="AA65" s="240"/>
      <c r="AB65" s="63"/>
      <c r="AC65" s="87"/>
      <c r="AD65" s="87"/>
      <c r="AE65" s="87"/>
      <c r="AF65" s="87"/>
      <c r="AG65" s="86"/>
      <c r="AH65" s="309"/>
      <c r="AI65" s="310"/>
      <c r="AJ65" s="312"/>
    </row>
    <row r="66" spans="1:36" ht="45" customHeight="1" x14ac:dyDescent="0.25">
      <c r="A66" s="307"/>
      <c r="B66" s="76"/>
      <c r="C66" s="57"/>
      <c r="D66" s="396"/>
      <c r="E66" s="398"/>
      <c r="F66" s="14"/>
      <c r="G66" s="86"/>
      <c r="H66" s="38"/>
      <c r="I66" s="240"/>
      <c r="J66" s="240"/>
      <c r="K66" s="41"/>
      <c r="L66" s="403"/>
      <c r="M66" s="241" t="s">
        <v>30</v>
      </c>
      <c r="N66" s="242" t="s">
        <v>11</v>
      </c>
      <c r="O66" s="243">
        <f>IF(N66="SÍ",15,"0")</f>
        <v>15</v>
      </c>
      <c r="P66" s="240"/>
      <c r="Q66" s="245"/>
      <c r="R66" s="245"/>
      <c r="S66" s="246"/>
      <c r="T66" s="245"/>
      <c r="U66" s="246"/>
      <c r="V66" s="44"/>
      <c r="W66" s="14"/>
      <c r="X66" s="308"/>
      <c r="Y66" s="50"/>
      <c r="Z66" s="240"/>
      <c r="AA66" s="240"/>
      <c r="AB66" s="63"/>
      <c r="AC66" s="87"/>
      <c r="AD66" s="87"/>
      <c r="AE66" s="87"/>
      <c r="AF66" s="87"/>
      <c r="AG66" s="86"/>
      <c r="AH66" s="309"/>
      <c r="AI66" s="310"/>
      <c r="AJ66" s="312"/>
    </row>
    <row r="67" spans="1:36" ht="51" customHeight="1" x14ac:dyDescent="0.25">
      <c r="A67" s="307"/>
      <c r="B67" s="76"/>
      <c r="C67" s="57"/>
      <c r="D67" s="396"/>
      <c r="E67" s="398"/>
      <c r="F67" s="14"/>
      <c r="G67" s="86"/>
      <c r="H67" s="38"/>
      <c r="I67" s="240"/>
      <c r="J67" s="240"/>
      <c r="K67" s="41"/>
      <c r="L67" s="403"/>
      <c r="M67" s="241" t="s">
        <v>63</v>
      </c>
      <c r="N67" s="242" t="s">
        <v>12</v>
      </c>
      <c r="O67" s="243" t="str">
        <f>IF(N67="SÍ",10,"0")</f>
        <v>0</v>
      </c>
      <c r="P67" s="240"/>
      <c r="Q67" s="245"/>
      <c r="R67" s="245"/>
      <c r="S67" s="246"/>
      <c r="T67" s="245"/>
      <c r="U67" s="246"/>
      <c r="V67" s="44"/>
      <c r="W67" s="14"/>
      <c r="X67" s="308"/>
      <c r="Y67" s="50"/>
      <c r="Z67" s="240"/>
      <c r="AA67" s="240"/>
      <c r="AB67" s="63"/>
      <c r="AC67" s="87"/>
      <c r="AD67" s="87"/>
      <c r="AE67" s="87"/>
      <c r="AF67" s="87"/>
      <c r="AG67" s="86"/>
      <c r="AH67" s="309"/>
      <c r="AI67" s="310"/>
      <c r="AJ67" s="312"/>
    </row>
    <row r="68" spans="1:36" ht="39.75" customHeight="1" thickBot="1" x14ac:dyDescent="0.3">
      <c r="A68" s="307"/>
      <c r="B68" s="64"/>
      <c r="C68" s="58"/>
      <c r="D68" s="399"/>
      <c r="E68" s="400"/>
      <c r="F68" s="15"/>
      <c r="G68" s="89"/>
      <c r="H68" s="38"/>
      <c r="I68" s="253"/>
      <c r="J68" s="253"/>
      <c r="K68" s="42"/>
      <c r="L68" s="403"/>
      <c r="M68" s="255" t="s">
        <v>29</v>
      </c>
      <c r="N68" s="65" t="s">
        <v>11</v>
      </c>
      <c r="O68" s="256">
        <f>IF(N68="SÍ",30,"0")</f>
        <v>30</v>
      </c>
      <c r="P68" s="253"/>
      <c r="Q68" s="257"/>
      <c r="R68" s="257"/>
      <c r="S68" s="258"/>
      <c r="T68" s="257"/>
      <c r="U68" s="258"/>
      <c r="V68" s="25"/>
      <c r="W68" s="15"/>
      <c r="X68" s="313"/>
      <c r="Y68" s="55"/>
      <c r="Z68" s="253"/>
      <c r="AA68" s="253"/>
      <c r="AB68" s="79"/>
      <c r="AC68" s="90"/>
      <c r="AD68" s="90"/>
      <c r="AE68" s="90"/>
      <c r="AF68" s="90"/>
      <c r="AG68" s="89"/>
      <c r="AH68" s="314"/>
      <c r="AI68" s="315"/>
      <c r="AJ68" s="316"/>
    </row>
    <row r="69" spans="1:36" ht="51" customHeight="1" x14ac:dyDescent="0.25">
      <c r="A69" s="317"/>
      <c r="B69" s="213" t="s">
        <v>162</v>
      </c>
      <c r="C69" s="404" t="s">
        <v>141</v>
      </c>
      <c r="D69" s="59" t="s">
        <v>142</v>
      </c>
      <c r="E69" s="59" t="s">
        <v>143</v>
      </c>
      <c r="F69" s="13" t="s">
        <v>16</v>
      </c>
      <c r="G69" s="264" t="str">
        <f>IF(F69="(1) RARA VEZ","1", IF(F69="(2) IMPROBABLE","2",IF(F69="(3) POSIBLE","3",IF(F69="(4) PROBABLE","4",IF(F69="(5) CASI SEGURO","5","")))))</f>
        <v>4</v>
      </c>
      <c r="H69" s="16" t="s">
        <v>18</v>
      </c>
      <c r="I69" s="299" t="str">
        <f>IF(H69="(5) MODERADO","5", IF(H69="(10) MAYOR","10",IF(H69="(20) CATASTROFICO","20","")))</f>
        <v>5</v>
      </c>
      <c r="J69" s="299">
        <f>G69*I69</f>
        <v>20</v>
      </c>
      <c r="K69" s="266">
        <f>+J69</f>
        <v>20</v>
      </c>
      <c r="L69" s="16" t="s">
        <v>144</v>
      </c>
      <c r="M69" s="300" t="s">
        <v>6</v>
      </c>
      <c r="N69" s="301" t="s">
        <v>11</v>
      </c>
      <c r="O69" s="302">
        <f>IF(N69="SÍ",15,"0")</f>
        <v>15</v>
      </c>
      <c r="P69" s="303">
        <f>SUM(O69:O75)</f>
        <v>85</v>
      </c>
      <c r="Q69" s="304">
        <f>IF(AND($P69&gt;=0,$P69&lt;=50),0,IF(AND($P69&gt;50,$P69&lt;=75),1,IF(AND($P69&gt;75,$P69&lt;=100),2,"")))</f>
        <v>2</v>
      </c>
      <c r="R69" s="304">
        <f>$G69-$Q69</f>
        <v>2</v>
      </c>
      <c r="S69" s="305">
        <f>IF($R69&lt;=0,1,$R69)</f>
        <v>2</v>
      </c>
      <c r="T69" s="304">
        <f>$I69-$Q69</f>
        <v>3</v>
      </c>
      <c r="U69" s="305" t="str">
        <f>IF($T69=19,10,IF($T69=18,5,IF($T69=9,5,IF($T69=8,5,I69))))</f>
        <v>5</v>
      </c>
      <c r="V69" s="51" t="s">
        <v>8</v>
      </c>
      <c r="W69" s="13" t="s">
        <v>13</v>
      </c>
      <c r="X69" s="306">
        <f>IF($V69="PROBABILIDAD",$S69,$G69)</f>
        <v>2</v>
      </c>
      <c r="Y69" s="53" t="str">
        <f>IF(AND($V69="IMPACTO",$T69=18),$URF$9,IF(AND($V69="IMPACTO",$T69=19),$URG$9,IF(AND($V69="IMPACTO",$T69=20),$URH$9,IF(AND($V69="IMPACTO",$T69&lt;10),$URF$9,$H69))))</f>
        <v>(5) MODERADO</v>
      </c>
      <c r="Z69" s="299" t="str">
        <f>IF($V69="IMPACTO",$U69,$I69)</f>
        <v>5</v>
      </c>
      <c r="AA69" s="299">
        <f>$X69*$Z69</f>
        <v>10</v>
      </c>
      <c r="AB69" s="144">
        <v>5</v>
      </c>
      <c r="AC69" s="69" t="s">
        <v>145</v>
      </c>
      <c r="AD69" s="16" t="s">
        <v>146</v>
      </c>
      <c r="AE69" s="69" t="s">
        <v>147</v>
      </c>
      <c r="AF69" s="405" t="s">
        <v>148</v>
      </c>
      <c r="AG69" s="406"/>
      <c r="AH69" s="406"/>
      <c r="AI69" s="406"/>
      <c r="AJ69" s="407"/>
    </row>
    <row r="70" spans="1:36" ht="51" customHeight="1" x14ac:dyDescent="0.25">
      <c r="A70" s="317"/>
      <c r="B70" s="228"/>
      <c r="C70" s="408"/>
      <c r="D70" s="56"/>
      <c r="E70" s="56"/>
      <c r="F70" s="14"/>
      <c r="G70" s="86"/>
      <c r="H70" s="17"/>
      <c r="I70" s="240"/>
      <c r="J70" s="240"/>
      <c r="K70" s="41"/>
      <c r="L70" s="409"/>
      <c r="M70" s="241" t="s">
        <v>7</v>
      </c>
      <c r="N70" s="242" t="s">
        <v>11</v>
      </c>
      <c r="O70" s="243">
        <f>IF(N70="SÍ",5,"0")</f>
        <v>5</v>
      </c>
      <c r="P70" s="240"/>
      <c r="Q70" s="245"/>
      <c r="R70" s="245"/>
      <c r="S70" s="246"/>
      <c r="T70" s="245"/>
      <c r="U70" s="246"/>
      <c r="V70" s="44"/>
      <c r="W70" s="14"/>
      <c r="X70" s="308"/>
      <c r="Y70" s="50"/>
      <c r="Z70" s="240"/>
      <c r="AA70" s="240"/>
      <c r="AB70" s="63"/>
      <c r="AC70" s="67"/>
      <c r="AD70" s="17"/>
      <c r="AE70" s="67"/>
      <c r="AF70" s="410"/>
      <c r="AG70" s="411"/>
      <c r="AH70" s="411"/>
      <c r="AI70" s="411"/>
      <c r="AJ70" s="412"/>
    </row>
    <row r="71" spans="1:36" ht="51" customHeight="1" x14ac:dyDescent="0.25">
      <c r="A71" s="317"/>
      <c r="B71" s="228"/>
      <c r="C71" s="408"/>
      <c r="D71" s="56"/>
      <c r="E71" s="56"/>
      <c r="F71" s="14"/>
      <c r="G71" s="86"/>
      <c r="H71" s="17"/>
      <c r="I71" s="240"/>
      <c r="J71" s="240"/>
      <c r="K71" s="41" t="str">
        <f>IF(AND(J69&gt;=5,J69&lt;=10),"BAJA",IF(AND(J69&gt;=15,J69&lt;=25),"MODERADA",IF(AND(J69&gt;=30,J69&lt;=50),"ALTA",IF(AND(J69&gt;=60,J69&lt;=100),"EXTREMA",""))))</f>
        <v>MODERADA</v>
      </c>
      <c r="L71" s="409"/>
      <c r="M71" s="251" t="s">
        <v>3</v>
      </c>
      <c r="N71" s="242" t="s">
        <v>12</v>
      </c>
      <c r="O71" s="243" t="str">
        <f>IF(N71="SÍ",15,"0")</f>
        <v>0</v>
      </c>
      <c r="P71" s="240"/>
      <c r="Q71" s="245"/>
      <c r="R71" s="245"/>
      <c r="S71" s="246"/>
      <c r="T71" s="245"/>
      <c r="U71" s="246"/>
      <c r="V71" s="44"/>
      <c r="W71" s="14"/>
      <c r="X71" s="308"/>
      <c r="Y71" s="50"/>
      <c r="Z71" s="240"/>
      <c r="AA71" s="240"/>
      <c r="AB71" s="63" t="s">
        <v>105</v>
      </c>
      <c r="AC71" s="67"/>
      <c r="AD71" s="17"/>
      <c r="AE71" s="67"/>
      <c r="AF71" s="410"/>
      <c r="AG71" s="411"/>
      <c r="AH71" s="411"/>
      <c r="AI71" s="411"/>
      <c r="AJ71" s="412"/>
    </row>
    <row r="72" spans="1:36" ht="51" customHeight="1" x14ac:dyDescent="0.25">
      <c r="A72" s="317"/>
      <c r="B72" s="228"/>
      <c r="C72" s="408"/>
      <c r="D72" s="56"/>
      <c r="E72" s="56"/>
      <c r="F72" s="14"/>
      <c r="G72" s="86"/>
      <c r="H72" s="17"/>
      <c r="I72" s="240"/>
      <c r="J72" s="240"/>
      <c r="K72" s="41"/>
      <c r="L72" s="409"/>
      <c r="M72" s="251" t="s">
        <v>4</v>
      </c>
      <c r="N72" s="242" t="s">
        <v>11</v>
      </c>
      <c r="O72" s="243">
        <f>IF(N72="SÍ",10,"0")</f>
        <v>10</v>
      </c>
      <c r="P72" s="240"/>
      <c r="Q72" s="245"/>
      <c r="R72" s="245"/>
      <c r="S72" s="246"/>
      <c r="T72" s="245"/>
      <c r="U72" s="246"/>
      <c r="V72" s="44"/>
      <c r="W72" s="14"/>
      <c r="X72" s="308"/>
      <c r="Y72" s="50"/>
      <c r="Z72" s="240"/>
      <c r="AA72" s="240"/>
      <c r="AB72" s="63"/>
      <c r="AC72" s="67"/>
      <c r="AD72" s="17"/>
      <c r="AE72" s="67"/>
      <c r="AF72" s="410"/>
      <c r="AG72" s="411"/>
      <c r="AH72" s="411"/>
      <c r="AI72" s="411"/>
      <c r="AJ72" s="412"/>
    </row>
    <row r="73" spans="1:36" ht="51" customHeight="1" x14ac:dyDescent="0.25">
      <c r="A73" s="317"/>
      <c r="B73" s="228"/>
      <c r="C73" s="408"/>
      <c r="D73" s="56"/>
      <c r="E73" s="56"/>
      <c r="F73" s="14"/>
      <c r="G73" s="86"/>
      <c r="H73" s="17"/>
      <c r="I73" s="240"/>
      <c r="J73" s="240"/>
      <c r="K73" s="41"/>
      <c r="L73" s="409"/>
      <c r="M73" s="241" t="s">
        <v>30</v>
      </c>
      <c r="N73" s="242" t="s">
        <v>11</v>
      </c>
      <c r="O73" s="243">
        <f>IF(N73="SÍ",15,"0")</f>
        <v>15</v>
      </c>
      <c r="P73" s="240"/>
      <c r="Q73" s="245"/>
      <c r="R73" s="245"/>
      <c r="S73" s="246"/>
      <c r="T73" s="245"/>
      <c r="U73" s="246"/>
      <c r="V73" s="44"/>
      <c r="W73" s="14"/>
      <c r="X73" s="308"/>
      <c r="Y73" s="50"/>
      <c r="Z73" s="240"/>
      <c r="AA73" s="240"/>
      <c r="AB73" s="63"/>
      <c r="AC73" s="67"/>
      <c r="AD73" s="17"/>
      <c r="AE73" s="67"/>
      <c r="AF73" s="410"/>
      <c r="AG73" s="411"/>
      <c r="AH73" s="411"/>
      <c r="AI73" s="411"/>
      <c r="AJ73" s="412"/>
    </row>
    <row r="74" spans="1:36" ht="51" customHeight="1" x14ac:dyDescent="0.25">
      <c r="A74" s="317"/>
      <c r="B74" s="228"/>
      <c r="C74" s="408"/>
      <c r="D74" s="56"/>
      <c r="E74" s="56"/>
      <c r="F74" s="14"/>
      <c r="G74" s="86"/>
      <c r="H74" s="17"/>
      <c r="I74" s="240"/>
      <c r="J74" s="240"/>
      <c r="K74" s="41"/>
      <c r="L74" s="409"/>
      <c r="M74" s="241" t="s">
        <v>5</v>
      </c>
      <c r="N74" s="242" t="s">
        <v>11</v>
      </c>
      <c r="O74" s="243">
        <f>IF(N74="SÍ",10,"0")</f>
        <v>10</v>
      </c>
      <c r="P74" s="240"/>
      <c r="Q74" s="245"/>
      <c r="R74" s="245"/>
      <c r="S74" s="246"/>
      <c r="T74" s="245"/>
      <c r="U74" s="246"/>
      <c r="V74" s="44"/>
      <c r="W74" s="14"/>
      <c r="X74" s="308"/>
      <c r="Y74" s="50"/>
      <c r="Z74" s="240"/>
      <c r="AA74" s="240"/>
      <c r="AB74" s="63"/>
      <c r="AC74" s="67"/>
      <c r="AD74" s="17"/>
      <c r="AE74" s="67"/>
      <c r="AF74" s="410"/>
      <c r="AG74" s="411"/>
      <c r="AH74" s="411"/>
      <c r="AI74" s="411"/>
      <c r="AJ74" s="412"/>
    </row>
    <row r="75" spans="1:36" ht="111.75" customHeight="1" x14ac:dyDescent="0.25">
      <c r="A75" s="317"/>
      <c r="B75" s="228"/>
      <c r="C75" s="408"/>
      <c r="D75" s="56"/>
      <c r="E75" s="56"/>
      <c r="F75" s="14"/>
      <c r="G75" s="86"/>
      <c r="H75" s="17"/>
      <c r="I75" s="240"/>
      <c r="J75" s="240"/>
      <c r="K75" s="41"/>
      <c r="L75" s="409"/>
      <c r="M75" s="241" t="s">
        <v>29</v>
      </c>
      <c r="N75" s="242" t="s">
        <v>11</v>
      </c>
      <c r="O75" s="243">
        <f>IF(N75="SÍ",30,"0")</f>
        <v>30</v>
      </c>
      <c r="P75" s="240"/>
      <c r="Q75" s="245"/>
      <c r="R75" s="245"/>
      <c r="S75" s="246"/>
      <c r="T75" s="245"/>
      <c r="U75" s="246"/>
      <c r="V75" s="44"/>
      <c r="W75" s="14"/>
      <c r="X75" s="308"/>
      <c r="Y75" s="50"/>
      <c r="Z75" s="240"/>
      <c r="AA75" s="240"/>
      <c r="AB75" s="63"/>
      <c r="AC75" s="67"/>
      <c r="AD75" s="17"/>
      <c r="AE75" s="67"/>
      <c r="AF75" s="410"/>
      <c r="AG75" s="411"/>
      <c r="AH75" s="411"/>
      <c r="AI75" s="411"/>
      <c r="AJ75" s="412"/>
    </row>
    <row r="76" spans="1:36" ht="33" customHeight="1" x14ac:dyDescent="0.25">
      <c r="A76" s="317"/>
      <c r="B76" s="228"/>
      <c r="C76" s="408" t="s">
        <v>149</v>
      </c>
      <c r="D76" s="56" t="s">
        <v>150</v>
      </c>
      <c r="E76" s="56" t="s">
        <v>151</v>
      </c>
      <c r="F76" s="14" t="s">
        <v>152</v>
      </c>
      <c r="G76" s="86" t="str">
        <f>IF(F76="(1) RARA VEZ","1", IF(F76="(2) IMPROBABLE","2",IF(F76="(3) POSIBLE","3",IF(F76="(4) PROBABLE","4",IF(F76="(5) CASI SEGURO","5","")))))</f>
        <v/>
      </c>
      <c r="H76" s="17" t="s">
        <v>18</v>
      </c>
      <c r="I76" s="240" t="str">
        <f>IF(H76="(5) MODERADO","5", IF(H76="(10) MAYOR","10",IF(H76="(20) CATASTROFICO","20","")))</f>
        <v>5</v>
      </c>
      <c r="J76" s="240" t="e">
        <f>G76*I76</f>
        <v>#VALUE!</v>
      </c>
      <c r="K76" s="41">
        <v>15</v>
      </c>
      <c r="L76" s="87" t="s">
        <v>70</v>
      </c>
      <c r="M76" s="241" t="s">
        <v>6</v>
      </c>
      <c r="N76" s="242" t="s">
        <v>11</v>
      </c>
      <c r="O76" s="243">
        <f>IF(N76="SÍ",15,"0")</f>
        <v>15</v>
      </c>
      <c r="P76" s="244">
        <f>SUM(O76:O82)</f>
        <v>85</v>
      </c>
      <c r="Q76" s="245">
        <f>IF(AND($P76&gt;=0,$P76&lt;=50),0,IF(AND($P76&gt;50,$P76&lt;=75),1,IF(AND($P76&gt;75,$P76&lt;=100),2,"")))</f>
        <v>2</v>
      </c>
      <c r="R76" s="245" t="e">
        <f>$G76-$Q76</f>
        <v>#VALUE!</v>
      </c>
      <c r="S76" s="246" t="e">
        <f>IF($R76&lt;=0,1,$R76)</f>
        <v>#VALUE!</v>
      </c>
      <c r="T76" s="245">
        <f>$I76-$Q76</f>
        <v>3</v>
      </c>
      <c r="U76" s="246" t="str">
        <f>IF($T76=19,10,IF($T76=18,5,IF($T76=9,5,IF($T76=8,5,I76))))</f>
        <v>5</v>
      </c>
      <c r="V76" s="44" t="s">
        <v>8</v>
      </c>
      <c r="W76" s="14" t="s">
        <v>13</v>
      </c>
      <c r="X76" s="247" t="e">
        <f>IF($V76="PROBABILIDAD",$S76,$G76)</f>
        <v>#VALUE!</v>
      </c>
      <c r="Y76" s="50" t="str">
        <f>IF(AND($V76="IMPACTO",$T76=18),$XEV$9,IF(AND($V76="IMPACTO",$T76=19),$XEW$9,IF(AND($V76="IMPACTO",$T76=20),$XEX$9,IF(AND($V76="IMPACTO",$T76&lt;10),$XEV$9,$H76))))</f>
        <v>(5) MODERADO</v>
      </c>
      <c r="Z76" s="240" t="str">
        <f>IF($V76="IMPACTO",$U76,$I76)</f>
        <v>5</v>
      </c>
      <c r="AA76" s="240" t="e">
        <f>$X76*$Z76</f>
        <v>#VALUE!</v>
      </c>
      <c r="AB76" s="63">
        <v>5</v>
      </c>
      <c r="AC76" s="67" t="s">
        <v>145</v>
      </c>
      <c r="AD76" s="17" t="s">
        <v>146</v>
      </c>
      <c r="AE76" s="67" t="s">
        <v>147</v>
      </c>
      <c r="AF76" s="410" t="s">
        <v>148</v>
      </c>
      <c r="AG76" s="411"/>
      <c r="AH76" s="411"/>
      <c r="AI76" s="411"/>
      <c r="AJ76" s="412"/>
    </row>
    <row r="77" spans="1:36" ht="26.25" customHeight="1" x14ac:dyDescent="0.25">
      <c r="A77" s="317"/>
      <c r="B77" s="228"/>
      <c r="C77" s="408"/>
      <c r="D77" s="56"/>
      <c r="E77" s="56"/>
      <c r="F77" s="14"/>
      <c r="G77" s="86"/>
      <c r="H77" s="17"/>
      <c r="I77" s="240"/>
      <c r="J77" s="240"/>
      <c r="K77" s="41"/>
      <c r="L77" s="85"/>
      <c r="M77" s="241" t="s">
        <v>7</v>
      </c>
      <c r="N77" s="242" t="s">
        <v>11</v>
      </c>
      <c r="O77" s="243">
        <f>IF(N77="SÍ",5,"0")</f>
        <v>5</v>
      </c>
      <c r="P77" s="240"/>
      <c r="Q77" s="245"/>
      <c r="R77" s="245"/>
      <c r="S77" s="246"/>
      <c r="T77" s="245"/>
      <c r="U77" s="246"/>
      <c r="V77" s="44"/>
      <c r="W77" s="14"/>
      <c r="X77" s="247"/>
      <c r="Y77" s="50"/>
      <c r="Z77" s="240"/>
      <c r="AA77" s="240"/>
      <c r="AB77" s="63"/>
      <c r="AC77" s="67"/>
      <c r="AD77" s="413"/>
      <c r="AE77" s="67"/>
      <c r="AF77" s="410"/>
      <c r="AG77" s="411"/>
      <c r="AH77" s="411"/>
      <c r="AI77" s="411"/>
      <c r="AJ77" s="412"/>
    </row>
    <row r="78" spans="1:36" ht="45" customHeight="1" x14ac:dyDescent="0.25">
      <c r="A78" s="317"/>
      <c r="B78" s="228"/>
      <c r="C78" s="408"/>
      <c r="D78" s="56"/>
      <c r="E78" s="56"/>
      <c r="F78" s="14"/>
      <c r="G78" s="86"/>
      <c r="H78" s="17"/>
      <c r="I78" s="240"/>
      <c r="J78" s="240"/>
      <c r="K78" s="41" t="s">
        <v>153</v>
      </c>
      <c r="L78" s="85"/>
      <c r="M78" s="251" t="s">
        <v>3</v>
      </c>
      <c r="N78" s="242" t="s">
        <v>11</v>
      </c>
      <c r="O78" s="243">
        <f>IF(N78="SÍ",15,"0")</f>
        <v>15</v>
      </c>
      <c r="P78" s="240"/>
      <c r="Q78" s="245"/>
      <c r="R78" s="245"/>
      <c r="S78" s="246"/>
      <c r="T78" s="245"/>
      <c r="U78" s="246"/>
      <c r="V78" s="44"/>
      <c r="W78" s="14"/>
      <c r="X78" s="247"/>
      <c r="Y78" s="50"/>
      <c r="Z78" s="240"/>
      <c r="AA78" s="240"/>
      <c r="AB78" s="63" t="s">
        <v>105</v>
      </c>
      <c r="AC78" s="67"/>
      <c r="AD78" s="413"/>
      <c r="AE78" s="67"/>
      <c r="AF78" s="410"/>
      <c r="AG78" s="411"/>
      <c r="AH78" s="411"/>
      <c r="AI78" s="411"/>
      <c r="AJ78" s="412"/>
    </row>
    <row r="79" spans="1:36" ht="51" customHeight="1" x14ac:dyDescent="0.25">
      <c r="A79" s="317"/>
      <c r="B79" s="228"/>
      <c r="C79" s="408"/>
      <c r="D79" s="56"/>
      <c r="E79" s="56"/>
      <c r="F79" s="14"/>
      <c r="G79" s="86"/>
      <c r="H79" s="17"/>
      <c r="I79" s="240"/>
      <c r="J79" s="240"/>
      <c r="K79" s="41"/>
      <c r="L79" s="85"/>
      <c r="M79" s="251" t="s">
        <v>4</v>
      </c>
      <c r="N79" s="242" t="s">
        <v>11</v>
      </c>
      <c r="O79" s="243">
        <f>IF(N79="SÍ",10,"0")</f>
        <v>10</v>
      </c>
      <c r="P79" s="240"/>
      <c r="Q79" s="245"/>
      <c r="R79" s="245"/>
      <c r="S79" s="246"/>
      <c r="T79" s="245"/>
      <c r="U79" s="246"/>
      <c r="V79" s="44"/>
      <c r="W79" s="14"/>
      <c r="X79" s="247"/>
      <c r="Y79" s="50"/>
      <c r="Z79" s="240"/>
      <c r="AA79" s="240"/>
      <c r="AB79" s="63"/>
      <c r="AC79" s="67"/>
      <c r="AD79" s="413"/>
      <c r="AE79" s="67"/>
      <c r="AF79" s="410"/>
      <c r="AG79" s="411"/>
      <c r="AH79" s="411"/>
      <c r="AI79" s="411"/>
      <c r="AJ79" s="412"/>
    </row>
    <row r="80" spans="1:36" ht="39.75" customHeight="1" x14ac:dyDescent="0.25">
      <c r="A80" s="317"/>
      <c r="B80" s="228"/>
      <c r="C80" s="408"/>
      <c r="D80" s="56"/>
      <c r="E80" s="56"/>
      <c r="F80" s="14"/>
      <c r="G80" s="86"/>
      <c r="H80" s="17"/>
      <c r="I80" s="240"/>
      <c r="J80" s="240"/>
      <c r="K80" s="41"/>
      <c r="L80" s="85"/>
      <c r="M80" s="241" t="s">
        <v>30</v>
      </c>
      <c r="N80" s="242" t="s">
        <v>12</v>
      </c>
      <c r="O80" s="243" t="str">
        <f>IF(N80="SÍ",15,"0")</f>
        <v>0</v>
      </c>
      <c r="P80" s="240"/>
      <c r="Q80" s="245"/>
      <c r="R80" s="245"/>
      <c r="S80" s="246"/>
      <c r="T80" s="245"/>
      <c r="U80" s="246"/>
      <c r="V80" s="44"/>
      <c r="W80" s="14"/>
      <c r="X80" s="247"/>
      <c r="Y80" s="50"/>
      <c r="Z80" s="240"/>
      <c r="AA80" s="240"/>
      <c r="AB80" s="63"/>
      <c r="AC80" s="67"/>
      <c r="AD80" s="413"/>
      <c r="AE80" s="67"/>
      <c r="AF80" s="410"/>
      <c r="AG80" s="411"/>
      <c r="AH80" s="411"/>
      <c r="AI80" s="411"/>
      <c r="AJ80" s="412"/>
    </row>
    <row r="81" spans="1:36" ht="69" customHeight="1" x14ac:dyDescent="0.25">
      <c r="A81" s="317"/>
      <c r="B81" s="228"/>
      <c r="C81" s="408"/>
      <c r="D81" s="56"/>
      <c r="E81" s="56"/>
      <c r="F81" s="14"/>
      <c r="G81" s="86"/>
      <c r="H81" s="17"/>
      <c r="I81" s="240"/>
      <c r="J81" s="240"/>
      <c r="K81" s="41"/>
      <c r="L81" s="85"/>
      <c r="M81" s="241" t="s">
        <v>63</v>
      </c>
      <c r="N81" s="242" t="s">
        <v>11</v>
      </c>
      <c r="O81" s="243">
        <f>IF(N81="SÍ",10,"0")</f>
        <v>10</v>
      </c>
      <c r="P81" s="240"/>
      <c r="Q81" s="245"/>
      <c r="R81" s="245"/>
      <c r="S81" s="246"/>
      <c r="T81" s="245"/>
      <c r="U81" s="246"/>
      <c r="V81" s="44"/>
      <c r="W81" s="14"/>
      <c r="X81" s="247"/>
      <c r="Y81" s="50"/>
      <c r="Z81" s="240"/>
      <c r="AA81" s="240"/>
      <c r="AB81" s="63"/>
      <c r="AC81" s="67"/>
      <c r="AD81" s="413"/>
      <c r="AE81" s="67"/>
      <c r="AF81" s="410"/>
      <c r="AG81" s="411"/>
      <c r="AH81" s="411"/>
      <c r="AI81" s="411"/>
      <c r="AJ81" s="412"/>
    </row>
    <row r="82" spans="1:36" ht="69" customHeight="1" x14ac:dyDescent="0.25">
      <c r="A82" s="317"/>
      <c r="B82" s="228"/>
      <c r="C82" s="408"/>
      <c r="D82" s="56"/>
      <c r="E82" s="56"/>
      <c r="F82" s="14"/>
      <c r="G82" s="86"/>
      <c r="H82" s="17"/>
      <c r="I82" s="240"/>
      <c r="J82" s="240"/>
      <c r="K82" s="41"/>
      <c r="L82" s="85"/>
      <c r="M82" s="241" t="s">
        <v>29</v>
      </c>
      <c r="N82" s="242" t="s">
        <v>11</v>
      </c>
      <c r="O82" s="243">
        <f>IF(N82="SÍ",30,"0")</f>
        <v>30</v>
      </c>
      <c r="P82" s="240"/>
      <c r="Q82" s="245"/>
      <c r="R82" s="245"/>
      <c r="S82" s="246"/>
      <c r="T82" s="245"/>
      <c r="U82" s="246"/>
      <c r="V82" s="44"/>
      <c r="W82" s="14"/>
      <c r="X82" s="247"/>
      <c r="Y82" s="50"/>
      <c r="Z82" s="240"/>
      <c r="AA82" s="240"/>
      <c r="AB82" s="63"/>
      <c r="AC82" s="67"/>
      <c r="AD82" s="413"/>
      <c r="AE82" s="67"/>
      <c r="AF82" s="410"/>
      <c r="AG82" s="411"/>
      <c r="AH82" s="411"/>
      <c r="AI82" s="411"/>
      <c r="AJ82" s="412"/>
    </row>
    <row r="83" spans="1:36" ht="56.25" customHeight="1" x14ac:dyDescent="0.25">
      <c r="A83" s="317"/>
      <c r="B83" s="228"/>
      <c r="C83" s="408" t="s">
        <v>154</v>
      </c>
      <c r="D83" s="56" t="s">
        <v>155</v>
      </c>
      <c r="E83" s="56" t="s">
        <v>156</v>
      </c>
      <c r="F83" s="14" t="s">
        <v>17</v>
      </c>
      <c r="G83" s="86" t="str">
        <f>IF(F83="(1) RARA VEZ","1", IF(F83="(2) IMPROBABLE","2",IF(F83="(3) POSIBLE","3",IF(F83="(4) PROBABLE","4",IF(F83="(5) CASI SEGURO","5","")))))</f>
        <v>5</v>
      </c>
      <c r="H83" s="17" t="s">
        <v>18</v>
      </c>
      <c r="I83" s="240" t="str">
        <f>IF(H83="(5) MODERADO","5", IF(H83="(10) MAYOR","10",IF(H83="(20) CATASTROFICO","20","")))</f>
        <v>5</v>
      </c>
      <c r="J83" s="240">
        <f>G83*I83</f>
        <v>25</v>
      </c>
      <c r="K83" s="41">
        <f>+J83</f>
        <v>25</v>
      </c>
      <c r="L83" s="396" t="s">
        <v>157</v>
      </c>
      <c r="M83" s="241" t="s">
        <v>6</v>
      </c>
      <c r="N83" s="242" t="s">
        <v>11</v>
      </c>
      <c r="O83" s="243">
        <f>IF(N83="SÍ",15,"0")</f>
        <v>15</v>
      </c>
      <c r="P83" s="244">
        <f>SUM(O83:O89)</f>
        <v>85</v>
      </c>
      <c r="Q83" s="245">
        <f>IF(AND($P83&gt;=0,$P83&lt;=50),0,IF(AND($P83&gt;50,$P83&lt;=75),1,IF(AND($P83&gt;75,$P83&lt;=100),2,"")))</f>
        <v>2</v>
      </c>
      <c r="R83" s="245">
        <f>$G83-$Q83</f>
        <v>3</v>
      </c>
      <c r="S83" s="246">
        <f>IF($R83&lt;=0,1,$R83)</f>
        <v>3</v>
      </c>
      <c r="T83" s="245">
        <f>$I83-$Q83</f>
        <v>3</v>
      </c>
      <c r="U83" s="246" t="str">
        <f>IF($T83=19,10,IF($T83=18,5,IF($T83=9,5,IF($T83=8,5,I83))))</f>
        <v>5</v>
      </c>
      <c r="V83" s="44" t="s">
        <v>8</v>
      </c>
      <c r="W83" s="49" t="str">
        <f>IF(AND($V83="PROBABILIDAD",$S83=1),$XEV$6,IF(AND($V83="PROBABILIDAD",$S83=2),$XEV$5,IF(AND($V83="PROBABILIDAD",$S83=3),$XEV$4,IF(AND($V83="PROBABILIDAD",$S83=4),$XEV$3,IF(AND($V83="PROBABILIDAD",$S83=5),$XEV$2,$F83)))))</f>
        <v>(3) POSIBLE</v>
      </c>
      <c r="X83" s="308">
        <f>IF($V83="PROBABILIDAD",$S83,$G83)</f>
        <v>3</v>
      </c>
      <c r="Y83" s="50" t="str">
        <f>IF(AND($V83="IMPACTO",$T83=18),$XEV$9,IF(AND($V83="IMPACTO",$T83=19),$XEW$9,IF(AND($V83="IMPACTO",$T83=20),$XEX$9,IF(AND($V83="IMPACTO",$T83&lt;10),$XEV$9,$H83))))</f>
        <v>(5) MODERADO</v>
      </c>
      <c r="Z83" s="240" t="str">
        <f>IF($V83="IMPACTO",$U83,$I83)</f>
        <v>5</v>
      </c>
      <c r="AA83" s="240">
        <f>$X83*$Z83</f>
        <v>15</v>
      </c>
      <c r="AB83" s="63">
        <f>$AA83</f>
        <v>15</v>
      </c>
      <c r="AC83" s="67" t="s">
        <v>158</v>
      </c>
      <c r="AD83" s="17" t="s">
        <v>146</v>
      </c>
      <c r="AE83" s="67" t="s">
        <v>159</v>
      </c>
      <c r="AF83" s="67" t="s">
        <v>160</v>
      </c>
      <c r="AG83" s="411"/>
      <c r="AH83" s="411"/>
      <c r="AI83" s="411"/>
      <c r="AJ83" s="412"/>
    </row>
    <row r="84" spans="1:36" ht="69" customHeight="1" x14ac:dyDescent="0.25">
      <c r="A84" s="317"/>
      <c r="B84" s="228"/>
      <c r="C84" s="408"/>
      <c r="D84" s="56"/>
      <c r="E84" s="56"/>
      <c r="F84" s="14"/>
      <c r="G84" s="86"/>
      <c r="H84" s="17"/>
      <c r="I84" s="240"/>
      <c r="J84" s="240"/>
      <c r="K84" s="41"/>
      <c r="L84" s="396"/>
      <c r="M84" s="241" t="s">
        <v>7</v>
      </c>
      <c r="N84" s="242" t="s">
        <v>11</v>
      </c>
      <c r="O84" s="243">
        <f>IF(N84="SÍ",5,"0")</f>
        <v>5</v>
      </c>
      <c r="P84" s="240"/>
      <c r="Q84" s="245"/>
      <c r="R84" s="245"/>
      <c r="S84" s="246"/>
      <c r="T84" s="245"/>
      <c r="U84" s="246"/>
      <c r="V84" s="44"/>
      <c r="W84" s="49"/>
      <c r="X84" s="308"/>
      <c r="Y84" s="50"/>
      <c r="Z84" s="240"/>
      <c r="AA84" s="240"/>
      <c r="AB84" s="63"/>
      <c r="AC84" s="67"/>
      <c r="AD84" s="413"/>
      <c r="AE84" s="67"/>
      <c r="AF84" s="67"/>
      <c r="AG84" s="411"/>
      <c r="AH84" s="411"/>
      <c r="AI84" s="411"/>
      <c r="AJ84" s="412"/>
    </row>
    <row r="85" spans="1:36" ht="44.25" customHeight="1" x14ac:dyDescent="0.25">
      <c r="A85" s="317"/>
      <c r="B85" s="228"/>
      <c r="C85" s="408"/>
      <c r="D85" s="56"/>
      <c r="E85" s="56"/>
      <c r="F85" s="14"/>
      <c r="G85" s="86"/>
      <c r="H85" s="17"/>
      <c r="I85" s="240"/>
      <c r="J85" s="240"/>
      <c r="K85" s="41" t="str">
        <f>IF(AND(J83&gt;=5,J83&lt;=10),"BAJA",IF(AND(J83&gt;=15,J83&lt;=25),"MODERADA",IF(AND(J83&gt;=30,J83&lt;=50),"ALTA",IF(AND(J83&gt;=60,J83&lt;=100),"EXTREMA",""))))</f>
        <v>MODERADA</v>
      </c>
      <c r="L85" s="396"/>
      <c r="M85" s="251" t="s">
        <v>3</v>
      </c>
      <c r="N85" s="242" t="s">
        <v>12</v>
      </c>
      <c r="O85" s="243" t="str">
        <f>IF(N85="SÍ",15,"0")</f>
        <v>0</v>
      </c>
      <c r="P85" s="240"/>
      <c r="Q85" s="245"/>
      <c r="R85" s="245"/>
      <c r="S85" s="246"/>
      <c r="T85" s="245"/>
      <c r="U85" s="246"/>
      <c r="V85" s="44"/>
      <c r="W85" s="49"/>
      <c r="X85" s="308"/>
      <c r="Y85" s="50"/>
      <c r="Z85" s="240"/>
      <c r="AA85" s="240"/>
      <c r="AB85" s="63" t="str">
        <f>IF(AND($AA83&gt;=5,$AA83&lt;=10),"BAJA",IF(AND($AA83&gt;=15,$AA83&lt;=25),"MODERADA",IF(AND($AA83&gt;=30,$AA83&lt;=50),"ALTA",IF(AND($AA83&gt;=60,$AA83&lt;=100),"EXTREMA",""))))</f>
        <v>MODERADA</v>
      </c>
      <c r="AC85" s="67"/>
      <c r="AD85" s="413"/>
      <c r="AE85" s="67"/>
      <c r="AF85" s="67"/>
      <c r="AG85" s="411"/>
      <c r="AH85" s="411"/>
      <c r="AI85" s="411"/>
      <c r="AJ85" s="412"/>
    </row>
    <row r="86" spans="1:36" ht="33.75" customHeight="1" x14ac:dyDescent="0.25">
      <c r="A86" s="317"/>
      <c r="B86" s="228"/>
      <c r="C86" s="408"/>
      <c r="D86" s="56"/>
      <c r="E86" s="56"/>
      <c r="F86" s="14"/>
      <c r="G86" s="86"/>
      <c r="H86" s="17"/>
      <c r="I86" s="240"/>
      <c r="J86" s="240"/>
      <c r="K86" s="41"/>
      <c r="L86" s="396"/>
      <c r="M86" s="251" t="s">
        <v>4</v>
      </c>
      <c r="N86" s="242" t="s">
        <v>11</v>
      </c>
      <c r="O86" s="243">
        <f>IF(N86="SÍ",10,"0")</f>
        <v>10</v>
      </c>
      <c r="P86" s="240"/>
      <c r="Q86" s="245"/>
      <c r="R86" s="245"/>
      <c r="S86" s="246"/>
      <c r="T86" s="245"/>
      <c r="U86" s="246"/>
      <c r="V86" s="44"/>
      <c r="W86" s="49"/>
      <c r="X86" s="308"/>
      <c r="Y86" s="50"/>
      <c r="Z86" s="240"/>
      <c r="AA86" s="240"/>
      <c r="AB86" s="63"/>
      <c r="AC86" s="67"/>
      <c r="AD86" s="413"/>
      <c r="AE86" s="67"/>
      <c r="AF86" s="67"/>
      <c r="AG86" s="411"/>
      <c r="AH86" s="411"/>
      <c r="AI86" s="411"/>
      <c r="AJ86" s="412"/>
    </row>
    <row r="87" spans="1:36" ht="75" customHeight="1" x14ac:dyDescent="0.25">
      <c r="A87" s="317"/>
      <c r="B87" s="228"/>
      <c r="C87" s="408"/>
      <c r="D87" s="56"/>
      <c r="E87" s="56"/>
      <c r="F87" s="14"/>
      <c r="G87" s="86"/>
      <c r="H87" s="17"/>
      <c r="I87" s="240"/>
      <c r="J87" s="240"/>
      <c r="K87" s="41"/>
      <c r="L87" s="396"/>
      <c r="M87" s="241" t="s">
        <v>30</v>
      </c>
      <c r="N87" s="242" t="s">
        <v>11</v>
      </c>
      <c r="O87" s="243">
        <f>IF(N87="SÍ",15,"0")</f>
        <v>15</v>
      </c>
      <c r="P87" s="240"/>
      <c r="Q87" s="245"/>
      <c r="R87" s="245"/>
      <c r="S87" s="246"/>
      <c r="T87" s="245"/>
      <c r="U87" s="246"/>
      <c r="V87" s="44"/>
      <c r="W87" s="49"/>
      <c r="X87" s="308"/>
      <c r="Y87" s="50"/>
      <c r="Z87" s="240"/>
      <c r="AA87" s="240"/>
      <c r="AB87" s="63"/>
      <c r="AC87" s="67"/>
      <c r="AD87" s="413"/>
      <c r="AE87" s="67"/>
      <c r="AF87" s="67"/>
      <c r="AG87" s="411"/>
      <c r="AH87" s="411"/>
      <c r="AI87" s="411"/>
      <c r="AJ87" s="412"/>
    </row>
    <row r="88" spans="1:36" ht="35.25" customHeight="1" x14ac:dyDescent="0.25">
      <c r="A88" s="317"/>
      <c r="B88" s="228"/>
      <c r="C88" s="408"/>
      <c r="D88" s="56"/>
      <c r="E88" s="56"/>
      <c r="F88" s="14"/>
      <c r="G88" s="86"/>
      <c r="H88" s="17"/>
      <c r="I88" s="240"/>
      <c r="J88" s="240"/>
      <c r="K88" s="41"/>
      <c r="L88" s="396"/>
      <c r="M88" s="241" t="s">
        <v>63</v>
      </c>
      <c r="N88" s="242" t="s">
        <v>11</v>
      </c>
      <c r="O88" s="243">
        <f>IF(N88="SÍ",10,"0")</f>
        <v>10</v>
      </c>
      <c r="P88" s="240"/>
      <c r="Q88" s="245"/>
      <c r="R88" s="245"/>
      <c r="S88" s="246"/>
      <c r="T88" s="245"/>
      <c r="U88" s="246"/>
      <c r="V88" s="44"/>
      <c r="W88" s="49"/>
      <c r="X88" s="308"/>
      <c r="Y88" s="50"/>
      <c r="Z88" s="240"/>
      <c r="AA88" s="240"/>
      <c r="AB88" s="63"/>
      <c r="AC88" s="67"/>
      <c r="AD88" s="413"/>
      <c r="AE88" s="67"/>
      <c r="AF88" s="67"/>
      <c r="AG88" s="411"/>
      <c r="AH88" s="411"/>
      <c r="AI88" s="411"/>
      <c r="AJ88" s="412"/>
    </row>
    <row r="89" spans="1:36" ht="42" customHeight="1" thickBot="1" x14ac:dyDescent="0.3">
      <c r="A89" s="317"/>
      <c r="B89" s="252"/>
      <c r="C89" s="414"/>
      <c r="D89" s="415"/>
      <c r="E89" s="415"/>
      <c r="F89" s="15"/>
      <c r="G89" s="89"/>
      <c r="H89" s="18"/>
      <c r="I89" s="253"/>
      <c r="J89" s="253"/>
      <c r="K89" s="42"/>
      <c r="L89" s="399"/>
      <c r="M89" s="255" t="s">
        <v>29</v>
      </c>
      <c r="N89" s="65" t="s">
        <v>11</v>
      </c>
      <c r="O89" s="256">
        <f>IF(N89="SÍ",30,"0")</f>
        <v>30</v>
      </c>
      <c r="P89" s="253"/>
      <c r="Q89" s="257"/>
      <c r="R89" s="257"/>
      <c r="S89" s="258"/>
      <c r="T89" s="257"/>
      <c r="U89" s="258"/>
      <c r="V89" s="25"/>
      <c r="W89" s="416"/>
      <c r="X89" s="313"/>
      <c r="Y89" s="55"/>
      <c r="Z89" s="253"/>
      <c r="AA89" s="253"/>
      <c r="AB89" s="79"/>
      <c r="AC89" s="32"/>
      <c r="AD89" s="417"/>
      <c r="AE89" s="32"/>
      <c r="AF89" s="32"/>
      <c r="AG89" s="418"/>
      <c r="AH89" s="418"/>
      <c r="AI89" s="418"/>
      <c r="AJ89" s="395"/>
    </row>
    <row r="90" spans="1:36" ht="51.75" customHeight="1" x14ac:dyDescent="0.25">
      <c r="A90" s="213" t="s">
        <v>161</v>
      </c>
      <c r="B90" s="318" t="s">
        <v>163</v>
      </c>
      <c r="C90" s="59" t="s">
        <v>164</v>
      </c>
      <c r="D90" s="59" t="s">
        <v>165</v>
      </c>
      <c r="E90" s="59" t="s">
        <v>166</v>
      </c>
      <c r="F90" s="13" t="s">
        <v>13</v>
      </c>
      <c r="G90" s="264" t="str">
        <f>IF(F90="(1) RARA VEZ","1", IF(F90="(2) IMPROBABLE","2",IF(F90="(3) POSIBLE","3",IF(F90="(4) PROBABLE","4",IF(F90="(5) CASI SEGURO","5","")))))</f>
        <v>1</v>
      </c>
      <c r="H90" s="16" t="s">
        <v>19</v>
      </c>
      <c r="I90" s="299" t="str">
        <f>IF(H90="(5) MODERADO","5", IF(H90="(10) MAYOR","10",IF(H90="(20) CATASTROFICO","20","")))</f>
        <v>20</v>
      </c>
      <c r="J90" s="299">
        <f>G90*I90</f>
        <v>20</v>
      </c>
      <c r="K90" s="266">
        <f>+J90</f>
        <v>20</v>
      </c>
      <c r="L90" s="419" t="s">
        <v>167</v>
      </c>
      <c r="M90" s="420" t="s">
        <v>6</v>
      </c>
      <c r="N90" s="301" t="s">
        <v>11</v>
      </c>
      <c r="O90" s="302">
        <f>IF(N90="SÍ",15,"0")</f>
        <v>15</v>
      </c>
      <c r="P90" s="303">
        <f>SUM(O90:O96)</f>
        <v>85</v>
      </c>
      <c r="Q90" s="304">
        <f>IF(AND($P90&gt;=0,$P90&lt;=50),0,IF(AND($P90&gt;50,$P90&lt;=75),1,IF(AND($P90&gt;75,$P90&lt;=100),2,"")))</f>
        <v>2</v>
      </c>
      <c r="R90" s="304">
        <f>$G90-$Q90</f>
        <v>-1</v>
      </c>
      <c r="S90" s="305">
        <f>IF($R90&lt;=0,1,$R90)</f>
        <v>1</v>
      </c>
      <c r="T90" s="304">
        <f>$I90-$Q90</f>
        <v>18</v>
      </c>
      <c r="U90" s="305">
        <f>IF($T90=19,10,IF($T90=18,5,IF($T90=9,5,IF($T90=8,5,I90))))</f>
        <v>5</v>
      </c>
      <c r="V90" s="51" t="s">
        <v>8</v>
      </c>
      <c r="W90" s="52" t="str">
        <f>IF(AND($V90="PROBABILIDAD",$S90=1),$XEV$6,IF(AND($V90="PROBABILIDAD",$S90=2),$XEV$5,IF(AND($V90="PROBABILIDAD",$S90=3),$XEV$4,IF(AND($V90="PROBABILIDAD",$S90=4),$XEV$3,IF(AND($V90="PROBABILIDAD",$S90=5),$XEV$2,$F90)))))</f>
        <v>(1) RARA VEZ</v>
      </c>
      <c r="X90" s="421">
        <f>IF($V90="PROBABILIDAD",$S90,$G90)</f>
        <v>1</v>
      </c>
      <c r="Y90" s="53" t="str">
        <f>IF(AND($V90="IMPACTO",$T90=18),$XEV$9,IF(AND($V90="IMPACTO",$T90=19),$XEW$9,IF(AND($V90="IMPACTO",$T90=20),$XEX$9,IF(AND($V90="IMPACTO",$T90&lt;10),$XEV$9,$H90))))</f>
        <v>(20) CATASTROFICO</v>
      </c>
      <c r="Z90" s="299" t="str">
        <f>IF($V90="IMPACTO",$U90,$I90)</f>
        <v>20</v>
      </c>
      <c r="AA90" s="299">
        <f>$X90*$Z90</f>
        <v>20</v>
      </c>
      <c r="AB90" s="266">
        <f>$AA90</f>
        <v>20</v>
      </c>
      <c r="AC90" s="68" t="s">
        <v>168</v>
      </c>
      <c r="AD90" s="264">
        <v>2019</v>
      </c>
      <c r="AE90" s="69" t="s">
        <v>169</v>
      </c>
      <c r="AF90" s="69" t="s">
        <v>170</v>
      </c>
      <c r="AG90" s="406"/>
      <c r="AH90" s="406"/>
      <c r="AI90" s="406"/>
      <c r="AJ90" s="407"/>
    </row>
    <row r="91" spans="1:36" ht="54" customHeight="1" x14ac:dyDescent="0.2">
      <c r="A91" s="228"/>
      <c r="B91" s="127"/>
      <c r="C91" s="57"/>
      <c r="D91" s="56"/>
      <c r="E91" s="57"/>
      <c r="F91" s="14"/>
      <c r="G91" s="86"/>
      <c r="H91" s="17"/>
      <c r="I91" s="240"/>
      <c r="J91" s="240"/>
      <c r="K91" s="41"/>
      <c r="L91" s="422"/>
      <c r="M91" s="423" t="s">
        <v>7</v>
      </c>
      <c r="N91" s="242" t="s">
        <v>11</v>
      </c>
      <c r="O91" s="243">
        <f>IF(N91="SÍ",5,"0")</f>
        <v>5</v>
      </c>
      <c r="P91" s="240"/>
      <c r="Q91" s="245"/>
      <c r="R91" s="245"/>
      <c r="S91" s="246"/>
      <c r="T91" s="245"/>
      <c r="U91" s="246"/>
      <c r="V91" s="44"/>
      <c r="W91" s="49"/>
      <c r="X91" s="247"/>
      <c r="Y91" s="50"/>
      <c r="Z91" s="240"/>
      <c r="AA91" s="240"/>
      <c r="AB91" s="41"/>
      <c r="AC91" s="66"/>
      <c r="AD91" s="86"/>
      <c r="AE91" s="67"/>
      <c r="AF91" s="67"/>
      <c r="AG91" s="411"/>
      <c r="AH91" s="411"/>
      <c r="AI91" s="411"/>
      <c r="AJ91" s="412"/>
    </row>
    <row r="92" spans="1:36" ht="27.75" customHeight="1" x14ac:dyDescent="0.2">
      <c r="A92" s="228"/>
      <c r="B92" s="127"/>
      <c r="C92" s="57"/>
      <c r="D92" s="56"/>
      <c r="E92" s="57"/>
      <c r="F92" s="14"/>
      <c r="G92" s="86"/>
      <c r="H92" s="17"/>
      <c r="I92" s="240"/>
      <c r="J92" s="240"/>
      <c r="K92" s="41" t="str">
        <f>IF(AND(J90&gt;=5,J90&lt;=10),"BAJA",IF(AND(J90&gt;=15,J90&lt;=25),"MODERADA",IF(AND(J90&gt;=30,J90&lt;=50),"ALTA",IF(AND(J90&gt;=60,J90&lt;=100),"EXTREMA",""))))</f>
        <v>MODERADA</v>
      </c>
      <c r="L92" s="422"/>
      <c r="M92" s="424" t="s">
        <v>3</v>
      </c>
      <c r="N92" s="242" t="s">
        <v>12</v>
      </c>
      <c r="O92" s="243" t="str">
        <f>IF(N92="SÍ",15,"0")</f>
        <v>0</v>
      </c>
      <c r="P92" s="240"/>
      <c r="Q92" s="245"/>
      <c r="R92" s="245"/>
      <c r="S92" s="246"/>
      <c r="T92" s="245"/>
      <c r="U92" s="246"/>
      <c r="V92" s="44"/>
      <c r="W92" s="49"/>
      <c r="X92" s="247"/>
      <c r="Y92" s="50"/>
      <c r="Z92" s="240"/>
      <c r="AA92" s="240"/>
      <c r="AB92" s="41" t="str">
        <f>IF(AND($AA90&gt;=5,$AA90&lt;=10),"BAJA",IF(AND($AA90&gt;=15,$AA90&lt;=25),"MODERADA",IF(AND($AA90&gt;=30,$AA90&lt;=50),"ALTA",IF(AND($AA90&gt;=60,$AA90&lt;=100),"EXTREMA",""))))</f>
        <v>MODERADA</v>
      </c>
      <c r="AC92" s="66"/>
      <c r="AD92" s="86"/>
      <c r="AE92" s="67"/>
      <c r="AF92" s="67"/>
      <c r="AG92" s="411"/>
      <c r="AH92" s="411"/>
      <c r="AI92" s="411"/>
      <c r="AJ92" s="412"/>
    </row>
    <row r="93" spans="1:36" ht="27.75" customHeight="1" x14ac:dyDescent="0.2">
      <c r="A93" s="228"/>
      <c r="B93" s="127"/>
      <c r="C93" s="57"/>
      <c r="D93" s="56"/>
      <c r="E93" s="57"/>
      <c r="F93" s="14"/>
      <c r="G93" s="86"/>
      <c r="H93" s="17"/>
      <c r="I93" s="240"/>
      <c r="J93" s="240"/>
      <c r="K93" s="41"/>
      <c r="L93" s="422"/>
      <c r="M93" s="424" t="s">
        <v>4</v>
      </c>
      <c r="N93" s="242" t="s">
        <v>11</v>
      </c>
      <c r="O93" s="243">
        <f>IF(N93="SÍ",10,"0")</f>
        <v>10</v>
      </c>
      <c r="P93" s="240"/>
      <c r="Q93" s="245"/>
      <c r="R93" s="245"/>
      <c r="S93" s="246"/>
      <c r="T93" s="245"/>
      <c r="U93" s="246"/>
      <c r="V93" s="44"/>
      <c r="W93" s="49"/>
      <c r="X93" s="247"/>
      <c r="Y93" s="50"/>
      <c r="Z93" s="240"/>
      <c r="AA93" s="240"/>
      <c r="AB93" s="41"/>
      <c r="AC93" s="66"/>
      <c r="AD93" s="86"/>
      <c r="AE93" s="67"/>
      <c r="AF93" s="67"/>
      <c r="AG93" s="411"/>
      <c r="AH93" s="411"/>
      <c r="AI93" s="411"/>
      <c r="AJ93" s="412"/>
    </row>
    <row r="94" spans="1:36" ht="35.25" customHeight="1" x14ac:dyDescent="0.2">
      <c r="A94" s="228"/>
      <c r="B94" s="127"/>
      <c r="C94" s="57"/>
      <c r="D94" s="56"/>
      <c r="E94" s="57"/>
      <c r="F94" s="14"/>
      <c r="G94" s="86"/>
      <c r="H94" s="17"/>
      <c r="I94" s="240"/>
      <c r="J94" s="240"/>
      <c r="K94" s="41"/>
      <c r="L94" s="422"/>
      <c r="M94" s="423" t="s">
        <v>30</v>
      </c>
      <c r="N94" s="242" t="s">
        <v>11</v>
      </c>
      <c r="O94" s="243">
        <f>IF(N94="SÍ",15,"0")</f>
        <v>15</v>
      </c>
      <c r="P94" s="240"/>
      <c r="Q94" s="245"/>
      <c r="R94" s="245"/>
      <c r="S94" s="246"/>
      <c r="T94" s="245"/>
      <c r="U94" s="246"/>
      <c r="V94" s="44"/>
      <c r="W94" s="49"/>
      <c r="X94" s="247"/>
      <c r="Y94" s="50"/>
      <c r="Z94" s="240"/>
      <c r="AA94" s="240"/>
      <c r="AB94" s="41"/>
      <c r="AC94" s="66"/>
      <c r="AD94" s="86"/>
      <c r="AE94" s="67"/>
      <c r="AF94" s="67"/>
      <c r="AG94" s="411"/>
      <c r="AH94" s="411"/>
      <c r="AI94" s="411"/>
      <c r="AJ94" s="412"/>
    </row>
    <row r="95" spans="1:36" ht="49.5" customHeight="1" x14ac:dyDescent="0.2">
      <c r="A95" s="228"/>
      <c r="B95" s="127"/>
      <c r="C95" s="57"/>
      <c r="D95" s="56"/>
      <c r="E95" s="57"/>
      <c r="F95" s="14"/>
      <c r="G95" s="86"/>
      <c r="H95" s="17"/>
      <c r="I95" s="240"/>
      <c r="J95" s="240"/>
      <c r="K95" s="41"/>
      <c r="L95" s="422"/>
      <c r="M95" s="423" t="s">
        <v>5</v>
      </c>
      <c r="N95" s="242" t="s">
        <v>11</v>
      </c>
      <c r="O95" s="243">
        <f>IF(N95="SÍ",10,"0")</f>
        <v>10</v>
      </c>
      <c r="P95" s="240"/>
      <c r="Q95" s="245"/>
      <c r="R95" s="245"/>
      <c r="S95" s="246"/>
      <c r="T95" s="245"/>
      <c r="U95" s="246"/>
      <c r="V95" s="44"/>
      <c r="W95" s="49"/>
      <c r="X95" s="247"/>
      <c r="Y95" s="50"/>
      <c r="Z95" s="240"/>
      <c r="AA95" s="240"/>
      <c r="AB95" s="41"/>
      <c r="AC95" s="66"/>
      <c r="AD95" s="86"/>
      <c r="AE95" s="67"/>
      <c r="AF95" s="67"/>
      <c r="AG95" s="411"/>
      <c r="AH95" s="411"/>
      <c r="AI95" s="411"/>
      <c r="AJ95" s="412"/>
    </row>
    <row r="96" spans="1:36" ht="92.25" customHeight="1" x14ac:dyDescent="0.2">
      <c r="A96" s="228"/>
      <c r="B96" s="127"/>
      <c r="C96" s="57"/>
      <c r="D96" s="56"/>
      <c r="E96" s="57"/>
      <c r="F96" s="14"/>
      <c r="G96" s="86"/>
      <c r="H96" s="17"/>
      <c r="I96" s="240"/>
      <c r="J96" s="240"/>
      <c r="K96" s="41"/>
      <c r="L96" s="422"/>
      <c r="M96" s="423" t="s">
        <v>29</v>
      </c>
      <c r="N96" s="242" t="s">
        <v>11</v>
      </c>
      <c r="O96" s="243">
        <f>IF(N96="SÍ",30,"0")</f>
        <v>30</v>
      </c>
      <c r="P96" s="240"/>
      <c r="Q96" s="245"/>
      <c r="R96" s="245"/>
      <c r="S96" s="246"/>
      <c r="T96" s="245"/>
      <c r="U96" s="246"/>
      <c r="V96" s="44"/>
      <c r="W96" s="49"/>
      <c r="X96" s="247"/>
      <c r="Y96" s="50"/>
      <c r="Z96" s="240"/>
      <c r="AA96" s="240"/>
      <c r="AB96" s="41"/>
      <c r="AC96" s="66"/>
      <c r="AD96" s="86"/>
      <c r="AE96" s="67"/>
      <c r="AF96" s="67"/>
      <c r="AG96" s="411"/>
      <c r="AH96" s="411"/>
      <c r="AI96" s="411"/>
      <c r="AJ96" s="412"/>
    </row>
    <row r="97" spans="1:36" ht="51" customHeight="1" x14ac:dyDescent="0.25">
      <c r="A97" s="228"/>
      <c r="B97" s="76" t="s">
        <v>171</v>
      </c>
      <c r="C97" s="56" t="s">
        <v>172</v>
      </c>
      <c r="D97" s="67" t="s">
        <v>173</v>
      </c>
      <c r="E97" s="67" t="s">
        <v>174</v>
      </c>
      <c r="F97" s="14" t="s">
        <v>13</v>
      </c>
      <c r="G97" s="86" t="str">
        <f>IF(F97="(1) RARA VEZ","1", IF(F97="(2) IMPROBABLE","2",IF(F97="(3) POSIBLE","3",IF(F97="(4) PROBABLE","4",IF(F97="(5) CASI SEGURO","5","")))))</f>
        <v>1</v>
      </c>
      <c r="H97" s="17" t="s">
        <v>20</v>
      </c>
      <c r="I97" s="240" t="str">
        <f>IF(H97="(5) MODERADO","5", IF(H97="(10) MAYOR","10",IF(H97="(20) CATASTROFICO","20","")))</f>
        <v>10</v>
      </c>
      <c r="J97" s="240">
        <f>G97*I97</f>
        <v>10</v>
      </c>
      <c r="K97" s="177">
        <f>+J97</f>
        <v>10</v>
      </c>
      <c r="L97" s="425" t="s">
        <v>175</v>
      </c>
      <c r="M97" s="426" t="s">
        <v>6</v>
      </c>
      <c r="N97" s="242" t="s">
        <v>11</v>
      </c>
      <c r="O97" s="243">
        <f>IF(N97="SÍ",15,"0")</f>
        <v>15</v>
      </c>
      <c r="P97" s="244">
        <f>SUM(O97:O103)</f>
        <v>85</v>
      </c>
      <c r="Q97" s="245">
        <f>IF(AND($P97&gt;=0,$P97&lt;=50),0,IF(AND($P97&gt;50,$P97&lt;=75),1,IF(AND($P97&gt;75,$P97&lt;=100),2,"")))</f>
        <v>2</v>
      </c>
      <c r="R97" s="245">
        <f>$G97-$Q97</f>
        <v>-1</v>
      </c>
      <c r="S97" s="246">
        <f>IF($R97&lt;=0,1,$R97)</f>
        <v>1</v>
      </c>
      <c r="T97" s="245">
        <f>$I97-$Q97</f>
        <v>8</v>
      </c>
      <c r="U97" s="246">
        <f>IF($T97=19,10,IF($T97=18,5,IF($T97=9,5,IF($T97=8,5,I97))))</f>
        <v>5</v>
      </c>
      <c r="V97" s="44" t="s">
        <v>8</v>
      </c>
      <c r="W97" s="49" t="str">
        <f>IF(AND($V97="PROBABILIDAD",$S97=1),$XEV$6,IF(AND($V97="PROBABILIDAD",$S97=2),$XEV$5,IF(AND($V97="PROBABILIDAD",$S97=3),$XEV$4,IF(AND($V97="PROBABILIDAD",$S97=4),$XEV$3,IF(AND($V97="PROBABILIDAD",$S97=5),$XEV$2,$F97)))))</f>
        <v>(1) RARA VEZ</v>
      </c>
      <c r="X97" s="247">
        <f>IF($V97="PROBABILIDAD",$S97,$G97)</f>
        <v>1</v>
      </c>
      <c r="Y97" s="50" t="str">
        <f>IF(AND($V97="IMPACTO",$T97=18),$XEV$9,IF(AND($V97="IMPACTO",$T97=19),$XEW$9,IF(AND($V97="IMPACTO",$T97=20),$XEX$9,IF(AND($V97="IMPACTO",$T97&lt;10),$XEV$9,$H97))))</f>
        <v>(10) MAYOR</v>
      </c>
      <c r="Z97" s="240" t="str">
        <f>IF($V97="IMPACTO",$U97,$I97)</f>
        <v>10</v>
      </c>
      <c r="AA97" s="240">
        <f>$X97*$Z97</f>
        <v>10</v>
      </c>
      <c r="AB97" s="177">
        <f>$AA97</f>
        <v>10</v>
      </c>
      <c r="AC97" s="66" t="s">
        <v>176</v>
      </c>
      <c r="AD97" s="86">
        <v>2019</v>
      </c>
      <c r="AE97" s="66" t="s">
        <v>177</v>
      </c>
      <c r="AF97" s="66" t="s">
        <v>178</v>
      </c>
      <c r="AG97" s="411"/>
      <c r="AH97" s="411"/>
      <c r="AI97" s="411"/>
      <c r="AJ97" s="412"/>
    </row>
    <row r="98" spans="1:36" ht="50.25" customHeight="1" x14ac:dyDescent="0.2">
      <c r="A98" s="228"/>
      <c r="B98" s="76"/>
      <c r="C98" s="57"/>
      <c r="D98" s="67"/>
      <c r="E98" s="86"/>
      <c r="F98" s="14"/>
      <c r="G98" s="86"/>
      <c r="H98" s="17"/>
      <c r="I98" s="240"/>
      <c r="J98" s="240"/>
      <c r="K98" s="177"/>
      <c r="L98" s="425"/>
      <c r="M98" s="423" t="s">
        <v>7</v>
      </c>
      <c r="N98" s="242" t="s">
        <v>11</v>
      </c>
      <c r="O98" s="243">
        <f>IF(N98="SÍ",5,"0")</f>
        <v>5</v>
      </c>
      <c r="P98" s="240"/>
      <c r="Q98" s="245"/>
      <c r="R98" s="245"/>
      <c r="S98" s="246"/>
      <c r="T98" s="245"/>
      <c r="U98" s="246"/>
      <c r="V98" s="44"/>
      <c r="W98" s="49"/>
      <c r="X98" s="247"/>
      <c r="Y98" s="50"/>
      <c r="Z98" s="240"/>
      <c r="AA98" s="240"/>
      <c r="AB98" s="177"/>
      <c r="AC98" s="66"/>
      <c r="AD98" s="86"/>
      <c r="AE98" s="66"/>
      <c r="AF98" s="66"/>
      <c r="AG98" s="411"/>
      <c r="AH98" s="411"/>
      <c r="AI98" s="411"/>
      <c r="AJ98" s="412"/>
    </row>
    <row r="99" spans="1:36" ht="29.25" customHeight="1" x14ac:dyDescent="0.2">
      <c r="A99" s="228"/>
      <c r="B99" s="76"/>
      <c r="C99" s="57"/>
      <c r="D99" s="67"/>
      <c r="E99" s="86"/>
      <c r="F99" s="14"/>
      <c r="G99" s="86"/>
      <c r="H99" s="17"/>
      <c r="I99" s="240"/>
      <c r="J99" s="240"/>
      <c r="K99" s="63" t="str">
        <f>IF(AND(J97&gt;=5,J97&lt;=10),"BAJA",IF(AND(J97&gt;=15,J97&lt;=25),"MODERADA",IF(AND(J97&gt;=30,J97&lt;=50),"ALTA",IF(AND(J97&gt;=60,J97&lt;=100),"EXTREMA",""))))</f>
        <v>BAJA</v>
      </c>
      <c r="L99" s="425"/>
      <c r="M99" s="424" t="s">
        <v>3</v>
      </c>
      <c r="N99" s="242" t="s">
        <v>12</v>
      </c>
      <c r="O99" s="243" t="str">
        <f>IF(N99="SÍ",15,"0")</f>
        <v>0</v>
      </c>
      <c r="P99" s="240"/>
      <c r="Q99" s="245"/>
      <c r="R99" s="245"/>
      <c r="S99" s="246"/>
      <c r="T99" s="245"/>
      <c r="U99" s="246"/>
      <c r="V99" s="44"/>
      <c r="W99" s="49"/>
      <c r="X99" s="247"/>
      <c r="Y99" s="50"/>
      <c r="Z99" s="240"/>
      <c r="AA99" s="240"/>
      <c r="AB99" s="63" t="str">
        <f>IF(AND($AA97&gt;=5,$AA97&lt;=10),"BAJA",IF(AND($AA97&gt;=15,$AA97&lt;=25),"MODERADA",IF(AND($AA97&gt;=30,$AA97&lt;=50),"ALTA",IF(AND($AA97&gt;=60,$AA97&lt;=100),"EXTREMA",""))))</f>
        <v>BAJA</v>
      </c>
      <c r="AC99" s="66"/>
      <c r="AD99" s="86"/>
      <c r="AE99" s="66"/>
      <c r="AF99" s="66"/>
      <c r="AG99" s="411"/>
      <c r="AH99" s="411"/>
      <c r="AI99" s="411"/>
      <c r="AJ99" s="412"/>
    </row>
    <row r="100" spans="1:36" ht="24" customHeight="1" x14ac:dyDescent="0.2">
      <c r="A100" s="228"/>
      <c r="B100" s="76"/>
      <c r="C100" s="57"/>
      <c r="D100" s="67"/>
      <c r="E100" s="86"/>
      <c r="F100" s="14"/>
      <c r="G100" s="86"/>
      <c r="H100" s="17"/>
      <c r="I100" s="240"/>
      <c r="J100" s="240"/>
      <c r="K100" s="63"/>
      <c r="L100" s="425"/>
      <c r="M100" s="424" t="s">
        <v>4</v>
      </c>
      <c r="N100" s="242" t="s">
        <v>11</v>
      </c>
      <c r="O100" s="243">
        <f>IF(N100="SÍ",10,"0")</f>
        <v>10</v>
      </c>
      <c r="P100" s="240"/>
      <c r="Q100" s="245"/>
      <c r="R100" s="245"/>
      <c r="S100" s="246"/>
      <c r="T100" s="245"/>
      <c r="U100" s="246"/>
      <c r="V100" s="44"/>
      <c r="W100" s="49"/>
      <c r="X100" s="247"/>
      <c r="Y100" s="50"/>
      <c r="Z100" s="240"/>
      <c r="AA100" s="240"/>
      <c r="AB100" s="63"/>
      <c r="AC100" s="66"/>
      <c r="AD100" s="86"/>
      <c r="AE100" s="66"/>
      <c r="AF100" s="66"/>
      <c r="AG100" s="411"/>
      <c r="AH100" s="411"/>
      <c r="AI100" s="411"/>
      <c r="AJ100" s="412"/>
    </row>
    <row r="101" spans="1:36" ht="36.75" customHeight="1" x14ac:dyDescent="0.2">
      <c r="A101" s="228"/>
      <c r="B101" s="76"/>
      <c r="C101" s="57"/>
      <c r="D101" s="67"/>
      <c r="E101" s="86"/>
      <c r="F101" s="14"/>
      <c r="G101" s="86"/>
      <c r="H101" s="17"/>
      <c r="I101" s="240"/>
      <c r="J101" s="240"/>
      <c r="K101" s="63"/>
      <c r="L101" s="425"/>
      <c r="M101" s="423" t="s">
        <v>30</v>
      </c>
      <c r="N101" s="242" t="s">
        <v>11</v>
      </c>
      <c r="O101" s="243">
        <f>IF(N101="SÍ",15,"0")</f>
        <v>15</v>
      </c>
      <c r="P101" s="240"/>
      <c r="Q101" s="245"/>
      <c r="R101" s="245"/>
      <c r="S101" s="246"/>
      <c r="T101" s="245"/>
      <c r="U101" s="246"/>
      <c r="V101" s="44"/>
      <c r="W101" s="49"/>
      <c r="X101" s="247"/>
      <c r="Y101" s="50"/>
      <c r="Z101" s="240"/>
      <c r="AA101" s="240"/>
      <c r="AB101" s="63"/>
      <c r="AC101" s="66"/>
      <c r="AD101" s="86"/>
      <c r="AE101" s="66"/>
      <c r="AF101" s="66"/>
      <c r="AG101" s="411"/>
      <c r="AH101" s="411"/>
      <c r="AI101" s="411"/>
      <c r="AJ101" s="412"/>
    </row>
    <row r="102" spans="1:36" ht="35.25" customHeight="1" x14ac:dyDescent="0.2">
      <c r="A102" s="228"/>
      <c r="B102" s="76"/>
      <c r="C102" s="57"/>
      <c r="D102" s="67"/>
      <c r="E102" s="86"/>
      <c r="F102" s="14"/>
      <c r="G102" s="86"/>
      <c r="H102" s="17"/>
      <c r="I102" s="240"/>
      <c r="J102" s="240"/>
      <c r="K102" s="63"/>
      <c r="L102" s="425"/>
      <c r="M102" s="423" t="s">
        <v>5</v>
      </c>
      <c r="N102" s="242" t="s">
        <v>11</v>
      </c>
      <c r="O102" s="243">
        <f>IF(N102="SÍ",10,"0")</f>
        <v>10</v>
      </c>
      <c r="P102" s="240"/>
      <c r="Q102" s="245"/>
      <c r="R102" s="245"/>
      <c r="S102" s="246"/>
      <c r="T102" s="245"/>
      <c r="U102" s="246"/>
      <c r="V102" s="44"/>
      <c r="W102" s="49"/>
      <c r="X102" s="247"/>
      <c r="Y102" s="50"/>
      <c r="Z102" s="240"/>
      <c r="AA102" s="240"/>
      <c r="AB102" s="63"/>
      <c r="AC102" s="66"/>
      <c r="AD102" s="86"/>
      <c r="AE102" s="66"/>
      <c r="AF102" s="66"/>
      <c r="AG102" s="411"/>
      <c r="AH102" s="411"/>
      <c r="AI102" s="411"/>
      <c r="AJ102" s="412"/>
    </row>
    <row r="103" spans="1:36" ht="53.25" customHeight="1" x14ac:dyDescent="0.2">
      <c r="A103" s="228"/>
      <c r="B103" s="76"/>
      <c r="C103" s="57"/>
      <c r="D103" s="67"/>
      <c r="E103" s="86"/>
      <c r="F103" s="14"/>
      <c r="G103" s="86"/>
      <c r="H103" s="17"/>
      <c r="I103" s="240"/>
      <c r="J103" s="240"/>
      <c r="K103" s="63"/>
      <c r="L103" s="425"/>
      <c r="M103" s="423" t="s">
        <v>29</v>
      </c>
      <c r="N103" s="242" t="s">
        <v>11</v>
      </c>
      <c r="O103" s="243">
        <f>IF(N103="SÍ",30,"0")</f>
        <v>30</v>
      </c>
      <c r="P103" s="240"/>
      <c r="Q103" s="245"/>
      <c r="R103" s="245"/>
      <c r="S103" s="246"/>
      <c r="T103" s="245"/>
      <c r="U103" s="246"/>
      <c r="V103" s="44"/>
      <c r="W103" s="49"/>
      <c r="X103" s="247"/>
      <c r="Y103" s="50"/>
      <c r="Z103" s="240"/>
      <c r="AA103" s="240"/>
      <c r="AB103" s="63"/>
      <c r="AC103" s="66"/>
      <c r="AD103" s="86"/>
      <c r="AE103" s="66"/>
      <c r="AF103" s="66"/>
      <c r="AG103" s="411"/>
      <c r="AH103" s="411"/>
      <c r="AI103" s="411"/>
      <c r="AJ103" s="412"/>
    </row>
    <row r="104" spans="1:36" ht="53.25" customHeight="1" x14ac:dyDescent="0.25">
      <c r="A104" s="228"/>
      <c r="B104" s="76"/>
      <c r="C104" s="56" t="s">
        <v>179</v>
      </c>
      <c r="D104" s="67" t="s">
        <v>180</v>
      </c>
      <c r="E104" s="67" t="s">
        <v>181</v>
      </c>
      <c r="F104" s="14" t="s">
        <v>13</v>
      </c>
      <c r="G104" s="86" t="str">
        <f>IF(F104="(1) RARA VEZ","1", IF(F104="(2) IMPROBABLE","2",IF(F104="(3) POSIBLE","3",IF(F104="(4) PROBABLE","4",IF(F104="(5) CASI SEGURO","5","")))))</f>
        <v>1</v>
      </c>
      <c r="H104" s="17" t="s">
        <v>20</v>
      </c>
      <c r="I104" s="240" t="str">
        <f>IF(H104="(5) MODERADO","5", IF(H104="(10) MAYOR","10",IF(H104="(20) CATASTROFICO","20","")))</f>
        <v>10</v>
      </c>
      <c r="J104" s="240">
        <f>G104*I104</f>
        <v>10</v>
      </c>
      <c r="K104" s="63">
        <f>+J104</f>
        <v>10</v>
      </c>
      <c r="L104" s="396" t="s">
        <v>182</v>
      </c>
      <c r="M104" s="241" t="s">
        <v>6</v>
      </c>
      <c r="N104" s="242" t="s">
        <v>11</v>
      </c>
      <c r="O104" s="243">
        <f>IF(N104="SÍ",15,"0")</f>
        <v>15</v>
      </c>
      <c r="P104" s="244">
        <f>SUM(O104:O110)</f>
        <v>85</v>
      </c>
      <c r="Q104" s="245">
        <f>IF(AND($P104&gt;=0,$P104&lt;=50),0,IF(AND($P104&gt;50,$P104&lt;=75),1,IF(AND($P104&gt;75,$P104&lt;=100),2,"")))</f>
        <v>2</v>
      </c>
      <c r="R104" s="245">
        <f>$G104-$Q104</f>
        <v>-1</v>
      </c>
      <c r="S104" s="246">
        <f>IF($R104&lt;=0,1,$R104)</f>
        <v>1</v>
      </c>
      <c r="T104" s="245">
        <f>$I104-$Q104</f>
        <v>8</v>
      </c>
      <c r="U104" s="246">
        <f>IF($T104=19,10,IF($T104=18,5,IF($T104=9,5,IF($T104=8,5,I104))))</f>
        <v>5</v>
      </c>
      <c r="V104" s="44" t="s">
        <v>8</v>
      </c>
      <c r="W104" s="49" t="str">
        <f>IF(AND($V104="PROBABILIDAD",$S104=1),$XEV$6,IF(AND($V104="PROBABILIDAD",$S104=2),$XEV$5,IF(AND($V104="PROBABILIDAD",$S104=3),$XEV$4,IF(AND($V104="PROBABILIDAD",$S104=4),$XEV$3,IF(AND($V104="PROBABILIDAD",$S104=5),$XEV$2,$F104)))))</f>
        <v>(1) RARA VEZ</v>
      </c>
      <c r="X104" s="247">
        <f>IF($V104="PROBABILIDAD",$S104,$G104)</f>
        <v>1</v>
      </c>
      <c r="Y104" s="50" t="str">
        <f>IF(AND($V104="IMPACTO",$T104=18),$XEV$9,IF(AND($V104="IMPACTO",$T104=19),$XEW$9,IF(AND($V104="IMPACTO",$T104=20),$XEX$9,IF(AND($V104="IMPACTO",$T104&lt;10),$XEV$9,$H104))))</f>
        <v>(10) MAYOR</v>
      </c>
      <c r="Z104" s="240" t="str">
        <f>IF($V104="IMPACTO",$U104,$I104)</f>
        <v>10</v>
      </c>
      <c r="AA104" s="240">
        <f>$X104*$Z104</f>
        <v>10</v>
      </c>
      <c r="AB104" s="63">
        <f>$AA104</f>
        <v>10</v>
      </c>
      <c r="AC104" s="67" t="s">
        <v>183</v>
      </c>
      <c r="AD104" s="86">
        <v>2019</v>
      </c>
      <c r="AE104" s="67" t="s">
        <v>184</v>
      </c>
      <c r="AF104" s="67" t="s">
        <v>185</v>
      </c>
      <c r="AG104" s="411"/>
      <c r="AH104" s="411"/>
      <c r="AI104" s="411"/>
      <c r="AJ104" s="412"/>
    </row>
    <row r="105" spans="1:36" ht="60" customHeight="1" x14ac:dyDescent="0.25">
      <c r="A105" s="228"/>
      <c r="B105" s="76"/>
      <c r="C105" s="57"/>
      <c r="D105" s="67"/>
      <c r="E105" s="86"/>
      <c r="F105" s="14"/>
      <c r="G105" s="86"/>
      <c r="H105" s="17"/>
      <c r="I105" s="240"/>
      <c r="J105" s="240"/>
      <c r="K105" s="63"/>
      <c r="L105" s="398"/>
      <c r="M105" s="241" t="s">
        <v>7</v>
      </c>
      <c r="N105" s="242" t="s">
        <v>11</v>
      </c>
      <c r="O105" s="243">
        <f>IF(N105="SÍ",5,"0")</f>
        <v>5</v>
      </c>
      <c r="P105" s="240"/>
      <c r="Q105" s="245"/>
      <c r="R105" s="245"/>
      <c r="S105" s="246"/>
      <c r="T105" s="245"/>
      <c r="U105" s="246"/>
      <c r="V105" s="44"/>
      <c r="W105" s="49"/>
      <c r="X105" s="247"/>
      <c r="Y105" s="50"/>
      <c r="Z105" s="240"/>
      <c r="AA105" s="240"/>
      <c r="AB105" s="63"/>
      <c r="AC105" s="67"/>
      <c r="AD105" s="86"/>
      <c r="AE105" s="86"/>
      <c r="AF105" s="67"/>
      <c r="AG105" s="411"/>
      <c r="AH105" s="411"/>
      <c r="AI105" s="411"/>
      <c r="AJ105" s="412"/>
    </row>
    <row r="106" spans="1:36" ht="39" customHeight="1" x14ac:dyDescent="0.25">
      <c r="A106" s="228"/>
      <c r="B106" s="76"/>
      <c r="C106" s="57"/>
      <c r="D106" s="67"/>
      <c r="E106" s="86"/>
      <c r="F106" s="14"/>
      <c r="G106" s="86"/>
      <c r="H106" s="17"/>
      <c r="I106" s="240"/>
      <c r="J106" s="240"/>
      <c r="K106" s="63" t="str">
        <f>IF(AND(J104&gt;=5,J104&lt;=10),"BAJA",IF(AND(J104&gt;=15,J104&lt;=25),"MODERADA",IF(AND(J104&gt;=30,J104&lt;=50),"ALTA",IF(AND(J104&gt;=60,J104&lt;=100),"EXTREMA",""))))</f>
        <v>BAJA</v>
      </c>
      <c r="L106" s="398"/>
      <c r="M106" s="251" t="s">
        <v>3</v>
      </c>
      <c r="N106" s="242" t="s">
        <v>12</v>
      </c>
      <c r="O106" s="243" t="str">
        <f>IF(N106="SÍ",15,"0")</f>
        <v>0</v>
      </c>
      <c r="P106" s="240"/>
      <c r="Q106" s="245"/>
      <c r="R106" s="245"/>
      <c r="S106" s="246"/>
      <c r="T106" s="245"/>
      <c r="U106" s="246"/>
      <c r="V106" s="44"/>
      <c r="W106" s="49"/>
      <c r="X106" s="247"/>
      <c r="Y106" s="50"/>
      <c r="Z106" s="240"/>
      <c r="AA106" s="240"/>
      <c r="AB106" s="63" t="str">
        <f>IF(AND($AA104&gt;=5,$AA104&lt;=10),"BAJA",IF(AND($AA104&gt;=15,$AA104&lt;=25),"MODERADA",IF(AND($AA104&gt;=30,$AA104&lt;=50),"ALTA",IF(AND($AA104&gt;=60,$AA104&lt;=100),"EXTREMA",""))))</f>
        <v>BAJA</v>
      </c>
      <c r="AC106" s="67"/>
      <c r="AD106" s="86"/>
      <c r="AE106" s="86"/>
      <c r="AF106" s="67"/>
      <c r="AG106" s="411"/>
      <c r="AH106" s="411"/>
      <c r="AI106" s="411"/>
      <c r="AJ106" s="412"/>
    </row>
    <row r="107" spans="1:36" ht="43.5" customHeight="1" x14ac:dyDescent="0.25">
      <c r="A107" s="228"/>
      <c r="B107" s="76"/>
      <c r="C107" s="57"/>
      <c r="D107" s="67"/>
      <c r="E107" s="86"/>
      <c r="F107" s="14"/>
      <c r="G107" s="86"/>
      <c r="H107" s="17"/>
      <c r="I107" s="240"/>
      <c r="J107" s="240"/>
      <c r="K107" s="63"/>
      <c r="L107" s="398"/>
      <c r="M107" s="251" t="s">
        <v>4</v>
      </c>
      <c r="N107" s="242" t="s">
        <v>11</v>
      </c>
      <c r="O107" s="243">
        <f>IF(N107="SÍ",10,"0")</f>
        <v>10</v>
      </c>
      <c r="P107" s="240"/>
      <c r="Q107" s="245"/>
      <c r="R107" s="245"/>
      <c r="S107" s="246"/>
      <c r="T107" s="245"/>
      <c r="U107" s="246"/>
      <c r="V107" s="44"/>
      <c r="W107" s="49"/>
      <c r="X107" s="247"/>
      <c r="Y107" s="50"/>
      <c r="Z107" s="240"/>
      <c r="AA107" s="240"/>
      <c r="AB107" s="63"/>
      <c r="AC107" s="67"/>
      <c r="AD107" s="86"/>
      <c r="AE107" s="86"/>
      <c r="AF107" s="67"/>
      <c r="AG107" s="411"/>
      <c r="AH107" s="411"/>
      <c r="AI107" s="411"/>
      <c r="AJ107" s="412"/>
    </row>
    <row r="108" spans="1:36" ht="42.75" customHeight="1" x14ac:dyDescent="0.25">
      <c r="A108" s="228"/>
      <c r="B108" s="76"/>
      <c r="C108" s="57"/>
      <c r="D108" s="67"/>
      <c r="E108" s="86"/>
      <c r="F108" s="14"/>
      <c r="G108" s="86"/>
      <c r="H108" s="17"/>
      <c r="I108" s="240"/>
      <c r="J108" s="240"/>
      <c r="K108" s="63"/>
      <c r="L108" s="398"/>
      <c r="M108" s="241" t="s">
        <v>30</v>
      </c>
      <c r="N108" s="242" t="s">
        <v>11</v>
      </c>
      <c r="O108" s="243">
        <f>IF(N108="SÍ",15,"0")</f>
        <v>15</v>
      </c>
      <c r="P108" s="240"/>
      <c r="Q108" s="245"/>
      <c r="R108" s="245"/>
      <c r="S108" s="246"/>
      <c r="T108" s="245"/>
      <c r="U108" s="246"/>
      <c r="V108" s="44"/>
      <c r="W108" s="49"/>
      <c r="X108" s="247"/>
      <c r="Y108" s="50"/>
      <c r="Z108" s="240"/>
      <c r="AA108" s="240"/>
      <c r="AB108" s="63"/>
      <c r="AC108" s="67"/>
      <c r="AD108" s="86"/>
      <c r="AE108" s="86"/>
      <c r="AF108" s="67"/>
      <c r="AG108" s="411"/>
      <c r="AH108" s="411"/>
      <c r="AI108" s="411"/>
      <c r="AJ108" s="412"/>
    </row>
    <row r="109" spans="1:36" ht="50.25" customHeight="1" x14ac:dyDescent="0.25">
      <c r="A109" s="228"/>
      <c r="B109" s="76"/>
      <c r="C109" s="57"/>
      <c r="D109" s="67"/>
      <c r="E109" s="86"/>
      <c r="F109" s="14"/>
      <c r="G109" s="86"/>
      <c r="H109" s="17"/>
      <c r="I109" s="240"/>
      <c r="J109" s="240"/>
      <c r="K109" s="63"/>
      <c r="L109" s="398"/>
      <c r="M109" s="241" t="s">
        <v>63</v>
      </c>
      <c r="N109" s="242" t="s">
        <v>11</v>
      </c>
      <c r="O109" s="243">
        <f>IF(N109="SÍ",10,"0")</f>
        <v>10</v>
      </c>
      <c r="P109" s="240"/>
      <c r="Q109" s="245"/>
      <c r="R109" s="245"/>
      <c r="S109" s="246"/>
      <c r="T109" s="245"/>
      <c r="U109" s="246"/>
      <c r="V109" s="44"/>
      <c r="W109" s="49"/>
      <c r="X109" s="247"/>
      <c r="Y109" s="50"/>
      <c r="Z109" s="240"/>
      <c r="AA109" s="240"/>
      <c r="AB109" s="63"/>
      <c r="AC109" s="67"/>
      <c r="AD109" s="86"/>
      <c r="AE109" s="86"/>
      <c r="AF109" s="67"/>
      <c r="AG109" s="411"/>
      <c r="AH109" s="411"/>
      <c r="AI109" s="411"/>
      <c r="AJ109" s="412"/>
    </row>
    <row r="110" spans="1:36" ht="63" customHeight="1" x14ac:dyDescent="0.25">
      <c r="A110" s="228"/>
      <c r="B110" s="76"/>
      <c r="C110" s="57"/>
      <c r="D110" s="67"/>
      <c r="E110" s="86"/>
      <c r="F110" s="14"/>
      <c r="G110" s="86"/>
      <c r="H110" s="17"/>
      <c r="I110" s="240"/>
      <c r="J110" s="240"/>
      <c r="K110" s="63"/>
      <c r="L110" s="398"/>
      <c r="M110" s="241" t="s">
        <v>29</v>
      </c>
      <c r="N110" s="242" t="s">
        <v>11</v>
      </c>
      <c r="O110" s="243">
        <f>IF(N110="SÍ",30,"0")</f>
        <v>30</v>
      </c>
      <c r="P110" s="240"/>
      <c r="Q110" s="245"/>
      <c r="R110" s="245"/>
      <c r="S110" s="246"/>
      <c r="T110" s="245"/>
      <c r="U110" s="246"/>
      <c r="V110" s="44"/>
      <c r="W110" s="49"/>
      <c r="X110" s="247"/>
      <c r="Y110" s="50"/>
      <c r="Z110" s="240"/>
      <c r="AA110" s="240"/>
      <c r="AB110" s="63"/>
      <c r="AC110" s="67"/>
      <c r="AD110" s="86"/>
      <c r="AE110" s="86"/>
      <c r="AF110" s="67"/>
      <c r="AG110" s="411"/>
      <c r="AH110" s="411"/>
      <c r="AI110" s="411"/>
      <c r="AJ110" s="412"/>
    </row>
    <row r="111" spans="1:36" ht="56.25" customHeight="1" x14ac:dyDescent="0.25">
      <c r="A111" s="228"/>
      <c r="B111" s="76" t="s">
        <v>186</v>
      </c>
      <c r="C111" s="56" t="s">
        <v>187</v>
      </c>
      <c r="D111" s="67" t="s">
        <v>188</v>
      </c>
      <c r="E111" s="67" t="s">
        <v>189</v>
      </c>
      <c r="F111" s="14" t="s">
        <v>15</v>
      </c>
      <c r="G111" s="86" t="str">
        <f>IF(F111="(1) RARA VEZ","1", IF(F111="(2) IMPROBABLE","2",IF(F111="(3) POSIBLE","3",IF(F111="(4) PROBABLE","4",IF(F111="(5) CASI SEGURO","5","")))))</f>
        <v>3</v>
      </c>
      <c r="H111" s="17" t="s">
        <v>20</v>
      </c>
      <c r="I111" s="240" t="str">
        <f>IF(H111="(5) MODERADO","5", IF(H111="(10) MAYOR","10",IF(H111="(20) CATASTROFICO","20","")))</f>
        <v>10</v>
      </c>
      <c r="J111" s="240">
        <f>G111*I111</f>
        <v>30</v>
      </c>
      <c r="K111" s="46">
        <f>+J111</f>
        <v>30</v>
      </c>
      <c r="L111" s="319" t="s">
        <v>190</v>
      </c>
      <c r="M111" s="241" t="s">
        <v>6</v>
      </c>
      <c r="N111" s="242" t="s">
        <v>11</v>
      </c>
      <c r="O111" s="243">
        <f>IF(N111="SÍ",15,"0")</f>
        <v>15</v>
      </c>
      <c r="P111" s="244">
        <f>SUM(O111:O117)</f>
        <v>85</v>
      </c>
      <c r="Q111" s="245">
        <f>IF(AND($P111&gt;=0,$P111&lt;=50),0,IF(AND($P111&gt;50,$P111&lt;=75),1,IF(AND($P111&gt;75,$P111&lt;=100),2,"")))</f>
        <v>2</v>
      </c>
      <c r="R111" s="245">
        <f>$G111-$Q111</f>
        <v>1</v>
      </c>
      <c r="S111" s="246">
        <f>IF($R111&lt;=0,1,$R111)</f>
        <v>1</v>
      </c>
      <c r="T111" s="245">
        <f>$I111-$Q111</f>
        <v>8</v>
      </c>
      <c r="U111" s="246">
        <f>IF($T111=19,10,IF($T111=18,5,IF($T111=9,5,IF($T111=8,5,I111))))</f>
        <v>5</v>
      </c>
      <c r="V111" s="427" t="s">
        <v>9</v>
      </c>
      <c r="W111" s="49" t="str">
        <f>IF(AND($V111="PROBABILIDAD",$S111=1),$XEV$6,IF(AND($V111="PROBABILIDAD",$S111=2),$XEV$5,IF(AND($V111="PROBABILIDAD",$S111=3),$XEV$4,IF(AND($V111="PROBABILIDAD",$S111=4),$XEV$3,IF(AND($V111="PROBABILIDAD",$S111=5),$XEV$2,$F111)))))</f>
        <v>(3) POSIBLE</v>
      </c>
      <c r="X111" s="247" t="str">
        <f>IF($V111="PROBABILIDAD",$S111,$G111)</f>
        <v>3</v>
      </c>
      <c r="Y111" s="50" t="s">
        <v>18</v>
      </c>
      <c r="Z111" s="240">
        <f>IF($V111="IMPACTO",$U111,$I111)</f>
        <v>5</v>
      </c>
      <c r="AA111" s="240">
        <f>$X111*$Z111</f>
        <v>15</v>
      </c>
      <c r="AB111" s="248">
        <f>$AA111</f>
        <v>15</v>
      </c>
      <c r="AC111" s="67" t="s">
        <v>191</v>
      </c>
      <c r="AD111" s="86">
        <v>2019</v>
      </c>
      <c r="AE111" s="67" t="s">
        <v>192</v>
      </c>
      <c r="AF111" s="67" t="s">
        <v>193</v>
      </c>
      <c r="AG111" s="411"/>
      <c r="AH111" s="411"/>
      <c r="AI111" s="411"/>
      <c r="AJ111" s="412"/>
    </row>
    <row r="112" spans="1:36" ht="61.5" customHeight="1" x14ac:dyDescent="0.25">
      <c r="A112" s="228"/>
      <c r="B112" s="76"/>
      <c r="C112" s="57"/>
      <c r="D112" s="67"/>
      <c r="E112" s="86"/>
      <c r="F112" s="14"/>
      <c r="G112" s="86"/>
      <c r="H112" s="17"/>
      <c r="I112" s="240"/>
      <c r="J112" s="240"/>
      <c r="K112" s="46"/>
      <c r="L112" s="320"/>
      <c r="M112" s="241" t="s">
        <v>7</v>
      </c>
      <c r="N112" s="242" t="s">
        <v>11</v>
      </c>
      <c r="O112" s="243">
        <f>IF(N112="SÍ",5,"0")</f>
        <v>5</v>
      </c>
      <c r="P112" s="240"/>
      <c r="Q112" s="245"/>
      <c r="R112" s="245"/>
      <c r="S112" s="246"/>
      <c r="T112" s="245"/>
      <c r="U112" s="246"/>
      <c r="V112" s="427"/>
      <c r="W112" s="49"/>
      <c r="X112" s="247"/>
      <c r="Y112" s="50"/>
      <c r="Z112" s="240"/>
      <c r="AA112" s="240"/>
      <c r="AB112" s="248"/>
      <c r="AC112" s="67"/>
      <c r="AD112" s="86"/>
      <c r="AE112" s="67"/>
      <c r="AF112" s="67"/>
      <c r="AG112" s="411"/>
      <c r="AH112" s="411"/>
      <c r="AI112" s="411"/>
      <c r="AJ112" s="412"/>
    </row>
    <row r="113" spans="1:36" ht="45.75" customHeight="1" x14ac:dyDescent="0.25">
      <c r="A113" s="228"/>
      <c r="B113" s="76"/>
      <c r="C113" s="57"/>
      <c r="D113" s="67"/>
      <c r="E113" s="86"/>
      <c r="F113" s="14"/>
      <c r="G113" s="86"/>
      <c r="H113" s="17"/>
      <c r="I113" s="240"/>
      <c r="J113" s="240"/>
      <c r="K113" s="46" t="str">
        <f>IF(AND(J111&gt;=5,J111&lt;=10),"BAJA",IF(AND(J111&gt;=15,J111&lt;=25),"MODERADA",IF(AND(J111&gt;=30,J111&lt;=50),"ALTA",IF(AND(J111&gt;=60,J111&lt;=100),"EXTREMA",""))))</f>
        <v>ALTA</v>
      </c>
      <c r="L113" s="320"/>
      <c r="M113" s="251" t="s">
        <v>3</v>
      </c>
      <c r="N113" s="242" t="s">
        <v>12</v>
      </c>
      <c r="O113" s="243" t="str">
        <f>IF(N113="SÍ",15,"0")</f>
        <v>0</v>
      </c>
      <c r="P113" s="240"/>
      <c r="Q113" s="245"/>
      <c r="R113" s="245"/>
      <c r="S113" s="246"/>
      <c r="T113" s="245"/>
      <c r="U113" s="246"/>
      <c r="V113" s="427"/>
      <c r="W113" s="49"/>
      <c r="X113" s="247"/>
      <c r="Y113" s="50"/>
      <c r="Z113" s="240"/>
      <c r="AA113" s="240"/>
      <c r="AB113" s="41" t="str">
        <f>IF(AND($AA111&gt;=5,$AA111&lt;=10),"BAJA",IF(AND($AA111&gt;=15,$AA111&lt;=25),"MODERADA",IF(AND($AA111&gt;=30,$AA111&lt;=50),"ALTA",IF(AND($AA111&gt;=60,$AA111&lt;=100),"EXTREMA",""))))</f>
        <v>MODERADA</v>
      </c>
      <c r="AC113" s="67"/>
      <c r="AD113" s="86"/>
      <c r="AE113" s="67"/>
      <c r="AF113" s="67"/>
      <c r="AG113" s="411"/>
      <c r="AH113" s="411"/>
      <c r="AI113" s="411"/>
      <c r="AJ113" s="412"/>
    </row>
    <row r="114" spans="1:36" ht="39.75" customHeight="1" x14ac:dyDescent="0.25">
      <c r="A114" s="228"/>
      <c r="B114" s="76"/>
      <c r="C114" s="57"/>
      <c r="D114" s="67"/>
      <c r="E114" s="86"/>
      <c r="F114" s="14"/>
      <c r="G114" s="86"/>
      <c r="H114" s="17"/>
      <c r="I114" s="240"/>
      <c r="J114" s="240"/>
      <c r="K114" s="46"/>
      <c r="L114" s="320"/>
      <c r="M114" s="251" t="s">
        <v>4</v>
      </c>
      <c r="N114" s="242" t="s">
        <v>11</v>
      </c>
      <c r="O114" s="243">
        <f>IF(N114="SÍ",10,"0")</f>
        <v>10</v>
      </c>
      <c r="P114" s="240"/>
      <c r="Q114" s="245"/>
      <c r="R114" s="245"/>
      <c r="S114" s="246"/>
      <c r="T114" s="245"/>
      <c r="U114" s="246"/>
      <c r="V114" s="427"/>
      <c r="W114" s="49"/>
      <c r="X114" s="247"/>
      <c r="Y114" s="50"/>
      <c r="Z114" s="240"/>
      <c r="AA114" s="240"/>
      <c r="AB114" s="41"/>
      <c r="AC114" s="67"/>
      <c r="AD114" s="86"/>
      <c r="AE114" s="67"/>
      <c r="AF114" s="67"/>
      <c r="AG114" s="411"/>
      <c r="AH114" s="411"/>
      <c r="AI114" s="411"/>
      <c r="AJ114" s="412"/>
    </row>
    <row r="115" spans="1:36" ht="43.5" customHeight="1" x14ac:dyDescent="0.25">
      <c r="A115" s="228"/>
      <c r="B115" s="76"/>
      <c r="C115" s="57"/>
      <c r="D115" s="67"/>
      <c r="E115" s="86"/>
      <c r="F115" s="14"/>
      <c r="G115" s="86"/>
      <c r="H115" s="17"/>
      <c r="I115" s="240"/>
      <c r="J115" s="240"/>
      <c r="K115" s="46"/>
      <c r="L115" s="320"/>
      <c r="M115" s="241" t="s">
        <v>30</v>
      </c>
      <c r="N115" s="242" t="s">
        <v>11</v>
      </c>
      <c r="O115" s="243">
        <f>IF(N115="SÍ",15,"0")</f>
        <v>15</v>
      </c>
      <c r="P115" s="240"/>
      <c r="Q115" s="245"/>
      <c r="R115" s="245"/>
      <c r="S115" s="246"/>
      <c r="T115" s="245"/>
      <c r="U115" s="246"/>
      <c r="V115" s="427"/>
      <c r="W115" s="49"/>
      <c r="X115" s="247"/>
      <c r="Y115" s="50"/>
      <c r="Z115" s="240"/>
      <c r="AA115" s="240"/>
      <c r="AB115" s="41"/>
      <c r="AC115" s="67"/>
      <c r="AD115" s="86"/>
      <c r="AE115" s="67"/>
      <c r="AF115" s="67"/>
      <c r="AG115" s="411"/>
      <c r="AH115" s="411"/>
      <c r="AI115" s="411"/>
      <c r="AJ115" s="412"/>
    </row>
    <row r="116" spans="1:36" ht="51.75" customHeight="1" x14ac:dyDescent="0.25">
      <c r="A116" s="228"/>
      <c r="B116" s="76"/>
      <c r="C116" s="57"/>
      <c r="D116" s="67"/>
      <c r="E116" s="86"/>
      <c r="F116" s="14"/>
      <c r="G116" s="86"/>
      <c r="H116" s="17"/>
      <c r="I116" s="240"/>
      <c r="J116" s="240"/>
      <c r="K116" s="46"/>
      <c r="L116" s="320"/>
      <c r="M116" s="241" t="s">
        <v>63</v>
      </c>
      <c r="N116" s="242" t="s">
        <v>11</v>
      </c>
      <c r="O116" s="243">
        <f>IF(N116="SÍ",10,"0")</f>
        <v>10</v>
      </c>
      <c r="P116" s="240"/>
      <c r="Q116" s="245"/>
      <c r="R116" s="245"/>
      <c r="S116" s="246"/>
      <c r="T116" s="245"/>
      <c r="U116" s="246"/>
      <c r="V116" s="427"/>
      <c r="W116" s="49"/>
      <c r="X116" s="247"/>
      <c r="Y116" s="50"/>
      <c r="Z116" s="240"/>
      <c r="AA116" s="240"/>
      <c r="AB116" s="41"/>
      <c r="AC116" s="67"/>
      <c r="AD116" s="86"/>
      <c r="AE116" s="67"/>
      <c r="AF116" s="67"/>
      <c r="AG116" s="411"/>
      <c r="AH116" s="411"/>
      <c r="AI116" s="411"/>
      <c r="AJ116" s="412"/>
    </row>
    <row r="117" spans="1:36" ht="41.25" customHeight="1" thickBot="1" x14ac:dyDescent="0.3">
      <c r="A117" s="252"/>
      <c r="B117" s="64"/>
      <c r="C117" s="58"/>
      <c r="D117" s="32"/>
      <c r="E117" s="89"/>
      <c r="F117" s="15"/>
      <c r="G117" s="89"/>
      <c r="H117" s="18"/>
      <c r="I117" s="253"/>
      <c r="J117" s="253"/>
      <c r="K117" s="47"/>
      <c r="L117" s="321"/>
      <c r="M117" s="255" t="s">
        <v>29</v>
      </c>
      <c r="N117" s="65" t="s">
        <v>11</v>
      </c>
      <c r="O117" s="256">
        <f>IF(N117="SÍ",30,"0")</f>
        <v>30</v>
      </c>
      <c r="P117" s="253"/>
      <c r="Q117" s="257"/>
      <c r="R117" s="257"/>
      <c r="S117" s="258"/>
      <c r="T117" s="257"/>
      <c r="U117" s="258"/>
      <c r="V117" s="428"/>
      <c r="W117" s="416"/>
      <c r="X117" s="260"/>
      <c r="Y117" s="55"/>
      <c r="Z117" s="253"/>
      <c r="AA117" s="253"/>
      <c r="AB117" s="42"/>
      <c r="AC117" s="32"/>
      <c r="AD117" s="89"/>
      <c r="AE117" s="32"/>
      <c r="AF117" s="32"/>
      <c r="AG117" s="418"/>
      <c r="AH117" s="418"/>
      <c r="AI117" s="418"/>
      <c r="AJ117" s="395"/>
    </row>
    <row r="118" spans="1:36" ht="31.5" customHeight="1" x14ac:dyDescent="0.25">
      <c r="A118" s="71" t="s">
        <v>228</v>
      </c>
      <c r="B118" s="75" t="s">
        <v>229</v>
      </c>
      <c r="C118" s="91" t="s">
        <v>194</v>
      </c>
      <c r="D118" s="69" t="s">
        <v>195</v>
      </c>
      <c r="E118" s="91" t="s">
        <v>196</v>
      </c>
      <c r="F118" s="13" t="s">
        <v>15</v>
      </c>
      <c r="G118" s="264" t="str">
        <f>IF(F118="(1) RARA VEZ","1", IF(F118="(2) IMPROBABLE","2",IF(F118="(3) POSIBLE","3",IF(F118="(4) PROBABLE","4",IF(F118="(5) CASI SEGURO","5","")))))</f>
        <v>3</v>
      </c>
      <c r="H118" s="16" t="s">
        <v>20</v>
      </c>
      <c r="I118" s="299" t="str">
        <f>IF(H118="(5) MODERADO","5", IF(H118="(10) MAYOR","10",IF(H118="(20) CATASTROFICO","20","")))</f>
        <v>10</v>
      </c>
      <c r="J118" s="299">
        <f>G118*I118</f>
        <v>30</v>
      </c>
      <c r="K118" s="215">
        <f>+J118</f>
        <v>30</v>
      </c>
      <c r="L118" s="84" t="s">
        <v>197</v>
      </c>
      <c r="M118" s="300" t="s">
        <v>6</v>
      </c>
      <c r="N118" s="301" t="s">
        <v>11</v>
      </c>
      <c r="O118" s="302">
        <f>IF(N118="SÍ",15,"0")</f>
        <v>15</v>
      </c>
      <c r="P118" s="303">
        <f>SUM(O118:O124)</f>
        <v>100</v>
      </c>
      <c r="Q118" s="304">
        <f>IF(AND($P118&gt;=0,$P118&lt;=50),0,IF(AND($P118&gt;50,$P118&lt;=75),1,IF(AND($P118&gt;75,$P118&lt;=100),2,"")))</f>
        <v>2</v>
      </c>
      <c r="R118" s="304">
        <f>$G118-$Q118</f>
        <v>1</v>
      </c>
      <c r="S118" s="305">
        <f>IF($R118&lt;=0,1,$R118)</f>
        <v>1</v>
      </c>
      <c r="T118" s="304">
        <f>$I118-$Q118</f>
        <v>8</v>
      </c>
      <c r="U118" s="305">
        <f>IF($T118=19,10,IF($T118=18,5,IF($T118=9,5,IF($T118=8,5,I118))))</f>
        <v>5</v>
      </c>
      <c r="V118" s="429" t="s">
        <v>9</v>
      </c>
      <c r="W118" s="52" t="str">
        <f>IF(AND($V118="PROBABILIDAD",$S118=1),$WWM$6,IF(AND($V118="PROBABILIDAD",$S118=2),$WWM$5,IF(AND($V118="PROBABILIDAD",$S118=3),$WWM$4,IF(AND($V118="PROBABILIDAD",$S118=4),$WWM$3,IF(AND($V118="PROBABILIDAD",$S118=5),$WWM$2,$F118)))))</f>
        <v>(3) POSIBLE</v>
      </c>
      <c r="X118" s="421" t="str">
        <f>IF($V118="PROBABILIDAD",$S118,$G118)</f>
        <v>3</v>
      </c>
      <c r="Y118" s="53" t="s">
        <v>18</v>
      </c>
      <c r="Z118" s="299">
        <f>IF($V118="IMPACTO",$U118,$I118)</f>
        <v>5</v>
      </c>
      <c r="AA118" s="299">
        <f>$X118*$Z118</f>
        <v>15</v>
      </c>
      <c r="AB118" s="276">
        <f>$AA118</f>
        <v>15</v>
      </c>
      <c r="AC118" s="91" t="s">
        <v>198</v>
      </c>
      <c r="AD118" s="69" t="s">
        <v>199</v>
      </c>
      <c r="AE118" s="91" t="s">
        <v>200</v>
      </c>
      <c r="AF118" s="91" t="s">
        <v>201</v>
      </c>
      <c r="AG118" s="69"/>
      <c r="AH118" s="69"/>
      <c r="AI118" s="69"/>
      <c r="AJ118" s="322" t="s">
        <v>202</v>
      </c>
    </row>
    <row r="119" spans="1:36" ht="47.25" customHeight="1" x14ac:dyDescent="0.25">
      <c r="A119" s="72"/>
      <c r="B119" s="76"/>
      <c r="C119" s="87"/>
      <c r="D119" s="67"/>
      <c r="E119" s="87"/>
      <c r="F119" s="14"/>
      <c r="G119" s="86"/>
      <c r="H119" s="17"/>
      <c r="I119" s="240"/>
      <c r="J119" s="240"/>
      <c r="K119" s="46"/>
      <c r="L119" s="250"/>
      <c r="M119" s="241" t="s">
        <v>7</v>
      </c>
      <c r="N119" s="242" t="s">
        <v>11</v>
      </c>
      <c r="O119" s="243">
        <f>IF(N119="SÍ",5,"0")</f>
        <v>5</v>
      </c>
      <c r="P119" s="240"/>
      <c r="Q119" s="245"/>
      <c r="R119" s="245"/>
      <c r="S119" s="246"/>
      <c r="T119" s="245"/>
      <c r="U119" s="246"/>
      <c r="V119" s="427"/>
      <c r="W119" s="49"/>
      <c r="X119" s="247"/>
      <c r="Y119" s="50"/>
      <c r="Z119" s="240"/>
      <c r="AA119" s="240"/>
      <c r="AB119" s="248"/>
      <c r="AC119" s="87"/>
      <c r="AD119" s="67"/>
      <c r="AE119" s="87"/>
      <c r="AF119" s="87"/>
      <c r="AG119" s="67"/>
      <c r="AH119" s="67"/>
      <c r="AI119" s="67"/>
      <c r="AJ119" s="323"/>
    </row>
    <row r="120" spans="1:36" x14ac:dyDescent="0.25">
      <c r="A120" s="72"/>
      <c r="B120" s="76"/>
      <c r="C120" s="87"/>
      <c r="D120" s="67"/>
      <c r="E120" s="87"/>
      <c r="F120" s="14"/>
      <c r="G120" s="86"/>
      <c r="H120" s="17"/>
      <c r="I120" s="240"/>
      <c r="J120" s="240"/>
      <c r="K120" s="46" t="str">
        <f>IF(AND(J118&gt;=5,J118&lt;=10),"BAJA",IF(AND(J118&gt;=15,J118&lt;=25),"MODERADA",IF(AND(J118&gt;=30,J118&lt;=50),"ALTA",IF(AND(J118&gt;=60,J118&lt;=100),"EXTREMA",""))))</f>
        <v>ALTA</v>
      </c>
      <c r="L120" s="250"/>
      <c r="M120" s="251" t="s">
        <v>3</v>
      </c>
      <c r="N120" s="242" t="s">
        <v>11</v>
      </c>
      <c r="O120" s="243">
        <f>IF(N120="SÍ",15,"0")</f>
        <v>15</v>
      </c>
      <c r="P120" s="240"/>
      <c r="Q120" s="245"/>
      <c r="R120" s="245"/>
      <c r="S120" s="246"/>
      <c r="T120" s="245"/>
      <c r="U120" s="246"/>
      <c r="V120" s="427"/>
      <c r="W120" s="49"/>
      <c r="X120" s="247"/>
      <c r="Y120" s="50"/>
      <c r="Z120" s="240"/>
      <c r="AA120" s="240"/>
      <c r="AB120" s="41" t="str">
        <f>IF(AND($AA118&gt;=5,$AA118&lt;=10),"BAJA",IF(AND($AA118&gt;=15,$AA118&lt;=25),"MODERADA",IF(AND($AA118&gt;=30,$AA118&lt;=50),"ALTA",IF(AND($AA118&gt;=60,$AA118&lt;=100),"EXTREMA",""))))</f>
        <v>MODERADA</v>
      </c>
      <c r="AC120" s="87"/>
      <c r="AD120" s="67"/>
      <c r="AE120" s="87"/>
      <c r="AF120" s="87"/>
      <c r="AG120" s="67"/>
      <c r="AH120" s="67"/>
      <c r="AI120" s="67"/>
      <c r="AJ120" s="323"/>
    </row>
    <row r="121" spans="1:36" x14ac:dyDescent="0.25">
      <c r="A121" s="72"/>
      <c r="B121" s="76"/>
      <c r="C121" s="87"/>
      <c r="D121" s="67"/>
      <c r="E121" s="87"/>
      <c r="F121" s="14"/>
      <c r="G121" s="86"/>
      <c r="H121" s="17"/>
      <c r="I121" s="240"/>
      <c r="J121" s="240"/>
      <c r="K121" s="46"/>
      <c r="L121" s="250"/>
      <c r="M121" s="251" t="s">
        <v>4</v>
      </c>
      <c r="N121" s="242" t="s">
        <v>11</v>
      </c>
      <c r="O121" s="243">
        <f>IF(N121="SÍ",10,"0")</f>
        <v>10</v>
      </c>
      <c r="P121" s="240"/>
      <c r="Q121" s="245"/>
      <c r="R121" s="245"/>
      <c r="S121" s="246"/>
      <c r="T121" s="245"/>
      <c r="U121" s="246"/>
      <c r="V121" s="427"/>
      <c r="W121" s="49"/>
      <c r="X121" s="247"/>
      <c r="Y121" s="50"/>
      <c r="Z121" s="240"/>
      <c r="AA121" s="240"/>
      <c r="AB121" s="41"/>
      <c r="AC121" s="87"/>
      <c r="AD121" s="67"/>
      <c r="AE121" s="87"/>
      <c r="AF121" s="87"/>
      <c r="AG121" s="67"/>
      <c r="AH121" s="67"/>
      <c r="AI121" s="67"/>
      <c r="AJ121" s="323"/>
    </row>
    <row r="122" spans="1:36" ht="25.5" x14ac:dyDescent="0.25">
      <c r="A122" s="72"/>
      <c r="B122" s="76"/>
      <c r="C122" s="87"/>
      <c r="D122" s="67"/>
      <c r="E122" s="87"/>
      <c r="F122" s="14"/>
      <c r="G122" s="86"/>
      <c r="H122" s="17"/>
      <c r="I122" s="240"/>
      <c r="J122" s="240"/>
      <c r="K122" s="46"/>
      <c r="L122" s="250"/>
      <c r="M122" s="241" t="s">
        <v>30</v>
      </c>
      <c r="N122" s="242" t="s">
        <v>11</v>
      </c>
      <c r="O122" s="243">
        <f>IF(N122="SÍ",15,"0")</f>
        <v>15</v>
      </c>
      <c r="P122" s="240"/>
      <c r="Q122" s="245"/>
      <c r="R122" s="245"/>
      <c r="S122" s="246"/>
      <c r="T122" s="245"/>
      <c r="U122" s="246"/>
      <c r="V122" s="427"/>
      <c r="W122" s="49"/>
      <c r="X122" s="247"/>
      <c r="Y122" s="50"/>
      <c r="Z122" s="240"/>
      <c r="AA122" s="240"/>
      <c r="AB122" s="41"/>
      <c r="AC122" s="87"/>
      <c r="AD122" s="67"/>
      <c r="AE122" s="87"/>
      <c r="AF122" s="87"/>
      <c r="AG122" s="67"/>
      <c r="AH122" s="67"/>
      <c r="AI122" s="67"/>
      <c r="AJ122" s="323"/>
    </row>
    <row r="123" spans="1:36" ht="25.5" x14ac:dyDescent="0.25">
      <c r="A123" s="72"/>
      <c r="B123" s="76"/>
      <c r="C123" s="87"/>
      <c r="D123" s="67"/>
      <c r="E123" s="87"/>
      <c r="F123" s="14"/>
      <c r="G123" s="86"/>
      <c r="H123" s="17"/>
      <c r="I123" s="240"/>
      <c r="J123" s="240"/>
      <c r="K123" s="46"/>
      <c r="L123" s="250"/>
      <c r="M123" s="241" t="s">
        <v>63</v>
      </c>
      <c r="N123" s="242" t="s">
        <v>11</v>
      </c>
      <c r="O123" s="243">
        <f>IF(N123="SÍ",10,"0")</f>
        <v>10</v>
      </c>
      <c r="P123" s="240"/>
      <c r="Q123" s="245"/>
      <c r="R123" s="245"/>
      <c r="S123" s="246"/>
      <c r="T123" s="245"/>
      <c r="U123" s="246"/>
      <c r="V123" s="427"/>
      <c r="W123" s="49"/>
      <c r="X123" s="247"/>
      <c r="Y123" s="50"/>
      <c r="Z123" s="240"/>
      <c r="AA123" s="240"/>
      <c r="AB123" s="41"/>
      <c r="AC123" s="87"/>
      <c r="AD123" s="67"/>
      <c r="AE123" s="87"/>
      <c r="AF123" s="87"/>
      <c r="AG123" s="67"/>
      <c r="AH123" s="67"/>
      <c r="AI123" s="67"/>
      <c r="AJ123" s="323"/>
    </row>
    <row r="124" spans="1:36" ht="60" customHeight="1" x14ac:dyDescent="0.25">
      <c r="A124" s="72"/>
      <c r="B124" s="76"/>
      <c r="C124" s="87"/>
      <c r="D124" s="67"/>
      <c r="E124" s="87"/>
      <c r="F124" s="14"/>
      <c r="G124" s="86"/>
      <c r="H124" s="17"/>
      <c r="I124" s="240"/>
      <c r="J124" s="240"/>
      <c r="K124" s="46"/>
      <c r="L124" s="250"/>
      <c r="M124" s="241" t="s">
        <v>29</v>
      </c>
      <c r="N124" s="242" t="s">
        <v>11</v>
      </c>
      <c r="O124" s="243">
        <f>IF(N124="SÍ",30,"0")</f>
        <v>30</v>
      </c>
      <c r="P124" s="240"/>
      <c r="Q124" s="245"/>
      <c r="R124" s="245"/>
      <c r="S124" s="246"/>
      <c r="T124" s="245"/>
      <c r="U124" s="246"/>
      <c r="V124" s="427"/>
      <c r="W124" s="49"/>
      <c r="X124" s="247"/>
      <c r="Y124" s="50"/>
      <c r="Z124" s="240"/>
      <c r="AA124" s="240"/>
      <c r="AB124" s="41"/>
      <c r="AC124" s="87"/>
      <c r="AD124" s="67"/>
      <c r="AE124" s="87"/>
      <c r="AF124" s="87"/>
      <c r="AG124" s="67"/>
      <c r="AH124" s="67"/>
      <c r="AI124" s="67"/>
      <c r="AJ124" s="323"/>
    </row>
    <row r="125" spans="1:36" ht="52.5" customHeight="1" x14ac:dyDescent="0.25">
      <c r="A125" s="72"/>
      <c r="B125" s="76"/>
      <c r="C125" s="157" t="s">
        <v>203</v>
      </c>
      <c r="D125" s="87" t="s">
        <v>204</v>
      </c>
      <c r="E125" s="87" t="s">
        <v>205</v>
      </c>
      <c r="F125" s="14" t="s">
        <v>15</v>
      </c>
      <c r="G125" s="86" t="str">
        <f>IF(F125="(1) RARA VEZ","1", IF(F125="(2) IMPROBABLE","2",IF(F125="(3) POSIBLE","3",IF(F125="(4) PROBABLE","4",IF(F125="(5) CASI SEGURO","5","")))))</f>
        <v>3</v>
      </c>
      <c r="H125" s="17" t="s">
        <v>20</v>
      </c>
      <c r="I125" s="240" t="str">
        <f>IF(H125="(5) MODERADO","5", IF(H125="(10) MAYOR","10",IF(H125="(20) CATASTROFICO","20","")))</f>
        <v>10</v>
      </c>
      <c r="J125" s="240">
        <f>G125*I125</f>
        <v>30</v>
      </c>
      <c r="K125" s="46">
        <f>+J125</f>
        <v>30</v>
      </c>
      <c r="L125" s="17" t="s">
        <v>206</v>
      </c>
      <c r="M125" s="241" t="s">
        <v>6</v>
      </c>
      <c r="N125" s="242" t="s">
        <v>11</v>
      </c>
      <c r="O125" s="243">
        <f>IF(N125="SÍ",15,"0")</f>
        <v>15</v>
      </c>
      <c r="P125" s="244">
        <f>SUM(O125:O131)</f>
        <v>100</v>
      </c>
      <c r="Q125" s="245">
        <f>IF(AND($P125&gt;=0,$P125&lt;=50),0,IF(AND($P125&gt;50,$P125&lt;=75),1,IF(AND($P125&gt;75,$P125&lt;=100),2,"")))</f>
        <v>2</v>
      </c>
      <c r="R125" s="245">
        <f>$G125-$Q125</f>
        <v>1</v>
      </c>
      <c r="S125" s="246">
        <f>IF($R125&lt;=0,1,$R125)</f>
        <v>1</v>
      </c>
      <c r="T125" s="245">
        <f>$I125-$Q125</f>
        <v>8</v>
      </c>
      <c r="U125" s="246">
        <f>IF($T125=19,10,IF($T125=18,5,IF($T125=9,5,IF($T125=8,5,I125))))</f>
        <v>5</v>
      </c>
      <c r="V125" s="427" t="s">
        <v>9</v>
      </c>
      <c r="W125" s="49" t="str">
        <f>IF(AND($V125="PROBABILIDAD",$S125=1),$WWM$6,IF(AND($V125="PROBABILIDAD",$S125=2),$WWM$5,IF(AND($V125="PROBABILIDAD",$S125=3),$WWM$4,IF(AND($V125="PROBABILIDAD",$S125=4),$WWM$3,IF(AND($V125="PROBABILIDAD",$S125=5),$WWM$2,$F125)))))</f>
        <v>(3) POSIBLE</v>
      </c>
      <c r="X125" s="247" t="str">
        <f>IF($V125="PROBABILIDAD",$S125,$G125)</f>
        <v>3</v>
      </c>
      <c r="Y125" s="50" t="s">
        <v>18</v>
      </c>
      <c r="Z125" s="240">
        <f>IF($V125="IMPACTO",$U125,$I125)</f>
        <v>5</v>
      </c>
      <c r="AA125" s="240">
        <f>$X125*$Z125</f>
        <v>15</v>
      </c>
      <c r="AB125" s="248">
        <f>$AA125</f>
        <v>15</v>
      </c>
      <c r="AC125" s="157" t="s">
        <v>207</v>
      </c>
      <c r="AD125" s="67" t="s">
        <v>199</v>
      </c>
      <c r="AE125" s="87" t="s">
        <v>208</v>
      </c>
      <c r="AF125" s="157" t="s">
        <v>209</v>
      </c>
      <c r="AG125" s="67"/>
      <c r="AH125" s="67"/>
      <c r="AI125" s="67"/>
      <c r="AJ125" s="323" t="s">
        <v>210</v>
      </c>
    </row>
    <row r="126" spans="1:36" ht="58.5" customHeight="1" x14ac:dyDescent="0.25">
      <c r="A126" s="72"/>
      <c r="B126" s="76"/>
      <c r="C126" s="157"/>
      <c r="D126" s="87"/>
      <c r="E126" s="87"/>
      <c r="F126" s="14"/>
      <c r="G126" s="86"/>
      <c r="H126" s="17"/>
      <c r="I126" s="240"/>
      <c r="J126" s="240"/>
      <c r="K126" s="46"/>
      <c r="L126" s="17"/>
      <c r="M126" s="241" t="s">
        <v>7</v>
      </c>
      <c r="N126" s="242" t="s">
        <v>11</v>
      </c>
      <c r="O126" s="243">
        <f>IF(N126="SÍ",5,"0")</f>
        <v>5</v>
      </c>
      <c r="P126" s="240"/>
      <c r="Q126" s="245"/>
      <c r="R126" s="245"/>
      <c r="S126" s="246"/>
      <c r="T126" s="245"/>
      <c r="U126" s="246"/>
      <c r="V126" s="427"/>
      <c r="W126" s="49"/>
      <c r="X126" s="247"/>
      <c r="Y126" s="50"/>
      <c r="Z126" s="240"/>
      <c r="AA126" s="240"/>
      <c r="AB126" s="248"/>
      <c r="AC126" s="157"/>
      <c r="AD126" s="67"/>
      <c r="AE126" s="87"/>
      <c r="AF126" s="157"/>
      <c r="AG126" s="67"/>
      <c r="AH126" s="67"/>
      <c r="AI126" s="67"/>
      <c r="AJ126" s="323"/>
    </row>
    <row r="127" spans="1:36" x14ac:dyDescent="0.25">
      <c r="A127" s="72"/>
      <c r="B127" s="76"/>
      <c r="C127" s="157"/>
      <c r="D127" s="87"/>
      <c r="E127" s="87"/>
      <c r="F127" s="14"/>
      <c r="G127" s="86"/>
      <c r="H127" s="17"/>
      <c r="I127" s="240"/>
      <c r="J127" s="240"/>
      <c r="K127" s="46" t="str">
        <f>IF(AND(J125&gt;=5,J125&lt;=10),"BAJA",IF(AND(J125&gt;=15,J125&lt;=25),"MODERADA",IF(AND(J125&gt;=30,J125&lt;=50),"ALTA",IF(AND(J125&gt;=60,J125&lt;=100),"EXTREMA",""))))</f>
        <v>ALTA</v>
      </c>
      <c r="L127" s="17"/>
      <c r="M127" s="251" t="s">
        <v>3</v>
      </c>
      <c r="N127" s="242" t="s">
        <v>11</v>
      </c>
      <c r="O127" s="243">
        <f>IF(N127="SÍ",15,"0")</f>
        <v>15</v>
      </c>
      <c r="P127" s="240"/>
      <c r="Q127" s="245"/>
      <c r="R127" s="245"/>
      <c r="S127" s="246"/>
      <c r="T127" s="245"/>
      <c r="U127" s="246"/>
      <c r="V127" s="427"/>
      <c r="W127" s="49"/>
      <c r="X127" s="247"/>
      <c r="Y127" s="50"/>
      <c r="Z127" s="240"/>
      <c r="AA127" s="240"/>
      <c r="AB127" s="41" t="str">
        <f>IF(AND($AA125&gt;=5,$AA125&lt;=10),"BAJA",IF(AND($AA125&gt;=15,$AA125&lt;=25),"MODERADA",IF(AND($AA125&gt;=30,$AA125&lt;=50),"ALTA",IF(AND($AA125&gt;=60,$AA125&lt;=100),"EXTREMA",""))))</f>
        <v>MODERADA</v>
      </c>
      <c r="AC127" s="157"/>
      <c r="AD127" s="67"/>
      <c r="AE127" s="87"/>
      <c r="AF127" s="157"/>
      <c r="AG127" s="67"/>
      <c r="AH127" s="67"/>
      <c r="AI127" s="67"/>
      <c r="AJ127" s="323"/>
    </row>
    <row r="128" spans="1:36" x14ac:dyDescent="0.25">
      <c r="A128" s="72"/>
      <c r="B128" s="76"/>
      <c r="C128" s="157"/>
      <c r="D128" s="87"/>
      <c r="E128" s="87"/>
      <c r="F128" s="14"/>
      <c r="G128" s="86"/>
      <c r="H128" s="17"/>
      <c r="I128" s="240"/>
      <c r="J128" s="240"/>
      <c r="K128" s="46"/>
      <c r="L128" s="17"/>
      <c r="M128" s="251" t="s">
        <v>4</v>
      </c>
      <c r="N128" s="242" t="s">
        <v>11</v>
      </c>
      <c r="O128" s="243">
        <f>IF(N128="SÍ",10,"0")</f>
        <v>10</v>
      </c>
      <c r="P128" s="240"/>
      <c r="Q128" s="245"/>
      <c r="R128" s="245"/>
      <c r="S128" s="246"/>
      <c r="T128" s="245"/>
      <c r="U128" s="246"/>
      <c r="V128" s="427"/>
      <c r="W128" s="49"/>
      <c r="X128" s="247"/>
      <c r="Y128" s="50"/>
      <c r="Z128" s="240"/>
      <c r="AA128" s="240"/>
      <c r="AB128" s="41"/>
      <c r="AC128" s="157"/>
      <c r="AD128" s="67"/>
      <c r="AE128" s="87"/>
      <c r="AF128" s="157"/>
      <c r="AG128" s="67"/>
      <c r="AH128" s="67"/>
      <c r="AI128" s="67"/>
      <c r="AJ128" s="323"/>
    </row>
    <row r="129" spans="1:36" ht="41.25" customHeight="1" x14ac:dyDescent="0.25">
      <c r="A129" s="72"/>
      <c r="B129" s="76"/>
      <c r="C129" s="157"/>
      <c r="D129" s="87"/>
      <c r="E129" s="87"/>
      <c r="F129" s="14"/>
      <c r="G129" s="86"/>
      <c r="H129" s="17"/>
      <c r="I129" s="240"/>
      <c r="J129" s="240"/>
      <c r="K129" s="46"/>
      <c r="L129" s="17"/>
      <c r="M129" s="241" t="s">
        <v>30</v>
      </c>
      <c r="N129" s="242" t="s">
        <v>11</v>
      </c>
      <c r="O129" s="243">
        <f>IF(N129="SÍ",15,"0")</f>
        <v>15</v>
      </c>
      <c r="P129" s="240"/>
      <c r="Q129" s="245"/>
      <c r="R129" s="245"/>
      <c r="S129" s="246"/>
      <c r="T129" s="245"/>
      <c r="U129" s="246"/>
      <c r="V129" s="427"/>
      <c r="W129" s="49"/>
      <c r="X129" s="247"/>
      <c r="Y129" s="50"/>
      <c r="Z129" s="240"/>
      <c r="AA129" s="240"/>
      <c r="AB129" s="41"/>
      <c r="AC129" s="157"/>
      <c r="AD129" s="67"/>
      <c r="AE129" s="87"/>
      <c r="AF129" s="157"/>
      <c r="AG129" s="67"/>
      <c r="AH129" s="67"/>
      <c r="AI129" s="67"/>
      <c r="AJ129" s="323"/>
    </row>
    <row r="130" spans="1:36" ht="25.5" x14ac:dyDescent="0.25">
      <c r="A130" s="72"/>
      <c r="B130" s="76"/>
      <c r="C130" s="157"/>
      <c r="D130" s="87"/>
      <c r="E130" s="87"/>
      <c r="F130" s="14"/>
      <c r="G130" s="86"/>
      <c r="H130" s="17"/>
      <c r="I130" s="240"/>
      <c r="J130" s="240"/>
      <c r="K130" s="46"/>
      <c r="L130" s="17"/>
      <c r="M130" s="241" t="s">
        <v>63</v>
      </c>
      <c r="N130" s="242" t="s">
        <v>11</v>
      </c>
      <c r="O130" s="243">
        <f>IF(N130="SÍ",10,"0")</f>
        <v>10</v>
      </c>
      <c r="P130" s="240"/>
      <c r="Q130" s="245"/>
      <c r="R130" s="245"/>
      <c r="S130" s="246"/>
      <c r="T130" s="245"/>
      <c r="U130" s="246"/>
      <c r="V130" s="427"/>
      <c r="W130" s="49"/>
      <c r="X130" s="247"/>
      <c r="Y130" s="50"/>
      <c r="Z130" s="240"/>
      <c r="AA130" s="240"/>
      <c r="AB130" s="41"/>
      <c r="AC130" s="157"/>
      <c r="AD130" s="67"/>
      <c r="AE130" s="87"/>
      <c r="AF130" s="157"/>
      <c r="AG130" s="67"/>
      <c r="AH130" s="67"/>
      <c r="AI130" s="67"/>
      <c r="AJ130" s="323"/>
    </row>
    <row r="131" spans="1:36" ht="41.25" customHeight="1" x14ac:dyDescent="0.25">
      <c r="A131" s="72"/>
      <c r="B131" s="76"/>
      <c r="C131" s="157"/>
      <c r="D131" s="87"/>
      <c r="E131" s="87"/>
      <c r="F131" s="14"/>
      <c r="G131" s="86"/>
      <c r="H131" s="17"/>
      <c r="I131" s="240"/>
      <c r="J131" s="240"/>
      <c r="K131" s="46"/>
      <c r="L131" s="17"/>
      <c r="M131" s="241" t="s">
        <v>29</v>
      </c>
      <c r="N131" s="242" t="s">
        <v>11</v>
      </c>
      <c r="O131" s="243">
        <f>IF(N131="SÍ",30,"0")</f>
        <v>30</v>
      </c>
      <c r="P131" s="240"/>
      <c r="Q131" s="245"/>
      <c r="R131" s="245"/>
      <c r="S131" s="246"/>
      <c r="T131" s="245"/>
      <c r="U131" s="246"/>
      <c r="V131" s="427"/>
      <c r="W131" s="49"/>
      <c r="X131" s="247"/>
      <c r="Y131" s="50"/>
      <c r="Z131" s="240"/>
      <c r="AA131" s="240"/>
      <c r="AB131" s="41"/>
      <c r="AC131" s="157"/>
      <c r="AD131" s="67"/>
      <c r="AE131" s="87"/>
      <c r="AF131" s="157"/>
      <c r="AG131" s="67"/>
      <c r="AH131" s="67"/>
      <c r="AI131" s="67"/>
      <c r="AJ131" s="323"/>
    </row>
    <row r="132" spans="1:36" ht="51" customHeight="1" x14ac:dyDescent="0.25">
      <c r="A132" s="72"/>
      <c r="B132" s="76" t="s">
        <v>211</v>
      </c>
      <c r="C132" s="87" t="s">
        <v>212</v>
      </c>
      <c r="D132" s="87" t="s">
        <v>213</v>
      </c>
      <c r="E132" s="87" t="s">
        <v>214</v>
      </c>
      <c r="F132" s="14" t="s">
        <v>15</v>
      </c>
      <c r="G132" s="86" t="str">
        <f>IF(F132="(1) RARA VEZ","1", IF(F132="(2) IMPROBABLE","2",IF(F132="(3) POSIBLE","3",IF(F132="(4) PROBABLE","4",IF(F132="(5) CASI SEGURO","5","")))))</f>
        <v>3</v>
      </c>
      <c r="H132" s="17" t="s">
        <v>20</v>
      </c>
      <c r="I132" s="240" t="str">
        <f>IF(H132="(5) MODERADO","5", IF(H132="(10) MAYOR","10",IF(H132="(20) CATASTROFICO","20","")))</f>
        <v>10</v>
      </c>
      <c r="J132" s="240">
        <f>G132*I132</f>
        <v>30</v>
      </c>
      <c r="K132" s="46">
        <f>+J132</f>
        <v>30</v>
      </c>
      <c r="L132" s="17" t="s">
        <v>215</v>
      </c>
      <c r="M132" s="241" t="s">
        <v>6</v>
      </c>
      <c r="N132" s="242" t="s">
        <v>11</v>
      </c>
      <c r="O132" s="243">
        <f>IF(N132="SÍ",15,"0")</f>
        <v>15</v>
      </c>
      <c r="P132" s="244">
        <f>SUM(O132:O138)</f>
        <v>85</v>
      </c>
      <c r="Q132" s="245">
        <f>IF(AND($P132&gt;=0,$P132&lt;=50),0,IF(AND($P132&gt;50,$P132&lt;=75),1,IF(AND($P132&gt;75,$P132&lt;=100),2,"")))</f>
        <v>2</v>
      </c>
      <c r="R132" s="245">
        <f>$G132-$Q132</f>
        <v>1</v>
      </c>
      <c r="S132" s="246">
        <f>IF($R132&lt;=0,1,$R132)</f>
        <v>1</v>
      </c>
      <c r="T132" s="245">
        <f>$I132-$Q132</f>
        <v>8</v>
      </c>
      <c r="U132" s="246">
        <f>IF($T132=19,10,IF($T132=18,5,IF($T132=9,5,IF($T132=8,5,I132))))</f>
        <v>5</v>
      </c>
      <c r="V132" s="427" t="s">
        <v>9</v>
      </c>
      <c r="W132" s="245" t="str">
        <f>IF(AND($V132="PROBABILIDAD",$S132=1),$WWM$6,IF(AND($V132="PROBABILIDAD",$S132=2),$WWM$5,IF(AND($V132="PROBABILIDAD",$S132=3),$WWM$4,IF(AND($V132="PROBABILIDAD",$S132=4),$WWM$3,IF(AND($V132="PROBABILIDAD",$S132=5),$WWM$2,$F132)))))</f>
        <v>(3) POSIBLE</v>
      </c>
      <c r="X132" s="247" t="str">
        <f>IF($V132="PROBABILIDAD",$S132,$G132)</f>
        <v>3</v>
      </c>
      <c r="Y132" s="50" t="s">
        <v>18</v>
      </c>
      <c r="Z132" s="240">
        <f>IF($V132="IMPACTO",$U132,$I132)</f>
        <v>5</v>
      </c>
      <c r="AA132" s="240">
        <f>$X132*$Z132</f>
        <v>15</v>
      </c>
      <c r="AB132" s="248">
        <f>$AA132</f>
        <v>15</v>
      </c>
      <c r="AC132" s="157" t="s">
        <v>216</v>
      </c>
      <c r="AD132" s="67" t="s">
        <v>199</v>
      </c>
      <c r="AE132" s="87" t="s">
        <v>217</v>
      </c>
      <c r="AF132" s="67" t="s">
        <v>218</v>
      </c>
      <c r="AG132" s="67"/>
      <c r="AH132" s="67"/>
      <c r="AI132" s="67"/>
      <c r="AJ132" s="323" t="s">
        <v>219</v>
      </c>
    </row>
    <row r="133" spans="1:36" ht="59.25" customHeight="1" x14ac:dyDescent="0.25">
      <c r="A133" s="72"/>
      <c r="B133" s="76"/>
      <c r="C133" s="87"/>
      <c r="D133" s="87"/>
      <c r="E133" s="87"/>
      <c r="F133" s="14"/>
      <c r="G133" s="86"/>
      <c r="H133" s="17"/>
      <c r="I133" s="240"/>
      <c r="J133" s="240"/>
      <c r="K133" s="46"/>
      <c r="L133" s="17"/>
      <c r="M133" s="241" t="s">
        <v>7</v>
      </c>
      <c r="N133" s="242" t="s">
        <v>11</v>
      </c>
      <c r="O133" s="243">
        <f>IF(N133="SÍ",5,"0")</f>
        <v>5</v>
      </c>
      <c r="P133" s="240"/>
      <c r="Q133" s="245"/>
      <c r="R133" s="245"/>
      <c r="S133" s="246"/>
      <c r="T133" s="245"/>
      <c r="U133" s="246"/>
      <c r="V133" s="427"/>
      <c r="W133" s="245"/>
      <c r="X133" s="247"/>
      <c r="Y133" s="50"/>
      <c r="Z133" s="240"/>
      <c r="AA133" s="240"/>
      <c r="AB133" s="248"/>
      <c r="AC133" s="157"/>
      <c r="AD133" s="67"/>
      <c r="AE133" s="87"/>
      <c r="AF133" s="67"/>
      <c r="AG133" s="67"/>
      <c r="AH133" s="67"/>
      <c r="AI133" s="67"/>
      <c r="AJ133" s="323"/>
    </row>
    <row r="134" spans="1:36" ht="35.25" customHeight="1" x14ac:dyDescent="0.25">
      <c r="A134" s="72"/>
      <c r="B134" s="76"/>
      <c r="C134" s="87"/>
      <c r="D134" s="87"/>
      <c r="E134" s="87"/>
      <c r="F134" s="14"/>
      <c r="G134" s="86"/>
      <c r="H134" s="17"/>
      <c r="I134" s="240"/>
      <c r="J134" s="240"/>
      <c r="K134" s="46" t="str">
        <f>IF(AND(J132&gt;=5,J132&lt;=10),"BAJA",IF(AND(J132&gt;=15,J132&lt;=25),"MODERADA",IF(AND(J132&gt;=30,J132&lt;=50),"ALTA",IF(AND(J132&gt;=60,J132&lt;=100),"EXTREMA",""))))</f>
        <v>ALTA</v>
      </c>
      <c r="L134" s="17"/>
      <c r="M134" s="251" t="s">
        <v>3</v>
      </c>
      <c r="N134" s="242" t="s">
        <v>12</v>
      </c>
      <c r="O134" s="243" t="str">
        <f>IF(N134="SÍ",15,"0")</f>
        <v>0</v>
      </c>
      <c r="P134" s="240"/>
      <c r="Q134" s="245"/>
      <c r="R134" s="245"/>
      <c r="S134" s="246"/>
      <c r="T134" s="245"/>
      <c r="U134" s="246"/>
      <c r="V134" s="427"/>
      <c r="W134" s="245"/>
      <c r="X134" s="247"/>
      <c r="Y134" s="50"/>
      <c r="Z134" s="240"/>
      <c r="AA134" s="240"/>
      <c r="AB134" s="41" t="str">
        <f>IF(AND($AA132&gt;=5,$AA132&lt;=10),"BAJA",IF(AND($AA132&gt;=15,$AA132&lt;=25),"MODERADA",IF(AND($AA132&gt;=30,$AA132&lt;=50),"ALTA",IF(AND($AA132&gt;=60,$AA132&lt;=100),"EXTREMA",""))))</f>
        <v>MODERADA</v>
      </c>
      <c r="AC134" s="157"/>
      <c r="AD134" s="67"/>
      <c r="AE134" s="87"/>
      <c r="AF134" s="67"/>
      <c r="AG134" s="67"/>
      <c r="AH134" s="67"/>
      <c r="AI134" s="67"/>
      <c r="AJ134" s="323"/>
    </row>
    <row r="135" spans="1:36" ht="35.25" customHeight="1" x14ac:dyDescent="0.25">
      <c r="A135" s="72"/>
      <c r="B135" s="76"/>
      <c r="C135" s="87"/>
      <c r="D135" s="87"/>
      <c r="E135" s="87"/>
      <c r="F135" s="14"/>
      <c r="G135" s="86"/>
      <c r="H135" s="17"/>
      <c r="I135" s="240"/>
      <c r="J135" s="240"/>
      <c r="K135" s="46"/>
      <c r="L135" s="17"/>
      <c r="M135" s="251" t="s">
        <v>4</v>
      </c>
      <c r="N135" s="242" t="s">
        <v>11</v>
      </c>
      <c r="O135" s="243">
        <f>IF(N135="SÍ",10,"0")</f>
        <v>10</v>
      </c>
      <c r="P135" s="240"/>
      <c r="Q135" s="245"/>
      <c r="R135" s="245"/>
      <c r="S135" s="246"/>
      <c r="T135" s="245"/>
      <c r="U135" s="246"/>
      <c r="V135" s="427"/>
      <c r="W135" s="245"/>
      <c r="X135" s="247"/>
      <c r="Y135" s="50"/>
      <c r="Z135" s="240"/>
      <c r="AA135" s="240"/>
      <c r="AB135" s="41"/>
      <c r="AC135" s="157"/>
      <c r="AD135" s="67"/>
      <c r="AE135" s="87"/>
      <c r="AF135" s="67"/>
      <c r="AG135" s="67"/>
      <c r="AH135" s="67"/>
      <c r="AI135" s="67"/>
      <c r="AJ135" s="323"/>
    </row>
    <row r="136" spans="1:36" ht="35.25" customHeight="1" x14ac:dyDescent="0.25">
      <c r="A136" s="72"/>
      <c r="B136" s="76"/>
      <c r="C136" s="87"/>
      <c r="D136" s="87"/>
      <c r="E136" s="87"/>
      <c r="F136" s="14"/>
      <c r="G136" s="86"/>
      <c r="H136" s="17"/>
      <c r="I136" s="240"/>
      <c r="J136" s="240"/>
      <c r="K136" s="46"/>
      <c r="L136" s="17"/>
      <c r="M136" s="241" t="s">
        <v>30</v>
      </c>
      <c r="N136" s="242" t="s">
        <v>11</v>
      </c>
      <c r="O136" s="243">
        <f>IF(N136="SÍ",15,"0")</f>
        <v>15</v>
      </c>
      <c r="P136" s="240"/>
      <c r="Q136" s="245"/>
      <c r="R136" s="245"/>
      <c r="S136" s="246"/>
      <c r="T136" s="245"/>
      <c r="U136" s="246"/>
      <c r="V136" s="427"/>
      <c r="W136" s="245"/>
      <c r="X136" s="247"/>
      <c r="Y136" s="50"/>
      <c r="Z136" s="240"/>
      <c r="AA136" s="240"/>
      <c r="AB136" s="41"/>
      <c r="AC136" s="157"/>
      <c r="AD136" s="67"/>
      <c r="AE136" s="87"/>
      <c r="AF136" s="67"/>
      <c r="AG136" s="67"/>
      <c r="AH136" s="67"/>
      <c r="AI136" s="67"/>
      <c r="AJ136" s="323"/>
    </row>
    <row r="137" spans="1:36" ht="35.25" customHeight="1" x14ac:dyDescent="0.25">
      <c r="A137" s="72"/>
      <c r="B137" s="76"/>
      <c r="C137" s="87"/>
      <c r="D137" s="87"/>
      <c r="E137" s="87"/>
      <c r="F137" s="14"/>
      <c r="G137" s="86"/>
      <c r="H137" s="17"/>
      <c r="I137" s="240"/>
      <c r="J137" s="240"/>
      <c r="K137" s="46"/>
      <c r="L137" s="17"/>
      <c r="M137" s="241" t="s">
        <v>63</v>
      </c>
      <c r="N137" s="242" t="s">
        <v>11</v>
      </c>
      <c r="O137" s="243">
        <f>IF(N137="SÍ",10,"0")</f>
        <v>10</v>
      </c>
      <c r="P137" s="240"/>
      <c r="Q137" s="245"/>
      <c r="R137" s="245"/>
      <c r="S137" s="246"/>
      <c r="T137" s="245"/>
      <c r="U137" s="246"/>
      <c r="V137" s="427"/>
      <c r="W137" s="245"/>
      <c r="X137" s="247"/>
      <c r="Y137" s="50"/>
      <c r="Z137" s="240"/>
      <c r="AA137" s="240"/>
      <c r="AB137" s="41"/>
      <c r="AC137" s="157"/>
      <c r="AD137" s="67"/>
      <c r="AE137" s="87"/>
      <c r="AF137" s="67"/>
      <c r="AG137" s="67"/>
      <c r="AH137" s="67"/>
      <c r="AI137" s="67"/>
      <c r="AJ137" s="323"/>
    </row>
    <row r="138" spans="1:36" ht="35.25" customHeight="1" x14ac:dyDescent="0.25">
      <c r="A138" s="72"/>
      <c r="B138" s="76"/>
      <c r="C138" s="87"/>
      <c r="D138" s="87"/>
      <c r="E138" s="87"/>
      <c r="F138" s="14"/>
      <c r="G138" s="86"/>
      <c r="H138" s="17"/>
      <c r="I138" s="240"/>
      <c r="J138" s="240"/>
      <c r="K138" s="46"/>
      <c r="L138" s="17"/>
      <c r="M138" s="241" t="s">
        <v>29</v>
      </c>
      <c r="N138" s="242" t="s">
        <v>11</v>
      </c>
      <c r="O138" s="243">
        <f>IF(N138="SÍ",30,"0")</f>
        <v>30</v>
      </c>
      <c r="P138" s="240"/>
      <c r="Q138" s="245"/>
      <c r="R138" s="245"/>
      <c r="S138" s="246"/>
      <c r="T138" s="245"/>
      <c r="U138" s="246"/>
      <c r="V138" s="427"/>
      <c r="W138" s="245"/>
      <c r="X138" s="247"/>
      <c r="Y138" s="50"/>
      <c r="Z138" s="240"/>
      <c r="AA138" s="240"/>
      <c r="AB138" s="41"/>
      <c r="AC138" s="157"/>
      <c r="AD138" s="67"/>
      <c r="AE138" s="87"/>
      <c r="AF138" s="67"/>
      <c r="AG138" s="67"/>
      <c r="AH138" s="67"/>
      <c r="AI138" s="67"/>
      <c r="AJ138" s="323"/>
    </row>
    <row r="139" spans="1:36" ht="48" customHeight="1" x14ac:dyDescent="0.25">
      <c r="A139" s="72"/>
      <c r="B139" s="76"/>
      <c r="C139" s="87" t="s">
        <v>220</v>
      </c>
      <c r="D139" s="87" t="s">
        <v>221</v>
      </c>
      <c r="E139" s="87" t="s">
        <v>222</v>
      </c>
      <c r="F139" s="14" t="s">
        <v>17</v>
      </c>
      <c r="G139" s="95"/>
      <c r="H139" s="17" t="s">
        <v>19</v>
      </c>
      <c r="I139" s="430"/>
      <c r="J139" s="430"/>
      <c r="K139" s="46">
        <v>100</v>
      </c>
      <c r="L139" s="17" t="s">
        <v>223</v>
      </c>
      <c r="M139" s="241" t="s">
        <v>6</v>
      </c>
      <c r="N139" s="242" t="s">
        <v>11</v>
      </c>
      <c r="O139" s="243">
        <f>IF(N139="SÍ",15,"0")</f>
        <v>15</v>
      </c>
      <c r="P139" s="244">
        <f>SUM(O139:O145)</f>
        <v>85</v>
      </c>
      <c r="Q139" s="245">
        <f>IF(AND($P139&gt;=0,$P139&lt;=50),0,IF(AND($P139&gt;50,$P139&lt;=75),1,IF(AND($P139&gt;75,$P139&lt;=100),2,"")))</f>
        <v>2</v>
      </c>
      <c r="R139" s="245">
        <f>$G139-$Q139</f>
        <v>-2</v>
      </c>
      <c r="S139" s="246">
        <f>IF($R139&lt;=0,1,$R139)</f>
        <v>1</v>
      </c>
      <c r="T139" s="245">
        <f>$I139-$Q139</f>
        <v>-2</v>
      </c>
      <c r="U139" s="246">
        <f>IF($T139=19,10,IF($T139=18,5,IF($T139=9,5,IF($T139=8,5,I139))))</f>
        <v>0</v>
      </c>
      <c r="V139" s="427" t="s">
        <v>9</v>
      </c>
      <c r="W139" s="245" t="str">
        <f>IF(AND($V139="PROBABILIDAD",$S139=1),$WWM$6,IF(AND($V139="PROBABILIDAD",$S139=2),$WWM$5,IF(AND($V139="PROBABILIDAD",$S139=3),$WWM$4,IF(AND($V139="PROBABILIDAD",$S139=4),$WWM$3,IF(AND($V139="PROBABILIDAD",$S139=5),$WWM$2,$F139)))))</f>
        <v>(5) CASI SEGURO</v>
      </c>
      <c r="X139" s="247">
        <f>IF($V139="PROBABILIDAD",$S139,$G139)</f>
        <v>0</v>
      </c>
      <c r="Y139" s="50" t="s">
        <v>18</v>
      </c>
      <c r="Z139" s="240">
        <f>IF($V139="IMPACTO",$U139,$I139)</f>
        <v>0</v>
      </c>
      <c r="AA139" s="240">
        <f>$X139*$Z139</f>
        <v>0</v>
      </c>
      <c r="AB139" s="248">
        <v>25</v>
      </c>
      <c r="AC139" s="157" t="s">
        <v>224</v>
      </c>
      <c r="AD139" s="67" t="s">
        <v>199</v>
      </c>
      <c r="AE139" s="87" t="s">
        <v>225</v>
      </c>
      <c r="AF139" s="87" t="s">
        <v>226</v>
      </c>
      <c r="AG139" s="67"/>
      <c r="AH139" s="67"/>
      <c r="AI139" s="67"/>
      <c r="AJ139" s="323" t="s">
        <v>227</v>
      </c>
    </row>
    <row r="140" spans="1:36" ht="50.25" customHeight="1" x14ac:dyDescent="0.25">
      <c r="A140" s="72"/>
      <c r="B140" s="76"/>
      <c r="C140" s="87"/>
      <c r="D140" s="87"/>
      <c r="E140" s="87"/>
      <c r="F140" s="14"/>
      <c r="G140" s="95"/>
      <c r="H140" s="17"/>
      <c r="I140" s="430"/>
      <c r="J140" s="430"/>
      <c r="K140" s="46"/>
      <c r="L140" s="17"/>
      <c r="M140" s="241" t="s">
        <v>7</v>
      </c>
      <c r="N140" s="242" t="s">
        <v>11</v>
      </c>
      <c r="O140" s="243">
        <f>IF(N140="SÍ",5,"0")</f>
        <v>5</v>
      </c>
      <c r="P140" s="240"/>
      <c r="Q140" s="245"/>
      <c r="R140" s="245"/>
      <c r="S140" s="246"/>
      <c r="T140" s="245"/>
      <c r="U140" s="246"/>
      <c r="V140" s="427"/>
      <c r="W140" s="245"/>
      <c r="X140" s="247"/>
      <c r="Y140" s="50"/>
      <c r="Z140" s="240"/>
      <c r="AA140" s="240"/>
      <c r="AB140" s="248"/>
      <c r="AC140" s="157"/>
      <c r="AD140" s="67"/>
      <c r="AE140" s="87"/>
      <c r="AF140" s="87"/>
      <c r="AG140" s="67"/>
      <c r="AH140" s="67"/>
      <c r="AI140" s="67"/>
      <c r="AJ140" s="323"/>
    </row>
    <row r="141" spans="1:36" ht="33" customHeight="1" x14ac:dyDescent="0.25">
      <c r="A141" s="72"/>
      <c r="B141" s="76"/>
      <c r="C141" s="87"/>
      <c r="D141" s="87"/>
      <c r="E141" s="87"/>
      <c r="F141" s="14"/>
      <c r="G141" s="95"/>
      <c r="H141" s="17"/>
      <c r="I141" s="430"/>
      <c r="J141" s="430"/>
      <c r="K141" s="46" t="s">
        <v>230</v>
      </c>
      <c r="L141" s="17"/>
      <c r="M141" s="251" t="s">
        <v>3</v>
      </c>
      <c r="N141" s="242" t="s">
        <v>12</v>
      </c>
      <c r="O141" s="243" t="str">
        <f>IF(N141="SÍ",15,"0")</f>
        <v>0</v>
      </c>
      <c r="P141" s="240"/>
      <c r="Q141" s="245"/>
      <c r="R141" s="245"/>
      <c r="S141" s="246"/>
      <c r="T141" s="245"/>
      <c r="U141" s="246"/>
      <c r="V141" s="427"/>
      <c r="W141" s="245"/>
      <c r="X141" s="247"/>
      <c r="Y141" s="50"/>
      <c r="Z141" s="240"/>
      <c r="AA141" s="240"/>
      <c r="AB141" s="41" t="s">
        <v>153</v>
      </c>
      <c r="AC141" s="157"/>
      <c r="AD141" s="67"/>
      <c r="AE141" s="87"/>
      <c r="AF141" s="87"/>
      <c r="AG141" s="67"/>
      <c r="AH141" s="67"/>
      <c r="AI141" s="67"/>
      <c r="AJ141" s="323"/>
    </row>
    <row r="142" spans="1:36" ht="33" customHeight="1" x14ac:dyDescent="0.25">
      <c r="A142" s="72"/>
      <c r="B142" s="76"/>
      <c r="C142" s="87"/>
      <c r="D142" s="87"/>
      <c r="E142" s="87"/>
      <c r="F142" s="14"/>
      <c r="G142" s="95"/>
      <c r="H142" s="17"/>
      <c r="I142" s="430"/>
      <c r="J142" s="430"/>
      <c r="K142" s="46"/>
      <c r="L142" s="17"/>
      <c r="M142" s="251" t="s">
        <v>4</v>
      </c>
      <c r="N142" s="242" t="s">
        <v>11</v>
      </c>
      <c r="O142" s="243">
        <f>IF(N142="SÍ",10,"0")</f>
        <v>10</v>
      </c>
      <c r="P142" s="240"/>
      <c r="Q142" s="245"/>
      <c r="R142" s="245"/>
      <c r="S142" s="246"/>
      <c r="T142" s="245"/>
      <c r="U142" s="246"/>
      <c r="V142" s="427"/>
      <c r="W142" s="245"/>
      <c r="X142" s="247"/>
      <c r="Y142" s="50"/>
      <c r="Z142" s="240"/>
      <c r="AA142" s="240"/>
      <c r="AB142" s="41"/>
      <c r="AC142" s="157"/>
      <c r="AD142" s="67"/>
      <c r="AE142" s="87"/>
      <c r="AF142" s="87"/>
      <c r="AG142" s="67"/>
      <c r="AH142" s="67"/>
      <c r="AI142" s="67"/>
      <c r="AJ142" s="323"/>
    </row>
    <row r="143" spans="1:36" ht="42" customHeight="1" x14ac:dyDescent="0.25">
      <c r="A143" s="72"/>
      <c r="B143" s="76"/>
      <c r="C143" s="87"/>
      <c r="D143" s="87"/>
      <c r="E143" s="87"/>
      <c r="F143" s="14"/>
      <c r="G143" s="95"/>
      <c r="H143" s="17"/>
      <c r="I143" s="430"/>
      <c r="J143" s="430"/>
      <c r="K143" s="46"/>
      <c r="L143" s="17"/>
      <c r="M143" s="241" t="s">
        <v>30</v>
      </c>
      <c r="N143" s="242" t="s">
        <v>11</v>
      </c>
      <c r="O143" s="243">
        <f>IF(N143="SÍ",15,"0")</f>
        <v>15</v>
      </c>
      <c r="P143" s="240"/>
      <c r="Q143" s="245"/>
      <c r="R143" s="245"/>
      <c r="S143" s="246"/>
      <c r="T143" s="245"/>
      <c r="U143" s="246"/>
      <c r="V143" s="427"/>
      <c r="W143" s="245"/>
      <c r="X143" s="247"/>
      <c r="Y143" s="50"/>
      <c r="Z143" s="240"/>
      <c r="AA143" s="240"/>
      <c r="AB143" s="41"/>
      <c r="AC143" s="157"/>
      <c r="AD143" s="67"/>
      <c r="AE143" s="87"/>
      <c r="AF143" s="87"/>
      <c r="AG143" s="67"/>
      <c r="AH143" s="67"/>
      <c r="AI143" s="67"/>
      <c r="AJ143" s="323"/>
    </row>
    <row r="144" spans="1:36" ht="42" customHeight="1" x14ac:dyDescent="0.25">
      <c r="A144" s="72"/>
      <c r="B144" s="76"/>
      <c r="C144" s="87"/>
      <c r="D144" s="87"/>
      <c r="E144" s="87"/>
      <c r="F144" s="14"/>
      <c r="G144" s="95"/>
      <c r="H144" s="17"/>
      <c r="I144" s="430"/>
      <c r="J144" s="430"/>
      <c r="K144" s="46"/>
      <c r="L144" s="17"/>
      <c r="M144" s="241" t="s">
        <v>63</v>
      </c>
      <c r="N144" s="242" t="s">
        <v>11</v>
      </c>
      <c r="O144" s="243">
        <f>IF(N144="SÍ",10,"0")</f>
        <v>10</v>
      </c>
      <c r="P144" s="240"/>
      <c r="Q144" s="245"/>
      <c r="R144" s="245"/>
      <c r="S144" s="246"/>
      <c r="T144" s="245"/>
      <c r="U144" s="246"/>
      <c r="V144" s="427"/>
      <c r="W144" s="245"/>
      <c r="X144" s="247"/>
      <c r="Y144" s="50"/>
      <c r="Z144" s="240"/>
      <c r="AA144" s="240"/>
      <c r="AB144" s="41"/>
      <c r="AC144" s="157"/>
      <c r="AD144" s="67"/>
      <c r="AE144" s="87"/>
      <c r="AF144" s="87"/>
      <c r="AG144" s="67"/>
      <c r="AH144" s="67"/>
      <c r="AI144" s="67"/>
      <c r="AJ144" s="323"/>
    </row>
    <row r="145" spans="1:36" ht="26.25" thickBot="1" x14ac:dyDescent="0.3">
      <c r="A145" s="73"/>
      <c r="B145" s="77"/>
      <c r="C145" s="94"/>
      <c r="D145" s="94"/>
      <c r="E145" s="94"/>
      <c r="F145" s="30"/>
      <c r="G145" s="98"/>
      <c r="H145" s="31"/>
      <c r="I145" s="431"/>
      <c r="J145" s="431"/>
      <c r="K145" s="48"/>
      <c r="L145" s="31"/>
      <c r="M145" s="432" t="s">
        <v>29</v>
      </c>
      <c r="N145" s="433" t="s">
        <v>11</v>
      </c>
      <c r="O145" s="434">
        <f>IF(N145="SÍ",30,"0")</f>
        <v>30</v>
      </c>
      <c r="P145" s="435"/>
      <c r="Q145" s="436"/>
      <c r="R145" s="436"/>
      <c r="S145" s="437"/>
      <c r="T145" s="436"/>
      <c r="U145" s="437"/>
      <c r="V145" s="438"/>
      <c r="W145" s="436"/>
      <c r="X145" s="439"/>
      <c r="Y145" s="440"/>
      <c r="Z145" s="435"/>
      <c r="AA145" s="435"/>
      <c r="AB145" s="45"/>
      <c r="AC145" s="324"/>
      <c r="AD145" s="74"/>
      <c r="AE145" s="94"/>
      <c r="AF145" s="94"/>
      <c r="AG145" s="74"/>
      <c r="AH145" s="74"/>
      <c r="AI145" s="74"/>
      <c r="AJ145" s="325"/>
    </row>
    <row r="146" spans="1:36" ht="40.5" customHeight="1" x14ac:dyDescent="0.25">
      <c r="A146" s="70" t="s">
        <v>231</v>
      </c>
      <c r="B146" s="326" t="s">
        <v>232</v>
      </c>
      <c r="C146" s="91" t="s">
        <v>233</v>
      </c>
      <c r="D146" s="91" t="s">
        <v>234</v>
      </c>
      <c r="E146" s="91" t="s">
        <v>235</v>
      </c>
      <c r="F146" s="14" t="s">
        <v>15</v>
      </c>
      <c r="G146" s="95"/>
      <c r="H146" s="17" t="s">
        <v>18</v>
      </c>
      <c r="I146" s="430"/>
      <c r="J146" s="430"/>
      <c r="K146" s="46">
        <v>15</v>
      </c>
      <c r="L146" s="267" t="s">
        <v>239</v>
      </c>
      <c r="M146" s="241" t="s">
        <v>6</v>
      </c>
      <c r="N146" s="242" t="s">
        <v>11</v>
      </c>
      <c r="O146" s="243">
        <f>IF(N146="SÍ",15,"0")</f>
        <v>15</v>
      </c>
      <c r="P146" s="244">
        <f>SUM(O146:O152)</f>
        <v>85</v>
      </c>
      <c r="Q146" s="245">
        <f>IF(AND($P146&gt;=0,$P146&lt;=50),0,IF(AND($P146&gt;50,$P146&lt;=75),1,IF(AND($P146&gt;75,$P146&lt;=100),2,"")))</f>
        <v>2</v>
      </c>
      <c r="R146" s="245">
        <f>$G146-$Q146</f>
        <v>-2</v>
      </c>
      <c r="S146" s="246">
        <f>IF($R146&lt;=0,1,$R146)</f>
        <v>1</v>
      </c>
      <c r="T146" s="245">
        <f>$I146-$Q146</f>
        <v>-2</v>
      </c>
      <c r="U146" s="246">
        <f>IF($T146=19,10,IF($T146=18,5,IF($T146=9,5,IF($T146=8,5,I146))))</f>
        <v>0</v>
      </c>
      <c r="V146" s="44" t="s">
        <v>8</v>
      </c>
      <c r="W146" s="245" t="s">
        <v>14</v>
      </c>
      <c r="X146" s="247">
        <f>IF($V146="PROBABILIDAD",$S146,$G146)</f>
        <v>1</v>
      </c>
      <c r="Y146" s="50" t="s">
        <v>18</v>
      </c>
      <c r="Z146" s="240">
        <f>IF($V146="IMPACTO",$U146,$I146)</f>
        <v>0</v>
      </c>
      <c r="AA146" s="240">
        <f>$X146*$Z146</f>
        <v>0</v>
      </c>
      <c r="AB146" s="248">
        <v>10</v>
      </c>
      <c r="AC146" s="91" t="s">
        <v>240</v>
      </c>
      <c r="AD146" s="327" t="s">
        <v>241</v>
      </c>
      <c r="AE146" s="91" t="s">
        <v>242</v>
      </c>
      <c r="AF146" s="91" t="s">
        <v>243</v>
      </c>
      <c r="AG146" s="328"/>
      <c r="AH146" s="91"/>
      <c r="AI146" s="327" t="s">
        <v>244</v>
      </c>
      <c r="AJ146" s="329" t="s">
        <v>345</v>
      </c>
    </row>
    <row r="147" spans="1:36" ht="40.5" customHeight="1" x14ac:dyDescent="0.25">
      <c r="A147" s="33"/>
      <c r="B147" s="330"/>
      <c r="C147" s="85"/>
      <c r="D147" s="87"/>
      <c r="E147" s="85"/>
      <c r="F147" s="14"/>
      <c r="G147" s="95"/>
      <c r="H147" s="17"/>
      <c r="I147" s="430"/>
      <c r="J147" s="430"/>
      <c r="K147" s="46"/>
      <c r="L147" s="279"/>
      <c r="M147" s="241" t="s">
        <v>7</v>
      </c>
      <c r="N147" s="242" t="s">
        <v>11</v>
      </c>
      <c r="O147" s="243">
        <f>IF(N147="SÍ",5,"0")</f>
        <v>5</v>
      </c>
      <c r="P147" s="240"/>
      <c r="Q147" s="245"/>
      <c r="R147" s="245"/>
      <c r="S147" s="246"/>
      <c r="T147" s="245"/>
      <c r="U147" s="246"/>
      <c r="V147" s="44"/>
      <c r="W147" s="245"/>
      <c r="X147" s="247"/>
      <c r="Y147" s="50"/>
      <c r="Z147" s="240"/>
      <c r="AA147" s="240"/>
      <c r="AB147" s="248"/>
      <c r="AC147" s="85"/>
      <c r="AD147" s="36"/>
      <c r="AE147" s="85"/>
      <c r="AF147" s="85"/>
      <c r="AG147" s="331"/>
      <c r="AH147" s="85"/>
      <c r="AI147" s="36"/>
      <c r="AJ147" s="61"/>
    </row>
    <row r="148" spans="1:36" ht="40.5" customHeight="1" x14ac:dyDescent="0.25">
      <c r="A148" s="33"/>
      <c r="B148" s="330"/>
      <c r="C148" s="85"/>
      <c r="D148" s="87"/>
      <c r="E148" s="85"/>
      <c r="F148" s="14"/>
      <c r="G148" s="95"/>
      <c r="H148" s="17"/>
      <c r="I148" s="430"/>
      <c r="J148" s="430"/>
      <c r="K148" s="46" t="s">
        <v>153</v>
      </c>
      <c r="L148" s="279"/>
      <c r="M148" s="251" t="s">
        <v>3</v>
      </c>
      <c r="N148" s="242" t="s">
        <v>12</v>
      </c>
      <c r="O148" s="243" t="str">
        <f>IF(N148="SÍ",15,"0")</f>
        <v>0</v>
      </c>
      <c r="P148" s="240"/>
      <c r="Q148" s="245"/>
      <c r="R148" s="245"/>
      <c r="S148" s="246"/>
      <c r="T148" s="245"/>
      <c r="U148" s="246"/>
      <c r="V148" s="44"/>
      <c r="W148" s="245"/>
      <c r="X148" s="247"/>
      <c r="Y148" s="50"/>
      <c r="Z148" s="240"/>
      <c r="AA148" s="240"/>
      <c r="AB148" s="41" t="s">
        <v>105</v>
      </c>
      <c r="AC148" s="85"/>
      <c r="AD148" s="36"/>
      <c r="AE148" s="85"/>
      <c r="AF148" s="85"/>
      <c r="AG148" s="331"/>
      <c r="AH148" s="85"/>
      <c r="AI148" s="36"/>
      <c r="AJ148" s="61"/>
    </row>
    <row r="149" spans="1:36" ht="40.5" customHeight="1" x14ac:dyDescent="0.25">
      <c r="A149" s="33"/>
      <c r="B149" s="330"/>
      <c r="C149" s="85"/>
      <c r="D149" s="87"/>
      <c r="E149" s="85"/>
      <c r="F149" s="14"/>
      <c r="G149" s="95"/>
      <c r="H149" s="17"/>
      <c r="I149" s="430"/>
      <c r="J149" s="430"/>
      <c r="K149" s="46"/>
      <c r="L149" s="279"/>
      <c r="M149" s="251" t="s">
        <v>4</v>
      </c>
      <c r="N149" s="242" t="s">
        <v>11</v>
      </c>
      <c r="O149" s="243">
        <f>IF(N149="SÍ",10,"0")</f>
        <v>10</v>
      </c>
      <c r="P149" s="240"/>
      <c r="Q149" s="245"/>
      <c r="R149" s="245"/>
      <c r="S149" s="246"/>
      <c r="T149" s="245"/>
      <c r="U149" s="246"/>
      <c r="V149" s="44"/>
      <c r="W149" s="245"/>
      <c r="X149" s="247"/>
      <c r="Y149" s="50"/>
      <c r="Z149" s="240"/>
      <c r="AA149" s="240"/>
      <c r="AB149" s="41"/>
      <c r="AC149" s="85"/>
      <c r="AD149" s="36"/>
      <c r="AE149" s="85"/>
      <c r="AF149" s="85"/>
      <c r="AG149" s="331"/>
      <c r="AH149" s="85"/>
      <c r="AI149" s="36"/>
      <c r="AJ149" s="61"/>
    </row>
    <row r="150" spans="1:36" ht="40.5" customHeight="1" x14ac:dyDescent="0.25">
      <c r="A150" s="33"/>
      <c r="B150" s="330"/>
      <c r="C150" s="85"/>
      <c r="D150" s="87"/>
      <c r="E150" s="85"/>
      <c r="F150" s="14"/>
      <c r="G150" s="95"/>
      <c r="H150" s="17"/>
      <c r="I150" s="430"/>
      <c r="J150" s="430"/>
      <c r="K150" s="46"/>
      <c r="L150" s="279"/>
      <c r="M150" s="241" t="s">
        <v>30</v>
      </c>
      <c r="N150" s="242" t="s">
        <v>11</v>
      </c>
      <c r="O150" s="243">
        <f>IF(N150="SÍ",15,"0")</f>
        <v>15</v>
      </c>
      <c r="P150" s="240"/>
      <c r="Q150" s="245"/>
      <c r="R150" s="245"/>
      <c r="S150" s="246"/>
      <c r="T150" s="245"/>
      <c r="U150" s="246"/>
      <c r="V150" s="44"/>
      <c r="W150" s="245"/>
      <c r="X150" s="247"/>
      <c r="Y150" s="50"/>
      <c r="Z150" s="240"/>
      <c r="AA150" s="240"/>
      <c r="AB150" s="41"/>
      <c r="AC150" s="85"/>
      <c r="AD150" s="36"/>
      <c r="AE150" s="85"/>
      <c r="AF150" s="85"/>
      <c r="AG150" s="331"/>
      <c r="AH150" s="85"/>
      <c r="AI150" s="36"/>
      <c r="AJ150" s="61"/>
    </row>
    <row r="151" spans="1:36" ht="40.5" customHeight="1" x14ac:dyDescent="0.25">
      <c r="A151" s="33"/>
      <c r="B151" s="330"/>
      <c r="C151" s="85"/>
      <c r="D151" s="87"/>
      <c r="E151" s="85"/>
      <c r="F151" s="14"/>
      <c r="G151" s="95"/>
      <c r="H151" s="17"/>
      <c r="I151" s="430"/>
      <c r="J151" s="430"/>
      <c r="K151" s="46"/>
      <c r="L151" s="279"/>
      <c r="M151" s="241" t="s">
        <v>63</v>
      </c>
      <c r="N151" s="242" t="s">
        <v>11</v>
      </c>
      <c r="O151" s="243">
        <f>IF(N151="SÍ",10,"0")</f>
        <v>10</v>
      </c>
      <c r="P151" s="240"/>
      <c r="Q151" s="245"/>
      <c r="R151" s="245"/>
      <c r="S151" s="246"/>
      <c r="T151" s="245"/>
      <c r="U151" s="246"/>
      <c r="V151" s="44"/>
      <c r="W151" s="245"/>
      <c r="X151" s="247"/>
      <c r="Y151" s="50"/>
      <c r="Z151" s="240"/>
      <c r="AA151" s="240"/>
      <c r="AB151" s="41"/>
      <c r="AC151" s="85"/>
      <c r="AD151" s="36"/>
      <c r="AE151" s="85"/>
      <c r="AF151" s="85"/>
      <c r="AG151" s="331"/>
      <c r="AH151" s="85"/>
      <c r="AI151" s="36"/>
      <c r="AJ151" s="61"/>
    </row>
    <row r="152" spans="1:36" ht="40.5" customHeight="1" thickBot="1" x14ac:dyDescent="0.3">
      <c r="A152" s="33"/>
      <c r="B152" s="332"/>
      <c r="C152" s="88"/>
      <c r="D152" s="90"/>
      <c r="E152" s="88"/>
      <c r="F152" s="30"/>
      <c r="G152" s="98"/>
      <c r="H152" s="31"/>
      <c r="I152" s="431"/>
      <c r="J152" s="431"/>
      <c r="K152" s="48"/>
      <c r="L152" s="279"/>
      <c r="M152" s="432" t="s">
        <v>29</v>
      </c>
      <c r="N152" s="433" t="s">
        <v>11</v>
      </c>
      <c r="O152" s="434">
        <f>IF(N152="SÍ",30,"0")</f>
        <v>30</v>
      </c>
      <c r="P152" s="435"/>
      <c r="Q152" s="436"/>
      <c r="R152" s="436"/>
      <c r="S152" s="437"/>
      <c r="T152" s="436"/>
      <c r="U152" s="437"/>
      <c r="V152" s="44"/>
      <c r="W152" s="436"/>
      <c r="X152" s="439"/>
      <c r="Y152" s="440"/>
      <c r="Z152" s="435"/>
      <c r="AA152" s="435"/>
      <c r="AB152" s="45"/>
      <c r="AC152" s="88"/>
      <c r="AD152" s="36"/>
      <c r="AE152" s="88"/>
      <c r="AF152" s="88"/>
      <c r="AG152" s="333"/>
      <c r="AH152" s="88"/>
      <c r="AI152" s="36"/>
      <c r="AJ152" s="61"/>
    </row>
    <row r="153" spans="1:36" ht="54" customHeight="1" x14ac:dyDescent="0.25">
      <c r="A153" s="33"/>
      <c r="B153" s="334" t="s">
        <v>232</v>
      </c>
      <c r="C153" s="87" t="s">
        <v>236</v>
      </c>
      <c r="D153" s="67" t="s">
        <v>237</v>
      </c>
      <c r="E153" s="87" t="s">
        <v>238</v>
      </c>
      <c r="F153" s="14" t="s">
        <v>13</v>
      </c>
      <c r="G153" s="95"/>
      <c r="H153" s="17" t="s">
        <v>18</v>
      </c>
      <c r="I153" s="430"/>
      <c r="J153" s="430"/>
      <c r="K153" s="63">
        <v>5</v>
      </c>
      <c r="L153" s="81" t="s">
        <v>245</v>
      </c>
      <c r="M153" s="241" t="s">
        <v>6</v>
      </c>
      <c r="N153" s="242" t="s">
        <v>11</v>
      </c>
      <c r="O153" s="243">
        <f>IF(N153="SÍ",15,"0")</f>
        <v>15</v>
      </c>
      <c r="P153" s="244">
        <f>SUM(O153:O159)</f>
        <v>85</v>
      </c>
      <c r="Q153" s="245">
        <f>IF(AND($P153&gt;=0,$P153&lt;=50),0,IF(AND($P153&gt;50,$P153&lt;=75),1,IF(AND($P153&gt;75,$P153&lt;=100),2,"")))</f>
        <v>2</v>
      </c>
      <c r="R153" s="245">
        <f>$G153-$Q153</f>
        <v>-2</v>
      </c>
      <c r="S153" s="246">
        <f>IF($R153&lt;=0,1,$R153)</f>
        <v>1</v>
      </c>
      <c r="T153" s="245">
        <f>$I153-$Q153</f>
        <v>-2</v>
      </c>
      <c r="U153" s="246">
        <f>IF($T153=19,10,IF($T153=18,5,IF($T153=9,5,IF($T153=8,5,I153))))</f>
        <v>0</v>
      </c>
      <c r="V153" s="427" t="s">
        <v>9</v>
      </c>
      <c r="W153" s="245" t="str">
        <f>IF(AND($V153="PROBABILIDAD",$S153=1),$WWM$6,IF(AND($V153="PROBABILIDAD",$S153=2),$WWM$5,IF(AND($V153="PROBABILIDAD",$S153=3),$WWM$4,IF(AND($V153="PROBABILIDAD",$S153=4),$WWM$3,IF(AND($V153="PROBABILIDAD",$S153=5),$WWM$2,$F153)))))</f>
        <v>(1) RARA VEZ</v>
      </c>
      <c r="X153" s="247">
        <f>IF($V153="PROBABILIDAD",$S153,$G153)</f>
        <v>0</v>
      </c>
      <c r="Y153" s="50" t="s">
        <v>18</v>
      </c>
      <c r="Z153" s="240">
        <f>IF($V153="IMPACTO",$U153,$I153)</f>
        <v>0</v>
      </c>
      <c r="AA153" s="240">
        <f>$X153*$Z153</f>
        <v>0</v>
      </c>
      <c r="AB153" s="177">
        <v>5</v>
      </c>
      <c r="AC153" s="87" t="s">
        <v>246</v>
      </c>
      <c r="AD153" s="35" t="s">
        <v>241</v>
      </c>
      <c r="AE153" s="87" t="s">
        <v>247</v>
      </c>
      <c r="AF153" s="87" t="s">
        <v>248</v>
      </c>
      <c r="AG153" s="335"/>
      <c r="AH153" s="87"/>
      <c r="AI153" s="35" t="s">
        <v>244</v>
      </c>
      <c r="AJ153" s="60" t="s">
        <v>346</v>
      </c>
    </row>
    <row r="154" spans="1:36" ht="54" customHeight="1" x14ac:dyDescent="0.25">
      <c r="A154" s="33"/>
      <c r="B154" s="330"/>
      <c r="C154" s="85"/>
      <c r="D154" s="67"/>
      <c r="E154" s="85"/>
      <c r="F154" s="14"/>
      <c r="G154" s="95"/>
      <c r="H154" s="17"/>
      <c r="I154" s="430"/>
      <c r="J154" s="430"/>
      <c r="K154" s="63"/>
      <c r="L154" s="279"/>
      <c r="M154" s="241" t="s">
        <v>7</v>
      </c>
      <c r="N154" s="242" t="s">
        <v>11</v>
      </c>
      <c r="O154" s="243">
        <f>IF(N154="SÍ",5,"0")</f>
        <v>5</v>
      </c>
      <c r="P154" s="240"/>
      <c r="Q154" s="245"/>
      <c r="R154" s="245"/>
      <c r="S154" s="246"/>
      <c r="T154" s="245"/>
      <c r="U154" s="246"/>
      <c r="V154" s="427"/>
      <c r="W154" s="245"/>
      <c r="X154" s="247"/>
      <c r="Y154" s="50"/>
      <c r="Z154" s="240"/>
      <c r="AA154" s="240"/>
      <c r="AB154" s="177"/>
      <c r="AC154" s="85"/>
      <c r="AD154" s="36"/>
      <c r="AE154" s="85"/>
      <c r="AF154" s="85"/>
      <c r="AG154" s="331"/>
      <c r="AH154" s="85"/>
      <c r="AI154" s="36"/>
      <c r="AJ154" s="61"/>
    </row>
    <row r="155" spans="1:36" ht="54" customHeight="1" x14ac:dyDescent="0.25">
      <c r="A155" s="33"/>
      <c r="B155" s="330"/>
      <c r="C155" s="85"/>
      <c r="D155" s="67"/>
      <c r="E155" s="85"/>
      <c r="F155" s="14"/>
      <c r="G155" s="95"/>
      <c r="H155" s="17"/>
      <c r="I155" s="430"/>
      <c r="J155" s="430"/>
      <c r="K155" s="63" t="s">
        <v>105</v>
      </c>
      <c r="L155" s="279"/>
      <c r="M155" s="251" t="s">
        <v>3</v>
      </c>
      <c r="N155" s="242" t="s">
        <v>12</v>
      </c>
      <c r="O155" s="243" t="str">
        <f>IF(N155="SÍ",15,"0")</f>
        <v>0</v>
      </c>
      <c r="P155" s="240"/>
      <c r="Q155" s="245"/>
      <c r="R155" s="245"/>
      <c r="S155" s="246"/>
      <c r="T155" s="245"/>
      <c r="U155" s="246"/>
      <c r="V155" s="427"/>
      <c r="W155" s="245"/>
      <c r="X155" s="247"/>
      <c r="Y155" s="50"/>
      <c r="Z155" s="240"/>
      <c r="AA155" s="240"/>
      <c r="AB155" s="63" t="s">
        <v>105</v>
      </c>
      <c r="AC155" s="85"/>
      <c r="AD155" s="36"/>
      <c r="AE155" s="85"/>
      <c r="AF155" s="85"/>
      <c r="AG155" s="331"/>
      <c r="AH155" s="85"/>
      <c r="AI155" s="36"/>
      <c r="AJ155" s="61"/>
    </row>
    <row r="156" spans="1:36" ht="54" customHeight="1" x14ac:dyDescent="0.25">
      <c r="A156" s="33"/>
      <c r="B156" s="330"/>
      <c r="C156" s="85"/>
      <c r="D156" s="67"/>
      <c r="E156" s="85"/>
      <c r="F156" s="14"/>
      <c r="G156" s="95"/>
      <c r="H156" s="17"/>
      <c r="I156" s="430"/>
      <c r="J156" s="430"/>
      <c r="K156" s="63"/>
      <c r="L156" s="279"/>
      <c r="M156" s="251" t="s">
        <v>4</v>
      </c>
      <c r="N156" s="242" t="s">
        <v>11</v>
      </c>
      <c r="O156" s="243">
        <f>IF(N156="SÍ",10,"0")</f>
        <v>10</v>
      </c>
      <c r="P156" s="240"/>
      <c r="Q156" s="245"/>
      <c r="R156" s="245"/>
      <c r="S156" s="246"/>
      <c r="T156" s="245"/>
      <c r="U156" s="246"/>
      <c r="V156" s="427"/>
      <c r="W156" s="245"/>
      <c r="X156" s="247"/>
      <c r="Y156" s="50"/>
      <c r="Z156" s="240"/>
      <c r="AA156" s="240"/>
      <c r="AB156" s="63"/>
      <c r="AC156" s="85"/>
      <c r="AD156" s="36"/>
      <c r="AE156" s="85"/>
      <c r="AF156" s="85"/>
      <c r="AG156" s="331"/>
      <c r="AH156" s="85"/>
      <c r="AI156" s="36"/>
      <c r="AJ156" s="61"/>
    </row>
    <row r="157" spans="1:36" ht="54" customHeight="1" x14ac:dyDescent="0.25">
      <c r="A157" s="33"/>
      <c r="B157" s="330"/>
      <c r="C157" s="85"/>
      <c r="D157" s="67"/>
      <c r="E157" s="85"/>
      <c r="F157" s="14"/>
      <c r="G157" s="95"/>
      <c r="H157" s="17"/>
      <c r="I157" s="430"/>
      <c r="J157" s="430"/>
      <c r="K157" s="63"/>
      <c r="L157" s="279"/>
      <c r="M157" s="241" t="s">
        <v>30</v>
      </c>
      <c r="N157" s="242" t="s">
        <v>11</v>
      </c>
      <c r="O157" s="243">
        <f>IF(N157="SÍ",15,"0")</f>
        <v>15</v>
      </c>
      <c r="P157" s="240"/>
      <c r="Q157" s="245"/>
      <c r="R157" s="245"/>
      <c r="S157" s="246"/>
      <c r="T157" s="245"/>
      <c r="U157" s="246"/>
      <c r="V157" s="427"/>
      <c r="W157" s="245"/>
      <c r="X157" s="247"/>
      <c r="Y157" s="50"/>
      <c r="Z157" s="240"/>
      <c r="AA157" s="240"/>
      <c r="AB157" s="63"/>
      <c r="AC157" s="85"/>
      <c r="AD157" s="36"/>
      <c r="AE157" s="85"/>
      <c r="AF157" s="85"/>
      <c r="AG157" s="331"/>
      <c r="AH157" s="85"/>
      <c r="AI157" s="36"/>
      <c r="AJ157" s="61"/>
    </row>
    <row r="158" spans="1:36" ht="54" customHeight="1" x14ac:dyDescent="0.25">
      <c r="A158" s="33"/>
      <c r="B158" s="330"/>
      <c r="C158" s="85"/>
      <c r="D158" s="67"/>
      <c r="E158" s="85"/>
      <c r="F158" s="14"/>
      <c r="G158" s="95"/>
      <c r="H158" s="17"/>
      <c r="I158" s="430"/>
      <c r="J158" s="430"/>
      <c r="K158" s="63"/>
      <c r="L158" s="279"/>
      <c r="M158" s="241" t="s">
        <v>63</v>
      </c>
      <c r="N158" s="242" t="s">
        <v>11</v>
      </c>
      <c r="O158" s="243">
        <f>IF(N158="SÍ",10,"0")</f>
        <v>10</v>
      </c>
      <c r="P158" s="240"/>
      <c r="Q158" s="245"/>
      <c r="R158" s="245"/>
      <c r="S158" s="246"/>
      <c r="T158" s="245"/>
      <c r="U158" s="246"/>
      <c r="V158" s="427"/>
      <c r="W158" s="245"/>
      <c r="X158" s="247"/>
      <c r="Y158" s="50"/>
      <c r="Z158" s="240"/>
      <c r="AA158" s="240"/>
      <c r="AB158" s="63"/>
      <c r="AC158" s="85"/>
      <c r="AD158" s="36"/>
      <c r="AE158" s="85"/>
      <c r="AF158" s="85"/>
      <c r="AG158" s="331"/>
      <c r="AH158" s="85"/>
      <c r="AI158" s="36"/>
      <c r="AJ158" s="61"/>
    </row>
    <row r="159" spans="1:36" ht="54" customHeight="1" thickBot="1" x14ac:dyDescent="0.3">
      <c r="A159" s="33"/>
      <c r="B159" s="330"/>
      <c r="C159" s="88"/>
      <c r="D159" s="32"/>
      <c r="E159" s="88"/>
      <c r="F159" s="15"/>
      <c r="G159" s="96"/>
      <c r="H159" s="18"/>
      <c r="I159" s="441"/>
      <c r="J159" s="441"/>
      <c r="K159" s="79"/>
      <c r="L159" s="279"/>
      <c r="M159" s="255" t="s">
        <v>29</v>
      </c>
      <c r="N159" s="65" t="s">
        <v>11</v>
      </c>
      <c r="O159" s="256">
        <f>IF(N159="SÍ",30,"0")</f>
        <v>30</v>
      </c>
      <c r="P159" s="253"/>
      <c r="Q159" s="257"/>
      <c r="R159" s="257"/>
      <c r="S159" s="258"/>
      <c r="T159" s="257"/>
      <c r="U159" s="258"/>
      <c r="V159" s="428"/>
      <c r="W159" s="257"/>
      <c r="X159" s="260"/>
      <c r="Y159" s="55"/>
      <c r="Z159" s="253"/>
      <c r="AA159" s="253"/>
      <c r="AB159" s="79"/>
      <c r="AC159" s="88"/>
      <c r="AD159" s="36"/>
      <c r="AE159" s="88"/>
      <c r="AF159" s="88"/>
      <c r="AG159" s="331"/>
      <c r="AH159" s="88"/>
      <c r="AI159" s="36"/>
      <c r="AJ159" s="61"/>
    </row>
    <row r="160" spans="1:36" ht="46.5" customHeight="1" x14ac:dyDescent="0.25">
      <c r="A160" s="71" t="s">
        <v>249</v>
      </c>
      <c r="B160" s="75" t="s">
        <v>250</v>
      </c>
      <c r="C160" s="336" t="s">
        <v>251</v>
      </c>
      <c r="D160" s="91" t="s">
        <v>252</v>
      </c>
      <c r="E160" s="91" t="s">
        <v>253</v>
      </c>
      <c r="F160" s="13" t="s">
        <v>17</v>
      </c>
      <c r="G160" s="442"/>
      <c r="H160" s="16" t="s">
        <v>20</v>
      </c>
      <c r="I160" s="443"/>
      <c r="J160" s="443"/>
      <c r="K160" s="215">
        <v>50</v>
      </c>
      <c r="L160" s="91" t="s">
        <v>254</v>
      </c>
      <c r="M160" s="300" t="s">
        <v>6</v>
      </c>
      <c r="N160" s="301" t="s">
        <v>11</v>
      </c>
      <c r="O160" s="302">
        <f>IF(N160="SÍ",15,"0")</f>
        <v>15</v>
      </c>
      <c r="P160" s="303">
        <f>SUM(O160:O166)</f>
        <v>85</v>
      </c>
      <c r="Q160" s="304">
        <f>IF(AND($P160&gt;=0,$P160&lt;=50),0,IF(AND($P160&gt;50,$P160&lt;=75),1,IF(AND($P160&gt;75,$P160&lt;=100),2,"")))</f>
        <v>2</v>
      </c>
      <c r="R160" s="304">
        <f>$G160-$Q160</f>
        <v>-2</v>
      </c>
      <c r="S160" s="305">
        <f>IF($R160&lt;=0,1,$R160)</f>
        <v>1</v>
      </c>
      <c r="T160" s="304">
        <f>$I160-$Q160</f>
        <v>-2</v>
      </c>
      <c r="U160" s="305">
        <f>IF($T160=19,10,IF($T160=18,5,IF($T160=9,5,IF($T160=8,5,I160))))</f>
        <v>0</v>
      </c>
      <c r="V160" s="429" t="s">
        <v>9</v>
      </c>
      <c r="W160" s="304" t="str">
        <f>IF(AND($V160="PROBABILIDAD",$S160=1),$WWM$6,IF(AND($V160="PROBABILIDAD",$S160=2),$WWM$5,IF(AND($V160="PROBABILIDAD",$S160=3),$WWM$4,IF(AND($V160="PROBABILIDAD",$S160=4),$WWM$3,IF(AND($V160="PROBABILIDAD",$S160=5),$WWM$2,$F160)))))</f>
        <v>(5) CASI SEGURO</v>
      </c>
      <c r="X160" s="421">
        <f>IF($V160="PROBABILIDAD",$S160,$G160)</f>
        <v>0</v>
      </c>
      <c r="Y160" s="53" t="s">
        <v>18</v>
      </c>
      <c r="Z160" s="299">
        <f>IF($V160="IMPACTO",$U160,$I160)</f>
        <v>0</v>
      </c>
      <c r="AA160" s="299">
        <f>$X160*$Z160</f>
        <v>0</v>
      </c>
      <c r="AB160" s="337">
        <v>40</v>
      </c>
      <c r="AC160" s="91" t="s">
        <v>271</v>
      </c>
      <c r="AD160" s="69" t="s">
        <v>263</v>
      </c>
      <c r="AE160" s="338" t="s">
        <v>272</v>
      </c>
      <c r="AF160" s="91" t="s">
        <v>273</v>
      </c>
      <c r="AG160" s="91"/>
      <c r="AH160" s="91"/>
      <c r="AI160" s="91"/>
      <c r="AJ160" s="227" t="s">
        <v>274</v>
      </c>
    </row>
    <row r="161" spans="1:36" ht="46.5" customHeight="1" x14ac:dyDescent="0.25">
      <c r="A161" s="72"/>
      <c r="B161" s="76"/>
      <c r="C161" s="157"/>
      <c r="D161" s="87"/>
      <c r="E161" s="87"/>
      <c r="F161" s="14"/>
      <c r="G161" s="95"/>
      <c r="H161" s="17"/>
      <c r="I161" s="430"/>
      <c r="J161" s="430"/>
      <c r="K161" s="46"/>
      <c r="L161" s="87"/>
      <c r="M161" s="241" t="s">
        <v>7</v>
      </c>
      <c r="N161" s="242" t="s">
        <v>11</v>
      </c>
      <c r="O161" s="243">
        <f>IF(N161="SÍ",5,"0")</f>
        <v>5</v>
      </c>
      <c r="P161" s="240"/>
      <c r="Q161" s="245"/>
      <c r="R161" s="245"/>
      <c r="S161" s="246"/>
      <c r="T161" s="245"/>
      <c r="U161" s="246"/>
      <c r="V161" s="427"/>
      <c r="W161" s="245"/>
      <c r="X161" s="247"/>
      <c r="Y161" s="50"/>
      <c r="Z161" s="240"/>
      <c r="AA161" s="240"/>
      <c r="AB161" s="339"/>
      <c r="AC161" s="87"/>
      <c r="AD161" s="67"/>
      <c r="AE161" s="39"/>
      <c r="AF161" s="87"/>
      <c r="AG161" s="87"/>
      <c r="AH161" s="87"/>
      <c r="AI161" s="87"/>
      <c r="AJ161" s="238"/>
    </row>
    <row r="162" spans="1:36" ht="46.5" customHeight="1" x14ac:dyDescent="0.25">
      <c r="A162" s="72"/>
      <c r="B162" s="76"/>
      <c r="C162" s="157"/>
      <c r="D162" s="87"/>
      <c r="E162" s="87"/>
      <c r="F162" s="14"/>
      <c r="G162" s="95"/>
      <c r="H162" s="17"/>
      <c r="I162" s="430"/>
      <c r="J162" s="430"/>
      <c r="K162" s="46" t="s">
        <v>106</v>
      </c>
      <c r="L162" s="87"/>
      <c r="M162" s="251" t="s">
        <v>3</v>
      </c>
      <c r="N162" s="242" t="s">
        <v>12</v>
      </c>
      <c r="O162" s="243" t="str">
        <f>IF(N162="SÍ",15,"0")</f>
        <v>0</v>
      </c>
      <c r="P162" s="240"/>
      <c r="Q162" s="245"/>
      <c r="R162" s="245"/>
      <c r="S162" s="246"/>
      <c r="T162" s="245"/>
      <c r="U162" s="246"/>
      <c r="V162" s="427"/>
      <c r="W162" s="245"/>
      <c r="X162" s="247"/>
      <c r="Y162" s="50"/>
      <c r="Z162" s="240"/>
      <c r="AA162" s="240"/>
      <c r="AB162" s="46" t="s">
        <v>106</v>
      </c>
      <c r="AC162" s="87"/>
      <c r="AD162" s="67"/>
      <c r="AE162" s="39"/>
      <c r="AF162" s="87"/>
      <c r="AG162" s="87"/>
      <c r="AH162" s="87"/>
      <c r="AI162" s="87"/>
      <c r="AJ162" s="238"/>
    </row>
    <row r="163" spans="1:36" ht="46.5" customHeight="1" x14ac:dyDescent="0.25">
      <c r="A163" s="72"/>
      <c r="B163" s="76"/>
      <c r="C163" s="157"/>
      <c r="D163" s="87"/>
      <c r="E163" s="87"/>
      <c r="F163" s="14"/>
      <c r="G163" s="95"/>
      <c r="H163" s="17"/>
      <c r="I163" s="430"/>
      <c r="J163" s="430"/>
      <c r="K163" s="46"/>
      <c r="L163" s="87"/>
      <c r="M163" s="251" t="s">
        <v>4</v>
      </c>
      <c r="N163" s="242" t="s">
        <v>11</v>
      </c>
      <c r="O163" s="243">
        <f>IF(N163="SÍ",10,"0")</f>
        <v>10</v>
      </c>
      <c r="P163" s="240"/>
      <c r="Q163" s="245"/>
      <c r="R163" s="245"/>
      <c r="S163" s="246"/>
      <c r="T163" s="245"/>
      <c r="U163" s="246"/>
      <c r="V163" s="427"/>
      <c r="W163" s="245"/>
      <c r="X163" s="247"/>
      <c r="Y163" s="50"/>
      <c r="Z163" s="240"/>
      <c r="AA163" s="240"/>
      <c r="AB163" s="46"/>
      <c r="AC163" s="87"/>
      <c r="AD163" s="67"/>
      <c r="AE163" s="39"/>
      <c r="AF163" s="87"/>
      <c r="AG163" s="87"/>
      <c r="AH163" s="87"/>
      <c r="AI163" s="87"/>
      <c r="AJ163" s="238"/>
    </row>
    <row r="164" spans="1:36" ht="46.5" customHeight="1" x14ac:dyDescent="0.25">
      <c r="A164" s="72"/>
      <c r="B164" s="76"/>
      <c r="C164" s="157"/>
      <c r="D164" s="87"/>
      <c r="E164" s="87"/>
      <c r="F164" s="14"/>
      <c r="G164" s="95"/>
      <c r="H164" s="17"/>
      <c r="I164" s="430"/>
      <c r="J164" s="430"/>
      <c r="K164" s="46"/>
      <c r="L164" s="87"/>
      <c r="M164" s="241" t="s">
        <v>30</v>
      </c>
      <c r="N164" s="242" t="s">
        <v>11</v>
      </c>
      <c r="O164" s="243">
        <f>IF(N164="SÍ",15,"0")</f>
        <v>15</v>
      </c>
      <c r="P164" s="240"/>
      <c r="Q164" s="245"/>
      <c r="R164" s="245"/>
      <c r="S164" s="246"/>
      <c r="T164" s="245"/>
      <c r="U164" s="246"/>
      <c r="V164" s="427"/>
      <c r="W164" s="245"/>
      <c r="X164" s="247"/>
      <c r="Y164" s="50"/>
      <c r="Z164" s="240"/>
      <c r="AA164" s="240"/>
      <c r="AB164" s="46"/>
      <c r="AC164" s="87"/>
      <c r="AD164" s="67"/>
      <c r="AE164" s="39"/>
      <c r="AF164" s="87"/>
      <c r="AG164" s="87"/>
      <c r="AH164" s="87"/>
      <c r="AI164" s="87"/>
      <c r="AJ164" s="238"/>
    </row>
    <row r="165" spans="1:36" ht="46.5" customHeight="1" x14ac:dyDescent="0.25">
      <c r="A165" s="72"/>
      <c r="B165" s="76"/>
      <c r="C165" s="157"/>
      <c r="D165" s="87"/>
      <c r="E165" s="87"/>
      <c r="F165" s="14"/>
      <c r="G165" s="95"/>
      <c r="H165" s="17"/>
      <c r="I165" s="430"/>
      <c r="J165" s="430"/>
      <c r="K165" s="46"/>
      <c r="L165" s="87"/>
      <c r="M165" s="241" t="s">
        <v>63</v>
      </c>
      <c r="N165" s="242" t="s">
        <v>11</v>
      </c>
      <c r="O165" s="243">
        <f>IF(N165="SÍ",10,"0")</f>
        <v>10</v>
      </c>
      <c r="P165" s="240"/>
      <c r="Q165" s="245"/>
      <c r="R165" s="245"/>
      <c r="S165" s="246"/>
      <c r="T165" s="245"/>
      <c r="U165" s="246"/>
      <c r="V165" s="427"/>
      <c r="W165" s="245"/>
      <c r="X165" s="247"/>
      <c r="Y165" s="50"/>
      <c r="Z165" s="240"/>
      <c r="AA165" s="240"/>
      <c r="AB165" s="46"/>
      <c r="AC165" s="87"/>
      <c r="AD165" s="67"/>
      <c r="AE165" s="39"/>
      <c r="AF165" s="87"/>
      <c r="AG165" s="87"/>
      <c r="AH165" s="87"/>
      <c r="AI165" s="87"/>
      <c r="AJ165" s="238"/>
    </row>
    <row r="166" spans="1:36" ht="46.5" customHeight="1" x14ac:dyDescent="0.25">
      <c r="A166" s="72"/>
      <c r="B166" s="76"/>
      <c r="C166" s="157"/>
      <c r="D166" s="87"/>
      <c r="E166" s="87"/>
      <c r="F166" s="14"/>
      <c r="G166" s="95"/>
      <c r="H166" s="17"/>
      <c r="I166" s="430"/>
      <c r="J166" s="430"/>
      <c r="K166" s="46"/>
      <c r="L166" s="87"/>
      <c r="M166" s="241" t="s">
        <v>29</v>
      </c>
      <c r="N166" s="242" t="s">
        <v>11</v>
      </c>
      <c r="O166" s="243">
        <f>IF(N166="SÍ",30,"0")</f>
        <v>30</v>
      </c>
      <c r="P166" s="240"/>
      <c r="Q166" s="245"/>
      <c r="R166" s="245"/>
      <c r="S166" s="246"/>
      <c r="T166" s="245"/>
      <c r="U166" s="246"/>
      <c r="V166" s="427"/>
      <c r="W166" s="245"/>
      <c r="X166" s="247"/>
      <c r="Y166" s="50"/>
      <c r="Z166" s="240"/>
      <c r="AA166" s="240"/>
      <c r="AB166" s="46"/>
      <c r="AC166" s="87"/>
      <c r="AD166" s="67"/>
      <c r="AE166" s="39"/>
      <c r="AF166" s="87"/>
      <c r="AG166" s="87"/>
      <c r="AH166" s="87"/>
      <c r="AI166" s="87"/>
      <c r="AJ166" s="238"/>
    </row>
    <row r="167" spans="1:36" ht="31.5" customHeight="1" x14ac:dyDescent="0.25">
      <c r="A167" s="72"/>
      <c r="B167" s="76"/>
      <c r="C167" s="157" t="s">
        <v>255</v>
      </c>
      <c r="D167" s="87" t="s">
        <v>64</v>
      </c>
      <c r="E167" s="87" t="s">
        <v>257</v>
      </c>
      <c r="F167" s="14" t="s">
        <v>14</v>
      </c>
      <c r="G167" s="95"/>
      <c r="H167" s="17" t="s">
        <v>20</v>
      </c>
      <c r="I167" s="430"/>
      <c r="J167" s="430"/>
      <c r="K167" s="63">
        <v>20</v>
      </c>
      <c r="L167" s="87" t="s">
        <v>260</v>
      </c>
      <c r="M167" s="241" t="s">
        <v>6</v>
      </c>
      <c r="N167" s="242" t="s">
        <v>11</v>
      </c>
      <c r="O167" s="243">
        <f>IF(N167="SÍ",15,"0")</f>
        <v>15</v>
      </c>
      <c r="P167" s="244">
        <f>SUM(O167:O173)</f>
        <v>85</v>
      </c>
      <c r="Q167" s="245">
        <f>IF(AND($P167&gt;=0,$P167&lt;=50),0,IF(AND($P167&gt;50,$P167&lt;=75),1,IF(AND($P167&gt;75,$P167&lt;=100),2,"")))</f>
        <v>2</v>
      </c>
      <c r="R167" s="245">
        <f>$G167-$Q167</f>
        <v>-2</v>
      </c>
      <c r="S167" s="246">
        <f>IF($R167&lt;=0,1,$R167)</f>
        <v>1</v>
      </c>
      <c r="T167" s="245">
        <f>$I167-$Q167</f>
        <v>-2</v>
      </c>
      <c r="U167" s="246">
        <f>IF($T167=19,10,IF($T167=18,5,IF($T167=9,5,IF($T167=8,5,I167))))</f>
        <v>0</v>
      </c>
      <c r="V167" s="427" t="s">
        <v>9</v>
      </c>
      <c r="W167" s="245" t="str">
        <f>IF(AND($V167="PROBABILIDAD",$S167=1),$WWM$6,IF(AND($V167="PROBABILIDAD",$S167=2),$WWM$5,IF(AND($V167="PROBABILIDAD",$S167=3),$WWM$4,IF(AND($V167="PROBABILIDAD",$S167=4),$WWM$3,IF(AND($V167="PROBABILIDAD",$S167=5),$WWM$2,$F167)))))</f>
        <v>(2) IMPROBABLE</v>
      </c>
      <c r="X167" s="247">
        <f>IF($V167="PROBABILIDAD",$S167,$G167)</f>
        <v>0</v>
      </c>
      <c r="Y167" s="50" t="s">
        <v>18</v>
      </c>
      <c r="Z167" s="240">
        <f>IF($V167="IMPACTO",$U167,$I167)</f>
        <v>0</v>
      </c>
      <c r="AA167" s="240">
        <f>$X167*$Z167</f>
        <v>0</v>
      </c>
      <c r="AB167" s="177">
        <v>10</v>
      </c>
      <c r="AC167" s="87" t="s">
        <v>262</v>
      </c>
      <c r="AD167" s="67" t="s">
        <v>263</v>
      </c>
      <c r="AE167" s="87" t="s">
        <v>264</v>
      </c>
      <c r="AF167" s="87" t="s">
        <v>265</v>
      </c>
      <c r="AG167" s="87"/>
      <c r="AH167" s="87"/>
      <c r="AI167" s="87"/>
      <c r="AJ167" s="238" t="s">
        <v>266</v>
      </c>
    </row>
    <row r="168" spans="1:36" ht="25.5" x14ac:dyDescent="0.25">
      <c r="A168" s="72"/>
      <c r="B168" s="76"/>
      <c r="C168" s="157"/>
      <c r="D168" s="87"/>
      <c r="E168" s="87"/>
      <c r="F168" s="14"/>
      <c r="G168" s="95"/>
      <c r="H168" s="17"/>
      <c r="I168" s="430"/>
      <c r="J168" s="430"/>
      <c r="K168" s="63"/>
      <c r="L168" s="87"/>
      <c r="M168" s="241" t="s">
        <v>7</v>
      </c>
      <c r="N168" s="242" t="s">
        <v>11</v>
      </c>
      <c r="O168" s="243">
        <f>IF(N168="SÍ",5,"0")</f>
        <v>5</v>
      </c>
      <c r="P168" s="240"/>
      <c r="Q168" s="245"/>
      <c r="R168" s="245"/>
      <c r="S168" s="246"/>
      <c r="T168" s="245"/>
      <c r="U168" s="246"/>
      <c r="V168" s="427"/>
      <c r="W168" s="245"/>
      <c r="X168" s="247"/>
      <c r="Y168" s="50"/>
      <c r="Z168" s="240"/>
      <c r="AA168" s="240"/>
      <c r="AB168" s="177"/>
      <c r="AC168" s="87"/>
      <c r="AD168" s="67"/>
      <c r="AE168" s="87"/>
      <c r="AF168" s="87"/>
      <c r="AG168" s="87"/>
      <c r="AH168" s="87"/>
      <c r="AI168" s="87"/>
      <c r="AJ168" s="238"/>
    </row>
    <row r="169" spans="1:36" ht="30.75" customHeight="1" x14ac:dyDescent="0.25">
      <c r="A169" s="72"/>
      <c r="B169" s="76"/>
      <c r="C169" s="157"/>
      <c r="D169" s="87"/>
      <c r="E169" s="87"/>
      <c r="F169" s="14"/>
      <c r="G169" s="95"/>
      <c r="H169" s="17"/>
      <c r="I169" s="430"/>
      <c r="J169" s="430"/>
      <c r="K169" s="63" t="s">
        <v>153</v>
      </c>
      <c r="L169" s="87"/>
      <c r="M169" s="251" t="s">
        <v>3</v>
      </c>
      <c r="N169" s="242" t="s">
        <v>12</v>
      </c>
      <c r="O169" s="243" t="str">
        <f>IF(N169="SÍ",15,"0")</f>
        <v>0</v>
      </c>
      <c r="P169" s="240"/>
      <c r="Q169" s="245"/>
      <c r="R169" s="245"/>
      <c r="S169" s="246"/>
      <c r="T169" s="245"/>
      <c r="U169" s="246"/>
      <c r="V169" s="427"/>
      <c r="W169" s="245"/>
      <c r="X169" s="247"/>
      <c r="Y169" s="50"/>
      <c r="Z169" s="240"/>
      <c r="AA169" s="240"/>
      <c r="AB169" s="63" t="s">
        <v>105</v>
      </c>
      <c r="AC169" s="87"/>
      <c r="AD169" s="67"/>
      <c r="AE169" s="87"/>
      <c r="AF169" s="87"/>
      <c r="AG169" s="87"/>
      <c r="AH169" s="87"/>
      <c r="AI169" s="87"/>
      <c r="AJ169" s="238"/>
    </row>
    <row r="170" spans="1:36" x14ac:dyDescent="0.25">
      <c r="A170" s="72"/>
      <c r="B170" s="76"/>
      <c r="C170" s="157"/>
      <c r="D170" s="87"/>
      <c r="E170" s="87"/>
      <c r="F170" s="14"/>
      <c r="G170" s="95"/>
      <c r="H170" s="17"/>
      <c r="I170" s="430"/>
      <c r="J170" s="430"/>
      <c r="K170" s="63"/>
      <c r="L170" s="87"/>
      <c r="M170" s="251" t="s">
        <v>4</v>
      </c>
      <c r="N170" s="242" t="s">
        <v>11</v>
      </c>
      <c r="O170" s="243">
        <f>IF(N170="SÍ",10,"0")</f>
        <v>10</v>
      </c>
      <c r="P170" s="240"/>
      <c r="Q170" s="245"/>
      <c r="R170" s="245"/>
      <c r="S170" s="246"/>
      <c r="T170" s="245"/>
      <c r="U170" s="246"/>
      <c r="V170" s="427"/>
      <c r="W170" s="245"/>
      <c r="X170" s="247"/>
      <c r="Y170" s="50"/>
      <c r="Z170" s="240"/>
      <c r="AA170" s="240"/>
      <c r="AB170" s="63"/>
      <c r="AC170" s="87"/>
      <c r="AD170" s="67"/>
      <c r="AE170" s="87"/>
      <c r="AF170" s="87"/>
      <c r="AG170" s="87"/>
      <c r="AH170" s="87"/>
      <c r="AI170" s="87"/>
      <c r="AJ170" s="238"/>
    </row>
    <row r="171" spans="1:36" ht="25.5" x14ac:dyDescent="0.25">
      <c r="A171" s="72"/>
      <c r="B171" s="76"/>
      <c r="C171" s="157"/>
      <c r="D171" s="87"/>
      <c r="E171" s="87"/>
      <c r="F171" s="14"/>
      <c r="G171" s="95"/>
      <c r="H171" s="17"/>
      <c r="I171" s="430"/>
      <c r="J171" s="430"/>
      <c r="K171" s="63"/>
      <c r="L171" s="87"/>
      <c r="M171" s="241" t="s">
        <v>30</v>
      </c>
      <c r="N171" s="242" t="s">
        <v>11</v>
      </c>
      <c r="O171" s="243">
        <f>IF(N171="SÍ",15,"0")</f>
        <v>15</v>
      </c>
      <c r="P171" s="240"/>
      <c r="Q171" s="245"/>
      <c r="R171" s="245"/>
      <c r="S171" s="246"/>
      <c r="T171" s="245"/>
      <c r="U171" s="246"/>
      <c r="V171" s="427"/>
      <c r="W171" s="245"/>
      <c r="X171" s="247"/>
      <c r="Y171" s="50"/>
      <c r="Z171" s="240"/>
      <c r="AA171" s="240"/>
      <c r="AB171" s="63"/>
      <c r="AC171" s="87"/>
      <c r="AD171" s="67"/>
      <c r="AE171" s="87"/>
      <c r="AF171" s="87"/>
      <c r="AG171" s="87"/>
      <c r="AH171" s="87"/>
      <c r="AI171" s="87"/>
      <c r="AJ171" s="238"/>
    </row>
    <row r="172" spans="1:36" ht="30.75" customHeight="1" x14ac:dyDescent="0.25">
      <c r="A172" s="72"/>
      <c r="B172" s="76"/>
      <c r="C172" s="157"/>
      <c r="D172" s="87"/>
      <c r="E172" s="87"/>
      <c r="F172" s="14"/>
      <c r="G172" s="95"/>
      <c r="H172" s="17"/>
      <c r="I172" s="430"/>
      <c r="J172" s="430"/>
      <c r="K172" s="63"/>
      <c r="L172" s="87"/>
      <c r="M172" s="241" t="s">
        <v>63</v>
      </c>
      <c r="N172" s="242" t="s">
        <v>11</v>
      </c>
      <c r="O172" s="243">
        <f>IF(N172="SÍ",10,"0")</f>
        <v>10</v>
      </c>
      <c r="P172" s="240"/>
      <c r="Q172" s="245"/>
      <c r="R172" s="245"/>
      <c r="S172" s="246"/>
      <c r="T172" s="245"/>
      <c r="U172" s="246"/>
      <c r="V172" s="427"/>
      <c r="W172" s="245"/>
      <c r="X172" s="247"/>
      <c r="Y172" s="50"/>
      <c r="Z172" s="240"/>
      <c r="AA172" s="240"/>
      <c r="AB172" s="63"/>
      <c r="AC172" s="87"/>
      <c r="AD172" s="67"/>
      <c r="AE172" s="87"/>
      <c r="AF172" s="87"/>
      <c r="AG172" s="87"/>
      <c r="AH172" s="87"/>
      <c r="AI172" s="87"/>
      <c r="AJ172" s="238"/>
    </row>
    <row r="173" spans="1:36" ht="30.75" customHeight="1" x14ac:dyDescent="0.25">
      <c r="A173" s="72"/>
      <c r="B173" s="76"/>
      <c r="C173" s="157"/>
      <c r="D173" s="87"/>
      <c r="E173" s="87"/>
      <c r="F173" s="14"/>
      <c r="G173" s="95"/>
      <c r="H173" s="17"/>
      <c r="I173" s="430"/>
      <c r="J173" s="430"/>
      <c r="K173" s="63"/>
      <c r="L173" s="87"/>
      <c r="M173" s="241" t="s">
        <v>29</v>
      </c>
      <c r="N173" s="242" t="s">
        <v>11</v>
      </c>
      <c r="O173" s="243">
        <f>IF(N173="SÍ",30,"0")</f>
        <v>30</v>
      </c>
      <c r="P173" s="240"/>
      <c r="Q173" s="245"/>
      <c r="R173" s="245"/>
      <c r="S173" s="246"/>
      <c r="T173" s="245"/>
      <c r="U173" s="246"/>
      <c r="V173" s="427"/>
      <c r="W173" s="245"/>
      <c r="X173" s="247"/>
      <c r="Y173" s="50"/>
      <c r="Z173" s="240"/>
      <c r="AA173" s="240"/>
      <c r="AB173" s="63"/>
      <c r="AC173" s="87"/>
      <c r="AD173" s="67"/>
      <c r="AE173" s="87"/>
      <c r="AF173" s="87"/>
      <c r="AG173" s="87"/>
      <c r="AH173" s="87"/>
      <c r="AI173" s="87"/>
      <c r="AJ173" s="238"/>
    </row>
    <row r="174" spans="1:36" ht="31.5" customHeight="1" x14ac:dyDescent="0.25">
      <c r="A174" s="72"/>
      <c r="B174" s="76"/>
      <c r="C174" s="157" t="s">
        <v>256</v>
      </c>
      <c r="D174" s="87" t="s">
        <v>258</v>
      </c>
      <c r="E174" s="87" t="s">
        <v>259</v>
      </c>
      <c r="F174" s="14" t="s">
        <v>13</v>
      </c>
      <c r="G174" s="95"/>
      <c r="H174" s="17" t="s">
        <v>18</v>
      </c>
      <c r="I174" s="430"/>
      <c r="J174" s="430"/>
      <c r="K174" s="63">
        <v>5</v>
      </c>
      <c r="L174" s="87" t="s">
        <v>261</v>
      </c>
      <c r="M174" s="241" t="s">
        <v>6</v>
      </c>
      <c r="N174" s="242" t="s">
        <v>11</v>
      </c>
      <c r="O174" s="243">
        <f>IF(N174="SÍ",15,"0")</f>
        <v>15</v>
      </c>
      <c r="P174" s="244">
        <f>SUM(O174:O180)</f>
        <v>100</v>
      </c>
      <c r="Q174" s="245">
        <f>IF(AND($P174&gt;=0,$P174&lt;=50),0,IF(AND($P174&gt;50,$P174&lt;=75),1,IF(AND($P174&gt;75,$P174&lt;=100),2,"")))</f>
        <v>2</v>
      </c>
      <c r="R174" s="245">
        <f>$G174-$Q174</f>
        <v>-2</v>
      </c>
      <c r="S174" s="246">
        <f>IF($R174&lt;=0,1,$R174)</f>
        <v>1</v>
      </c>
      <c r="T174" s="245">
        <f>$I174-$Q174</f>
        <v>-2</v>
      </c>
      <c r="U174" s="246">
        <f>IF($T174=19,10,IF($T174=18,5,IF($T174=9,5,IF($T174=8,5,I174))))</f>
        <v>0</v>
      </c>
      <c r="V174" s="427" t="s">
        <v>9</v>
      </c>
      <c r="W174" s="245" t="s">
        <v>13</v>
      </c>
      <c r="X174" s="247">
        <f>IF($V174="PROBABILIDAD",$S174,$G174)</f>
        <v>0</v>
      </c>
      <c r="Y174" s="50" t="s">
        <v>18</v>
      </c>
      <c r="Z174" s="240">
        <f>IF($V174="IMPACTO",$U174,$I174)</f>
        <v>0</v>
      </c>
      <c r="AA174" s="240">
        <f>$X174*$Z174</f>
        <v>0</v>
      </c>
      <c r="AB174" s="177">
        <v>5</v>
      </c>
      <c r="AC174" s="87" t="s">
        <v>267</v>
      </c>
      <c r="AD174" s="67" t="s">
        <v>263</v>
      </c>
      <c r="AE174" s="87" t="s">
        <v>268</v>
      </c>
      <c r="AF174" s="87" t="s">
        <v>269</v>
      </c>
      <c r="AG174" s="87"/>
      <c r="AH174" s="87"/>
      <c r="AI174" s="87"/>
      <c r="AJ174" s="238" t="s">
        <v>270</v>
      </c>
    </row>
    <row r="175" spans="1:36" ht="25.5" x14ac:dyDescent="0.25">
      <c r="A175" s="72"/>
      <c r="B175" s="76"/>
      <c r="C175" s="157"/>
      <c r="D175" s="87"/>
      <c r="E175" s="87"/>
      <c r="F175" s="14"/>
      <c r="G175" s="95"/>
      <c r="H175" s="17"/>
      <c r="I175" s="430"/>
      <c r="J175" s="430"/>
      <c r="K175" s="63"/>
      <c r="L175" s="87"/>
      <c r="M175" s="241" t="s">
        <v>7</v>
      </c>
      <c r="N175" s="242" t="s">
        <v>11</v>
      </c>
      <c r="O175" s="243">
        <f>IF(N175="SÍ",5,"0")</f>
        <v>5</v>
      </c>
      <c r="P175" s="240"/>
      <c r="Q175" s="245"/>
      <c r="R175" s="245"/>
      <c r="S175" s="246"/>
      <c r="T175" s="245"/>
      <c r="U175" s="246"/>
      <c r="V175" s="427"/>
      <c r="W175" s="245"/>
      <c r="X175" s="247"/>
      <c r="Y175" s="50"/>
      <c r="Z175" s="240"/>
      <c r="AA175" s="240"/>
      <c r="AB175" s="177"/>
      <c r="AC175" s="87"/>
      <c r="AD175" s="67"/>
      <c r="AE175" s="87"/>
      <c r="AF175" s="87"/>
      <c r="AG175" s="87"/>
      <c r="AH175" s="87"/>
      <c r="AI175" s="87"/>
      <c r="AJ175" s="238"/>
    </row>
    <row r="176" spans="1:36" x14ac:dyDescent="0.25">
      <c r="A176" s="72"/>
      <c r="B176" s="76"/>
      <c r="C176" s="157"/>
      <c r="D176" s="87"/>
      <c r="E176" s="87"/>
      <c r="F176" s="14"/>
      <c r="G176" s="95"/>
      <c r="H176" s="17"/>
      <c r="I176" s="430"/>
      <c r="J176" s="430"/>
      <c r="K176" s="63" t="s">
        <v>105</v>
      </c>
      <c r="L176" s="87"/>
      <c r="M176" s="251" t="s">
        <v>3</v>
      </c>
      <c r="N176" s="242" t="s">
        <v>11</v>
      </c>
      <c r="O176" s="243">
        <f>IF(N176="SÍ",15,"0")</f>
        <v>15</v>
      </c>
      <c r="P176" s="240"/>
      <c r="Q176" s="245"/>
      <c r="R176" s="245"/>
      <c r="S176" s="246"/>
      <c r="T176" s="245"/>
      <c r="U176" s="246"/>
      <c r="V176" s="427"/>
      <c r="W176" s="245"/>
      <c r="X176" s="247"/>
      <c r="Y176" s="50"/>
      <c r="Z176" s="240"/>
      <c r="AA176" s="240"/>
      <c r="AB176" s="63" t="s">
        <v>105</v>
      </c>
      <c r="AC176" s="87"/>
      <c r="AD176" s="67"/>
      <c r="AE176" s="87"/>
      <c r="AF176" s="87"/>
      <c r="AG176" s="87"/>
      <c r="AH176" s="87"/>
      <c r="AI176" s="87"/>
      <c r="AJ176" s="238"/>
    </row>
    <row r="177" spans="1:36" x14ac:dyDescent="0.25">
      <c r="A177" s="72"/>
      <c r="B177" s="76"/>
      <c r="C177" s="157"/>
      <c r="D177" s="87"/>
      <c r="E177" s="87"/>
      <c r="F177" s="14"/>
      <c r="G177" s="95"/>
      <c r="H177" s="17"/>
      <c r="I177" s="430"/>
      <c r="J177" s="430"/>
      <c r="K177" s="63"/>
      <c r="L177" s="87"/>
      <c r="M177" s="251" t="s">
        <v>4</v>
      </c>
      <c r="N177" s="242" t="s">
        <v>11</v>
      </c>
      <c r="O177" s="243">
        <f>IF(N177="SÍ",10,"0")</f>
        <v>10</v>
      </c>
      <c r="P177" s="240"/>
      <c r="Q177" s="245"/>
      <c r="R177" s="245"/>
      <c r="S177" s="246"/>
      <c r="T177" s="245"/>
      <c r="U177" s="246"/>
      <c r="V177" s="427"/>
      <c r="W177" s="245"/>
      <c r="X177" s="247"/>
      <c r="Y177" s="50"/>
      <c r="Z177" s="240"/>
      <c r="AA177" s="240"/>
      <c r="AB177" s="63"/>
      <c r="AC177" s="87"/>
      <c r="AD177" s="67"/>
      <c r="AE177" s="87"/>
      <c r="AF177" s="87"/>
      <c r="AG177" s="87"/>
      <c r="AH177" s="87"/>
      <c r="AI177" s="87"/>
      <c r="AJ177" s="238"/>
    </row>
    <row r="178" spans="1:36" ht="25.5" x14ac:dyDescent="0.25">
      <c r="A178" s="72"/>
      <c r="B178" s="76"/>
      <c r="C178" s="157"/>
      <c r="D178" s="87"/>
      <c r="E178" s="87"/>
      <c r="F178" s="14"/>
      <c r="G178" s="95"/>
      <c r="H178" s="17"/>
      <c r="I178" s="430"/>
      <c r="J178" s="430"/>
      <c r="K178" s="63"/>
      <c r="L178" s="87"/>
      <c r="M178" s="241" t="s">
        <v>30</v>
      </c>
      <c r="N178" s="242" t="s">
        <v>11</v>
      </c>
      <c r="O178" s="243">
        <f>IF(N178="SÍ",15,"0")</f>
        <v>15</v>
      </c>
      <c r="P178" s="240"/>
      <c r="Q178" s="245"/>
      <c r="R178" s="245"/>
      <c r="S178" s="246"/>
      <c r="T178" s="245"/>
      <c r="U178" s="246"/>
      <c r="V178" s="427"/>
      <c r="W178" s="245"/>
      <c r="X178" s="247"/>
      <c r="Y178" s="50"/>
      <c r="Z178" s="240"/>
      <c r="AA178" s="240"/>
      <c r="AB178" s="63"/>
      <c r="AC178" s="87"/>
      <c r="AD178" s="67"/>
      <c r="AE178" s="87"/>
      <c r="AF178" s="87"/>
      <c r="AG178" s="87"/>
      <c r="AH178" s="87"/>
      <c r="AI178" s="87"/>
      <c r="AJ178" s="238"/>
    </row>
    <row r="179" spans="1:36" ht="25.5" x14ac:dyDescent="0.25">
      <c r="A179" s="72"/>
      <c r="B179" s="76"/>
      <c r="C179" s="157"/>
      <c r="D179" s="87"/>
      <c r="E179" s="87"/>
      <c r="F179" s="14"/>
      <c r="G179" s="95"/>
      <c r="H179" s="17"/>
      <c r="I179" s="430"/>
      <c r="J179" s="430"/>
      <c r="K179" s="63"/>
      <c r="L179" s="87"/>
      <c r="M179" s="241" t="s">
        <v>63</v>
      </c>
      <c r="N179" s="242" t="s">
        <v>11</v>
      </c>
      <c r="O179" s="243">
        <f>IF(N179="SÍ",10,"0")</f>
        <v>10</v>
      </c>
      <c r="P179" s="240"/>
      <c r="Q179" s="245"/>
      <c r="R179" s="245"/>
      <c r="S179" s="246"/>
      <c r="T179" s="245"/>
      <c r="U179" s="246"/>
      <c r="V179" s="427"/>
      <c r="W179" s="245"/>
      <c r="X179" s="247"/>
      <c r="Y179" s="50"/>
      <c r="Z179" s="240"/>
      <c r="AA179" s="240"/>
      <c r="AB179" s="63"/>
      <c r="AC179" s="87"/>
      <c r="AD179" s="67"/>
      <c r="AE179" s="87"/>
      <c r="AF179" s="87"/>
      <c r="AG179" s="87"/>
      <c r="AH179" s="87"/>
      <c r="AI179" s="87"/>
      <c r="AJ179" s="238"/>
    </row>
    <row r="180" spans="1:36" ht="25.5" x14ac:dyDescent="0.25">
      <c r="A180" s="72"/>
      <c r="B180" s="76"/>
      <c r="C180" s="157"/>
      <c r="D180" s="87"/>
      <c r="E180" s="87"/>
      <c r="F180" s="14"/>
      <c r="G180" s="95"/>
      <c r="H180" s="17"/>
      <c r="I180" s="430"/>
      <c r="J180" s="430"/>
      <c r="K180" s="63"/>
      <c r="L180" s="87"/>
      <c r="M180" s="241" t="s">
        <v>29</v>
      </c>
      <c r="N180" s="242" t="s">
        <v>11</v>
      </c>
      <c r="O180" s="243">
        <f>IF(N180="SÍ",30,"0")</f>
        <v>30</v>
      </c>
      <c r="P180" s="240"/>
      <c r="Q180" s="245"/>
      <c r="R180" s="245"/>
      <c r="S180" s="246"/>
      <c r="T180" s="245"/>
      <c r="U180" s="246"/>
      <c r="V180" s="427"/>
      <c r="W180" s="245"/>
      <c r="X180" s="247"/>
      <c r="Y180" s="50"/>
      <c r="Z180" s="240"/>
      <c r="AA180" s="240"/>
      <c r="AB180" s="63"/>
      <c r="AC180" s="87"/>
      <c r="AD180" s="67"/>
      <c r="AE180" s="87"/>
      <c r="AF180" s="87"/>
      <c r="AG180" s="87"/>
      <c r="AH180" s="87"/>
      <c r="AI180" s="87"/>
      <c r="AJ180" s="238"/>
    </row>
    <row r="181" spans="1:36" ht="58.5" customHeight="1" x14ac:dyDescent="0.25">
      <c r="A181" s="72"/>
      <c r="B181" s="103" t="s">
        <v>275</v>
      </c>
      <c r="C181" s="87" t="s">
        <v>276</v>
      </c>
      <c r="D181" s="87" t="s">
        <v>277</v>
      </c>
      <c r="E181" s="87" t="s">
        <v>278</v>
      </c>
      <c r="F181" s="14" t="s">
        <v>13</v>
      </c>
      <c r="G181" s="95"/>
      <c r="H181" s="17" t="s">
        <v>20</v>
      </c>
      <c r="I181" s="430"/>
      <c r="J181" s="430"/>
      <c r="K181" s="63">
        <v>10</v>
      </c>
      <c r="L181" s="87" t="s">
        <v>279</v>
      </c>
      <c r="M181" s="241" t="s">
        <v>6</v>
      </c>
      <c r="N181" s="242" t="s">
        <v>11</v>
      </c>
      <c r="O181" s="243">
        <f>IF(N181="SÍ",15,"0")</f>
        <v>15</v>
      </c>
      <c r="P181" s="244">
        <f>SUM(O181:O187)</f>
        <v>85</v>
      </c>
      <c r="Q181" s="245">
        <f>IF(AND($P181&gt;=0,$P181&lt;=50),0,IF(AND($P181&gt;50,$P181&lt;=75),1,IF(AND($P181&gt;75,$P181&lt;=100),2,"")))</f>
        <v>2</v>
      </c>
      <c r="R181" s="245">
        <f>$G181-$Q181</f>
        <v>-2</v>
      </c>
      <c r="S181" s="246">
        <f>IF($R181&lt;=0,1,$R181)</f>
        <v>1</v>
      </c>
      <c r="T181" s="245">
        <f>$I181-$Q181</f>
        <v>-2</v>
      </c>
      <c r="U181" s="246">
        <f>IF($T181=19,10,IF($T181=18,5,IF($T181=9,5,IF($T181=8,5,I181))))</f>
        <v>0</v>
      </c>
      <c r="V181" s="44" t="s">
        <v>8</v>
      </c>
      <c r="W181" s="245" t="s">
        <v>13</v>
      </c>
      <c r="X181" s="247">
        <f>IF($V181="PROBABILIDAD",$S181,$G181)</f>
        <v>1</v>
      </c>
      <c r="Y181" s="17" t="s">
        <v>20</v>
      </c>
      <c r="Z181" s="240">
        <f>IF($V181="IMPACTO",$U181,$I181)</f>
        <v>0</v>
      </c>
      <c r="AA181" s="240">
        <f>$X181*$Z181</f>
        <v>0</v>
      </c>
      <c r="AB181" s="177">
        <v>5</v>
      </c>
      <c r="AC181" s="87" t="s">
        <v>280</v>
      </c>
      <c r="AD181" s="444" t="s">
        <v>281</v>
      </c>
      <c r="AE181" s="83" t="s">
        <v>282</v>
      </c>
      <c r="AF181" s="83" t="s">
        <v>283</v>
      </c>
      <c r="AG181" s="87"/>
      <c r="AH181" s="87"/>
      <c r="AI181" s="87"/>
      <c r="AJ181" s="238" t="s">
        <v>284</v>
      </c>
    </row>
    <row r="182" spans="1:36" ht="48.75" customHeight="1" x14ac:dyDescent="0.25">
      <c r="A182" s="72"/>
      <c r="B182" s="103"/>
      <c r="C182" s="87"/>
      <c r="D182" s="87"/>
      <c r="E182" s="87"/>
      <c r="F182" s="14"/>
      <c r="G182" s="95"/>
      <c r="H182" s="17"/>
      <c r="I182" s="430"/>
      <c r="J182" s="430"/>
      <c r="K182" s="63"/>
      <c r="L182" s="87"/>
      <c r="M182" s="241" t="s">
        <v>7</v>
      </c>
      <c r="N182" s="242" t="s">
        <v>11</v>
      </c>
      <c r="O182" s="243">
        <f>IF(N182="SÍ",5,"0")</f>
        <v>5</v>
      </c>
      <c r="P182" s="240"/>
      <c r="Q182" s="245"/>
      <c r="R182" s="245"/>
      <c r="S182" s="246"/>
      <c r="T182" s="245"/>
      <c r="U182" s="246"/>
      <c r="V182" s="44"/>
      <c r="W182" s="245"/>
      <c r="X182" s="247"/>
      <c r="Y182" s="17"/>
      <c r="Z182" s="240"/>
      <c r="AA182" s="240"/>
      <c r="AB182" s="177"/>
      <c r="AC182" s="87"/>
      <c r="AD182" s="87"/>
      <c r="AE182" s="83"/>
      <c r="AF182" s="83"/>
      <c r="AG182" s="87"/>
      <c r="AH182" s="87"/>
      <c r="AI182" s="87"/>
      <c r="AJ182" s="238"/>
    </row>
    <row r="183" spans="1:36" ht="37.5" customHeight="1" x14ac:dyDescent="0.25">
      <c r="A183" s="72"/>
      <c r="B183" s="103"/>
      <c r="C183" s="87"/>
      <c r="D183" s="87"/>
      <c r="E183" s="87"/>
      <c r="F183" s="14"/>
      <c r="G183" s="95"/>
      <c r="H183" s="17"/>
      <c r="I183" s="430"/>
      <c r="J183" s="430"/>
      <c r="K183" s="63" t="s">
        <v>105</v>
      </c>
      <c r="L183" s="87"/>
      <c r="M183" s="251" t="s">
        <v>3</v>
      </c>
      <c r="N183" s="242" t="s">
        <v>12</v>
      </c>
      <c r="O183" s="243" t="str">
        <f>IF(N183="SÍ",15,"0")</f>
        <v>0</v>
      </c>
      <c r="P183" s="240"/>
      <c r="Q183" s="245"/>
      <c r="R183" s="245"/>
      <c r="S183" s="246"/>
      <c r="T183" s="245"/>
      <c r="U183" s="246"/>
      <c r="V183" s="44"/>
      <c r="W183" s="245"/>
      <c r="X183" s="247"/>
      <c r="Y183" s="17"/>
      <c r="Z183" s="240"/>
      <c r="AA183" s="240"/>
      <c r="AB183" s="63" t="s">
        <v>105</v>
      </c>
      <c r="AC183" s="87"/>
      <c r="AD183" s="87"/>
      <c r="AE183" s="83"/>
      <c r="AF183" s="83"/>
      <c r="AG183" s="87"/>
      <c r="AH183" s="87"/>
      <c r="AI183" s="87"/>
      <c r="AJ183" s="238"/>
    </row>
    <row r="184" spans="1:36" ht="37.5" customHeight="1" x14ac:dyDescent="0.25">
      <c r="A184" s="72"/>
      <c r="B184" s="103"/>
      <c r="C184" s="87"/>
      <c r="D184" s="87"/>
      <c r="E184" s="87"/>
      <c r="F184" s="14"/>
      <c r="G184" s="95"/>
      <c r="H184" s="17"/>
      <c r="I184" s="430"/>
      <c r="J184" s="430"/>
      <c r="K184" s="63"/>
      <c r="L184" s="87"/>
      <c r="M184" s="251" t="s">
        <v>4</v>
      </c>
      <c r="N184" s="242" t="s">
        <v>11</v>
      </c>
      <c r="O184" s="243">
        <f>IF(N184="SÍ",10,"0")</f>
        <v>10</v>
      </c>
      <c r="P184" s="240"/>
      <c r="Q184" s="245"/>
      <c r="R184" s="245"/>
      <c r="S184" s="246"/>
      <c r="T184" s="245"/>
      <c r="U184" s="246"/>
      <c r="V184" s="44"/>
      <c r="W184" s="245"/>
      <c r="X184" s="247"/>
      <c r="Y184" s="17"/>
      <c r="Z184" s="240"/>
      <c r="AA184" s="240"/>
      <c r="AB184" s="63"/>
      <c r="AC184" s="87"/>
      <c r="AD184" s="87"/>
      <c r="AE184" s="83"/>
      <c r="AF184" s="83"/>
      <c r="AG184" s="87"/>
      <c r="AH184" s="87"/>
      <c r="AI184" s="87"/>
      <c r="AJ184" s="238"/>
    </row>
    <row r="185" spans="1:36" ht="37.5" customHeight="1" x14ac:dyDescent="0.25">
      <c r="A185" s="72"/>
      <c r="B185" s="103"/>
      <c r="C185" s="87"/>
      <c r="D185" s="87"/>
      <c r="E185" s="87"/>
      <c r="F185" s="14"/>
      <c r="G185" s="95"/>
      <c r="H185" s="17"/>
      <c r="I185" s="430"/>
      <c r="J185" s="430"/>
      <c r="K185" s="63"/>
      <c r="L185" s="87"/>
      <c r="M185" s="241" t="s">
        <v>30</v>
      </c>
      <c r="N185" s="242" t="s">
        <v>11</v>
      </c>
      <c r="O185" s="243">
        <f>IF(N185="SÍ",15,"0")</f>
        <v>15</v>
      </c>
      <c r="P185" s="240"/>
      <c r="Q185" s="245"/>
      <c r="R185" s="245"/>
      <c r="S185" s="246"/>
      <c r="T185" s="245"/>
      <c r="U185" s="246"/>
      <c r="V185" s="44"/>
      <c r="W185" s="245"/>
      <c r="X185" s="247"/>
      <c r="Y185" s="17"/>
      <c r="Z185" s="240"/>
      <c r="AA185" s="240"/>
      <c r="AB185" s="63"/>
      <c r="AC185" s="87"/>
      <c r="AD185" s="87"/>
      <c r="AE185" s="83"/>
      <c r="AF185" s="83"/>
      <c r="AG185" s="87"/>
      <c r="AH185" s="87"/>
      <c r="AI185" s="87"/>
      <c r="AJ185" s="238"/>
    </row>
    <row r="186" spans="1:36" ht="37.5" customHeight="1" x14ac:dyDescent="0.25">
      <c r="A186" s="72"/>
      <c r="B186" s="103"/>
      <c r="C186" s="87"/>
      <c r="D186" s="87"/>
      <c r="E186" s="87"/>
      <c r="F186" s="14"/>
      <c r="G186" s="95"/>
      <c r="H186" s="17"/>
      <c r="I186" s="430"/>
      <c r="J186" s="430"/>
      <c r="K186" s="63"/>
      <c r="L186" s="87"/>
      <c r="M186" s="241" t="s">
        <v>63</v>
      </c>
      <c r="N186" s="242" t="s">
        <v>11</v>
      </c>
      <c r="O186" s="243">
        <f>IF(N186="SÍ",10,"0")</f>
        <v>10</v>
      </c>
      <c r="P186" s="240"/>
      <c r="Q186" s="245"/>
      <c r="R186" s="245"/>
      <c r="S186" s="246"/>
      <c r="T186" s="245"/>
      <c r="U186" s="246"/>
      <c r="V186" s="44"/>
      <c r="W186" s="245"/>
      <c r="X186" s="247"/>
      <c r="Y186" s="17"/>
      <c r="Z186" s="240"/>
      <c r="AA186" s="240"/>
      <c r="AB186" s="63"/>
      <c r="AC186" s="87"/>
      <c r="AD186" s="87"/>
      <c r="AE186" s="83"/>
      <c r="AF186" s="83"/>
      <c r="AG186" s="87"/>
      <c r="AH186" s="87"/>
      <c r="AI186" s="87"/>
      <c r="AJ186" s="238"/>
    </row>
    <row r="187" spans="1:36" ht="37.5" customHeight="1" thickBot="1" x14ac:dyDescent="0.3">
      <c r="A187" s="72"/>
      <c r="B187" s="103"/>
      <c r="C187" s="87"/>
      <c r="D187" s="87"/>
      <c r="E187" s="87"/>
      <c r="F187" s="14"/>
      <c r="G187" s="95"/>
      <c r="H187" s="17"/>
      <c r="I187" s="430"/>
      <c r="J187" s="430"/>
      <c r="K187" s="63"/>
      <c r="L187" s="87"/>
      <c r="M187" s="241" t="s">
        <v>29</v>
      </c>
      <c r="N187" s="242" t="s">
        <v>11</v>
      </c>
      <c r="O187" s="243">
        <f>IF(N187="SÍ",30,"0")</f>
        <v>30</v>
      </c>
      <c r="P187" s="240"/>
      <c r="Q187" s="245"/>
      <c r="R187" s="245"/>
      <c r="S187" s="246"/>
      <c r="T187" s="245"/>
      <c r="U187" s="246"/>
      <c r="V187" s="44"/>
      <c r="W187" s="245"/>
      <c r="X187" s="247"/>
      <c r="Y187" s="17"/>
      <c r="Z187" s="240"/>
      <c r="AA187" s="240"/>
      <c r="AB187" s="63"/>
      <c r="AC187" s="87"/>
      <c r="AD187" s="87"/>
      <c r="AE187" s="83"/>
      <c r="AF187" s="83"/>
      <c r="AG187" s="87"/>
      <c r="AH187" s="87"/>
      <c r="AI187" s="87"/>
      <c r="AJ187" s="238"/>
    </row>
    <row r="188" spans="1:36" ht="54" customHeight="1" x14ac:dyDescent="0.25">
      <c r="A188" s="72"/>
      <c r="B188" s="127" t="s">
        <v>285</v>
      </c>
      <c r="C188" s="87" t="s">
        <v>295</v>
      </c>
      <c r="D188" s="87" t="s">
        <v>296</v>
      </c>
      <c r="E188" s="87" t="s">
        <v>297</v>
      </c>
      <c r="F188" s="14" t="s">
        <v>13</v>
      </c>
      <c r="G188" s="95"/>
      <c r="H188" s="17" t="s">
        <v>20</v>
      </c>
      <c r="I188" s="430"/>
      <c r="J188" s="430"/>
      <c r="K188" s="63">
        <v>10</v>
      </c>
      <c r="L188" s="83" t="s">
        <v>298</v>
      </c>
      <c r="M188" s="241" t="s">
        <v>6</v>
      </c>
      <c r="N188" s="242" t="s">
        <v>12</v>
      </c>
      <c r="O188" s="243" t="str">
        <f>IF(N188="SÍ",15,"0")</f>
        <v>0</v>
      </c>
      <c r="P188" s="244">
        <f>SUM(O188:O194)</f>
        <v>70</v>
      </c>
      <c r="Q188" s="245">
        <f>IF(AND($P188&gt;=0,$P188&lt;=50),0,IF(AND($P188&gt;50,$P188&lt;=75),1,IF(AND($P188&gt;75,$P188&lt;=100),2,"")))</f>
        <v>1</v>
      </c>
      <c r="R188" s="245">
        <f>$G188-$Q188</f>
        <v>-1</v>
      </c>
      <c r="S188" s="246">
        <f>IF($R188&lt;=0,1,$R188)</f>
        <v>1</v>
      </c>
      <c r="T188" s="245">
        <f>$I188-$Q188</f>
        <v>-1</v>
      </c>
      <c r="U188" s="246">
        <f>IF($T188=19,10,IF($T188=18,5,IF($T188=9,5,IF($T188=8,5,I188))))</f>
        <v>0</v>
      </c>
      <c r="V188" s="427" t="s">
        <v>9</v>
      </c>
      <c r="W188" s="245" t="s">
        <v>13</v>
      </c>
      <c r="X188" s="247">
        <f>IF($V188="PROBABILIDAD",$S188,$G188)</f>
        <v>0</v>
      </c>
      <c r="Y188" s="17" t="s">
        <v>18</v>
      </c>
      <c r="Z188" s="240">
        <f>IF($V188="IMPACTO",$U188,$I188)</f>
        <v>0</v>
      </c>
      <c r="AA188" s="240">
        <f>$X188*$Z188</f>
        <v>0</v>
      </c>
      <c r="AB188" s="177">
        <v>5</v>
      </c>
      <c r="AC188" s="340" t="s">
        <v>299</v>
      </c>
      <c r="AD188" s="341">
        <v>43830</v>
      </c>
      <c r="AE188" s="342" t="s">
        <v>300</v>
      </c>
      <c r="AF188" s="343" t="s">
        <v>301</v>
      </c>
      <c r="AG188" s="344"/>
      <c r="AH188" s="345"/>
      <c r="AI188" s="345"/>
      <c r="AJ188" s="343" t="s">
        <v>302</v>
      </c>
    </row>
    <row r="189" spans="1:36" ht="52.5" customHeight="1" x14ac:dyDescent="0.25">
      <c r="A189" s="72"/>
      <c r="B189" s="127"/>
      <c r="C189" s="85"/>
      <c r="D189" s="87"/>
      <c r="E189" s="85"/>
      <c r="F189" s="14"/>
      <c r="G189" s="95"/>
      <c r="H189" s="17"/>
      <c r="I189" s="430"/>
      <c r="J189" s="430"/>
      <c r="K189" s="63"/>
      <c r="L189" s="250"/>
      <c r="M189" s="241" t="s">
        <v>7</v>
      </c>
      <c r="N189" s="242" t="s">
        <v>11</v>
      </c>
      <c r="O189" s="243">
        <f>IF(N189="SÍ",5,"0")</f>
        <v>5</v>
      </c>
      <c r="P189" s="240"/>
      <c r="Q189" s="245"/>
      <c r="R189" s="245"/>
      <c r="S189" s="246"/>
      <c r="T189" s="245"/>
      <c r="U189" s="246"/>
      <c r="V189" s="427"/>
      <c r="W189" s="245"/>
      <c r="X189" s="247"/>
      <c r="Y189" s="17"/>
      <c r="Z189" s="240"/>
      <c r="AA189" s="240"/>
      <c r="AB189" s="177"/>
      <c r="AC189" s="346"/>
      <c r="AD189" s="347"/>
      <c r="AE189" s="291"/>
      <c r="AF189" s="348"/>
      <c r="AG189" s="349"/>
      <c r="AH189" s="347"/>
      <c r="AI189" s="347"/>
      <c r="AJ189" s="348"/>
    </row>
    <row r="190" spans="1:36" ht="45" customHeight="1" x14ac:dyDescent="0.25">
      <c r="A190" s="72"/>
      <c r="B190" s="127"/>
      <c r="C190" s="85"/>
      <c r="D190" s="87"/>
      <c r="E190" s="85"/>
      <c r="F190" s="14"/>
      <c r="G190" s="95"/>
      <c r="H190" s="17"/>
      <c r="I190" s="430"/>
      <c r="J190" s="430"/>
      <c r="K190" s="63" t="s">
        <v>105</v>
      </c>
      <c r="L190" s="250"/>
      <c r="M190" s="251" t="s">
        <v>3</v>
      </c>
      <c r="N190" s="242" t="s">
        <v>12</v>
      </c>
      <c r="O190" s="243" t="str">
        <f>IF(N190="SÍ",15,"0")</f>
        <v>0</v>
      </c>
      <c r="P190" s="240"/>
      <c r="Q190" s="245"/>
      <c r="R190" s="245"/>
      <c r="S190" s="246"/>
      <c r="T190" s="245"/>
      <c r="U190" s="246"/>
      <c r="V190" s="427"/>
      <c r="W190" s="245"/>
      <c r="X190" s="247"/>
      <c r="Y190" s="17"/>
      <c r="Z190" s="240"/>
      <c r="AA190" s="240"/>
      <c r="AB190" s="63" t="s">
        <v>105</v>
      </c>
      <c r="AC190" s="346"/>
      <c r="AD190" s="347"/>
      <c r="AE190" s="291"/>
      <c r="AF190" s="348"/>
      <c r="AG190" s="349"/>
      <c r="AH190" s="347"/>
      <c r="AI190" s="347"/>
      <c r="AJ190" s="348"/>
    </row>
    <row r="191" spans="1:36" ht="45" customHeight="1" x14ac:dyDescent="0.25">
      <c r="A191" s="72"/>
      <c r="B191" s="127"/>
      <c r="C191" s="85"/>
      <c r="D191" s="87"/>
      <c r="E191" s="85"/>
      <c r="F191" s="14"/>
      <c r="G191" s="95"/>
      <c r="H191" s="17"/>
      <c r="I191" s="430"/>
      <c r="J191" s="430"/>
      <c r="K191" s="63"/>
      <c r="L191" s="250"/>
      <c r="M191" s="251" t="s">
        <v>4</v>
      </c>
      <c r="N191" s="242" t="s">
        <v>11</v>
      </c>
      <c r="O191" s="243">
        <f>IF(N191="SÍ",10,"0")</f>
        <v>10</v>
      </c>
      <c r="P191" s="240"/>
      <c r="Q191" s="245"/>
      <c r="R191" s="245"/>
      <c r="S191" s="246"/>
      <c r="T191" s="245"/>
      <c r="U191" s="246"/>
      <c r="V191" s="427"/>
      <c r="W191" s="245"/>
      <c r="X191" s="247"/>
      <c r="Y191" s="17"/>
      <c r="Z191" s="240"/>
      <c r="AA191" s="240"/>
      <c r="AB191" s="63"/>
      <c r="AC191" s="346"/>
      <c r="AD191" s="347"/>
      <c r="AE191" s="291"/>
      <c r="AF191" s="348"/>
      <c r="AG191" s="349"/>
      <c r="AH191" s="347"/>
      <c r="AI191" s="347"/>
      <c r="AJ191" s="348"/>
    </row>
    <row r="192" spans="1:36" ht="45" customHeight="1" x14ac:dyDescent="0.25">
      <c r="A192" s="72"/>
      <c r="B192" s="127"/>
      <c r="C192" s="85"/>
      <c r="D192" s="87"/>
      <c r="E192" s="85"/>
      <c r="F192" s="14"/>
      <c r="G192" s="95"/>
      <c r="H192" s="17"/>
      <c r="I192" s="430"/>
      <c r="J192" s="430"/>
      <c r="K192" s="63"/>
      <c r="L192" s="250"/>
      <c r="M192" s="241" t="s">
        <v>30</v>
      </c>
      <c r="N192" s="350" t="s">
        <v>11</v>
      </c>
      <c r="O192" s="243">
        <f>IF(N192="SÍ",15,"0")</f>
        <v>15</v>
      </c>
      <c r="P192" s="240"/>
      <c r="Q192" s="245"/>
      <c r="R192" s="245"/>
      <c r="S192" s="246"/>
      <c r="T192" s="245"/>
      <c r="U192" s="246"/>
      <c r="V192" s="427"/>
      <c r="W192" s="245"/>
      <c r="X192" s="247"/>
      <c r="Y192" s="17"/>
      <c r="Z192" s="240"/>
      <c r="AA192" s="240"/>
      <c r="AB192" s="63"/>
      <c r="AC192" s="346"/>
      <c r="AD192" s="347"/>
      <c r="AE192" s="291"/>
      <c r="AF192" s="348"/>
      <c r="AG192" s="349"/>
      <c r="AH192" s="347"/>
      <c r="AI192" s="347"/>
      <c r="AJ192" s="348"/>
    </row>
    <row r="193" spans="1:36" ht="45" customHeight="1" x14ac:dyDescent="0.25">
      <c r="A193" s="72"/>
      <c r="B193" s="127"/>
      <c r="C193" s="85"/>
      <c r="D193" s="87"/>
      <c r="E193" s="85"/>
      <c r="F193" s="14"/>
      <c r="G193" s="95"/>
      <c r="H193" s="17"/>
      <c r="I193" s="430"/>
      <c r="J193" s="430"/>
      <c r="K193" s="63"/>
      <c r="L193" s="250"/>
      <c r="M193" s="241" t="s">
        <v>63</v>
      </c>
      <c r="N193" s="242" t="s">
        <v>11</v>
      </c>
      <c r="O193" s="243">
        <f>IF(N193="SÍ",10,"0")</f>
        <v>10</v>
      </c>
      <c r="P193" s="240"/>
      <c r="Q193" s="245"/>
      <c r="R193" s="245"/>
      <c r="S193" s="246"/>
      <c r="T193" s="245"/>
      <c r="U193" s="246"/>
      <c r="V193" s="427"/>
      <c r="W193" s="245"/>
      <c r="X193" s="247"/>
      <c r="Y193" s="17"/>
      <c r="Z193" s="240"/>
      <c r="AA193" s="240"/>
      <c r="AB193" s="63"/>
      <c r="AC193" s="346"/>
      <c r="AD193" s="347"/>
      <c r="AE193" s="291"/>
      <c r="AF193" s="348"/>
      <c r="AG193" s="349"/>
      <c r="AH193" s="347"/>
      <c r="AI193" s="347"/>
      <c r="AJ193" s="348"/>
    </row>
    <row r="194" spans="1:36" ht="45" customHeight="1" x14ac:dyDescent="0.25">
      <c r="A194" s="72"/>
      <c r="B194" s="127"/>
      <c r="C194" s="85"/>
      <c r="D194" s="87"/>
      <c r="E194" s="85"/>
      <c r="F194" s="14"/>
      <c r="G194" s="95"/>
      <c r="H194" s="17"/>
      <c r="I194" s="430"/>
      <c r="J194" s="430"/>
      <c r="K194" s="63"/>
      <c r="L194" s="250"/>
      <c r="M194" s="241" t="s">
        <v>29</v>
      </c>
      <c r="N194" s="242" t="s">
        <v>11</v>
      </c>
      <c r="O194" s="243">
        <f>IF(N194="SÍ",30,"0")</f>
        <v>30</v>
      </c>
      <c r="P194" s="240"/>
      <c r="Q194" s="245"/>
      <c r="R194" s="245"/>
      <c r="S194" s="246"/>
      <c r="T194" s="245"/>
      <c r="U194" s="246"/>
      <c r="V194" s="427"/>
      <c r="W194" s="245"/>
      <c r="X194" s="247"/>
      <c r="Y194" s="17"/>
      <c r="Z194" s="240"/>
      <c r="AA194" s="240"/>
      <c r="AB194" s="63"/>
      <c r="AC194" s="346"/>
      <c r="AD194" s="347"/>
      <c r="AE194" s="291"/>
      <c r="AF194" s="348"/>
      <c r="AG194" s="349"/>
      <c r="AH194" s="347"/>
      <c r="AI194" s="347"/>
      <c r="AJ194" s="348"/>
    </row>
    <row r="195" spans="1:36" ht="66.75" customHeight="1" x14ac:dyDescent="0.25">
      <c r="A195" s="72"/>
      <c r="B195" s="127"/>
      <c r="C195" s="87" t="s">
        <v>286</v>
      </c>
      <c r="D195" s="87" t="s">
        <v>287</v>
      </c>
      <c r="E195" s="87" t="s">
        <v>288</v>
      </c>
      <c r="F195" s="14" t="s">
        <v>13</v>
      </c>
      <c r="G195" s="95"/>
      <c r="H195" s="17" t="s">
        <v>289</v>
      </c>
      <c r="I195" s="430"/>
      <c r="J195" s="430"/>
      <c r="K195" s="41">
        <v>20</v>
      </c>
      <c r="L195" s="83" t="s">
        <v>290</v>
      </c>
      <c r="M195" s="241" t="s">
        <v>6</v>
      </c>
      <c r="N195" s="242" t="s">
        <v>12</v>
      </c>
      <c r="O195" s="243" t="str">
        <f>IF(N195="SÍ",15,"0")</f>
        <v>0</v>
      </c>
      <c r="P195" s="244">
        <f>SUM(O195:O201)</f>
        <v>70</v>
      </c>
      <c r="Q195" s="245">
        <f>IF(AND($P195&gt;=0,$P195&lt;=50),0,IF(AND($P195&gt;50,$P195&lt;=75),1,IF(AND($P195&gt;75,$P195&lt;=100),2,"")))</f>
        <v>1</v>
      </c>
      <c r="R195" s="245">
        <f>$G195-$Q195</f>
        <v>-1</v>
      </c>
      <c r="S195" s="246">
        <f>IF($R195&lt;=0,1,$R195)</f>
        <v>1</v>
      </c>
      <c r="T195" s="245">
        <f>$I195-$Q195</f>
        <v>-1</v>
      </c>
      <c r="U195" s="246">
        <f>IF($T195=19,10,IF($T195=18,5,IF($T195=9,5,IF($T195=8,5,I195))))</f>
        <v>0</v>
      </c>
      <c r="V195" s="427" t="s">
        <v>9</v>
      </c>
      <c r="W195" s="245" t="s">
        <v>13</v>
      </c>
      <c r="X195" s="247">
        <f>IF($V195="PROBABILIDAD",$S195,$G195)</f>
        <v>0</v>
      </c>
      <c r="Y195" s="17" t="s">
        <v>20</v>
      </c>
      <c r="Z195" s="240">
        <f>IF($V195="IMPACTO",$U195,$I195)</f>
        <v>0</v>
      </c>
      <c r="AA195" s="240">
        <f>$X195*$Z195</f>
        <v>0</v>
      </c>
      <c r="AB195" s="177">
        <v>10</v>
      </c>
      <c r="AC195" s="351" t="s">
        <v>291</v>
      </c>
      <c r="AD195" s="352">
        <v>43830</v>
      </c>
      <c r="AE195" s="353" t="s">
        <v>292</v>
      </c>
      <c r="AF195" s="261" t="s">
        <v>293</v>
      </c>
      <c r="AG195" s="354"/>
      <c r="AH195" s="355"/>
      <c r="AI195" s="355"/>
      <c r="AJ195" s="261" t="s">
        <v>294</v>
      </c>
    </row>
    <row r="196" spans="1:36" ht="61.5" customHeight="1" x14ac:dyDescent="0.25">
      <c r="A196" s="72"/>
      <c r="B196" s="127"/>
      <c r="C196" s="85"/>
      <c r="D196" s="87"/>
      <c r="E196" s="85"/>
      <c r="F196" s="14"/>
      <c r="G196" s="95"/>
      <c r="H196" s="17"/>
      <c r="I196" s="430"/>
      <c r="J196" s="430"/>
      <c r="K196" s="41"/>
      <c r="L196" s="83"/>
      <c r="M196" s="241" t="s">
        <v>7</v>
      </c>
      <c r="N196" s="242" t="s">
        <v>11</v>
      </c>
      <c r="O196" s="243">
        <f>IF(N196="SÍ",5,"0")</f>
        <v>5</v>
      </c>
      <c r="P196" s="240"/>
      <c r="Q196" s="245"/>
      <c r="R196" s="245"/>
      <c r="S196" s="246"/>
      <c r="T196" s="245"/>
      <c r="U196" s="246"/>
      <c r="V196" s="427"/>
      <c r="W196" s="245"/>
      <c r="X196" s="247"/>
      <c r="Y196" s="17"/>
      <c r="Z196" s="240"/>
      <c r="AA196" s="240"/>
      <c r="AB196" s="177"/>
      <c r="AC196" s="346"/>
      <c r="AD196" s="347"/>
      <c r="AE196" s="356"/>
      <c r="AF196" s="348"/>
      <c r="AG196" s="349"/>
      <c r="AH196" s="347"/>
      <c r="AI196" s="347"/>
      <c r="AJ196" s="348"/>
    </row>
    <row r="197" spans="1:36" ht="42.75" customHeight="1" x14ac:dyDescent="0.25">
      <c r="A197" s="72"/>
      <c r="B197" s="127"/>
      <c r="C197" s="85"/>
      <c r="D197" s="87"/>
      <c r="E197" s="85"/>
      <c r="F197" s="14"/>
      <c r="G197" s="95"/>
      <c r="H197" s="17"/>
      <c r="I197" s="430"/>
      <c r="J197" s="430"/>
      <c r="K197" s="41" t="s">
        <v>153</v>
      </c>
      <c r="L197" s="83"/>
      <c r="M197" s="251" t="s">
        <v>3</v>
      </c>
      <c r="N197" s="242" t="s">
        <v>12</v>
      </c>
      <c r="O197" s="243" t="str">
        <f>IF(N197="SÍ",15,"0")</f>
        <v>0</v>
      </c>
      <c r="P197" s="240"/>
      <c r="Q197" s="245"/>
      <c r="R197" s="245"/>
      <c r="S197" s="246"/>
      <c r="T197" s="245"/>
      <c r="U197" s="246"/>
      <c r="V197" s="427"/>
      <c r="W197" s="245"/>
      <c r="X197" s="247"/>
      <c r="Y197" s="17"/>
      <c r="Z197" s="240"/>
      <c r="AA197" s="240"/>
      <c r="AB197" s="63" t="s">
        <v>105</v>
      </c>
      <c r="AC197" s="346"/>
      <c r="AD197" s="347"/>
      <c r="AE197" s="356"/>
      <c r="AF197" s="348"/>
      <c r="AG197" s="349"/>
      <c r="AH197" s="347"/>
      <c r="AI197" s="347"/>
      <c r="AJ197" s="348"/>
    </row>
    <row r="198" spans="1:36" ht="42.75" customHeight="1" x14ac:dyDescent="0.25">
      <c r="A198" s="72"/>
      <c r="B198" s="127"/>
      <c r="C198" s="85"/>
      <c r="D198" s="87"/>
      <c r="E198" s="85"/>
      <c r="F198" s="14"/>
      <c r="G198" s="95"/>
      <c r="H198" s="17"/>
      <c r="I198" s="430"/>
      <c r="J198" s="430"/>
      <c r="K198" s="41"/>
      <c r="L198" s="83"/>
      <c r="M198" s="251" t="s">
        <v>4</v>
      </c>
      <c r="N198" s="242" t="s">
        <v>11</v>
      </c>
      <c r="O198" s="243">
        <f>IF(N198="SÍ",10,"0")</f>
        <v>10</v>
      </c>
      <c r="P198" s="240"/>
      <c r="Q198" s="245"/>
      <c r="R198" s="245"/>
      <c r="S198" s="246"/>
      <c r="T198" s="245"/>
      <c r="U198" s="246"/>
      <c r="V198" s="427"/>
      <c r="W198" s="245"/>
      <c r="X198" s="247"/>
      <c r="Y198" s="17"/>
      <c r="Z198" s="240"/>
      <c r="AA198" s="240"/>
      <c r="AB198" s="63"/>
      <c r="AC198" s="346"/>
      <c r="AD198" s="347"/>
      <c r="AE198" s="356"/>
      <c r="AF198" s="348"/>
      <c r="AG198" s="349"/>
      <c r="AH198" s="347"/>
      <c r="AI198" s="347"/>
      <c r="AJ198" s="348"/>
    </row>
    <row r="199" spans="1:36" ht="42.75" customHeight="1" x14ac:dyDescent="0.25">
      <c r="A199" s="72"/>
      <c r="B199" s="127"/>
      <c r="C199" s="85"/>
      <c r="D199" s="87"/>
      <c r="E199" s="85"/>
      <c r="F199" s="14"/>
      <c r="G199" s="95"/>
      <c r="H199" s="17"/>
      <c r="I199" s="430"/>
      <c r="J199" s="430"/>
      <c r="K199" s="41"/>
      <c r="L199" s="83"/>
      <c r="M199" s="241" t="s">
        <v>30</v>
      </c>
      <c r="N199" s="242" t="s">
        <v>11</v>
      </c>
      <c r="O199" s="243">
        <f>IF(N199="SÍ",15,"0")</f>
        <v>15</v>
      </c>
      <c r="P199" s="240"/>
      <c r="Q199" s="245"/>
      <c r="R199" s="245"/>
      <c r="S199" s="246"/>
      <c r="T199" s="245"/>
      <c r="U199" s="246"/>
      <c r="V199" s="427"/>
      <c r="W199" s="245"/>
      <c r="X199" s="247"/>
      <c r="Y199" s="17"/>
      <c r="Z199" s="240"/>
      <c r="AA199" s="240"/>
      <c r="AB199" s="63"/>
      <c r="AC199" s="346"/>
      <c r="AD199" s="347"/>
      <c r="AE199" s="356"/>
      <c r="AF199" s="348"/>
      <c r="AG199" s="349"/>
      <c r="AH199" s="347"/>
      <c r="AI199" s="347"/>
      <c r="AJ199" s="348"/>
    </row>
    <row r="200" spans="1:36" ht="42.75" customHeight="1" x14ac:dyDescent="0.25">
      <c r="A200" s="72"/>
      <c r="B200" s="127"/>
      <c r="C200" s="85"/>
      <c r="D200" s="87"/>
      <c r="E200" s="85"/>
      <c r="F200" s="14"/>
      <c r="G200" s="95"/>
      <c r="H200" s="17"/>
      <c r="I200" s="430"/>
      <c r="J200" s="430"/>
      <c r="K200" s="41"/>
      <c r="L200" s="83"/>
      <c r="M200" s="241" t="s">
        <v>63</v>
      </c>
      <c r="N200" s="242" t="s">
        <v>11</v>
      </c>
      <c r="O200" s="243">
        <f>IF(N200="SÍ",10,"0")</f>
        <v>10</v>
      </c>
      <c r="P200" s="240"/>
      <c r="Q200" s="245"/>
      <c r="R200" s="245"/>
      <c r="S200" s="246"/>
      <c r="T200" s="245"/>
      <c r="U200" s="246"/>
      <c r="V200" s="427"/>
      <c r="W200" s="245"/>
      <c r="X200" s="247"/>
      <c r="Y200" s="17"/>
      <c r="Z200" s="240"/>
      <c r="AA200" s="240"/>
      <c r="AB200" s="63"/>
      <c r="AC200" s="346"/>
      <c r="AD200" s="347"/>
      <c r="AE200" s="356"/>
      <c r="AF200" s="348"/>
      <c r="AG200" s="349"/>
      <c r="AH200" s="347"/>
      <c r="AI200" s="347"/>
      <c r="AJ200" s="348"/>
    </row>
    <row r="201" spans="1:36" ht="42.75" customHeight="1" thickBot="1" x14ac:dyDescent="0.3">
      <c r="A201" s="80"/>
      <c r="B201" s="357"/>
      <c r="C201" s="88"/>
      <c r="D201" s="90"/>
      <c r="E201" s="88"/>
      <c r="F201" s="15"/>
      <c r="G201" s="96"/>
      <c r="H201" s="18"/>
      <c r="I201" s="441"/>
      <c r="J201" s="441"/>
      <c r="K201" s="42"/>
      <c r="L201" s="358"/>
      <c r="M201" s="255" t="s">
        <v>29</v>
      </c>
      <c r="N201" s="65" t="s">
        <v>11</v>
      </c>
      <c r="O201" s="256">
        <f>IF(N201="SÍ",30,"0")</f>
        <v>30</v>
      </c>
      <c r="P201" s="253"/>
      <c r="Q201" s="257"/>
      <c r="R201" s="257"/>
      <c r="S201" s="258"/>
      <c r="T201" s="257"/>
      <c r="U201" s="258"/>
      <c r="V201" s="428"/>
      <c r="W201" s="257"/>
      <c r="X201" s="260"/>
      <c r="Y201" s="18"/>
      <c r="Z201" s="253"/>
      <c r="AA201" s="253"/>
      <c r="AB201" s="79"/>
      <c r="AC201" s="346"/>
      <c r="AD201" s="347"/>
      <c r="AE201" s="356"/>
      <c r="AF201" s="348"/>
      <c r="AG201" s="349"/>
      <c r="AH201" s="347"/>
      <c r="AI201" s="347"/>
      <c r="AJ201" s="348"/>
    </row>
    <row r="202" spans="1:36" ht="48.75" customHeight="1" x14ac:dyDescent="0.25">
      <c r="A202" s="359" t="s">
        <v>347</v>
      </c>
      <c r="B202" s="318" t="s">
        <v>71</v>
      </c>
      <c r="C202" s="91" t="s">
        <v>303</v>
      </c>
      <c r="D202" s="91" t="s">
        <v>72</v>
      </c>
      <c r="E202" s="91" t="s">
        <v>304</v>
      </c>
      <c r="F202" s="13" t="s">
        <v>15</v>
      </c>
      <c r="G202" s="442"/>
      <c r="H202" s="16" t="s">
        <v>20</v>
      </c>
      <c r="I202" s="443"/>
      <c r="J202" s="443"/>
      <c r="K202" s="266">
        <v>30</v>
      </c>
      <c r="L202" s="84" t="s">
        <v>308</v>
      </c>
      <c r="M202" s="300" t="s">
        <v>6</v>
      </c>
      <c r="N202" s="301" t="s">
        <v>11</v>
      </c>
      <c r="O202" s="302">
        <f>IF(N202="SÍ",15,"0")</f>
        <v>15</v>
      </c>
      <c r="P202" s="303">
        <f>SUM(O202:O208)</f>
        <v>55</v>
      </c>
      <c r="Q202" s="304">
        <f>IF(AND($P202&gt;=0,$P202&lt;=50),0,IF(AND($P202&gt;50,$P202&lt;=75),1,IF(AND($P202&gt;75,$P202&lt;=100),2,"")))</f>
        <v>1</v>
      </c>
      <c r="R202" s="304">
        <f>$G202-$Q202</f>
        <v>-1</v>
      </c>
      <c r="S202" s="305">
        <f>IF($R202&lt;=0,1,$R202)</f>
        <v>1</v>
      </c>
      <c r="T202" s="304">
        <f>$I202-$Q202</f>
        <v>-1</v>
      </c>
      <c r="U202" s="305">
        <f>IF($T202=19,10,IF($T202=18,5,IF($T202=9,5,IF($T202=8,5,I202))))</f>
        <v>0</v>
      </c>
      <c r="V202" s="429" t="s">
        <v>9</v>
      </c>
      <c r="W202" s="304" t="s">
        <v>14</v>
      </c>
      <c r="X202" s="421">
        <f>IF($V202="PROBABILIDAD",$S202,$G202)</f>
        <v>0</v>
      </c>
      <c r="Y202" s="16" t="s">
        <v>20</v>
      </c>
      <c r="Z202" s="299">
        <f>IF($V202="IMPACTO",$U202,$I202)</f>
        <v>0</v>
      </c>
      <c r="AA202" s="299">
        <f>$X202*$Z202</f>
        <v>0</v>
      </c>
      <c r="AB202" s="276">
        <v>20</v>
      </c>
      <c r="AC202" s="91" t="s">
        <v>310</v>
      </c>
      <c r="AD202" s="360">
        <v>43830</v>
      </c>
      <c r="AE202" s="91" t="s">
        <v>311</v>
      </c>
      <c r="AF202" s="91" t="s">
        <v>312</v>
      </c>
      <c r="AG202" s="361"/>
      <c r="AH202" s="361"/>
      <c r="AI202" s="91" t="s">
        <v>313</v>
      </c>
      <c r="AJ202" s="227" t="s">
        <v>314</v>
      </c>
    </row>
    <row r="203" spans="1:36" ht="48.75" customHeight="1" x14ac:dyDescent="0.25">
      <c r="A203" s="362"/>
      <c r="B203" s="127"/>
      <c r="C203" s="85"/>
      <c r="D203" s="87"/>
      <c r="E203" s="85"/>
      <c r="F203" s="14"/>
      <c r="G203" s="95"/>
      <c r="H203" s="17"/>
      <c r="I203" s="430"/>
      <c r="J203" s="430"/>
      <c r="K203" s="41"/>
      <c r="L203" s="83"/>
      <c r="M203" s="241" t="s">
        <v>7</v>
      </c>
      <c r="N203" s="242" t="s">
        <v>11</v>
      </c>
      <c r="O203" s="243">
        <f>IF(N203="SÍ",5,"0")</f>
        <v>5</v>
      </c>
      <c r="P203" s="240"/>
      <c r="Q203" s="245"/>
      <c r="R203" s="245"/>
      <c r="S203" s="246"/>
      <c r="T203" s="245"/>
      <c r="U203" s="246"/>
      <c r="V203" s="427"/>
      <c r="W203" s="245"/>
      <c r="X203" s="247"/>
      <c r="Y203" s="17"/>
      <c r="Z203" s="240"/>
      <c r="AA203" s="240"/>
      <c r="AB203" s="248"/>
      <c r="AC203" s="87"/>
      <c r="AD203" s="85"/>
      <c r="AE203" s="87"/>
      <c r="AF203" s="87"/>
      <c r="AG203" s="85"/>
      <c r="AH203" s="85"/>
      <c r="AI203" s="87"/>
      <c r="AJ203" s="238"/>
    </row>
    <row r="204" spans="1:36" ht="37.5" customHeight="1" x14ac:dyDescent="0.25">
      <c r="A204" s="362"/>
      <c r="B204" s="127"/>
      <c r="C204" s="85"/>
      <c r="D204" s="87"/>
      <c r="E204" s="85"/>
      <c r="F204" s="14"/>
      <c r="G204" s="95"/>
      <c r="H204" s="17"/>
      <c r="I204" s="430"/>
      <c r="J204" s="430"/>
      <c r="K204" s="41" t="s">
        <v>106</v>
      </c>
      <c r="L204" s="83"/>
      <c r="M204" s="251" t="s">
        <v>3</v>
      </c>
      <c r="N204" s="242" t="s">
        <v>12</v>
      </c>
      <c r="O204" s="243" t="str">
        <f>IF(N204="SÍ",15,"0")</f>
        <v>0</v>
      </c>
      <c r="P204" s="240"/>
      <c r="Q204" s="245"/>
      <c r="R204" s="245"/>
      <c r="S204" s="246"/>
      <c r="T204" s="245"/>
      <c r="U204" s="246"/>
      <c r="V204" s="427"/>
      <c r="W204" s="245"/>
      <c r="X204" s="247"/>
      <c r="Y204" s="17"/>
      <c r="Z204" s="240"/>
      <c r="AA204" s="240"/>
      <c r="AB204" s="41" t="s">
        <v>153</v>
      </c>
      <c r="AC204" s="87"/>
      <c r="AD204" s="85"/>
      <c r="AE204" s="87"/>
      <c r="AF204" s="87"/>
      <c r="AG204" s="85"/>
      <c r="AH204" s="85"/>
      <c r="AI204" s="87"/>
      <c r="AJ204" s="238"/>
    </row>
    <row r="205" spans="1:36" ht="37.5" customHeight="1" x14ac:dyDescent="0.25">
      <c r="A205" s="362"/>
      <c r="B205" s="127"/>
      <c r="C205" s="85"/>
      <c r="D205" s="87"/>
      <c r="E205" s="85"/>
      <c r="F205" s="14"/>
      <c r="G205" s="95"/>
      <c r="H205" s="17"/>
      <c r="I205" s="430"/>
      <c r="J205" s="430"/>
      <c r="K205" s="41"/>
      <c r="L205" s="83"/>
      <c r="M205" s="251" t="s">
        <v>4</v>
      </c>
      <c r="N205" s="242" t="s">
        <v>11</v>
      </c>
      <c r="O205" s="243">
        <f>IF(N205="SÍ",10,"0")</f>
        <v>10</v>
      </c>
      <c r="P205" s="240"/>
      <c r="Q205" s="245"/>
      <c r="R205" s="245"/>
      <c r="S205" s="246"/>
      <c r="T205" s="245"/>
      <c r="U205" s="246"/>
      <c r="V205" s="427"/>
      <c r="W205" s="245"/>
      <c r="X205" s="247"/>
      <c r="Y205" s="17"/>
      <c r="Z205" s="240"/>
      <c r="AA205" s="240"/>
      <c r="AB205" s="41"/>
      <c r="AC205" s="87"/>
      <c r="AD205" s="85"/>
      <c r="AE205" s="87"/>
      <c r="AF205" s="87"/>
      <c r="AG205" s="85"/>
      <c r="AH205" s="85"/>
      <c r="AI205" s="87"/>
      <c r="AJ205" s="238"/>
    </row>
    <row r="206" spans="1:36" ht="37.5" customHeight="1" x14ac:dyDescent="0.25">
      <c r="A206" s="362"/>
      <c r="B206" s="127"/>
      <c r="C206" s="85"/>
      <c r="D206" s="87"/>
      <c r="E206" s="85"/>
      <c r="F206" s="14"/>
      <c r="G206" s="95"/>
      <c r="H206" s="17"/>
      <c r="I206" s="430"/>
      <c r="J206" s="430"/>
      <c r="K206" s="41"/>
      <c r="L206" s="83"/>
      <c r="M206" s="241" t="s">
        <v>30</v>
      </c>
      <c r="N206" s="350" t="s">
        <v>11</v>
      </c>
      <c r="O206" s="243">
        <f>IF(N206="SÍ",15,"0")</f>
        <v>15</v>
      </c>
      <c r="P206" s="240"/>
      <c r="Q206" s="245"/>
      <c r="R206" s="245"/>
      <c r="S206" s="246"/>
      <c r="T206" s="245"/>
      <c r="U206" s="246"/>
      <c r="V206" s="427"/>
      <c r="W206" s="245"/>
      <c r="X206" s="247"/>
      <c r="Y206" s="17"/>
      <c r="Z206" s="240"/>
      <c r="AA206" s="240"/>
      <c r="AB206" s="41"/>
      <c r="AC206" s="87"/>
      <c r="AD206" s="85"/>
      <c r="AE206" s="87"/>
      <c r="AF206" s="87"/>
      <c r="AG206" s="85"/>
      <c r="AH206" s="85"/>
      <c r="AI206" s="87"/>
      <c r="AJ206" s="238"/>
    </row>
    <row r="207" spans="1:36" ht="37.5" customHeight="1" x14ac:dyDescent="0.25">
      <c r="A207" s="362"/>
      <c r="B207" s="127"/>
      <c r="C207" s="85"/>
      <c r="D207" s="87"/>
      <c r="E207" s="85"/>
      <c r="F207" s="14"/>
      <c r="G207" s="95"/>
      <c r="H207" s="17"/>
      <c r="I207" s="430"/>
      <c r="J207" s="430"/>
      <c r="K207" s="41"/>
      <c r="L207" s="83"/>
      <c r="M207" s="241" t="s">
        <v>63</v>
      </c>
      <c r="N207" s="242" t="s">
        <v>11</v>
      </c>
      <c r="O207" s="243">
        <f>IF(N207="SÍ",10,"0")</f>
        <v>10</v>
      </c>
      <c r="P207" s="240"/>
      <c r="Q207" s="245"/>
      <c r="R207" s="245"/>
      <c r="S207" s="246"/>
      <c r="T207" s="245"/>
      <c r="U207" s="246"/>
      <c r="V207" s="427"/>
      <c r="W207" s="245"/>
      <c r="X207" s="247"/>
      <c r="Y207" s="17"/>
      <c r="Z207" s="240"/>
      <c r="AA207" s="240"/>
      <c r="AB207" s="41"/>
      <c r="AC207" s="87"/>
      <c r="AD207" s="85"/>
      <c r="AE207" s="87"/>
      <c r="AF207" s="87"/>
      <c r="AG207" s="85"/>
      <c r="AH207" s="85"/>
      <c r="AI207" s="87"/>
      <c r="AJ207" s="238"/>
    </row>
    <row r="208" spans="1:36" ht="37.5" customHeight="1" x14ac:dyDescent="0.25">
      <c r="A208" s="362"/>
      <c r="B208" s="127"/>
      <c r="C208" s="85"/>
      <c r="D208" s="87"/>
      <c r="E208" s="85"/>
      <c r="F208" s="14"/>
      <c r="G208" s="95"/>
      <c r="H208" s="17"/>
      <c r="I208" s="430"/>
      <c r="J208" s="430"/>
      <c r="K208" s="41"/>
      <c r="L208" s="83"/>
      <c r="M208" s="241" t="s">
        <v>29</v>
      </c>
      <c r="N208" s="242" t="s">
        <v>12</v>
      </c>
      <c r="O208" s="243" t="str">
        <f>IF(N208="SÍ",30,"0")</f>
        <v>0</v>
      </c>
      <c r="P208" s="240"/>
      <c r="Q208" s="245"/>
      <c r="R208" s="245"/>
      <c r="S208" s="246"/>
      <c r="T208" s="245"/>
      <c r="U208" s="246"/>
      <c r="V208" s="427"/>
      <c r="W208" s="245"/>
      <c r="X208" s="247"/>
      <c r="Y208" s="17"/>
      <c r="Z208" s="240"/>
      <c r="AA208" s="240"/>
      <c r="AB208" s="41"/>
      <c r="AC208" s="87"/>
      <c r="AD208" s="85"/>
      <c r="AE208" s="87"/>
      <c r="AF208" s="87"/>
      <c r="AG208" s="85"/>
      <c r="AH208" s="85"/>
      <c r="AI208" s="87"/>
      <c r="AJ208" s="238"/>
    </row>
    <row r="209" spans="1:36" ht="47.25" customHeight="1" x14ac:dyDescent="0.25">
      <c r="A209" s="362"/>
      <c r="B209" s="127"/>
      <c r="C209" s="87" t="s">
        <v>305</v>
      </c>
      <c r="D209" s="87" t="s">
        <v>306</v>
      </c>
      <c r="E209" s="87" t="s">
        <v>307</v>
      </c>
      <c r="F209" s="14" t="s">
        <v>16</v>
      </c>
      <c r="G209" s="95"/>
      <c r="H209" s="17" t="s">
        <v>20</v>
      </c>
      <c r="I209" s="430"/>
      <c r="J209" s="430"/>
      <c r="K209" s="41">
        <v>40</v>
      </c>
      <c r="L209" s="83" t="s">
        <v>309</v>
      </c>
      <c r="M209" s="241" t="s">
        <v>6</v>
      </c>
      <c r="N209" s="242" t="s">
        <v>12</v>
      </c>
      <c r="O209" s="243" t="str">
        <f>IF(N209="SÍ",15,"0")</f>
        <v>0</v>
      </c>
      <c r="P209" s="244">
        <f>SUM(O209:O215)</f>
        <v>75</v>
      </c>
      <c r="Q209" s="245">
        <f>IF(AND($P209&gt;=0,$P209&lt;=50),0,IF(AND($P209&gt;50,$P209&lt;=75),1,IF(AND($P209&gt;75,$P209&lt;=100),2,"")))</f>
        <v>1</v>
      </c>
      <c r="R209" s="245">
        <f>$G209-$Q209</f>
        <v>-1</v>
      </c>
      <c r="S209" s="246">
        <f>IF($R209&lt;=0,1,$R209)</f>
        <v>1</v>
      </c>
      <c r="T209" s="245">
        <f>$I209-$Q209</f>
        <v>-1</v>
      </c>
      <c r="U209" s="246">
        <f>IF($T209=19,10,IF($T209=18,5,IF($T209=9,5,IF($T209=8,5,I209))))</f>
        <v>0</v>
      </c>
      <c r="V209" s="427" t="s">
        <v>9</v>
      </c>
      <c r="W209" s="14" t="s">
        <v>16</v>
      </c>
      <c r="X209" s="247">
        <f>IF($V209="PROBABILIDAD",$S209,$G209)</f>
        <v>0</v>
      </c>
      <c r="Y209" s="17" t="s">
        <v>18</v>
      </c>
      <c r="Z209" s="240">
        <f>IF($V209="IMPACTO",$U209,$I209)</f>
        <v>0</v>
      </c>
      <c r="AA209" s="240">
        <f>$X209*$Z209</f>
        <v>0</v>
      </c>
      <c r="AB209" s="248">
        <v>20</v>
      </c>
      <c r="AC209" s="87" t="s">
        <v>315</v>
      </c>
      <c r="AD209" s="363">
        <v>43830</v>
      </c>
      <c r="AE209" s="87" t="s">
        <v>316</v>
      </c>
      <c r="AF209" s="87" t="s">
        <v>317</v>
      </c>
      <c r="AG209" s="249"/>
      <c r="AH209" s="87"/>
      <c r="AI209" s="87" t="s">
        <v>313</v>
      </c>
      <c r="AJ209" s="238" t="s">
        <v>318</v>
      </c>
    </row>
    <row r="210" spans="1:36" ht="51.75" customHeight="1" x14ac:dyDescent="0.25">
      <c r="A210" s="362"/>
      <c r="B210" s="127"/>
      <c r="C210" s="85"/>
      <c r="D210" s="87"/>
      <c r="E210" s="85"/>
      <c r="F210" s="14"/>
      <c r="G210" s="95"/>
      <c r="H210" s="17"/>
      <c r="I210" s="430"/>
      <c r="J210" s="430"/>
      <c r="K210" s="41"/>
      <c r="L210" s="364"/>
      <c r="M210" s="241" t="s">
        <v>7</v>
      </c>
      <c r="N210" s="242" t="s">
        <v>11</v>
      </c>
      <c r="O210" s="243">
        <f>IF(N210="SÍ",5,"0")</f>
        <v>5</v>
      </c>
      <c r="P210" s="240"/>
      <c r="Q210" s="245"/>
      <c r="R210" s="245"/>
      <c r="S210" s="246"/>
      <c r="T210" s="245"/>
      <c r="U210" s="246"/>
      <c r="V210" s="427"/>
      <c r="W210" s="14"/>
      <c r="X210" s="247"/>
      <c r="Y210" s="17"/>
      <c r="Z210" s="240"/>
      <c r="AA210" s="240"/>
      <c r="AB210" s="248"/>
      <c r="AC210" s="87"/>
      <c r="AD210" s="85"/>
      <c r="AE210" s="87"/>
      <c r="AF210" s="87"/>
      <c r="AG210" s="85"/>
      <c r="AH210" s="87"/>
      <c r="AI210" s="87"/>
      <c r="AJ210" s="238"/>
    </row>
    <row r="211" spans="1:36" ht="37.5" customHeight="1" x14ac:dyDescent="0.25">
      <c r="A211" s="362"/>
      <c r="B211" s="127"/>
      <c r="C211" s="85"/>
      <c r="D211" s="87"/>
      <c r="E211" s="85"/>
      <c r="F211" s="14"/>
      <c r="G211" s="95"/>
      <c r="H211" s="17"/>
      <c r="I211" s="430"/>
      <c r="J211" s="430"/>
      <c r="K211" s="41" t="s">
        <v>106</v>
      </c>
      <c r="L211" s="364"/>
      <c r="M211" s="251" t="s">
        <v>3</v>
      </c>
      <c r="N211" s="242" t="s">
        <v>11</v>
      </c>
      <c r="O211" s="243">
        <f>IF(N211="SÍ",15,"0")</f>
        <v>15</v>
      </c>
      <c r="P211" s="240"/>
      <c r="Q211" s="245"/>
      <c r="R211" s="245"/>
      <c r="S211" s="246"/>
      <c r="T211" s="245"/>
      <c r="U211" s="246"/>
      <c r="V211" s="427"/>
      <c r="W211" s="14"/>
      <c r="X211" s="247"/>
      <c r="Y211" s="17"/>
      <c r="Z211" s="240"/>
      <c r="AA211" s="240"/>
      <c r="AB211" s="41" t="s">
        <v>153</v>
      </c>
      <c r="AC211" s="87"/>
      <c r="AD211" s="85"/>
      <c r="AE211" s="87"/>
      <c r="AF211" s="87"/>
      <c r="AG211" s="85"/>
      <c r="AH211" s="87"/>
      <c r="AI211" s="87"/>
      <c r="AJ211" s="238"/>
    </row>
    <row r="212" spans="1:36" ht="37.5" customHeight="1" x14ac:dyDescent="0.25">
      <c r="A212" s="362"/>
      <c r="B212" s="127"/>
      <c r="C212" s="85"/>
      <c r="D212" s="87"/>
      <c r="E212" s="85"/>
      <c r="F212" s="14"/>
      <c r="G212" s="95"/>
      <c r="H212" s="17"/>
      <c r="I212" s="430"/>
      <c r="J212" s="430"/>
      <c r="K212" s="41"/>
      <c r="L212" s="364"/>
      <c r="M212" s="251" t="s">
        <v>4</v>
      </c>
      <c r="N212" s="242" t="s">
        <v>12</v>
      </c>
      <c r="O212" s="243" t="str">
        <f>IF(N212="SÍ",10,"0")</f>
        <v>0</v>
      </c>
      <c r="P212" s="240"/>
      <c r="Q212" s="245"/>
      <c r="R212" s="245"/>
      <c r="S212" s="246"/>
      <c r="T212" s="245"/>
      <c r="U212" s="246"/>
      <c r="V212" s="427"/>
      <c r="W212" s="14"/>
      <c r="X212" s="247"/>
      <c r="Y212" s="17"/>
      <c r="Z212" s="240"/>
      <c r="AA212" s="240"/>
      <c r="AB212" s="41"/>
      <c r="AC212" s="87"/>
      <c r="AD212" s="85"/>
      <c r="AE212" s="87"/>
      <c r="AF212" s="87"/>
      <c r="AG212" s="85"/>
      <c r="AH212" s="87"/>
      <c r="AI212" s="87"/>
      <c r="AJ212" s="238"/>
    </row>
    <row r="213" spans="1:36" ht="37.5" customHeight="1" x14ac:dyDescent="0.25">
      <c r="A213" s="362"/>
      <c r="B213" s="127"/>
      <c r="C213" s="85"/>
      <c r="D213" s="87"/>
      <c r="E213" s="85"/>
      <c r="F213" s="14"/>
      <c r="G213" s="95"/>
      <c r="H213" s="17"/>
      <c r="I213" s="430"/>
      <c r="J213" s="430"/>
      <c r="K213" s="41"/>
      <c r="L213" s="364"/>
      <c r="M213" s="241" t="s">
        <v>30</v>
      </c>
      <c r="N213" s="242" t="s">
        <v>11</v>
      </c>
      <c r="O213" s="243">
        <f>IF(N213="SÍ",15,"0")</f>
        <v>15</v>
      </c>
      <c r="P213" s="240"/>
      <c r="Q213" s="245"/>
      <c r="R213" s="245"/>
      <c r="S213" s="246"/>
      <c r="T213" s="245"/>
      <c r="U213" s="246"/>
      <c r="V213" s="427"/>
      <c r="W213" s="14"/>
      <c r="X213" s="247"/>
      <c r="Y213" s="17"/>
      <c r="Z213" s="240"/>
      <c r="AA213" s="240"/>
      <c r="AB213" s="41"/>
      <c r="AC213" s="87"/>
      <c r="AD213" s="85"/>
      <c r="AE213" s="87"/>
      <c r="AF213" s="87"/>
      <c r="AG213" s="85"/>
      <c r="AH213" s="87"/>
      <c r="AI213" s="87"/>
      <c r="AJ213" s="238"/>
    </row>
    <row r="214" spans="1:36" ht="37.5" customHeight="1" x14ac:dyDescent="0.25">
      <c r="A214" s="362"/>
      <c r="B214" s="127"/>
      <c r="C214" s="85"/>
      <c r="D214" s="87"/>
      <c r="E214" s="85"/>
      <c r="F214" s="14"/>
      <c r="G214" s="95"/>
      <c r="H214" s="17"/>
      <c r="I214" s="430"/>
      <c r="J214" s="430"/>
      <c r="K214" s="41"/>
      <c r="L214" s="364"/>
      <c r="M214" s="241" t="s">
        <v>63</v>
      </c>
      <c r="N214" s="242" t="s">
        <v>11</v>
      </c>
      <c r="O214" s="243">
        <f>IF(N214="SÍ",10,"0")</f>
        <v>10</v>
      </c>
      <c r="P214" s="240"/>
      <c r="Q214" s="245"/>
      <c r="R214" s="245"/>
      <c r="S214" s="246"/>
      <c r="T214" s="245"/>
      <c r="U214" s="246"/>
      <c r="V214" s="427"/>
      <c r="W214" s="14"/>
      <c r="X214" s="247"/>
      <c r="Y214" s="17"/>
      <c r="Z214" s="240"/>
      <c r="AA214" s="240"/>
      <c r="AB214" s="41"/>
      <c r="AC214" s="87"/>
      <c r="AD214" s="85"/>
      <c r="AE214" s="87"/>
      <c r="AF214" s="87"/>
      <c r="AG214" s="85"/>
      <c r="AH214" s="87"/>
      <c r="AI214" s="87"/>
      <c r="AJ214" s="238"/>
    </row>
    <row r="215" spans="1:36" ht="37.5" customHeight="1" thickBot="1" x14ac:dyDescent="0.3">
      <c r="A215" s="365"/>
      <c r="B215" s="357"/>
      <c r="C215" s="88"/>
      <c r="D215" s="90"/>
      <c r="E215" s="88"/>
      <c r="F215" s="15"/>
      <c r="G215" s="96"/>
      <c r="H215" s="18"/>
      <c r="I215" s="441"/>
      <c r="J215" s="441"/>
      <c r="K215" s="42"/>
      <c r="L215" s="366"/>
      <c r="M215" s="255" t="s">
        <v>29</v>
      </c>
      <c r="N215" s="65" t="s">
        <v>11</v>
      </c>
      <c r="O215" s="256">
        <f>IF(N215="SÍ",30,"0")</f>
        <v>30</v>
      </c>
      <c r="P215" s="253"/>
      <c r="Q215" s="257"/>
      <c r="R215" s="257"/>
      <c r="S215" s="258"/>
      <c r="T215" s="257"/>
      <c r="U215" s="258"/>
      <c r="V215" s="428"/>
      <c r="W215" s="15"/>
      <c r="X215" s="260"/>
      <c r="Y215" s="18"/>
      <c r="Z215" s="253"/>
      <c r="AA215" s="253"/>
      <c r="AB215" s="42"/>
      <c r="AC215" s="90"/>
      <c r="AD215" s="88"/>
      <c r="AE215" s="90"/>
      <c r="AF215" s="90"/>
      <c r="AG215" s="88"/>
      <c r="AH215" s="90"/>
      <c r="AI215" s="90"/>
      <c r="AJ215" s="261"/>
    </row>
    <row r="216" spans="1:36" ht="41.25" customHeight="1" x14ac:dyDescent="0.25">
      <c r="A216" s="71" t="s">
        <v>348</v>
      </c>
      <c r="B216" s="69" t="s">
        <v>319</v>
      </c>
      <c r="C216" s="91" t="s">
        <v>320</v>
      </c>
      <c r="D216" s="91" t="s">
        <v>68</v>
      </c>
      <c r="E216" s="91" t="s">
        <v>321</v>
      </c>
      <c r="F216" s="13" t="s">
        <v>13</v>
      </c>
      <c r="G216" s="442"/>
      <c r="H216" s="16" t="s">
        <v>19</v>
      </c>
      <c r="I216" s="443"/>
      <c r="J216" s="443"/>
      <c r="K216" s="266">
        <v>20</v>
      </c>
      <c r="L216" s="83" t="s">
        <v>322</v>
      </c>
      <c r="M216" s="300" t="s">
        <v>6</v>
      </c>
      <c r="N216" s="301" t="s">
        <v>11</v>
      </c>
      <c r="O216" s="302">
        <f>IF(N216="SÍ",15,"0")</f>
        <v>15</v>
      </c>
      <c r="P216" s="303">
        <f>SUM(O216:O222)</f>
        <v>85</v>
      </c>
      <c r="Q216" s="304">
        <f>IF(AND($P216&gt;=0,$P216&lt;=50),0,IF(AND($P216&gt;50,$P216&lt;=75),1,IF(AND($P216&gt;75,$P216&lt;=100),2,"")))</f>
        <v>2</v>
      </c>
      <c r="R216" s="304">
        <f>$G216-$Q216</f>
        <v>-2</v>
      </c>
      <c r="S216" s="305">
        <f>IF($R216&lt;=0,1,$R216)</f>
        <v>1</v>
      </c>
      <c r="T216" s="304">
        <f>$I216-$Q216</f>
        <v>-2</v>
      </c>
      <c r="U216" s="305">
        <f>IF($T216=19,10,IF($T216=18,5,IF($T216=9,5,IF($T216=8,5,I216))))</f>
        <v>0</v>
      </c>
      <c r="V216" s="429" t="s">
        <v>9</v>
      </c>
      <c r="W216" s="304" t="s">
        <v>13</v>
      </c>
      <c r="X216" s="421">
        <f>IF($V216="PROBABILIDAD",$S216,$G216)</f>
        <v>0</v>
      </c>
      <c r="Y216" s="16" t="s">
        <v>19</v>
      </c>
      <c r="Z216" s="299">
        <f>IF($V216="IMPACTO",$U216,$I216)</f>
        <v>0</v>
      </c>
      <c r="AA216" s="299">
        <f>$X216*$Z216</f>
        <v>0</v>
      </c>
      <c r="AB216" s="248">
        <v>20</v>
      </c>
      <c r="AC216" s="87" t="s">
        <v>323</v>
      </c>
      <c r="AD216" s="67" t="s">
        <v>324</v>
      </c>
      <c r="AE216" s="87" t="s">
        <v>325</v>
      </c>
      <c r="AF216" s="87" t="s">
        <v>326</v>
      </c>
      <c r="AG216" s="367"/>
      <c r="AH216" s="90"/>
      <c r="AI216" s="32" t="s">
        <v>69</v>
      </c>
      <c r="AJ216" s="238" t="s">
        <v>327</v>
      </c>
    </row>
    <row r="217" spans="1:36" ht="41.25" customHeight="1" x14ac:dyDescent="0.25">
      <c r="A217" s="72"/>
      <c r="B217" s="67"/>
      <c r="C217" s="87"/>
      <c r="D217" s="87"/>
      <c r="E217" s="87"/>
      <c r="F217" s="14"/>
      <c r="G217" s="95"/>
      <c r="H217" s="17"/>
      <c r="I217" s="430"/>
      <c r="J217" s="430"/>
      <c r="K217" s="41"/>
      <c r="L217" s="83"/>
      <c r="M217" s="241" t="s">
        <v>7</v>
      </c>
      <c r="N217" s="242" t="s">
        <v>11</v>
      </c>
      <c r="O217" s="243">
        <f>IF(N217="SÍ",5,"0")</f>
        <v>5</v>
      </c>
      <c r="P217" s="240"/>
      <c r="Q217" s="245"/>
      <c r="R217" s="245"/>
      <c r="S217" s="246"/>
      <c r="T217" s="245"/>
      <c r="U217" s="246"/>
      <c r="V217" s="427"/>
      <c r="W217" s="245"/>
      <c r="X217" s="247"/>
      <c r="Y217" s="17"/>
      <c r="Z217" s="240"/>
      <c r="AA217" s="240"/>
      <c r="AB217" s="248"/>
      <c r="AC217" s="87"/>
      <c r="AD217" s="67"/>
      <c r="AE217" s="87"/>
      <c r="AF217" s="87"/>
      <c r="AG217" s="67"/>
      <c r="AH217" s="97"/>
      <c r="AI217" s="33"/>
      <c r="AJ217" s="238"/>
    </row>
    <row r="218" spans="1:36" ht="41.25" customHeight="1" x14ac:dyDescent="0.25">
      <c r="A218" s="72"/>
      <c r="B218" s="67"/>
      <c r="C218" s="87"/>
      <c r="D218" s="87"/>
      <c r="E218" s="87"/>
      <c r="F218" s="14"/>
      <c r="G218" s="95"/>
      <c r="H218" s="17"/>
      <c r="I218" s="430"/>
      <c r="J218" s="430"/>
      <c r="K218" s="41" t="s">
        <v>153</v>
      </c>
      <c r="L218" s="83"/>
      <c r="M218" s="251" t="s">
        <v>3</v>
      </c>
      <c r="N218" s="242" t="s">
        <v>12</v>
      </c>
      <c r="O218" s="243" t="str">
        <f>IF(N218="SÍ",15,"0")</f>
        <v>0</v>
      </c>
      <c r="P218" s="240"/>
      <c r="Q218" s="245"/>
      <c r="R218" s="245"/>
      <c r="S218" s="246"/>
      <c r="T218" s="245"/>
      <c r="U218" s="246"/>
      <c r="V218" s="427"/>
      <c r="W218" s="245"/>
      <c r="X218" s="247"/>
      <c r="Y218" s="17"/>
      <c r="Z218" s="240"/>
      <c r="AA218" s="240"/>
      <c r="AB218" s="41" t="s">
        <v>153</v>
      </c>
      <c r="AC218" s="87"/>
      <c r="AD218" s="67"/>
      <c r="AE218" s="87"/>
      <c r="AF218" s="87"/>
      <c r="AG218" s="67"/>
      <c r="AH218" s="97"/>
      <c r="AI218" s="33"/>
      <c r="AJ218" s="238"/>
    </row>
    <row r="219" spans="1:36" ht="41.25" customHeight="1" x14ac:dyDescent="0.25">
      <c r="A219" s="72"/>
      <c r="B219" s="67"/>
      <c r="C219" s="87"/>
      <c r="D219" s="87"/>
      <c r="E219" s="87"/>
      <c r="F219" s="14"/>
      <c r="G219" s="95"/>
      <c r="H219" s="17"/>
      <c r="I219" s="430"/>
      <c r="J219" s="430"/>
      <c r="K219" s="41"/>
      <c r="L219" s="83"/>
      <c r="M219" s="251" t="s">
        <v>4</v>
      </c>
      <c r="N219" s="242" t="s">
        <v>11</v>
      </c>
      <c r="O219" s="243">
        <f>IF(N219="SÍ",10,"0")</f>
        <v>10</v>
      </c>
      <c r="P219" s="240"/>
      <c r="Q219" s="245"/>
      <c r="R219" s="245"/>
      <c r="S219" s="246"/>
      <c r="T219" s="245"/>
      <c r="U219" s="246"/>
      <c r="V219" s="427"/>
      <c r="W219" s="245"/>
      <c r="X219" s="247"/>
      <c r="Y219" s="17"/>
      <c r="Z219" s="240"/>
      <c r="AA219" s="240"/>
      <c r="AB219" s="41"/>
      <c r="AC219" s="87"/>
      <c r="AD219" s="67"/>
      <c r="AE219" s="87"/>
      <c r="AF219" s="87"/>
      <c r="AG219" s="67"/>
      <c r="AH219" s="97"/>
      <c r="AI219" s="33"/>
      <c r="AJ219" s="238"/>
    </row>
    <row r="220" spans="1:36" ht="41.25" customHeight="1" x14ac:dyDescent="0.25">
      <c r="A220" s="72"/>
      <c r="B220" s="67"/>
      <c r="C220" s="87"/>
      <c r="D220" s="87"/>
      <c r="E220" s="87"/>
      <c r="F220" s="14"/>
      <c r="G220" s="95"/>
      <c r="H220" s="17"/>
      <c r="I220" s="430"/>
      <c r="J220" s="430"/>
      <c r="K220" s="41"/>
      <c r="L220" s="83"/>
      <c r="M220" s="241" t="s">
        <v>30</v>
      </c>
      <c r="N220" s="242" t="s">
        <v>11</v>
      </c>
      <c r="O220" s="243">
        <f>IF(N220="SÍ",15,"0")</f>
        <v>15</v>
      </c>
      <c r="P220" s="240"/>
      <c r="Q220" s="245"/>
      <c r="R220" s="245"/>
      <c r="S220" s="246"/>
      <c r="T220" s="245"/>
      <c r="U220" s="246"/>
      <c r="V220" s="427"/>
      <c r="W220" s="245"/>
      <c r="X220" s="247"/>
      <c r="Y220" s="17"/>
      <c r="Z220" s="240"/>
      <c r="AA220" s="240"/>
      <c r="AB220" s="41"/>
      <c r="AC220" s="87"/>
      <c r="AD220" s="67"/>
      <c r="AE220" s="87"/>
      <c r="AF220" s="87"/>
      <c r="AG220" s="67"/>
      <c r="AH220" s="97"/>
      <c r="AI220" s="33"/>
      <c r="AJ220" s="238"/>
    </row>
    <row r="221" spans="1:36" ht="41.25" customHeight="1" x14ac:dyDescent="0.25">
      <c r="A221" s="72"/>
      <c r="B221" s="67"/>
      <c r="C221" s="87"/>
      <c r="D221" s="87"/>
      <c r="E221" s="87"/>
      <c r="F221" s="14"/>
      <c r="G221" s="95"/>
      <c r="H221" s="17"/>
      <c r="I221" s="430"/>
      <c r="J221" s="430"/>
      <c r="K221" s="41"/>
      <c r="L221" s="83"/>
      <c r="M221" s="241" t="s">
        <v>63</v>
      </c>
      <c r="N221" s="242" t="s">
        <v>11</v>
      </c>
      <c r="O221" s="243">
        <f>IF(N221="SÍ",10,"0")</f>
        <v>10</v>
      </c>
      <c r="P221" s="240"/>
      <c r="Q221" s="245"/>
      <c r="R221" s="245"/>
      <c r="S221" s="246"/>
      <c r="T221" s="245"/>
      <c r="U221" s="246"/>
      <c r="V221" s="427"/>
      <c r="W221" s="245"/>
      <c r="X221" s="247"/>
      <c r="Y221" s="17"/>
      <c r="Z221" s="240"/>
      <c r="AA221" s="240"/>
      <c r="AB221" s="41"/>
      <c r="AC221" s="87"/>
      <c r="AD221" s="67"/>
      <c r="AE221" s="87"/>
      <c r="AF221" s="87"/>
      <c r="AG221" s="67"/>
      <c r="AH221" s="97"/>
      <c r="AI221" s="33"/>
      <c r="AJ221" s="238"/>
    </row>
    <row r="222" spans="1:36" ht="52.5" customHeight="1" thickBot="1" x14ac:dyDescent="0.3">
      <c r="A222" s="80"/>
      <c r="B222" s="32"/>
      <c r="C222" s="90"/>
      <c r="D222" s="90"/>
      <c r="E222" s="90"/>
      <c r="F222" s="15"/>
      <c r="G222" s="96"/>
      <c r="H222" s="18"/>
      <c r="I222" s="441"/>
      <c r="J222" s="441"/>
      <c r="K222" s="42"/>
      <c r="L222" s="358"/>
      <c r="M222" s="255" t="s">
        <v>29</v>
      </c>
      <c r="N222" s="65" t="s">
        <v>11</v>
      </c>
      <c r="O222" s="256">
        <f>IF(N222="SÍ",30,"0")</f>
        <v>30</v>
      </c>
      <c r="P222" s="253"/>
      <c r="Q222" s="257"/>
      <c r="R222" s="257"/>
      <c r="S222" s="258"/>
      <c r="T222" s="257"/>
      <c r="U222" s="258"/>
      <c r="V222" s="428"/>
      <c r="W222" s="257"/>
      <c r="X222" s="260"/>
      <c r="Y222" s="18"/>
      <c r="Z222" s="253"/>
      <c r="AA222" s="253"/>
      <c r="AB222" s="42"/>
      <c r="AC222" s="90"/>
      <c r="AD222" s="32"/>
      <c r="AE222" s="90"/>
      <c r="AF222" s="90"/>
      <c r="AG222" s="32"/>
      <c r="AH222" s="97"/>
      <c r="AI222" s="33"/>
      <c r="AJ222" s="261"/>
    </row>
    <row r="223" spans="1:36" ht="48" customHeight="1" x14ac:dyDescent="0.25">
      <c r="A223" s="71" t="s">
        <v>349</v>
      </c>
      <c r="B223" s="69" t="s">
        <v>350</v>
      </c>
      <c r="C223" s="91" t="s">
        <v>328</v>
      </c>
      <c r="D223" s="91" t="s">
        <v>73</v>
      </c>
      <c r="E223" s="91" t="s">
        <v>74</v>
      </c>
      <c r="F223" s="69" t="s">
        <v>13</v>
      </c>
      <c r="G223" s="442"/>
      <c r="H223" s="16" t="s">
        <v>18</v>
      </c>
      <c r="I223" s="443"/>
      <c r="J223" s="443"/>
      <c r="K223" s="144">
        <v>5</v>
      </c>
      <c r="L223" s="267" t="s">
        <v>331</v>
      </c>
      <c r="M223" s="300" t="s">
        <v>6</v>
      </c>
      <c r="N223" s="301" t="s">
        <v>11</v>
      </c>
      <c r="O223" s="302">
        <f>IF(N223="SÍ",15,"0")</f>
        <v>15</v>
      </c>
      <c r="P223" s="303">
        <f>SUM(O223:O229)</f>
        <v>70</v>
      </c>
      <c r="Q223" s="304">
        <f>IF(AND($P223&gt;=0,$P223&lt;=50),0,IF(AND($P223&gt;50,$P223&lt;=75),1,IF(AND($P223&gt;75,$P223&lt;=100),2,"")))</f>
        <v>1</v>
      </c>
      <c r="R223" s="304">
        <f>$G223-$Q223</f>
        <v>-1</v>
      </c>
      <c r="S223" s="305">
        <f>IF($R223&lt;=0,1,$R223)</f>
        <v>1</v>
      </c>
      <c r="T223" s="304">
        <f>$I223-$Q223</f>
        <v>-1</v>
      </c>
      <c r="U223" s="305">
        <f>IF($T223=19,10,IF($T223=18,5,IF($T223=9,5,IF($T223=8,5,I223))))</f>
        <v>0</v>
      </c>
      <c r="V223" s="429" t="s">
        <v>9</v>
      </c>
      <c r="W223" s="69" t="s">
        <v>13</v>
      </c>
      <c r="X223" s="442"/>
      <c r="Y223" s="16" t="s">
        <v>18</v>
      </c>
      <c r="Z223" s="299">
        <f>IF($V223="IMPACTO",$U223,$I223)</f>
        <v>0</v>
      </c>
      <c r="AA223" s="299">
        <f>$X223*$Z223</f>
        <v>0</v>
      </c>
      <c r="AB223" s="144">
        <v>5</v>
      </c>
      <c r="AC223" s="340" t="s">
        <v>333</v>
      </c>
      <c r="AD223" s="368" t="s">
        <v>334</v>
      </c>
      <c r="AE223" s="342" t="s">
        <v>333</v>
      </c>
      <c r="AF223" s="342" t="s">
        <v>75</v>
      </c>
      <c r="AG223" s="344"/>
      <c r="AH223" s="345"/>
      <c r="AI223" s="32" t="s">
        <v>335</v>
      </c>
      <c r="AJ223" s="60" t="s">
        <v>336</v>
      </c>
    </row>
    <row r="224" spans="1:36" ht="48" customHeight="1" x14ac:dyDescent="0.25">
      <c r="A224" s="72"/>
      <c r="B224" s="67"/>
      <c r="C224" s="85"/>
      <c r="D224" s="87"/>
      <c r="E224" s="85"/>
      <c r="F224" s="67"/>
      <c r="G224" s="95"/>
      <c r="H224" s="17"/>
      <c r="I224" s="430"/>
      <c r="J224" s="430"/>
      <c r="K224" s="63"/>
      <c r="L224" s="279"/>
      <c r="M224" s="241" t="s">
        <v>7</v>
      </c>
      <c r="N224" s="242" t="s">
        <v>11</v>
      </c>
      <c r="O224" s="243">
        <f>IF(N224="SÍ",5,"0")</f>
        <v>5</v>
      </c>
      <c r="P224" s="240"/>
      <c r="Q224" s="245"/>
      <c r="R224" s="245"/>
      <c r="S224" s="246"/>
      <c r="T224" s="245"/>
      <c r="U224" s="246"/>
      <c r="V224" s="427"/>
      <c r="W224" s="67"/>
      <c r="X224" s="95"/>
      <c r="Y224" s="17"/>
      <c r="Z224" s="240"/>
      <c r="AA224" s="240"/>
      <c r="AB224" s="63"/>
      <c r="AC224" s="346"/>
      <c r="AD224" s="369"/>
      <c r="AE224" s="291"/>
      <c r="AF224" s="291"/>
      <c r="AG224" s="349"/>
      <c r="AH224" s="347"/>
      <c r="AI224" s="33"/>
      <c r="AJ224" s="61"/>
    </row>
    <row r="225" spans="1:36" ht="48" customHeight="1" x14ac:dyDescent="0.25">
      <c r="A225" s="72"/>
      <c r="B225" s="67"/>
      <c r="C225" s="85"/>
      <c r="D225" s="87"/>
      <c r="E225" s="85"/>
      <c r="F225" s="67"/>
      <c r="G225" s="95"/>
      <c r="H225" s="17"/>
      <c r="I225" s="430"/>
      <c r="J225" s="430"/>
      <c r="K225" s="63" t="s">
        <v>105</v>
      </c>
      <c r="L225" s="279"/>
      <c r="M225" s="251" t="s">
        <v>3</v>
      </c>
      <c r="N225" s="242" t="s">
        <v>12</v>
      </c>
      <c r="O225" s="243" t="str">
        <f>IF(N225="SÍ",15,"0")</f>
        <v>0</v>
      </c>
      <c r="P225" s="240"/>
      <c r="Q225" s="245"/>
      <c r="R225" s="245"/>
      <c r="S225" s="246"/>
      <c r="T225" s="245"/>
      <c r="U225" s="246"/>
      <c r="V225" s="427"/>
      <c r="W225" s="67"/>
      <c r="X225" s="95"/>
      <c r="Y225" s="17"/>
      <c r="Z225" s="240"/>
      <c r="AA225" s="240"/>
      <c r="AB225" s="63" t="s">
        <v>105</v>
      </c>
      <c r="AC225" s="346"/>
      <c r="AD225" s="369"/>
      <c r="AE225" s="291"/>
      <c r="AF225" s="291"/>
      <c r="AG225" s="349"/>
      <c r="AH225" s="347"/>
      <c r="AI225" s="33"/>
      <c r="AJ225" s="61"/>
    </row>
    <row r="226" spans="1:36" ht="48" customHeight="1" x14ac:dyDescent="0.25">
      <c r="A226" s="72"/>
      <c r="B226" s="67"/>
      <c r="C226" s="85"/>
      <c r="D226" s="87"/>
      <c r="E226" s="85"/>
      <c r="F226" s="67"/>
      <c r="G226" s="95"/>
      <c r="H226" s="17"/>
      <c r="I226" s="430"/>
      <c r="J226" s="430"/>
      <c r="K226" s="63"/>
      <c r="L226" s="279"/>
      <c r="M226" s="251" t="s">
        <v>4</v>
      </c>
      <c r="N226" s="242" t="s">
        <v>11</v>
      </c>
      <c r="O226" s="243">
        <f>IF(N226="SÍ",10,"0")</f>
        <v>10</v>
      </c>
      <c r="P226" s="240"/>
      <c r="Q226" s="245"/>
      <c r="R226" s="245"/>
      <c r="S226" s="246"/>
      <c r="T226" s="245"/>
      <c r="U226" s="246"/>
      <c r="V226" s="427"/>
      <c r="W226" s="67"/>
      <c r="X226" s="95"/>
      <c r="Y226" s="17"/>
      <c r="Z226" s="240"/>
      <c r="AA226" s="240"/>
      <c r="AB226" s="63"/>
      <c r="AC226" s="346"/>
      <c r="AD226" s="369"/>
      <c r="AE226" s="291"/>
      <c r="AF226" s="291"/>
      <c r="AG226" s="349"/>
      <c r="AH226" s="347"/>
      <c r="AI226" s="33"/>
      <c r="AJ226" s="61"/>
    </row>
    <row r="227" spans="1:36" ht="48" customHeight="1" x14ac:dyDescent="0.25">
      <c r="A227" s="72"/>
      <c r="B227" s="67"/>
      <c r="C227" s="85"/>
      <c r="D227" s="87"/>
      <c r="E227" s="85"/>
      <c r="F227" s="67"/>
      <c r="G227" s="95"/>
      <c r="H227" s="17"/>
      <c r="I227" s="430"/>
      <c r="J227" s="430"/>
      <c r="K227" s="63"/>
      <c r="L227" s="279"/>
      <c r="M227" s="241" t="s">
        <v>30</v>
      </c>
      <c r="N227" s="242" t="s">
        <v>12</v>
      </c>
      <c r="O227" s="243" t="str">
        <f>IF(N227="SÍ",15,"0")</f>
        <v>0</v>
      </c>
      <c r="P227" s="240"/>
      <c r="Q227" s="245"/>
      <c r="R227" s="245"/>
      <c r="S227" s="246"/>
      <c r="T227" s="245"/>
      <c r="U227" s="246"/>
      <c r="V227" s="427"/>
      <c r="W227" s="67"/>
      <c r="X227" s="95"/>
      <c r="Y227" s="17"/>
      <c r="Z227" s="240"/>
      <c r="AA227" s="240"/>
      <c r="AB227" s="63"/>
      <c r="AC227" s="346"/>
      <c r="AD227" s="369"/>
      <c r="AE227" s="291"/>
      <c r="AF227" s="291"/>
      <c r="AG227" s="349"/>
      <c r="AH227" s="347"/>
      <c r="AI227" s="33"/>
      <c r="AJ227" s="61"/>
    </row>
    <row r="228" spans="1:36" ht="48" customHeight="1" x14ac:dyDescent="0.25">
      <c r="A228" s="72"/>
      <c r="B228" s="67"/>
      <c r="C228" s="85"/>
      <c r="D228" s="87"/>
      <c r="E228" s="85"/>
      <c r="F228" s="67"/>
      <c r="G228" s="95"/>
      <c r="H228" s="17"/>
      <c r="I228" s="430"/>
      <c r="J228" s="430"/>
      <c r="K228" s="63"/>
      <c r="L228" s="279"/>
      <c r="M228" s="241" t="s">
        <v>63</v>
      </c>
      <c r="N228" s="242" t="s">
        <v>11</v>
      </c>
      <c r="O228" s="243">
        <f>IF(N228="SÍ",10,"0")</f>
        <v>10</v>
      </c>
      <c r="P228" s="240"/>
      <c r="Q228" s="245"/>
      <c r="R228" s="245"/>
      <c r="S228" s="246"/>
      <c r="T228" s="245"/>
      <c r="U228" s="246"/>
      <c r="V228" s="427"/>
      <c r="W228" s="67"/>
      <c r="X228" s="95"/>
      <c r="Y228" s="17"/>
      <c r="Z228" s="240"/>
      <c r="AA228" s="240"/>
      <c r="AB228" s="63"/>
      <c r="AC228" s="346"/>
      <c r="AD228" s="369"/>
      <c r="AE228" s="291"/>
      <c r="AF228" s="291"/>
      <c r="AG228" s="349"/>
      <c r="AH228" s="347"/>
      <c r="AI228" s="33"/>
      <c r="AJ228" s="61"/>
    </row>
    <row r="229" spans="1:36" ht="48" customHeight="1" thickBot="1" x14ac:dyDescent="0.3">
      <c r="A229" s="72"/>
      <c r="B229" s="67"/>
      <c r="C229" s="85"/>
      <c r="D229" s="87"/>
      <c r="E229" s="85"/>
      <c r="F229" s="67"/>
      <c r="G229" s="95"/>
      <c r="H229" s="17"/>
      <c r="I229" s="430"/>
      <c r="J229" s="430"/>
      <c r="K229" s="63"/>
      <c r="L229" s="279"/>
      <c r="M229" s="241" t="s">
        <v>29</v>
      </c>
      <c r="N229" s="242" t="s">
        <v>11</v>
      </c>
      <c r="O229" s="243">
        <f>IF(N229="SÍ",30,"0")</f>
        <v>30</v>
      </c>
      <c r="P229" s="240"/>
      <c r="Q229" s="245"/>
      <c r="R229" s="245"/>
      <c r="S229" s="246"/>
      <c r="T229" s="245"/>
      <c r="U229" s="246"/>
      <c r="V229" s="427"/>
      <c r="W229" s="67"/>
      <c r="X229" s="95"/>
      <c r="Y229" s="17"/>
      <c r="Z229" s="240"/>
      <c r="AA229" s="240"/>
      <c r="AB229" s="63"/>
      <c r="AC229" s="346"/>
      <c r="AD229" s="369"/>
      <c r="AE229" s="291"/>
      <c r="AF229" s="291"/>
      <c r="AG229" s="349"/>
      <c r="AH229" s="347"/>
      <c r="AI229" s="34"/>
      <c r="AJ229" s="62"/>
    </row>
    <row r="230" spans="1:36" ht="31.5" customHeight="1" x14ac:dyDescent="0.25">
      <c r="A230" s="72"/>
      <c r="B230" s="67"/>
      <c r="C230" s="87" t="s">
        <v>329</v>
      </c>
      <c r="D230" s="87" t="s">
        <v>76</v>
      </c>
      <c r="E230" s="87" t="s">
        <v>77</v>
      </c>
      <c r="F230" s="67" t="s">
        <v>13</v>
      </c>
      <c r="G230" s="95"/>
      <c r="H230" s="17" t="s">
        <v>18</v>
      </c>
      <c r="I230" s="430"/>
      <c r="J230" s="430"/>
      <c r="K230" s="63">
        <v>5</v>
      </c>
      <c r="L230" s="81" t="s">
        <v>78</v>
      </c>
      <c r="M230" s="241" t="s">
        <v>6</v>
      </c>
      <c r="N230" s="242" t="s">
        <v>11</v>
      </c>
      <c r="O230" s="243">
        <f>IF(N230="SÍ",15,"0")</f>
        <v>15</v>
      </c>
      <c r="P230" s="244">
        <f>SUM(O230:O236)</f>
        <v>85</v>
      </c>
      <c r="Q230" s="245">
        <f>IF(AND($P230&gt;=0,$P230&lt;=50),0,IF(AND($P230&gt;50,$P230&lt;=75),1,IF(AND($P230&gt;75,$P230&lt;=100),2,"")))</f>
        <v>2</v>
      </c>
      <c r="R230" s="245">
        <f>$G230-$Q230</f>
        <v>-2</v>
      </c>
      <c r="S230" s="246">
        <f>IF($R230&lt;=0,1,$R230)</f>
        <v>1</v>
      </c>
      <c r="T230" s="245">
        <f>$I230-$Q230</f>
        <v>-2</v>
      </c>
      <c r="U230" s="246">
        <f>IF($T230=19,10,IF($T230=18,5,IF($T230=9,5,IF($T230=8,5,I230))))</f>
        <v>0</v>
      </c>
      <c r="V230" s="427" t="s">
        <v>9</v>
      </c>
      <c r="W230" s="69" t="s">
        <v>13</v>
      </c>
      <c r="X230" s="442"/>
      <c r="Y230" s="16" t="s">
        <v>18</v>
      </c>
      <c r="Z230" s="240">
        <f>IF($V230="IMPACTO",$U230,$I230)</f>
        <v>0</v>
      </c>
      <c r="AA230" s="240">
        <f>$X230*$Z230</f>
        <v>0</v>
      </c>
      <c r="AB230" s="144">
        <v>5</v>
      </c>
      <c r="AC230" s="351" t="s">
        <v>79</v>
      </c>
      <c r="AD230" s="370" t="s">
        <v>334</v>
      </c>
      <c r="AE230" s="353" t="s">
        <v>78</v>
      </c>
      <c r="AF230" s="353" t="s">
        <v>337</v>
      </c>
      <c r="AG230" s="354"/>
      <c r="AH230" s="355"/>
      <c r="AI230" s="32" t="s">
        <v>335</v>
      </c>
      <c r="AJ230" s="60" t="s">
        <v>338</v>
      </c>
    </row>
    <row r="231" spans="1:36" ht="25.5" x14ac:dyDescent="0.25">
      <c r="A231" s="72"/>
      <c r="B231" s="67"/>
      <c r="C231" s="85"/>
      <c r="D231" s="87"/>
      <c r="E231" s="85"/>
      <c r="F231" s="67"/>
      <c r="G231" s="95"/>
      <c r="H231" s="17"/>
      <c r="I231" s="430"/>
      <c r="J231" s="430"/>
      <c r="K231" s="63"/>
      <c r="L231" s="82"/>
      <c r="M231" s="241" t="s">
        <v>7</v>
      </c>
      <c r="N231" s="242" t="s">
        <v>11</v>
      </c>
      <c r="O231" s="243">
        <f>IF(N231="SÍ",5,"0")</f>
        <v>5</v>
      </c>
      <c r="P231" s="240"/>
      <c r="Q231" s="245"/>
      <c r="R231" s="245"/>
      <c r="S231" s="246"/>
      <c r="T231" s="245"/>
      <c r="U231" s="246"/>
      <c r="V231" s="427"/>
      <c r="W231" s="67"/>
      <c r="X231" s="95"/>
      <c r="Y231" s="17"/>
      <c r="Z231" s="240"/>
      <c r="AA231" s="240"/>
      <c r="AB231" s="63"/>
      <c r="AC231" s="346"/>
      <c r="AD231" s="369"/>
      <c r="AE231" s="356"/>
      <c r="AF231" s="291"/>
      <c r="AG231" s="349"/>
      <c r="AH231" s="347"/>
      <c r="AI231" s="33"/>
      <c r="AJ231" s="61"/>
    </row>
    <row r="232" spans="1:36" x14ac:dyDescent="0.25">
      <c r="A232" s="72"/>
      <c r="B232" s="67"/>
      <c r="C232" s="85"/>
      <c r="D232" s="87"/>
      <c r="E232" s="85"/>
      <c r="F232" s="67"/>
      <c r="G232" s="95"/>
      <c r="H232" s="17"/>
      <c r="I232" s="430"/>
      <c r="J232" s="430"/>
      <c r="K232" s="63" t="s">
        <v>105</v>
      </c>
      <c r="L232" s="82"/>
      <c r="M232" s="251" t="s">
        <v>3</v>
      </c>
      <c r="N232" s="242" t="s">
        <v>12</v>
      </c>
      <c r="O232" s="243" t="str">
        <f>IF(N232="SÍ",15,"0")</f>
        <v>0</v>
      </c>
      <c r="P232" s="240"/>
      <c r="Q232" s="245"/>
      <c r="R232" s="245"/>
      <c r="S232" s="246"/>
      <c r="T232" s="245"/>
      <c r="U232" s="246"/>
      <c r="V232" s="427"/>
      <c r="W232" s="67"/>
      <c r="X232" s="95"/>
      <c r="Y232" s="17"/>
      <c r="Z232" s="240"/>
      <c r="AA232" s="240"/>
      <c r="AB232" s="63" t="s">
        <v>105</v>
      </c>
      <c r="AC232" s="346"/>
      <c r="AD232" s="369"/>
      <c r="AE232" s="356"/>
      <c r="AF232" s="291"/>
      <c r="AG232" s="349"/>
      <c r="AH232" s="347"/>
      <c r="AI232" s="33"/>
      <c r="AJ232" s="61"/>
    </row>
    <row r="233" spans="1:36" x14ac:dyDescent="0.25">
      <c r="A233" s="72"/>
      <c r="B233" s="67"/>
      <c r="C233" s="85"/>
      <c r="D233" s="87"/>
      <c r="E233" s="85"/>
      <c r="F233" s="67"/>
      <c r="G233" s="95"/>
      <c r="H233" s="17"/>
      <c r="I233" s="430"/>
      <c r="J233" s="430"/>
      <c r="K233" s="63"/>
      <c r="L233" s="82"/>
      <c r="M233" s="251" t="s">
        <v>4</v>
      </c>
      <c r="N233" s="242" t="s">
        <v>11</v>
      </c>
      <c r="O233" s="243">
        <f>IF(N233="SÍ",10,"0")</f>
        <v>10</v>
      </c>
      <c r="P233" s="240"/>
      <c r="Q233" s="245"/>
      <c r="R233" s="245"/>
      <c r="S233" s="246"/>
      <c r="T233" s="245"/>
      <c r="U233" s="246"/>
      <c r="V233" s="427"/>
      <c r="W233" s="67"/>
      <c r="X233" s="95"/>
      <c r="Y233" s="17"/>
      <c r="Z233" s="240"/>
      <c r="AA233" s="240"/>
      <c r="AB233" s="63"/>
      <c r="AC233" s="346"/>
      <c r="AD233" s="369"/>
      <c r="AE233" s="356"/>
      <c r="AF233" s="291"/>
      <c r="AG233" s="349"/>
      <c r="AH233" s="347"/>
      <c r="AI233" s="33"/>
      <c r="AJ233" s="61"/>
    </row>
    <row r="234" spans="1:36" ht="25.5" x14ac:dyDescent="0.25">
      <c r="A234" s="72"/>
      <c r="B234" s="67"/>
      <c r="C234" s="85"/>
      <c r="D234" s="87"/>
      <c r="E234" s="85"/>
      <c r="F234" s="67"/>
      <c r="G234" s="95"/>
      <c r="H234" s="17"/>
      <c r="I234" s="430"/>
      <c r="J234" s="430"/>
      <c r="K234" s="63"/>
      <c r="L234" s="82"/>
      <c r="M234" s="241" t="s">
        <v>30</v>
      </c>
      <c r="N234" s="242" t="s">
        <v>11</v>
      </c>
      <c r="O234" s="243">
        <f>IF(N234="SÍ",15,"0")</f>
        <v>15</v>
      </c>
      <c r="P234" s="240"/>
      <c r="Q234" s="245"/>
      <c r="R234" s="245"/>
      <c r="S234" s="246"/>
      <c r="T234" s="245"/>
      <c r="U234" s="246"/>
      <c r="V234" s="427"/>
      <c r="W234" s="67"/>
      <c r="X234" s="95"/>
      <c r="Y234" s="17"/>
      <c r="Z234" s="240"/>
      <c r="AA234" s="240"/>
      <c r="AB234" s="63"/>
      <c r="AC234" s="346"/>
      <c r="AD234" s="369"/>
      <c r="AE234" s="356"/>
      <c r="AF234" s="291"/>
      <c r="AG234" s="349"/>
      <c r="AH234" s="347"/>
      <c r="AI234" s="33"/>
      <c r="AJ234" s="61"/>
    </row>
    <row r="235" spans="1:36" ht="25.5" x14ac:dyDescent="0.25">
      <c r="A235" s="72"/>
      <c r="B235" s="67"/>
      <c r="C235" s="85"/>
      <c r="D235" s="87"/>
      <c r="E235" s="85"/>
      <c r="F235" s="67"/>
      <c r="G235" s="95"/>
      <c r="H235" s="17"/>
      <c r="I235" s="430"/>
      <c r="J235" s="430"/>
      <c r="K235" s="63"/>
      <c r="L235" s="82"/>
      <c r="M235" s="241" t="s">
        <v>63</v>
      </c>
      <c r="N235" s="242" t="s">
        <v>11</v>
      </c>
      <c r="O235" s="243">
        <f>IF(N235="SÍ",10,"0")</f>
        <v>10</v>
      </c>
      <c r="P235" s="240"/>
      <c r="Q235" s="245"/>
      <c r="R235" s="245"/>
      <c r="S235" s="246"/>
      <c r="T235" s="245"/>
      <c r="U235" s="246"/>
      <c r="V235" s="427"/>
      <c r="W235" s="67"/>
      <c r="X235" s="95"/>
      <c r="Y235" s="17"/>
      <c r="Z235" s="240"/>
      <c r="AA235" s="240"/>
      <c r="AB235" s="63"/>
      <c r="AC235" s="346"/>
      <c r="AD235" s="369"/>
      <c r="AE235" s="356"/>
      <c r="AF235" s="291"/>
      <c r="AG235" s="349"/>
      <c r="AH235" s="347"/>
      <c r="AI235" s="33"/>
      <c r="AJ235" s="61"/>
    </row>
    <row r="236" spans="1:36" ht="26.25" thickBot="1" x14ac:dyDescent="0.3">
      <c r="A236" s="72"/>
      <c r="B236" s="67"/>
      <c r="C236" s="85"/>
      <c r="D236" s="87"/>
      <c r="E236" s="85"/>
      <c r="F236" s="67"/>
      <c r="G236" s="95"/>
      <c r="H236" s="17"/>
      <c r="I236" s="430"/>
      <c r="J236" s="430"/>
      <c r="K236" s="63"/>
      <c r="L236" s="82"/>
      <c r="M236" s="241" t="s">
        <v>29</v>
      </c>
      <c r="N236" s="242" t="s">
        <v>11</v>
      </c>
      <c r="O236" s="243">
        <f>IF(N236="SÍ",30,"0")</f>
        <v>30</v>
      </c>
      <c r="P236" s="240"/>
      <c r="Q236" s="245"/>
      <c r="R236" s="245"/>
      <c r="S236" s="246"/>
      <c r="T236" s="245"/>
      <c r="U236" s="246"/>
      <c r="V236" s="427"/>
      <c r="W236" s="67"/>
      <c r="X236" s="95"/>
      <c r="Y236" s="17"/>
      <c r="Z236" s="240"/>
      <c r="AA236" s="240"/>
      <c r="AB236" s="63"/>
      <c r="AC236" s="346"/>
      <c r="AD236" s="369"/>
      <c r="AE236" s="356"/>
      <c r="AF236" s="291"/>
      <c r="AG236" s="349"/>
      <c r="AH236" s="347"/>
      <c r="AI236" s="34"/>
      <c r="AJ236" s="62"/>
    </row>
    <row r="237" spans="1:36" ht="31.5" customHeight="1" x14ac:dyDescent="0.25">
      <c r="A237" s="72"/>
      <c r="B237" s="67"/>
      <c r="C237" s="87" t="s">
        <v>330</v>
      </c>
      <c r="D237" s="87" t="s">
        <v>80</v>
      </c>
      <c r="E237" s="87" t="s">
        <v>81</v>
      </c>
      <c r="F237" s="87" t="s">
        <v>13</v>
      </c>
      <c r="G237" s="95"/>
      <c r="H237" s="17" t="s">
        <v>18</v>
      </c>
      <c r="I237" s="430"/>
      <c r="J237" s="430"/>
      <c r="K237" s="63">
        <v>5</v>
      </c>
      <c r="L237" s="81" t="s">
        <v>332</v>
      </c>
      <c r="M237" s="241" t="s">
        <v>6</v>
      </c>
      <c r="N237" s="242" t="s">
        <v>11</v>
      </c>
      <c r="O237" s="243">
        <f>IF(N237="SÍ",15,"0")</f>
        <v>15</v>
      </c>
      <c r="P237" s="244">
        <f>SUM(O237:O243)</f>
        <v>85</v>
      </c>
      <c r="Q237" s="245">
        <f>IF(AND($P237&gt;=0,$P237&lt;=50),0,IF(AND($P237&gt;50,$P237&lt;=75),1,IF(AND($P237&gt;75,$P237&lt;=100),2,"")))</f>
        <v>2</v>
      </c>
      <c r="R237" s="245">
        <f>$G237-$Q237</f>
        <v>-2</v>
      </c>
      <c r="S237" s="246">
        <f>IF($R237&lt;=0,1,$R237)</f>
        <v>1</v>
      </c>
      <c r="T237" s="245">
        <f>$I237-$Q237</f>
        <v>-2</v>
      </c>
      <c r="U237" s="246">
        <f>IF($T237=19,10,IF($T237=18,5,IF($T237=9,5,IF($T237=8,5,I237))))</f>
        <v>0</v>
      </c>
      <c r="V237" s="427" t="s">
        <v>9</v>
      </c>
      <c r="W237" s="69" t="s">
        <v>13</v>
      </c>
      <c r="X237" s="442"/>
      <c r="Y237" s="16" t="s">
        <v>18</v>
      </c>
      <c r="Z237" s="240">
        <f>IF($V237="IMPACTO",$U237,$I237)</f>
        <v>0</v>
      </c>
      <c r="AA237" s="240">
        <f>$X237*$Z237</f>
        <v>0</v>
      </c>
      <c r="AB237" s="144">
        <v>5</v>
      </c>
      <c r="AC237" s="351" t="s">
        <v>332</v>
      </c>
      <c r="AD237" s="370" t="s">
        <v>334</v>
      </c>
      <c r="AE237" s="353" t="s">
        <v>332</v>
      </c>
      <c r="AF237" s="353" t="s">
        <v>82</v>
      </c>
      <c r="AG237" s="354"/>
      <c r="AH237" s="355"/>
      <c r="AI237" s="32" t="s">
        <v>335</v>
      </c>
      <c r="AJ237" s="60" t="s">
        <v>339</v>
      </c>
    </row>
    <row r="238" spans="1:36" ht="25.5" x14ac:dyDescent="0.25">
      <c r="A238" s="72"/>
      <c r="B238" s="67"/>
      <c r="C238" s="85"/>
      <c r="D238" s="87"/>
      <c r="E238" s="85"/>
      <c r="F238" s="87"/>
      <c r="G238" s="95"/>
      <c r="H238" s="17"/>
      <c r="I238" s="430"/>
      <c r="J238" s="430"/>
      <c r="K238" s="63"/>
      <c r="L238" s="82"/>
      <c r="M238" s="241" t="s">
        <v>7</v>
      </c>
      <c r="N238" s="242" t="s">
        <v>11</v>
      </c>
      <c r="O238" s="243">
        <f>IF(N238="SÍ",5,"0")</f>
        <v>5</v>
      </c>
      <c r="P238" s="240"/>
      <c r="Q238" s="245"/>
      <c r="R238" s="245"/>
      <c r="S238" s="246"/>
      <c r="T238" s="245"/>
      <c r="U238" s="246"/>
      <c r="V238" s="427"/>
      <c r="W238" s="67"/>
      <c r="X238" s="95"/>
      <c r="Y238" s="17"/>
      <c r="Z238" s="240"/>
      <c r="AA238" s="240"/>
      <c r="AB238" s="63"/>
      <c r="AC238" s="346"/>
      <c r="AD238" s="369"/>
      <c r="AE238" s="291"/>
      <c r="AF238" s="291"/>
      <c r="AG238" s="349"/>
      <c r="AH238" s="347"/>
      <c r="AI238" s="33"/>
      <c r="AJ238" s="61"/>
    </row>
    <row r="239" spans="1:36" x14ac:dyDescent="0.25">
      <c r="A239" s="72"/>
      <c r="B239" s="67"/>
      <c r="C239" s="85"/>
      <c r="D239" s="87"/>
      <c r="E239" s="85"/>
      <c r="F239" s="87"/>
      <c r="G239" s="95"/>
      <c r="H239" s="17"/>
      <c r="I239" s="430"/>
      <c r="J239" s="430"/>
      <c r="K239" s="63" t="s">
        <v>105</v>
      </c>
      <c r="L239" s="82"/>
      <c r="M239" s="251" t="s">
        <v>3</v>
      </c>
      <c r="N239" s="242" t="s">
        <v>12</v>
      </c>
      <c r="O239" s="243" t="str">
        <f>IF(N239="SÍ",15,"0")</f>
        <v>0</v>
      </c>
      <c r="P239" s="240"/>
      <c r="Q239" s="245"/>
      <c r="R239" s="245"/>
      <c r="S239" s="246"/>
      <c r="T239" s="245"/>
      <c r="U239" s="246"/>
      <c r="V239" s="427"/>
      <c r="W239" s="67"/>
      <c r="X239" s="95"/>
      <c r="Y239" s="17"/>
      <c r="Z239" s="240"/>
      <c r="AA239" s="240"/>
      <c r="AB239" s="63" t="s">
        <v>105</v>
      </c>
      <c r="AC239" s="346"/>
      <c r="AD239" s="369"/>
      <c r="AE239" s="291"/>
      <c r="AF239" s="291"/>
      <c r="AG239" s="349"/>
      <c r="AH239" s="347"/>
      <c r="AI239" s="33"/>
      <c r="AJ239" s="61"/>
    </row>
    <row r="240" spans="1:36" x14ac:dyDescent="0.25">
      <c r="A240" s="72"/>
      <c r="B240" s="67"/>
      <c r="C240" s="85"/>
      <c r="D240" s="87"/>
      <c r="E240" s="85"/>
      <c r="F240" s="87"/>
      <c r="G240" s="95"/>
      <c r="H240" s="17"/>
      <c r="I240" s="430"/>
      <c r="J240" s="430"/>
      <c r="K240" s="63"/>
      <c r="L240" s="82"/>
      <c r="M240" s="251" t="s">
        <v>4</v>
      </c>
      <c r="N240" s="242" t="s">
        <v>11</v>
      </c>
      <c r="O240" s="243">
        <f>IF(N240="SÍ",10,"0")</f>
        <v>10</v>
      </c>
      <c r="P240" s="240"/>
      <c r="Q240" s="245"/>
      <c r="R240" s="245"/>
      <c r="S240" s="246"/>
      <c r="T240" s="245"/>
      <c r="U240" s="246"/>
      <c r="V240" s="427"/>
      <c r="W240" s="67"/>
      <c r="X240" s="95"/>
      <c r="Y240" s="17"/>
      <c r="Z240" s="240"/>
      <c r="AA240" s="240"/>
      <c r="AB240" s="63"/>
      <c r="AC240" s="346"/>
      <c r="AD240" s="369"/>
      <c r="AE240" s="291"/>
      <c r="AF240" s="291"/>
      <c r="AG240" s="349"/>
      <c r="AH240" s="347"/>
      <c r="AI240" s="33"/>
      <c r="AJ240" s="61"/>
    </row>
    <row r="241" spans="1:36" ht="25.5" x14ac:dyDescent="0.25">
      <c r="A241" s="72"/>
      <c r="B241" s="67"/>
      <c r="C241" s="85"/>
      <c r="D241" s="87"/>
      <c r="E241" s="85"/>
      <c r="F241" s="87"/>
      <c r="G241" s="95"/>
      <c r="H241" s="17"/>
      <c r="I241" s="430"/>
      <c r="J241" s="430"/>
      <c r="K241" s="63"/>
      <c r="L241" s="82"/>
      <c r="M241" s="241" t="s">
        <v>30</v>
      </c>
      <c r="N241" s="242" t="s">
        <v>11</v>
      </c>
      <c r="O241" s="243">
        <f>IF(N241="SÍ",15,"0")</f>
        <v>15</v>
      </c>
      <c r="P241" s="240"/>
      <c r="Q241" s="245"/>
      <c r="R241" s="245"/>
      <c r="S241" s="246"/>
      <c r="T241" s="245"/>
      <c r="U241" s="246"/>
      <c r="V241" s="427"/>
      <c r="W241" s="67"/>
      <c r="X241" s="95"/>
      <c r="Y241" s="17"/>
      <c r="Z241" s="240"/>
      <c r="AA241" s="240"/>
      <c r="AB241" s="63"/>
      <c r="AC241" s="346"/>
      <c r="AD241" s="369"/>
      <c r="AE241" s="291"/>
      <c r="AF241" s="291"/>
      <c r="AG241" s="349"/>
      <c r="AH241" s="347"/>
      <c r="AI241" s="33"/>
      <c r="AJ241" s="61"/>
    </row>
    <row r="242" spans="1:36" ht="25.5" x14ac:dyDescent="0.25">
      <c r="A242" s="72"/>
      <c r="B242" s="67"/>
      <c r="C242" s="85"/>
      <c r="D242" s="87"/>
      <c r="E242" s="85"/>
      <c r="F242" s="87"/>
      <c r="G242" s="95"/>
      <c r="H242" s="17"/>
      <c r="I242" s="430"/>
      <c r="J242" s="430"/>
      <c r="K242" s="63"/>
      <c r="L242" s="82"/>
      <c r="M242" s="241" t="s">
        <v>63</v>
      </c>
      <c r="N242" s="242" t="s">
        <v>11</v>
      </c>
      <c r="O242" s="243">
        <f>IF(N242="SÍ",10,"0")</f>
        <v>10</v>
      </c>
      <c r="P242" s="240"/>
      <c r="Q242" s="245"/>
      <c r="R242" s="245"/>
      <c r="S242" s="246"/>
      <c r="T242" s="245"/>
      <c r="U242" s="246"/>
      <c r="V242" s="427"/>
      <c r="W242" s="67"/>
      <c r="X242" s="95"/>
      <c r="Y242" s="17"/>
      <c r="Z242" s="240"/>
      <c r="AA242" s="240"/>
      <c r="AB242" s="63"/>
      <c r="AC242" s="346"/>
      <c r="AD242" s="369"/>
      <c r="AE242" s="291"/>
      <c r="AF242" s="291"/>
      <c r="AG242" s="349"/>
      <c r="AH242" s="347"/>
      <c r="AI242" s="33"/>
      <c r="AJ242" s="61"/>
    </row>
    <row r="243" spans="1:36" ht="26.25" thickBot="1" x14ac:dyDescent="0.3">
      <c r="A243" s="73"/>
      <c r="B243" s="74"/>
      <c r="C243" s="92"/>
      <c r="D243" s="94"/>
      <c r="E243" s="92"/>
      <c r="F243" s="94"/>
      <c r="G243" s="98"/>
      <c r="H243" s="31"/>
      <c r="I243" s="431"/>
      <c r="J243" s="431"/>
      <c r="K243" s="78"/>
      <c r="L243" s="371"/>
      <c r="M243" s="432" t="s">
        <v>29</v>
      </c>
      <c r="N243" s="433" t="s">
        <v>11</v>
      </c>
      <c r="O243" s="434">
        <f>IF(N243="SÍ",30,"0")</f>
        <v>30</v>
      </c>
      <c r="P243" s="435"/>
      <c r="Q243" s="436"/>
      <c r="R243" s="436"/>
      <c r="S243" s="437"/>
      <c r="T243" s="436"/>
      <c r="U243" s="437"/>
      <c r="V243" s="438"/>
      <c r="W243" s="67"/>
      <c r="X243" s="95"/>
      <c r="Y243" s="17"/>
      <c r="Z243" s="435"/>
      <c r="AA243" s="435"/>
      <c r="AB243" s="63"/>
      <c r="AC243" s="372"/>
      <c r="AD243" s="373"/>
      <c r="AE243" s="374"/>
      <c r="AF243" s="374"/>
      <c r="AG243" s="445"/>
      <c r="AH243" s="446"/>
      <c r="AI243" s="375"/>
      <c r="AJ243" s="376"/>
    </row>
    <row r="244" spans="1:36" x14ac:dyDescent="0.25">
      <c r="A244" s="447" t="s">
        <v>28</v>
      </c>
      <c r="B244" s="448"/>
      <c r="C244" s="448"/>
      <c r="D244" s="448"/>
      <c r="E244" s="448"/>
      <c r="F244" s="448"/>
      <c r="G244" s="448"/>
      <c r="H244" s="448"/>
      <c r="I244" s="448"/>
      <c r="J244" s="448"/>
      <c r="K244" s="448"/>
      <c r="L244" s="448"/>
      <c r="M244" s="448"/>
      <c r="N244" s="448"/>
      <c r="O244" s="448"/>
      <c r="P244" s="448"/>
      <c r="Q244" s="448"/>
      <c r="R244" s="448"/>
      <c r="S244" s="448"/>
      <c r="T244" s="448"/>
      <c r="U244" s="448"/>
      <c r="V244" s="448"/>
      <c r="W244" s="448"/>
      <c r="X244" s="448"/>
      <c r="Y244" s="448"/>
      <c r="Z244" s="448"/>
      <c r="AA244" s="448"/>
      <c r="AB244" s="448"/>
      <c r="AC244" s="448"/>
      <c r="AD244" s="448"/>
      <c r="AE244" s="448"/>
      <c r="AF244" s="448"/>
      <c r="AG244" s="448"/>
      <c r="AH244" s="448"/>
      <c r="AI244" s="448"/>
      <c r="AJ244" s="448"/>
    </row>
    <row r="245" spans="1:36" ht="18.75" customHeight="1" x14ac:dyDescent="0.25">
      <c r="A245" s="449" t="s">
        <v>340</v>
      </c>
      <c r="B245" s="450"/>
      <c r="C245" s="450"/>
      <c r="D245" s="450"/>
      <c r="E245" s="450"/>
      <c r="F245" s="450"/>
      <c r="G245" s="450"/>
      <c r="H245" s="450"/>
      <c r="I245" s="450"/>
      <c r="J245" s="450"/>
      <c r="K245" s="450"/>
      <c r="L245" s="450"/>
      <c r="M245" s="450"/>
      <c r="N245" s="450"/>
      <c r="O245" s="450"/>
      <c r="P245" s="450"/>
      <c r="Q245" s="450"/>
      <c r="R245" s="450"/>
      <c r="S245" s="450"/>
      <c r="T245" s="450"/>
      <c r="U245" s="450"/>
      <c r="V245" s="450"/>
      <c r="W245" s="450"/>
      <c r="X245" s="450"/>
      <c r="Y245" s="450"/>
      <c r="Z245" s="450"/>
      <c r="AA245" s="450"/>
      <c r="AB245" s="451"/>
      <c r="AC245" s="452" t="s">
        <v>46</v>
      </c>
      <c r="AD245" s="452"/>
      <c r="AE245" s="452"/>
      <c r="AF245" s="452" t="s">
        <v>26</v>
      </c>
      <c r="AG245" s="452"/>
      <c r="AH245" s="452"/>
      <c r="AI245" s="452"/>
      <c r="AJ245" s="452"/>
    </row>
    <row r="246" spans="1:36" ht="21" customHeight="1" x14ac:dyDescent="0.25">
      <c r="A246" s="449" t="s">
        <v>351</v>
      </c>
      <c r="B246" s="450"/>
      <c r="C246" s="450"/>
      <c r="D246" s="450"/>
      <c r="E246" s="450"/>
      <c r="F246" s="450"/>
      <c r="G246" s="450"/>
      <c r="H246" s="450"/>
      <c r="I246" s="450"/>
      <c r="J246" s="450"/>
      <c r="K246" s="450"/>
      <c r="L246" s="450"/>
      <c r="M246" s="450"/>
      <c r="N246" s="450"/>
      <c r="O246" s="450"/>
      <c r="P246" s="450"/>
      <c r="Q246" s="450"/>
      <c r="R246" s="450"/>
      <c r="S246" s="450"/>
      <c r="T246" s="450"/>
      <c r="U246" s="450"/>
      <c r="V246" s="450"/>
      <c r="W246" s="450"/>
      <c r="X246" s="450"/>
      <c r="Y246" s="450"/>
      <c r="Z246" s="450"/>
      <c r="AA246" s="450"/>
      <c r="AB246" s="451"/>
      <c r="AC246" s="377">
        <v>43496</v>
      </c>
      <c r="AD246" s="378"/>
      <c r="AE246" s="379"/>
      <c r="AF246" s="456" t="s">
        <v>352</v>
      </c>
      <c r="AG246" s="456"/>
      <c r="AH246" s="456"/>
      <c r="AI246" s="456"/>
      <c r="AJ246" s="456"/>
    </row>
    <row r="247" spans="1:36" ht="21" customHeight="1" x14ac:dyDescent="0.25">
      <c r="A247" s="380"/>
      <c r="B247" s="381"/>
      <c r="C247" s="381"/>
      <c r="D247" s="381"/>
      <c r="E247" s="381"/>
      <c r="F247" s="381"/>
      <c r="G247" s="381"/>
      <c r="H247" s="381"/>
      <c r="I247" s="381"/>
      <c r="J247" s="381"/>
      <c r="K247" s="381"/>
      <c r="L247" s="381"/>
      <c r="M247" s="381"/>
      <c r="N247" s="381"/>
      <c r="O247" s="381"/>
      <c r="P247" s="381"/>
      <c r="Q247" s="381"/>
      <c r="R247" s="381"/>
      <c r="S247" s="381"/>
      <c r="T247" s="381"/>
      <c r="U247" s="381"/>
      <c r="V247" s="381"/>
      <c r="W247" s="381"/>
      <c r="X247" s="381"/>
      <c r="Y247" s="381"/>
      <c r="Z247" s="381"/>
      <c r="AA247" s="381"/>
      <c r="AB247" s="382"/>
      <c r="AC247" s="377"/>
      <c r="AD247" s="378"/>
      <c r="AE247" s="379"/>
      <c r="AF247" s="310"/>
      <c r="AG247" s="310"/>
      <c r="AH247" s="310"/>
      <c r="AI247" s="310"/>
      <c r="AJ247" s="310"/>
    </row>
    <row r="248" spans="1:36" ht="21" customHeight="1" x14ac:dyDescent="0.25">
      <c r="A248" s="380"/>
      <c r="B248" s="381"/>
      <c r="C248" s="381"/>
      <c r="D248" s="381"/>
      <c r="E248" s="381"/>
      <c r="F248" s="381"/>
      <c r="G248" s="381"/>
      <c r="H248" s="381"/>
      <c r="I248" s="381"/>
      <c r="J248" s="381"/>
      <c r="K248" s="381"/>
      <c r="L248" s="381"/>
      <c r="M248" s="381"/>
      <c r="N248" s="381"/>
      <c r="O248" s="381"/>
      <c r="P248" s="381"/>
      <c r="Q248" s="381"/>
      <c r="R248" s="381"/>
      <c r="S248" s="381"/>
      <c r="T248" s="381"/>
      <c r="U248" s="381"/>
      <c r="V248" s="381"/>
      <c r="W248" s="381"/>
      <c r="X248" s="381"/>
      <c r="Y248" s="381"/>
      <c r="Z248" s="381"/>
      <c r="AA248" s="381"/>
      <c r="AB248" s="382"/>
      <c r="AC248" s="377"/>
      <c r="AD248" s="378"/>
      <c r="AE248" s="379"/>
      <c r="AF248" s="310"/>
      <c r="AG248" s="310"/>
      <c r="AH248" s="310"/>
      <c r="AI248" s="310"/>
      <c r="AJ248" s="310"/>
    </row>
    <row r="249" spans="1:36" x14ac:dyDescent="0.25">
      <c r="A249" s="453"/>
      <c r="B249" s="454"/>
      <c r="C249" s="454"/>
      <c r="D249" s="454"/>
      <c r="E249" s="454"/>
      <c r="F249" s="454"/>
      <c r="G249" s="454"/>
      <c r="H249" s="454"/>
      <c r="I249" s="454"/>
      <c r="J249" s="454"/>
      <c r="K249" s="454"/>
      <c r="L249" s="454"/>
      <c r="M249" s="454"/>
      <c r="N249" s="454"/>
      <c r="O249" s="454"/>
      <c r="P249" s="454"/>
      <c r="Q249" s="454"/>
      <c r="R249" s="454"/>
      <c r="S249" s="454"/>
      <c r="T249" s="454"/>
      <c r="U249" s="454"/>
      <c r="V249" s="454"/>
      <c r="W249" s="454"/>
      <c r="X249" s="454"/>
      <c r="Y249" s="454"/>
      <c r="Z249" s="454"/>
      <c r="AA249" s="454"/>
      <c r="AB249" s="455"/>
      <c r="AC249" s="86"/>
      <c r="AD249" s="86"/>
      <c r="AE249" s="86"/>
      <c r="AF249" s="86"/>
      <c r="AG249" s="86"/>
      <c r="AH249" s="86"/>
      <c r="AI249" s="86"/>
      <c r="AJ249" s="86"/>
    </row>
  </sheetData>
  <sheetProtection selectLockedCells="1"/>
  <mergeCells count="1111">
    <mergeCell ref="B223:B243"/>
    <mergeCell ref="A223:A243"/>
    <mergeCell ref="A245:AB245"/>
    <mergeCell ref="AC245:AE245"/>
    <mergeCell ref="A246:AB246"/>
    <mergeCell ref="AC246:AE246"/>
    <mergeCell ref="A247:AB247"/>
    <mergeCell ref="AC247:AE247"/>
    <mergeCell ref="A248:AB248"/>
    <mergeCell ref="AC248:AE248"/>
    <mergeCell ref="A249:AB249"/>
    <mergeCell ref="AC249:AE249"/>
    <mergeCell ref="A244:AJ244"/>
    <mergeCell ref="AF245:AJ245"/>
    <mergeCell ref="AF246:AJ246"/>
    <mergeCell ref="AF247:AJ247"/>
    <mergeCell ref="AF248:AJ248"/>
    <mergeCell ref="AF249:AJ249"/>
    <mergeCell ref="AG237:AG243"/>
    <mergeCell ref="AH237:AH243"/>
    <mergeCell ref="AI237:AI243"/>
    <mergeCell ref="AJ237:AJ243"/>
    <mergeCell ref="K239:K243"/>
    <mergeCell ref="AB239:AB243"/>
    <mergeCell ref="Y237:Y243"/>
    <mergeCell ref="Z237:Z243"/>
    <mergeCell ref="AA237:AA243"/>
    <mergeCell ref="AB237:AB238"/>
    <mergeCell ref="AC237:AC243"/>
    <mergeCell ref="AD237:AD243"/>
    <mergeCell ref="AE237:AE243"/>
    <mergeCell ref="AF237:AF243"/>
    <mergeCell ref="AF230:AF236"/>
    <mergeCell ref="AG230:AG236"/>
    <mergeCell ref="AH230:AH236"/>
    <mergeCell ref="AI230:AI236"/>
    <mergeCell ref="AJ230:AJ236"/>
    <mergeCell ref="K232:K236"/>
    <mergeCell ref="AB232:AB236"/>
    <mergeCell ref="C237:C243"/>
    <mergeCell ref="D237:D243"/>
    <mergeCell ref="E237:E243"/>
    <mergeCell ref="F237:F243"/>
    <mergeCell ref="H237:H243"/>
    <mergeCell ref="K237:K238"/>
    <mergeCell ref="L237:L243"/>
    <mergeCell ref="P237:P243"/>
    <mergeCell ref="Q237:Q243"/>
    <mergeCell ref="R237:R243"/>
    <mergeCell ref="S237:S243"/>
    <mergeCell ref="T237:T243"/>
    <mergeCell ref="U237:U243"/>
    <mergeCell ref="V237:V243"/>
    <mergeCell ref="W237:W243"/>
    <mergeCell ref="W230:W236"/>
    <mergeCell ref="Y230:Y236"/>
    <mergeCell ref="Z230:Z236"/>
    <mergeCell ref="AA230:AA236"/>
    <mergeCell ref="AB230:AB231"/>
    <mergeCell ref="AC230:AC236"/>
    <mergeCell ref="AD230:AD236"/>
    <mergeCell ref="AE230:AE236"/>
    <mergeCell ref="AE223:AE229"/>
    <mergeCell ref="AF223:AF229"/>
    <mergeCell ref="AG223:AG229"/>
    <mergeCell ref="AH223:AH229"/>
    <mergeCell ref="AI223:AI229"/>
    <mergeCell ref="AJ223:AJ229"/>
    <mergeCell ref="K225:K229"/>
    <mergeCell ref="AB225:AB229"/>
    <mergeCell ref="C230:C236"/>
    <mergeCell ref="D230:D236"/>
    <mergeCell ref="E230:E236"/>
    <mergeCell ref="F230:F236"/>
    <mergeCell ref="H230:H236"/>
    <mergeCell ref="K230:K231"/>
    <mergeCell ref="L230:L236"/>
    <mergeCell ref="P230:P236"/>
    <mergeCell ref="Q230:Q236"/>
    <mergeCell ref="R230:R236"/>
    <mergeCell ref="S230:S236"/>
    <mergeCell ref="T230:T236"/>
    <mergeCell ref="U230:U236"/>
    <mergeCell ref="V230:V236"/>
    <mergeCell ref="V223:V229"/>
    <mergeCell ref="W223:W229"/>
    <mergeCell ref="Y223:Y229"/>
    <mergeCell ref="Z223:Z229"/>
    <mergeCell ref="AA223:AA229"/>
    <mergeCell ref="AB223:AB224"/>
    <mergeCell ref="AC223:AC229"/>
    <mergeCell ref="AD223:AD229"/>
    <mergeCell ref="H223:H229"/>
    <mergeCell ref="K223:K224"/>
    <mergeCell ref="L223:L229"/>
    <mergeCell ref="P223:P229"/>
    <mergeCell ref="Q223:Q229"/>
    <mergeCell ref="R223:R229"/>
    <mergeCell ref="S223:S229"/>
    <mergeCell ref="T223:T229"/>
    <mergeCell ref="U223:U229"/>
    <mergeCell ref="A202:A215"/>
    <mergeCell ref="B202:B215"/>
    <mergeCell ref="A216:A222"/>
    <mergeCell ref="C223:C229"/>
    <mergeCell ref="D223:D229"/>
    <mergeCell ref="E223:E229"/>
    <mergeCell ref="F223:F229"/>
    <mergeCell ref="AC216:AC222"/>
    <mergeCell ref="AD216:AD222"/>
    <mergeCell ref="AE216:AE222"/>
    <mergeCell ref="AF216:AF222"/>
    <mergeCell ref="AG216:AG222"/>
    <mergeCell ref="AH216:AH222"/>
    <mergeCell ref="AI216:AI222"/>
    <mergeCell ref="AJ216:AJ222"/>
    <mergeCell ref="K218:K222"/>
    <mergeCell ref="AB218:AB222"/>
    <mergeCell ref="K211:K215"/>
    <mergeCell ref="AB211:AB215"/>
    <mergeCell ref="B216:B222"/>
    <mergeCell ref="C216:C222"/>
    <mergeCell ref="D216:D222"/>
    <mergeCell ref="E216:E222"/>
    <mergeCell ref="F216:F222"/>
    <mergeCell ref="H216:H222"/>
    <mergeCell ref="K216:K217"/>
    <mergeCell ref="L216:L222"/>
    <mergeCell ref="P216:P222"/>
    <mergeCell ref="Q216:Q222"/>
    <mergeCell ref="R216:R222"/>
    <mergeCell ref="S216:S222"/>
    <mergeCell ref="T216:T222"/>
    <mergeCell ref="U216:U222"/>
    <mergeCell ref="V216:V222"/>
    <mergeCell ref="W216:W222"/>
    <mergeCell ref="X216:X222"/>
    <mergeCell ref="Y216:Y222"/>
    <mergeCell ref="Z216:Z222"/>
    <mergeCell ref="AA216:AA222"/>
    <mergeCell ref="AB216:AB217"/>
    <mergeCell ref="AB209:AB210"/>
    <mergeCell ref="AC209:AC215"/>
    <mergeCell ref="AD209:AD215"/>
    <mergeCell ref="AE209:AE215"/>
    <mergeCell ref="AF209:AF215"/>
    <mergeCell ref="AG209:AG215"/>
    <mergeCell ref="AH209:AH215"/>
    <mergeCell ref="AI209:AI215"/>
    <mergeCell ref="AJ209:AJ215"/>
    <mergeCell ref="AI202:AI208"/>
    <mergeCell ref="AJ202:AJ208"/>
    <mergeCell ref="K204:K208"/>
    <mergeCell ref="AB204:AB208"/>
    <mergeCell ref="C209:C215"/>
    <mergeCell ref="D209:D215"/>
    <mergeCell ref="E209:E215"/>
    <mergeCell ref="F209:F215"/>
    <mergeCell ref="H209:H215"/>
    <mergeCell ref="K209:K210"/>
    <mergeCell ref="L209:L215"/>
    <mergeCell ref="P209:P215"/>
    <mergeCell ref="Q209:Q215"/>
    <mergeCell ref="R209:R215"/>
    <mergeCell ref="S209:S215"/>
    <mergeCell ref="T209:T215"/>
    <mergeCell ref="U209:U215"/>
    <mergeCell ref="V209:V215"/>
    <mergeCell ref="W209:W215"/>
    <mergeCell ref="X209:X215"/>
    <mergeCell ref="Y209:Y215"/>
    <mergeCell ref="Z209:Z215"/>
    <mergeCell ref="AA209:AA215"/>
    <mergeCell ref="Z202:Z208"/>
    <mergeCell ref="AA202:AA208"/>
    <mergeCell ref="AB202:AB203"/>
    <mergeCell ref="AC202:AC208"/>
    <mergeCell ref="AD202:AD208"/>
    <mergeCell ref="AE202:AE208"/>
    <mergeCell ref="AF202:AF208"/>
    <mergeCell ref="AG202:AG208"/>
    <mergeCell ref="AH202:AH208"/>
    <mergeCell ref="AG195:AG201"/>
    <mergeCell ref="AH195:AH201"/>
    <mergeCell ref="AI195:AI201"/>
    <mergeCell ref="AJ195:AJ201"/>
    <mergeCell ref="K197:K201"/>
    <mergeCell ref="AB197:AB201"/>
    <mergeCell ref="C202:C208"/>
    <mergeCell ref="D202:D208"/>
    <mergeCell ref="E202:E208"/>
    <mergeCell ref="F202:F208"/>
    <mergeCell ref="H202:H208"/>
    <mergeCell ref="K202:K203"/>
    <mergeCell ref="L202:L208"/>
    <mergeCell ref="P202:P208"/>
    <mergeCell ref="Q202:Q208"/>
    <mergeCell ref="R202:R208"/>
    <mergeCell ref="S202:S208"/>
    <mergeCell ref="T202:T208"/>
    <mergeCell ref="U202:U208"/>
    <mergeCell ref="V202:V208"/>
    <mergeCell ref="W202:W208"/>
    <mergeCell ref="X202:X208"/>
    <mergeCell ref="Y202:Y208"/>
    <mergeCell ref="X195:X201"/>
    <mergeCell ref="Y195:Y201"/>
    <mergeCell ref="Z195:Z201"/>
    <mergeCell ref="AA195:AA201"/>
    <mergeCell ref="AB195:AB196"/>
    <mergeCell ref="AC195:AC201"/>
    <mergeCell ref="AD195:AD201"/>
    <mergeCell ref="AE195:AE201"/>
    <mergeCell ref="AF195:AF201"/>
    <mergeCell ref="AF188:AF194"/>
    <mergeCell ref="AG188:AG194"/>
    <mergeCell ref="AH188:AH194"/>
    <mergeCell ref="AI188:AI194"/>
    <mergeCell ref="AJ188:AJ194"/>
    <mergeCell ref="K190:K194"/>
    <mergeCell ref="AB190:AB194"/>
    <mergeCell ref="C195:C201"/>
    <mergeCell ref="D195:D201"/>
    <mergeCell ref="E195:E201"/>
    <mergeCell ref="F195:F201"/>
    <mergeCell ref="H195:H201"/>
    <mergeCell ref="K195:K196"/>
    <mergeCell ref="L195:L201"/>
    <mergeCell ref="P195:P201"/>
    <mergeCell ref="Q195:Q201"/>
    <mergeCell ref="R195:R201"/>
    <mergeCell ref="S195:S201"/>
    <mergeCell ref="T195:T201"/>
    <mergeCell ref="U195:U201"/>
    <mergeCell ref="V195:V201"/>
    <mergeCell ref="W195:W201"/>
    <mergeCell ref="W188:W194"/>
    <mergeCell ref="X188:X194"/>
    <mergeCell ref="Y188:Y194"/>
    <mergeCell ref="Z188:Z194"/>
    <mergeCell ref="AA188:AA194"/>
    <mergeCell ref="AB188:AB189"/>
    <mergeCell ref="AC188:AC194"/>
    <mergeCell ref="AD188:AD194"/>
    <mergeCell ref="AE188:AE194"/>
    <mergeCell ref="K188:K189"/>
    <mergeCell ref="L188:L194"/>
    <mergeCell ref="P188:P194"/>
    <mergeCell ref="Q188:Q194"/>
    <mergeCell ref="R188:R194"/>
    <mergeCell ref="S188:S194"/>
    <mergeCell ref="T188:T194"/>
    <mergeCell ref="U188:U194"/>
    <mergeCell ref="V188:V194"/>
    <mergeCell ref="B181:B187"/>
    <mergeCell ref="C188:C194"/>
    <mergeCell ref="D188:D194"/>
    <mergeCell ref="E188:E194"/>
    <mergeCell ref="F188:F194"/>
    <mergeCell ref="H188:H194"/>
    <mergeCell ref="A160:A201"/>
    <mergeCell ref="B188:B201"/>
    <mergeCell ref="AC181:AC187"/>
    <mergeCell ref="AD181:AD187"/>
    <mergeCell ref="AE181:AE187"/>
    <mergeCell ref="AF181:AF187"/>
    <mergeCell ref="AG181:AG187"/>
    <mergeCell ref="AH181:AH187"/>
    <mergeCell ref="AI181:AI187"/>
    <mergeCell ref="AJ181:AJ187"/>
    <mergeCell ref="K183:K187"/>
    <mergeCell ref="AB183:AB187"/>
    <mergeCell ref="K176:K180"/>
    <mergeCell ref="AB176:AB180"/>
    <mergeCell ref="B160:B180"/>
    <mergeCell ref="C181:C187"/>
    <mergeCell ref="D181:D187"/>
    <mergeCell ref="E181:E187"/>
    <mergeCell ref="F181:F187"/>
    <mergeCell ref="H181:H187"/>
    <mergeCell ref="K181:K182"/>
    <mergeCell ref="L181:L187"/>
    <mergeCell ref="P181:P187"/>
    <mergeCell ref="Q181:Q187"/>
    <mergeCell ref="R181:R187"/>
    <mergeCell ref="S181:S187"/>
    <mergeCell ref="T181:T187"/>
    <mergeCell ref="U181:U187"/>
    <mergeCell ref="V181:V187"/>
    <mergeCell ref="W181:W187"/>
    <mergeCell ref="X181:X187"/>
    <mergeCell ref="Y181:Y187"/>
    <mergeCell ref="Z181:Z187"/>
    <mergeCell ref="AA181:AA187"/>
    <mergeCell ref="AB181:AB182"/>
    <mergeCell ref="AB174:AB175"/>
    <mergeCell ref="AC174:AC180"/>
    <mergeCell ref="AD174:AD180"/>
    <mergeCell ref="AE174:AE180"/>
    <mergeCell ref="AF174:AF180"/>
    <mergeCell ref="AG174:AG180"/>
    <mergeCell ref="AH174:AH180"/>
    <mergeCell ref="AI174:AI180"/>
    <mergeCell ref="AJ174:AJ180"/>
    <mergeCell ref="AI167:AI173"/>
    <mergeCell ref="AJ167:AJ173"/>
    <mergeCell ref="K169:K173"/>
    <mergeCell ref="AB169:AB173"/>
    <mergeCell ref="C174:C180"/>
    <mergeCell ref="D174:D180"/>
    <mergeCell ref="E174:E180"/>
    <mergeCell ref="F174:F180"/>
    <mergeCell ref="H174:H180"/>
    <mergeCell ref="K174:K175"/>
    <mergeCell ref="L174:L180"/>
    <mergeCell ref="P174:P180"/>
    <mergeCell ref="Q174:Q180"/>
    <mergeCell ref="R174:R180"/>
    <mergeCell ref="S174:S180"/>
    <mergeCell ref="T174:T180"/>
    <mergeCell ref="U174:U180"/>
    <mergeCell ref="V174:V180"/>
    <mergeCell ref="W174:W180"/>
    <mergeCell ref="X174:X180"/>
    <mergeCell ref="Y174:Y180"/>
    <mergeCell ref="Z174:Z180"/>
    <mergeCell ref="AA174:AA180"/>
    <mergeCell ref="Z167:Z173"/>
    <mergeCell ref="AA167:AA173"/>
    <mergeCell ref="AB167:AB168"/>
    <mergeCell ref="AC167:AC173"/>
    <mergeCell ref="AD167:AD173"/>
    <mergeCell ref="AE167:AE173"/>
    <mergeCell ref="AF167:AF173"/>
    <mergeCell ref="AG167:AG173"/>
    <mergeCell ref="AH167:AH173"/>
    <mergeCell ref="Q167:Q173"/>
    <mergeCell ref="R167:R173"/>
    <mergeCell ref="S167:S173"/>
    <mergeCell ref="T167:T173"/>
    <mergeCell ref="U167:U173"/>
    <mergeCell ref="V167:V173"/>
    <mergeCell ref="W167:W173"/>
    <mergeCell ref="X167:X173"/>
    <mergeCell ref="Y167:Y173"/>
    <mergeCell ref="C167:C173"/>
    <mergeCell ref="D167:D173"/>
    <mergeCell ref="E167:E173"/>
    <mergeCell ref="F167:F173"/>
    <mergeCell ref="H167:H173"/>
    <mergeCell ref="K167:K168"/>
    <mergeCell ref="L167:L173"/>
    <mergeCell ref="P167:P173"/>
    <mergeCell ref="AJ153:AJ159"/>
    <mergeCell ref="K155:K159"/>
    <mergeCell ref="AB155:AB159"/>
    <mergeCell ref="A146:A159"/>
    <mergeCell ref="B146:B152"/>
    <mergeCell ref="B153:B159"/>
    <mergeCell ref="K160:K161"/>
    <mergeCell ref="L160:L166"/>
    <mergeCell ref="Z160:Z166"/>
    <mergeCell ref="AB160:AB161"/>
    <mergeCell ref="AI160:AI166"/>
    <mergeCell ref="AJ160:AJ166"/>
    <mergeCell ref="K162:K166"/>
    <mergeCell ref="AB162:AB166"/>
    <mergeCell ref="R153:R159"/>
    <mergeCell ref="S153:S159"/>
    <mergeCell ref="T153:T159"/>
    <mergeCell ref="U153:U159"/>
    <mergeCell ref="V153:V159"/>
    <mergeCell ref="W153:W159"/>
    <mergeCell ref="Z153:Z159"/>
    <mergeCell ref="AB153:AB154"/>
    <mergeCell ref="AI153:AI159"/>
    <mergeCell ref="A118:A145"/>
    <mergeCell ref="B132:B145"/>
    <mergeCell ref="E139:E145"/>
    <mergeCell ref="F139:F145"/>
    <mergeCell ref="H139:H145"/>
    <mergeCell ref="AI139:AI145"/>
    <mergeCell ref="AJ139:AJ145"/>
    <mergeCell ref="K146:K147"/>
    <mergeCell ref="L146:L152"/>
    <mergeCell ref="Z146:Z152"/>
    <mergeCell ref="AB146:AB147"/>
    <mergeCell ref="AI146:AI152"/>
    <mergeCell ref="AJ146:AJ152"/>
    <mergeCell ref="K148:K152"/>
    <mergeCell ref="AB148:AB152"/>
    <mergeCell ref="AH160:AH166"/>
    <mergeCell ref="B118:B131"/>
    <mergeCell ref="L139:L145"/>
    <mergeCell ref="C139:C145"/>
    <mergeCell ref="D139:D145"/>
    <mergeCell ref="K139:K140"/>
    <mergeCell ref="P139:P145"/>
    <mergeCell ref="Q139:Q145"/>
    <mergeCell ref="Z139:Z145"/>
    <mergeCell ref="AB139:AB140"/>
    <mergeCell ref="K141:K145"/>
    <mergeCell ref="AB141:AB145"/>
    <mergeCell ref="C153:C159"/>
    <mergeCell ref="D153:D159"/>
    <mergeCell ref="E153:E159"/>
    <mergeCell ref="F153:F159"/>
    <mergeCell ref="H153:H159"/>
    <mergeCell ref="K153:K154"/>
    <mergeCell ref="L153:L159"/>
    <mergeCell ref="P153:P159"/>
    <mergeCell ref="Q153:Q159"/>
    <mergeCell ref="Y160:Y166"/>
    <mergeCell ref="AA160:AA166"/>
    <mergeCell ref="AC160:AC166"/>
    <mergeCell ref="AD160:AD166"/>
    <mergeCell ref="AE160:AE166"/>
    <mergeCell ref="AF160:AF166"/>
    <mergeCell ref="AG160:AG166"/>
    <mergeCell ref="AG153:AG159"/>
    <mergeCell ref="AH153:AH159"/>
    <mergeCell ref="C160:C166"/>
    <mergeCell ref="D160:D166"/>
    <mergeCell ref="E160:E166"/>
    <mergeCell ref="F160:F166"/>
    <mergeCell ref="H160:H166"/>
    <mergeCell ref="P160:P166"/>
    <mergeCell ref="Q160:Q166"/>
    <mergeCell ref="R160:R166"/>
    <mergeCell ref="S160:S166"/>
    <mergeCell ref="T160:T166"/>
    <mergeCell ref="U160:U166"/>
    <mergeCell ref="V160:V166"/>
    <mergeCell ref="W160:W166"/>
    <mergeCell ref="X160:X166"/>
    <mergeCell ref="X153:X159"/>
    <mergeCell ref="Y153:Y159"/>
    <mergeCell ref="AA153:AA159"/>
    <mergeCell ref="AC153:AC159"/>
    <mergeCell ref="AD153:AD159"/>
    <mergeCell ref="AE153:AE159"/>
    <mergeCell ref="AF153:AF159"/>
    <mergeCell ref="AF146:AF152"/>
    <mergeCell ref="AG146:AG152"/>
    <mergeCell ref="AH146:AH152"/>
    <mergeCell ref="W146:W152"/>
    <mergeCell ref="X146:X152"/>
    <mergeCell ref="Y146:Y152"/>
    <mergeCell ref="AA146:AA152"/>
    <mergeCell ref="AC146:AC152"/>
    <mergeCell ref="AD146:AD152"/>
    <mergeCell ref="AE146:AE152"/>
    <mergeCell ref="AE139:AE145"/>
    <mergeCell ref="AF139:AF145"/>
    <mergeCell ref="AG139:AG145"/>
    <mergeCell ref="AH139:AH145"/>
    <mergeCell ref="C146:C152"/>
    <mergeCell ref="D146:D152"/>
    <mergeCell ref="E146:E152"/>
    <mergeCell ref="F146:F152"/>
    <mergeCell ref="H146:H152"/>
    <mergeCell ref="P146:P152"/>
    <mergeCell ref="Q146:Q152"/>
    <mergeCell ref="R146:R152"/>
    <mergeCell ref="S146:S152"/>
    <mergeCell ref="T146:T152"/>
    <mergeCell ref="U146:U152"/>
    <mergeCell ref="V146:V152"/>
    <mergeCell ref="V139:V145"/>
    <mergeCell ref="W139:W145"/>
    <mergeCell ref="X139:X145"/>
    <mergeCell ref="Y139:Y145"/>
    <mergeCell ref="AA139:AA145"/>
    <mergeCell ref="AC139:AC145"/>
    <mergeCell ref="AD139:AD145"/>
    <mergeCell ref="A90:A117"/>
    <mergeCell ref="B111:B117"/>
    <mergeCell ref="B90:B96"/>
    <mergeCell ref="B97:B110"/>
    <mergeCell ref="AG132:AG138"/>
    <mergeCell ref="AH132:AH138"/>
    <mergeCell ref="AI132:AI138"/>
    <mergeCell ref="AJ132:AJ138"/>
    <mergeCell ref="K134:K138"/>
    <mergeCell ref="AB134:AB138"/>
    <mergeCell ref="X132:X138"/>
    <mergeCell ref="Y132:Y138"/>
    <mergeCell ref="Z132:Z138"/>
    <mergeCell ref="AA132:AA138"/>
    <mergeCell ref="AB132:AB133"/>
    <mergeCell ref="AC132:AC138"/>
    <mergeCell ref="AD132:AD138"/>
    <mergeCell ref="AE132:AE138"/>
    <mergeCell ref="AF132:AF138"/>
    <mergeCell ref="R139:R145"/>
    <mergeCell ref="S139:S145"/>
    <mergeCell ref="T139:T145"/>
    <mergeCell ref="U139:U145"/>
    <mergeCell ref="AG125:AG131"/>
    <mergeCell ref="AH125:AH131"/>
    <mergeCell ref="AI125:AI131"/>
    <mergeCell ref="AJ125:AJ131"/>
    <mergeCell ref="K127:K131"/>
    <mergeCell ref="AB127:AB131"/>
    <mergeCell ref="C132:C138"/>
    <mergeCell ref="D132:D138"/>
    <mergeCell ref="E132:E138"/>
    <mergeCell ref="F132:F138"/>
    <mergeCell ref="G132:G138"/>
    <mergeCell ref="H132:H138"/>
    <mergeCell ref="I132:I138"/>
    <mergeCell ref="J132:J138"/>
    <mergeCell ref="K132:K133"/>
    <mergeCell ref="L132:L138"/>
    <mergeCell ref="P132:P138"/>
    <mergeCell ref="Q132:Q138"/>
    <mergeCell ref="R132:R138"/>
    <mergeCell ref="S132:S138"/>
    <mergeCell ref="T132:T138"/>
    <mergeCell ref="U132:U138"/>
    <mergeCell ref="V132:V138"/>
    <mergeCell ref="W132:W138"/>
    <mergeCell ref="X125:X131"/>
    <mergeCell ref="Y125:Y131"/>
    <mergeCell ref="Z125:Z131"/>
    <mergeCell ref="AA125:AA131"/>
    <mergeCell ref="AB125:AB126"/>
    <mergeCell ref="AC125:AC131"/>
    <mergeCell ref="AD125:AD131"/>
    <mergeCell ref="AE125:AE131"/>
    <mergeCell ref="AF125:AF131"/>
    <mergeCell ref="L125:L131"/>
    <mergeCell ref="P125:P131"/>
    <mergeCell ref="Q125:Q131"/>
    <mergeCell ref="R125:R131"/>
    <mergeCell ref="S125:S131"/>
    <mergeCell ref="T125:T131"/>
    <mergeCell ref="U125:U131"/>
    <mergeCell ref="V125:V131"/>
    <mergeCell ref="W125:W131"/>
    <mergeCell ref="C125:C131"/>
    <mergeCell ref="D125:D131"/>
    <mergeCell ref="E125:E131"/>
    <mergeCell ref="F125:F131"/>
    <mergeCell ref="G125:G131"/>
    <mergeCell ref="H125:H131"/>
    <mergeCell ref="I125:I131"/>
    <mergeCell ref="J125:J131"/>
    <mergeCell ref="K125:K126"/>
    <mergeCell ref="AC118:AC124"/>
    <mergeCell ref="AD118:AD124"/>
    <mergeCell ref="AE118:AE124"/>
    <mergeCell ref="AF118:AF124"/>
    <mergeCell ref="AG118:AG124"/>
    <mergeCell ref="AH118:AH124"/>
    <mergeCell ref="AI118:AI124"/>
    <mergeCell ref="AJ118:AJ124"/>
    <mergeCell ref="K120:K124"/>
    <mergeCell ref="AB120:AB124"/>
    <mergeCell ref="T118:T124"/>
    <mergeCell ref="U118:U124"/>
    <mergeCell ref="V118:V124"/>
    <mergeCell ref="W118:W124"/>
    <mergeCell ref="X118:X124"/>
    <mergeCell ref="Y118:Y124"/>
    <mergeCell ref="Z118:Z124"/>
    <mergeCell ref="AA118:AA124"/>
    <mergeCell ref="AB118:AB119"/>
    <mergeCell ref="AE111:AE117"/>
    <mergeCell ref="AF111:AF117"/>
    <mergeCell ref="AG111:AG117"/>
    <mergeCell ref="AH111:AH117"/>
    <mergeCell ref="AI111:AI117"/>
    <mergeCell ref="AJ111:AJ117"/>
    <mergeCell ref="K113:K117"/>
    <mergeCell ref="AB113:AB117"/>
    <mergeCell ref="C118:C124"/>
    <mergeCell ref="D118:D124"/>
    <mergeCell ref="E118:E124"/>
    <mergeCell ref="F118:F124"/>
    <mergeCell ref="G118:G124"/>
    <mergeCell ref="H118:H124"/>
    <mergeCell ref="I118:I124"/>
    <mergeCell ref="J118:J124"/>
    <mergeCell ref="K118:K119"/>
    <mergeCell ref="L118:L124"/>
    <mergeCell ref="P118:P124"/>
    <mergeCell ref="Q118:Q124"/>
    <mergeCell ref="R118:R124"/>
    <mergeCell ref="S118:S124"/>
    <mergeCell ref="V111:V117"/>
    <mergeCell ref="W111:W117"/>
    <mergeCell ref="X111:X117"/>
    <mergeCell ref="Y111:Y117"/>
    <mergeCell ref="Z111:Z117"/>
    <mergeCell ref="AA111:AA117"/>
    <mergeCell ref="AB111:AB112"/>
    <mergeCell ref="AC111:AC117"/>
    <mergeCell ref="AD111:AD117"/>
    <mergeCell ref="AE104:AE110"/>
    <mergeCell ref="AF104:AF110"/>
    <mergeCell ref="AG104:AG110"/>
    <mergeCell ref="AH104:AH110"/>
    <mergeCell ref="AI104:AI110"/>
    <mergeCell ref="AJ104:AJ110"/>
    <mergeCell ref="K106:K110"/>
    <mergeCell ref="AB106:AB110"/>
    <mergeCell ref="C111:C117"/>
    <mergeCell ref="D111:D117"/>
    <mergeCell ref="E111:E117"/>
    <mergeCell ref="F111:F117"/>
    <mergeCell ref="G111:G117"/>
    <mergeCell ref="H111:H117"/>
    <mergeCell ref="I111:I117"/>
    <mergeCell ref="J111:J117"/>
    <mergeCell ref="K111:K112"/>
    <mergeCell ref="L111:L117"/>
    <mergeCell ref="P111:P117"/>
    <mergeCell ref="Q111:Q117"/>
    <mergeCell ref="R111:R117"/>
    <mergeCell ref="S111:S117"/>
    <mergeCell ref="T111:T117"/>
    <mergeCell ref="U111:U117"/>
    <mergeCell ref="V104:V110"/>
    <mergeCell ref="W104:W110"/>
    <mergeCell ref="X104:X110"/>
    <mergeCell ref="Y104:Y110"/>
    <mergeCell ref="Z104:Z110"/>
    <mergeCell ref="AA104:AA110"/>
    <mergeCell ref="AB104:AB105"/>
    <mergeCell ref="AC104:AC110"/>
    <mergeCell ref="AD104:AD110"/>
    <mergeCell ref="AG97:AG103"/>
    <mergeCell ref="AH97:AH103"/>
    <mergeCell ref="AI97:AI103"/>
    <mergeCell ref="AJ97:AJ103"/>
    <mergeCell ref="K99:K103"/>
    <mergeCell ref="AB99:AB103"/>
    <mergeCell ref="C104:C110"/>
    <mergeCell ref="D104:D110"/>
    <mergeCell ref="E104:E110"/>
    <mergeCell ref="F104:F110"/>
    <mergeCell ref="G104:G110"/>
    <mergeCell ref="H104:H110"/>
    <mergeCell ref="I104:I110"/>
    <mergeCell ref="J104:J110"/>
    <mergeCell ref="K104:K105"/>
    <mergeCell ref="L104:L110"/>
    <mergeCell ref="P104:P110"/>
    <mergeCell ref="Q104:Q110"/>
    <mergeCell ref="R104:R110"/>
    <mergeCell ref="S104:S110"/>
    <mergeCell ref="T104:T110"/>
    <mergeCell ref="U104:U110"/>
    <mergeCell ref="X97:X103"/>
    <mergeCell ref="Y97:Y103"/>
    <mergeCell ref="Z97:Z103"/>
    <mergeCell ref="AA97:AA103"/>
    <mergeCell ref="AB97:AB98"/>
    <mergeCell ref="AC97:AC103"/>
    <mergeCell ref="AD97:AD103"/>
    <mergeCell ref="AE97:AE103"/>
    <mergeCell ref="AF97:AF103"/>
    <mergeCell ref="L97:L103"/>
    <mergeCell ref="P97:P103"/>
    <mergeCell ref="Q97:Q103"/>
    <mergeCell ref="R97:R103"/>
    <mergeCell ref="S97:S103"/>
    <mergeCell ref="T97:T103"/>
    <mergeCell ref="U97:U103"/>
    <mergeCell ref="V97:V103"/>
    <mergeCell ref="W97:W103"/>
    <mergeCell ref="C97:C103"/>
    <mergeCell ref="D97:D103"/>
    <mergeCell ref="E97:E103"/>
    <mergeCell ref="F97:F103"/>
    <mergeCell ref="G97:G103"/>
    <mergeCell ref="H97:H103"/>
    <mergeCell ref="I97:I103"/>
    <mergeCell ref="J97:J103"/>
    <mergeCell ref="K97:K98"/>
    <mergeCell ref="AD90:AD96"/>
    <mergeCell ref="AE90:AE96"/>
    <mergeCell ref="AF90:AF96"/>
    <mergeCell ref="AG90:AG96"/>
    <mergeCell ref="AH90:AH96"/>
    <mergeCell ref="AI90:AI96"/>
    <mergeCell ref="AJ90:AJ96"/>
    <mergeCell ref="K92:K96"/>
    <mergeCell ref="AB92:AB96"/>
    <mergeCell ref="U90:U96"/>
    <mergeCell ref="V90:V96"/>
    <mergeCell ref="W90:W96"/>
    <mergeCell ref="X90:X96"/>
    <mergeCell ref="Y90:Y96"/>
    <mergeCell ref="Z90:Z96"/>
    <mergeCell ref="AA90:AA96"/>
    <mergeCell ref="AB90:AB91"/>
    <mergeCell ref="AC90:AC96"/>
    <mergeCell ref="AF83:AF89"/>
    <mergeCell ref="AG83:AG89"/>
    <mergeCell ref="AH83:AH89"/>
    <mergeCell ref="AI83:AI89"/>
    <mergeCell ref="AJ83:AJ89"/>
    <mergeCell ref="K85:K89"/>
    <mergeCell ref="AB85:AB89"/>
    <mergeCell ref="C90:C96"/>
    <mergeCell ref="D90:D96"/>
    <mergeCell ref="E90:E96"/>
    <mergeCell ref="F90:F96"/>
    <mergeCell ref="G90:G96"/>
    <mergeCell ref="H90:H96"/>
    <mergeCell ref="I90:I96"/>
    <mergeCell ref="J90:J96"/>
    <mergeCell ref="K90:K91"/>
    <mergeCell ref="L90:L96"/>
    <mergeCell ref="P90:P96"/>
    <mergeCell ref="Q90:Q96"/>
    <mergeCell ref="R90:R96"/>
    <mergeCell ref="S90:S96"/>
    <mergeCell ref="T90:T96"/>
    <mergeCell ref="W83:W89"/>
    <mergeCell ref="X83:X89"/>
    <mergeCell ref="Y83:Y89"/>
    <mergeCell ref="Z83:Z89"/>
    <mergeCell ref="AA83:AA89"/>
    <mergeCell ref="AB83:AB84"/>
    <mergeCell ref="AC83:AC89"/>
    <mergeCell ref="AD83:AD89"/>
    <mergeCell ref="AE83:AE89"/>
    <mergeCell ref="AF76:AF82"/>
    <mergeCell ref="AG76:AG82"/>
    <mergeCell ref="AH76:AH82"/>
    <mergeCell ref="AI76:AI82"/>
    <mergeCell ref="AJ76:AJ82"/>
    <mergeCell ref="K78:K82"/>
    <mergeCell ref="AB78:AB82"/>
    <mergeCell ref="C83:C89"/>
    <mergeCell ref="D83:D89"/>
    <mergeCell ref="E83:E89"/>
    <mergeCell ref="F83:F89"/>
    <mergeCell ref="G83:G89"/>
    <mergeCell ref="H83:H89"/>
    <mergeCell ref="I83:I89"/>
    <mergeCell ref="J83:J89"/>
    <mergeCell ref="K83:K84"/>
    <mergeCell ref="L83:L89"/>
    <mergeCell ref="P83:P89"/>
    <mergeCell ref="Q83:Q89"/>
    <mergeCell ref="R83:R89"/>
    <mergeCell ref="S83:S89"/>
    <mergeCell ref="T83:T89"/>
    <mergeCell ref="U83:U89"/>
    <mergeCell ref="V83:V89"/>
    <mergeCell ref="C76:C82"/>
    <mergeCell ref="D76:D82"/>
    <mergeCell ref="E76:E82"/>
    <mergeCell ref="F76:F82"/>
    <mergeCell ref="G76:G82"/>
    <mergeCell ref="H76:H82"/>
    <mergeCell ref="I76:I82"/>
    <mergeCell ref="A55:A89"/>
    <mergeCell ref="B69:B89"/>
    <mergeCell ref="J76:J82"/>
    <mergeCell ref="K76:K77"/>
    <mergeCell ref="L76:L82"/>
    <mergeCell ref="P76:P82"/>
    <mergeCell ref="Q76:Q82"/>
    <mergeCell ref="R76:R82"/>
    <mergeCell ref="S76:S82"/>
    <mergeCell ref="T76:T82"/>
    <mergeCell ref="U76:U82"/>
    <mergeCell ref="V76:V82"/>
    <mergeCell ref="Y76:Y82"/>
    <mergeCell ref="Z76:Z82"/>
    <mergeCell ref="AA76:AA82"/>
    <mergeCell ref="AB76:AB77"/>
    <mergeCell ref="AC76:AC82"/>
    <mergeCell ref="AD76:AD82"/>
    <mergeCell ref="AE76:AE82"/>
    <mergeCell ref="W76:W82"/>
    <mergeCell ref="X76:X82"/>
    <mergeCell ref="AE69:AE75"/>
    <mergeCell ref="AF69:AF75"/>
    <mergeCell ref="AG69:AG75"/>
    <mergeCell ref="AH69:AH75"/>
    <mergeCell ref="AI69:AI75"/>
    <mergeCell ref="AJ69:AJ75"/>
    <mergeCell ref="K71:K75"/>
    <mergeCell ref="AB71:AB75"/>
    <mergeCell ref="V69:V75"/>
    <mergeCell ref="W69:W75"/>
    <mergeCell ref="X69:X75"/>
    <mergeCell ref="Y69:Y75"/>
    <mergeCell ref="Z69:Z75"/>
    <mergeCell ref="AA69:AA75"/>
    <mergeCell ref="AB69:AB70"/>
    <mergeCell ref="AC69:AC75"/>
    <mergeCell ref="AD69:AD75"/>
    <mergeCell ref="AG62:AG68"/>
    <mergeCell ref="AH62:AH68"/>
    <mergeCell ref="AI62:AI68"/>
    <mergeCell ref="AJ62:AJ68"/>
    <mergeCell ref="K64:K68"/>
    <mergeCell ref="AB64:AB68"/>
    <mergeCell ref="C69:C75"/>
    <mergeCell ref="D69:D75"/>
    <mergeCell ref="E69:E75"/>
    <mergeCell ref="F69:F75"/>
    <mergeCell ref="G69:G75"/>
    <mergeCell ref="H69:H75"/>
    <mergeCell ref="I69:I75"/>
    <mergeCell ref="J69:J75"/>
    <mergeCell ref="K69:K70"/>
    <mergeCell ref="L69:L75"/>
    <mergeCell ref="P69:P75"/>
    <mergeCell ref="Q69:Q75"/>
    <mergeCell ref="R69:R75"/>
    <mergeCell ref="S69:S75"/>
    <mergeCell ref="T69:T75"/>
    <mergeCell ref="U69:U75"/>
    <mergeCell ref="X62:X68"/>
    <mergeCell ref="Y62:Y68"/>
    <mergeCell ref="Z62:Z68"/>
    <mergeCell ref="AA62:AA68"/>
    <mergeCell ref="AB62:AB63"/>
    <mergeCell ref="AC62:AC68"/>
    <mergeCell ref="AD62:AD68"/>
    <mergeCell ref="AE62:AE68"/>
    <mergeCell ref="AF62:AF68"/>
    <mergeCell ref="AG55:AG61"/>
    <mergeCell ref="AH55:AH61"/>
    <mergeCell ref="AI55:AI61"/>
    <mergeCell ref="AJ55:AJ61"/>
    <mergeCell ref="K57:K61"/>
    <mergeCell ref="AB57:AB61"/>
    <mergeCell ref="C62:C68"/>
    <mergeCell ref="D62:D68"/>
    <mergeCell ref="E62:E68"/>
    <mergeCell ref="F62:F68"/>
    <mergeCell ref="G62:G68"/>
    <mergeCell ref="H62:H68"/>
    <mergeCell ref="I62:I68"/>
    <mergeCell ref="J62:J68"/>
    <mergeCell ref="K62:K63"/>
    <mergeCell ref="L62:L68"/>
    <mergeCell ref="P62:P68"/>
    <mergeCell ref="Q62:Q68"/>
    <mergeCell ref="R62:R68"/>
    <mergeCell ref="S62:S68"/>
    <mergeCell ref="T62:T68"/>
    <mergeCell ref="U62:U68"/>
    <mergeCell ref="V62:V68"/>
    <mergeCell ref="W62:W68"/>
    <mergeCell ref="X55:X61"/>
    <mergeCell ref="Y55:Y61"/>
    <mergeCell ref="Z55:Z61"/>
    <mergeCell ref="AA55:AA61"/>
    <mergeCell ref="AB55:AB56"/>
    <mergeCell ref="AC55:AC61"/>
    <mergeCell ref="AD55:AD61"/>
    <mergeCell ref="AE55:AE61"/>
    <mergeCell ref="AF55:AF61"/>
    <mergeCell ref="AG48:AG54"/>
    <mergeCell ref="AH48:AH54"/>
    <mergeCell ref="AI48:AI54"/>
    <mergeCell ref="AJ48:AJ54"/>
    <mergeCell ref="K50:K54"/>
    <mergeCell ref="AB50:AB54"/>
    <mergeCell ref="C55:C61"/>
    <mergeCell ref="D55:D61"/>
    <mergeCell ref="E55:E61"/>
    <mergeCell ref="F55:F61"/>
    <mergeCell ref="G55:G61"/>
    <mergeCell ref="H55:H61"/>
    <mergeCell ref="I55:I61"/>
    <mergeCell ref="J55:J61"/>
    <mergeCell ref="K55:K56"/>
    <mergeCell ref="L55:L61"/>
    <mergeCell ref="P55:P61"/>
    <mergeCell ref="Q55:Q61"/>
    <mergeCell ref="R55:R61"/>
    <mergeCell ref="S55:S61"/>
    <mergeCell ref="T55:T61"/>
    <mergeCell ref="U55:U61"/>
    <mergeCell ref="V55:V61"/>
    <mergeCell ref="W55:W61"/>
    <mergeCell ref="X48:X54"/>
    <mergeCell ref="Y48:Y54"/>
    <mergeCell ref="Z48:Z54"/>
    <mergeCell ref="AA48:AA54"/>
    <mergeCell ref="AB48:AB49"/>
    <mergeCell ref="AC48:AC54"/>
    <mergeCell ref="AD48:AD54"/>
    <mergeCell ref="AE48:AE54"/>
    <mergeCell ref="AF48:AF54"/>
    <mergeCell ref="L48:L54"/>
    <mergeCell ref="P48:P54"/>
    <mergeCell ref="Q48:Q54"/>
    <mergeCell ref="R48:R54"/>
    <mergeCell ref="S48:S54"/>
    <mergeCell ref="T48:T54"/>
    <mergeCell ref="U48:U54"/>
    <mergeCell ref="V48:V54"/>
    <mergeCell ref="W48:W54"/>
    <mergeCell ref="B13:B26"/>
    <mergeCell ref="A13:A26"/>
    <mergeCell ref="C48:C54"/>
    <mergeCell ref="D48:D54"/>
    <mergeCell ref="E48:E54"/>
    <mergeCell ref="C20:C26"/>
    <mergeCell ref="D20:D26"/>
    <mergeCell ref="E20:E26"/>
    <mergeCell ref="A27:A40"/>
    <mergeCell ref="B27:B40"/>
    <mergeCell ref="A41:A54"/>
    <mergeCell ref="B41:B54"/>
    <mergeCell ref="B55:B68"/>
    <mergeCell ref="F48:F54"/>
    <mergeCell ref="G48:G54"/>
    <mergeCell ref="H48:H54"/>
    <mergeCell ref="I48:I54"/>
    <mergeCell ref="J48:J54"/>
    <mergeCell ref="K48:K49"/>
    <mergeCell ref="K36:K40"/>
    <mergeCell ref="AB36:AB40"/>
    <mergeCell ref="C41:C47"/>
    <mergeCell ref="D41:D47"/>
    <mergeCell ref="E41:E47"/>
    <mergeCell ref="F41:F47"/>
    <mergeCell ref="G41:G47"/>
    <mergeCell ref="H41:H47"/>
    <mergeCell ref="I41:I47"/>
    <mergeCell ref="J41:J47"/>
    <mergeCell ref="K41:K42"/>
    <mergeCell ref="L41:L47"/>
    <mergeCell ref="P41:P47"/>
    <mergeCell ref="Q41:Q47"/>
    <mergeCell ref="R41:R47"/>
    <mergeCell ref="S41:S47"/>
    <mergeCell ref="T41:T47"/>
    <mergeCell ref="U41:U47"/>
    <mergeCell ref="AJ27:AJ33"/>
    <mergeCell ref="K29:K33"/>
    <mergeCell ref="AB29:AB33"/>
    <mergeCell ref="C34:C40"/>
    <mergeCell ref="D34:D40"/>
    <mergeCell ref="E34:E40"/>
    <mergeCell ref="F34:F40"/>
    <mergeCell ref="G34:G40"/>
    <mergeCell ref="H34:H40"/>
    <mergeCell ref="I34:I40"/>
    <mergeCell ref="J34:J40"/>
    <mergeCell ref="K34:K35"/>
    <mergeCell ref="L34:L40"/>
    <mergeCell ref="P34:P40"/>
    <mergeCell ref="Q34:Q40"/>
    <mergeCell ref="R34:R40"/>
    <mergeCell ref="S34:S40"/>
    <mergeCell ref="T34:T40"/>
    <mergeCell ref="U34:U40"/>
    <mergeCell ref="V34:V40"/>
    <mergeCell ref="AA27:AA33"/>
    <mergeCell ref="AB27:AB28"/>
    <mergeCell ref="AC27:AC33"/>
    <mergeCell ref="AD27:AD33"/>
    <mergeCell ref="AE27:AE33"/>
    <mergeCell ref="AF27:AF33"/>
    <mergeCell ref="AG27:AG33"/>
    <mergeCell ref="Y34:Y40"/>
    <mergeCell ref="Z34:Z40"/>
    <mergeCell ref="AA34:AA40"/>
    <mergeCell ref="AB34:AB35"/>
    <mergeCell ref="AC34:AC40"/>
    <mergeCell ref="AD34:AD40"/>
    <mergeCell ref="AE34:AE40"/>
    <mergeCell ref="AF34:AF40"/>
    <mergeCell ref="AG34:AG40"/>
    <mergeCell ref="AH27:AH33"/>
    <mergeCell ref="AI27:AI33"/>
    <mergeCell ref="A7:AJ7"/>
    <mergeCell ref="C27:C33"/>
    <mergeCell ref="D27:D33"/>
    <mergeCell ref="E27:E33"/>
    <mergeCell ref="F27:F33"/>
    <mergeCell ref="G27:G33"/>
    <mergeCell ref="H27:H33"/>
    <mergeCell ref="I27:I33"/>
    <mergeCell ref="J27:J33"/>
    <mergeCell ref="K27:K28"/>
    <mergeCell ref="L27:L33"/>
    <mergeCell ref="P27:P33"/>
    <mergeCell ref="Q27:Q33"/>
    <mergeCell ref="R27:R33"/>
    <mergeCell ref="S27:S33"/>
    <mergeCell ref="T27:T33"/>
    <mergeCell ref="U27:U33"/>
    <mergeCell ref="V27:V33"/>
    <mergeCell ref="W27:W33"/>
    <mergeCell ref="X27:X33"/>
    <mergeCell ref="Y27:Y33"/>
    <mergeCell ref="Z27:Z33"/>
    <mergeCell ref="C13:C19"/>
    <mergeCell ref="D13:D19"/>
    <mergeCell ref="E13:E19"/>
    <mergeCell ref="F13:F19"/>
    <mergeCell ref="G13:G19"/>
    <mergeCell ref="S13:S19"/>
    <mergeCell ref="T13:T19"/>
    <mergeCell ref="U13:U19"/>
    <mergeCell ref="V13:V19"/>
    <mergeCell ref="H13:H19"/>
    <mergeCell ref="I13:I19"/>
    <mergeCell ref="J13:J19"/>
    <mergeCell ref="XEV8:XEW8"/>
    <mergeCell ref="A9:E9"/>
    <mergeCell ref="F9:AF9"/>
    <mergeCell ref="AG9:AG12"/>
    <mergeCell ref="AH9:AJ11"/>
    <mergeCell ref="XEV9:XEW9"/>
    <mergeCell ref="A10:A12"/>
    <mergeCell ref="C10:C12"/>
    <mergeCell ref="D10:D12"/>
    <mergeCell ref="B10:B12"/>
    <mergeCell ref="AC11:AC12"/>
    <mergeCell ref="E10:E12"/>
    <mergeCell ref="F10:K10"/>
    <mergeCell ref="L10:L12"/>
    <mergeCell ref="A8:B8"/>
    <mergeCell ref="C8:E8"/>
    <mergeCell ref="F8:AJ8"/>
    <mergeCell ref="M10:AF10"/>
    <mergeCell ref="F11:K11"/>
    <mergeCell ref="M11:M12"/>
    <mergeCell ref="N11:N12"/>
    <mergeCell ref="V11:V12"/>
    <mergeCell ref="W11:AB11"/>
    <mergeCell ref="AD11:AF11"/>
    <mergeCell ref="K13:K14"/>
    <mergeCell ref="L13:L19"/>
    <mergeCell ref="P13:P19"/>
    <mergeCell ref="AJ13:AJ19"/>
    <mergeCell ref="K15:K19"/>
    <mergeCell ref="AB15:AB19"/>
    <mergeCell ref="AF13:AF19"/>
    <mergeCell ref="AG13:AG19"/>
    <mergeCell ref="AH13:AH19"/>
    <mergeCell ref="AI13:AI19"/>
    <mergeCell ref="AC13:AC19"/>
    <mergeCell ref="F20:F26"/>
    <mergeCell ref="G20:G26"/>
    <mergeCell ref="H20:H26"/>
    <mergeCell ref="AD13:AD19"/>
    <mergeCell ref="AE13:AE19"/>
    <mergeCell ref="W13:W19"/>
    <mergeCell ref="X13:X19"/>
    <mergeCell ref="Y13:Y19"/>
    <mergeCell ref="Z13:Z19"/>
    <mergeCell ref="AA13:AA19"/>
    <mergeCell ref="AB13:AB14"/>
    <mergeCell ref="Q13:Q19"/>
    <mergeCell ref="R13:R19"/>
    <mergeCell ref="R20:R26"/>
    <mergeCell ref="S20:S26"/>
    <mergeCell ref="T20:T26"/>
    <mergeCell ref="U20:U26"/>
    <mergeCell ref="V20:V26"/>
    <mergeCell ref="W20:W26"/>
    <mergeCell ref="I20:I26"/>
    <mergeCell ref="J20:J26"/>
    <mergeCell ref="K20:K21"/>
    <mergeCell ref="L20:L26"/>
    <mergeCell ref="P20:P26"/>
    <mergeCell ref="Q20:Q26"/>
    <mergeCell ref="K22:K26"/>
    <mergeCell ref="AH20:AH26"/>
    <mergeCell ref="AI20:AI26"/>
    <mergeCell ref="AJ20:AJ26"/>
    <mergeCell ref="X20:X26"/>
    <mergeCell ref="Y20:Y26"/>
    <mergeCell ref="Z20:Z26"/>
    <mergeCell ref="AA20:AA26"/>
    <mergeCell ref="AB20:AB21"/>
    <mergeCell ref="AD20:AD26"/>
    <mergeCell ref="AB22:AB26"/>
    <mergeCell ref="AE20:AE26"/>
    <mergeCell ref="AF20:AF26"/>
    <mergeCell ref="AG20:AG26"/>
    <mergeCell ref="AC20:AC26"/>
    <mergeCell ref="K43:K47"/>
    <mergeCell ref="AB43:AB47"/>
    <mergeCell ref="AH34:AH40"/>
    <mergeCell ref="AI34:AI40"/>
    <mergeCell ref="AJ34:AJ40"/>
    <mergeCell ref="Z41:Z47"/>
    <mergeCell ref="AA41:AA47"/>
    <mergeCell ref="AB41:AB42"/>
    <mergeCell ref="AC41:AC47"/>
    <mergeCell ref="AD41:AD47"/>
    <mergeCell ref="AE41:AE47"/>
    <mergeCell ref="AF41:AF47"/>
    <mergeCell ref="AG41:AG47"/>
    <mergeCell ref="AH41:AH47"/>
    <mergeCell ref="AI41:AI47"/>
    <mergeCell ref="AJ41:AJ47"/>
    <mergeCell ref="W34:W40"/>
    <mergeCell ref="X34:X40"/>
    <mergeCell ref="V41:V47"/>
    <mergeCell ref="W41:W47"/>
    <mergeCell ref="X41:X47"/>
    <mergeCell ref="Y41:Y47"/>
  </mergeCells>
  <dataValidations count="13">
    <dataValidation type="list" allowBlank="1" showInputMessage="1" showErrorMessage="1" sqref="N13:N26" xr:uid="{00000000-0002-0000-0000-000000000000}">
      <formula1>$XEV$12:$XEW$12</formula1>
    </dataValidation>
    <dataValidation type="list" allowBlank="1" showInputMessage="1" showErrorMessage="1" sqref="F13:F26" xr:uid="{00000000-0002-0000-0000-000002000000}">
      <formula1>$XEV$2:$XEV$6</formula1>
    </dataValidation>
    <dataValidation type="list" allowBlank="1" showInputMessage="1" showErrorMessage="1" sqref="V13:V26" xr:uid="{00000000-0002-0000-0000-000003000000}">
      <formula1>$XEX$12:$XFD$12</formula1>
    </dataValidation>
    <dataValidation type="list" allowBlank="1" showInputMessage="1" showErrorMessage="1" sqref="V27:V47" xr:uid="{00000000-0002-0000-0000-000004000000}">
      <formula1>$XAK$12:$XFD$12</formula1>
    </dataValidation>
    <dataValidation type="list" allowBlank="1" showInputMessage="1" showErrorMessage="1" sqref="N27:N47" xr:uid="{00000000-0002-0000-0000-000007000000}">
      <formula1>$XAI$12:$XAJ$12</formula1>
    </dataValidation>
    <dataValidation type="list" allowBlank="1" showInputMessage="1" showErrorMessage="1" sqref="V48:V68" xr:uid="{00000000-0002-0000-0000-000008000000}">
      <formula1>$URH$11:$XFD$11</formula1>
    </dataValidation>
    <dataValidation type="list" allowBlank="1" showInputMessage="1" showErrorMessage="1" sqref="N48:N63 N65:N68" xr:uid="{00000000-0002-0000-0000-00000B000000}">
      <formula1>$URF$11:$URG$11</formula1>
    </dataValidation>
    <dataValidation type="list" allowBlank="1" showInputMessage="1" showErrorMessage="1" sqref="V69:V110 V146:V152 V181:V187" xr:uid="{00000000-0002-0000-0000-00000C000000}">
      <formula1>$XEX$11:$XFD$11</formula1>
    </dataValidation>
    <dataValidation type="list" allowBlank="1" showInputMessage="1" showErrorMessage="1" sqref="N64 N69:N117 N134 N141 N148 N155 N162 N169 N183 N218 N225 N232 N239 N227" xr:uid="{00000000-0002-0000-0000-00000E000000}">
      <formula1>$XEV$11:$XEW$11</formula1>
    </dataValidation>
    <dataValidation type="list" allowBlank="1" showInputMessage="1" showErrorMessage="1" sqref="V111:V145 V153:V180 V188:V243" xr:uid="{00000000-0002-0000-0000-00000F000000}">
      <formula1>$WWO$11:$XFD$11</formula1>
    </dataValidation>
    <dataValidation type="list" allowBlank="1" showInputMessage="1" showErrorMessage="1" sqref="H125:H138" xr:uid="{00000000-0002-0000-0000-000011000000}">
      <formula1>$WWM$9:$WWO$9</formula1>
    </dataValidation>
    <dataValidation type="list" allowBlank="1" showInputMessage="1" showErrorMessage="1" sqref="N118:N133 N135:N140 N142:N147 N149:N154 N156:N161 N163:N168 N170:N182 N216:N217 N219:N224 N184:N187 N233:N238 N240:N243 N226 N228:N231" xr:uid="{00000000-0002-0000-0000-000012000000}">
      <formula1>$WWM$11:$WWN$11</formula1>
    </dataValidation>
    <dataValidation type="list" allowBlank="1" showInputMessage="1" showErrorMessage="1" sqref="N188:N215" xr:uid="{D4F23F16-88E6-436B-8E57-BFC89C005ED0}">
      <formula1>$XET$11:$XEU$11</formula1>
    </dataValidation>
  </dataValidations>
  <printOptions horizontalCentered="1"/>
  <pageMargins left="0" right="0" top="0.39370078740157483" bottom="0.51181102362204722" header="0.31496062992125984" footer="0.31496062992125984"/>
  <pageSetup scale="20" orientation="landscape" r:id="rId1"/>
  <rowBreaks count="1" manualBreakCount="1">
    <brk id="145" max="35" man="1"/>
  </rowBreaks>
  <drawing r:id="rId2"/>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APOYO</vt:lpstr>
      <vt:lpstr>APOYO!Área_de_impresión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2016-11-25T16:21:45Z</cp:lastPrinted>
  <dcterms:created xsi:type="dcterms:W3CDTF">2016-10-28T13:56:30Z</dcterms:created>
  <dcterms:modified xsi:type="dcterms:W3CDTF">2019-02-01T00:43:41Z</dcterms:modified>
</cp:coreProperties>
</file>