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defaultThemeVersion="166925"/>
  <mc:AlternateContent xmlns:mc="http://schemas.openxmlformats.org/markup-compatibility/2006">
    <mc:Choice Requires="x15">
      <x15ac:absPath xmlns:x15ac="http://schemas.microsoft.com/office/spreadsheetml/2010/11/ac" url="Z:\SOPORTES CONTRATISTAS\MAPAS DE RIESGOS\CORRUPCIÓN\APOYO\"/>
    </mc:Choice>
  </mc:AlternateContent>
  <xr:revisionPtr revIDLastSave="0" documentId="13_ncr:1_{8CC2A85F-CE42-4D1A-8AF3-81AF815795DC}" xr6:coauthVersionLast="44" xr6:coauthVersionMax="44" xr10:uidLastSave="{00000000-0000-0000-0000-000000000000}"/>
  <bookViews>
    <workbookView xWindow="-120" yWindow="-120" windowWidth="29040" windowHeight="15840" firstSheet="2" activeTab="9" xr2:uid="{38379919-64FC-4686-AAE6-94F33B0ED37E}"/>
  </bookViews>
  <sheets>
    <sheet name="ATENCIÓN A LA CIUDADANÍA" sheetId="6" r:id="rId1"/>
    <sheet name="DESARROLLO HUMANO" sheetId="7" r:id="rId2"/>
    <sheet name="GAMBIENTAL" sheetId="8" r:id="rId3"/>
    <sheet name="MANTENIMIENTO DE BIENES" sheetId="9" r:id="rId4"/>
    <sheet name="SERVICIOS ADM" sheetId="1" r:id="rId5"/>
    <sheet name="SISTEMAS" sheetId="10" r:id="rId6"/>
    <sheet name="GFINANCIERA" sheetId="11" r:id="rId7"/>
    <sheet name="GLOGÍSTICA" sheetId="12" r:id="rId8"/>
    <sheet name="GDOCUMENTAL" sheetId="13" r:id="rId9"/>
    <sheet name="CID" sheetId="14" r:id="rId10"/>
  </sheets>
  <definedNames>
    <definedName name="_xlnm._FilterDatabase" localSheetId="0" hidden="1">'ATENCIÓN A LA CIUDADANÍA'!$A$1:$AL$35</definedName>
    <definedName name="_xlnm.Print_Area" localSheetId="0">'ATENCIÓN A LA CIUDADANÍA'!$A$1:$AG$38</definedName>
  </definedNames>
  <calcPr calcId="191029"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N37" i="14" l="1"/>
  <c r="N36" i="14"/>
  <c r="N35" i="14"/>
  <c r="N34" i="14"/>
  <c r="N33" i="14"/>
  <c r="N32" i="14"/>
  <c r="O31" i="14"/>
  <c r="O34" i="14" s="1"/>
  <c r="N31" i="14"/>
  <c r="I31" i="14"/>
  <c r="I32" i="14" s="1"/>
  <c r="N30" i="14"/>
  <c r="N29" i="14"/>
  <c r="N28" i="14"/>
  <c r="N27" i="14"/>
  <c r="N26" i="14"/>
  <c r="N25" i="14"/>
  <c r="N24" i="14"/>
  <c r="I24" i="14"/>
  <c r="I25" i="14" s="1"/>
  <c r="I26" i="14" s="1"/>
  <c r="N23" i="14"/>
  <c r="N22" i="14"/>
  <c r="N21" i="14"/>
  <c r="N20" i="14"/>
  <c r="N19" i="14"/>
  <c r="O17" i="14" s="1"/>
  <c r="O20" i="14" s="1"/>
  <c r="N18" i="14"/>
  <c r="N17" i="14"/>
  <c r="I17" i="14"/>
  <c r="I18" i="14" s="1"/>
  <c r="N16" i="14"/>
  <c r="N15" i="14"/>
  <c r="N14" i="14"/>
  <c r="N13" i="14"/>
  <c r="N12" i="14"/>
  <c r="N11" i="14"/>
  <c r="I11" i="14"/>
  <c r="J10" i="14" s="1"/>
  <c r="N10" i="14"/>
  <c r="O10" i="14" s="1"/>
  <c r="O13" i="14" s="1"/>
  <c r="I10" i="14"/>
  <c r="O24" i="14" l="1"/>
  <c r="O27" i="14" s="1"/>
  <c r="R13" i="14"/>
  <c r="Q13" i="14"/>
  <c r="Q10" i="14" s="1"/>
  <c r="J17" i="14"/>
  <c r="I19" i="14"/>
  <c r="R34" i="14"/>
  <c r="Q34" i="14"/>
  <c r="R20" i="14"/>
  <c r="Q20" i="14"/>
  <c r="Q17" i="14" s="1"/>
  <c r="Q27" i="14"/>
  <c r="Q24" i="14" s="1"/>
  <c r="R27" i="14"/>
  <c r="J31" i="14"/>
  <c r="I33" i="14"/>
  <c r="J24" i="14"/>
  <c r="I12" i="14"/>
  <c r="S34" i="14" l="1"/>
  <c r="S20" i="14"/>
  <c r="S13" i="14"/>
  <c r="Q31" i="14"/>
  <c r="T27" i="14"/>
  <c r="T13" i="14"/>
  <c r="S27" i="14"/>
  <c r="T34" i="14"/>
  <c r="T20" i="14"/>
  <c r="N16" i="13" l="1"/>
  <c r="N15" i="13"/>
  <c r="N14" i="13"/>
  <c r="N13" i="13"/>
  <c r="N12" i="13"/>
  <c r="N11" i="13"/>
  <c r="N10" i="13"/>
  <c r="I10" i="13"/>
  <c r="I11" i="13" s="1"/>
  <c r="O10" i="13" l="1"/>
  <c r="O13" i="13" s="1"/>
  <c r="R10" i="13" s="1"/>
  <c r="J10" i="13"/>
  <c r="I12" i="13"/>
  <c r="Q13" i="13"/>
  <c r="T13" i="13" l="1"/>
  <c r="S13" i="13"/>
  <c r="Q10" i="13"/>
  <c r="N23" i="12" l="1"/>
  <c r="N22" i="12"/>
  <c r="N21" i="12"/>
  <c r="N20" i="12"/>
  <c r="O17" i="12" s="1"/>
  <c r="O20" i="12" s="1"/>
  <c r="N19" i="12"/>
  <c r="N18" i="12"/>
  <c r="I18" i="12"/>
  <c r="I19" i="12" s="1"/>
  <c r="N17" i="12"/>
  <c r="I17" i="12"/>
  <c r="N16" i="12"/>
  <c r="N15" i="12"/>
  <c r="N14" i="12"/>
  <c r="N13" i="12"/>
  <c r="N12" i="12"/>
  <c r="N11" i="12"/>
  <c r="O10" i="12"/>
  <c r="O13" i="12" s="1"/>
  <c r="N10" i="12"/>
  <c r="I10" i="12"/>
  <c r="I11" i="12" s="1"/>
  <c r="R13" i="12" l="1"/>
  <c r="Q13" i="12"/>
  <c r="R20" i="12"/>
  <c r="Q20" i="12"/>
  <c r="Q17" i="12" s="1"/>
  <c r="J10" i="12"/>
  <c r="I12" i="12"/>
  <c r="J17" i="12"/>
  <c r="T20" i="12" l="1"/>
  <c r="Q10" i="12"/>
  <c r="S20" i="12"/>
  <c r="T13" i="12"/>
  <c r="S13" i="12"/>
  <c r="N30" i="11" l="1"/>
  <c r="N29" i="11"/>
  <c r="N28" i="11"/>
  <c r="N27" i="11"/>
  <c r="N26" i="11"/>
  <c r="N25" i="11"/>
  <c r="N24" i="11"/>
  <c r="O24" i="11" s="1"/>
  <c r="O27" i="11" s="1"/>
  <c r="I24" i="11"/>
  <c r="I25" i="11" s="1"/>
  <c r="N23" i="11"/>
  <c r="N22" i="11"/>
  <c r="N21" i="11"/>
  <c r="N20" i="11"/>
  <c r="N19" i="11"/>
  <c r="N18" i="11"/>
  <c r="N17" i="11"/>
  <c r="I17" i="11"/>
  <c r="I18" i="11" s="1"/>
  <c r="N16" i="11"/>
  <c r="N15" i="11"/>
  <c r="N14" i="11"/>
  <c r="N13" i="11"/>
  <c r="N12" i="11"/>
  <c r="N11" i="11"/>
  <c r="N10" i="11"/>
  <c r="O10" i="11" s="1"/>
  <c r="O13" i="11" s="1"/>
  <c r="I10" i="11"/>
  <c r="I11" i="11" s="1"/>
  <c r="O17" i="11" l="1"/>
  <c r="O20" i="11" s="1"/>
  <c r="J10" i="11"/>
  <c r="I12" i="11"/>
  <c r="J24" i="11"/>
  <c r="I26" i="11"/>
  <c r="R27" i="11"/>
  <c r="Q27" i="11"/>
  <c r="Q24" i="11" s="1"/>
  <c r="I19" i="11"/>
  <c r="J17" i="11"/>
  <c r="Q13" i="11"/>
  <c r="R13" i="11"/>
  <c r="R20" i="11"/>
  <c r="Q20" i="11"/>
  <c r="Q17" i="11" s="1"/>
  <c r="N23" i="10"/>
  <c r="N22" i="10"/>
  <c r="N21" i="10"/>
  <c r="N20" i="10"/>
  <c r="N19" i="10"/>
  <c r="N18" i="10"/>
  <c r="N17" i="10"/>
  <c r="O17" i="10" s="1"/>
  <c r="O20" i="10" s="1"/>
  <c r="I17" i="10"/>
  <c r="I18" i="10" s="1"/>
  <c r="I19" i="10" s="1"/>
  <c r="N16" i="10"/>
  <c r="N15" i="10"/>
  <c r="N14" i="10"/>
  <c r="N13" i="10"/>
  <c r="N12" i="10"/>
  <c r="N11" i="10"/>
  <c r="N10" i="10"/>
  <c r="I10" i="10"/>
  <c r="I11" i="10" s="1"/>
  <c r="I12" i="10" s="1"/>
  <c r="O10" i="10" l="1"/>
  <c r="O13" i="10" s="1"/>
  <c r="R13" i="10" s="1"/>
  <c r="T13" i="11"/>
  <c r="T20" i="11"/>
  <c r="S27" i="11"/>
  <c r="S13" i="11"/>
  <c r="S20" i="11"/>
  <c r="T27" i="11"/>
  <c r="Q10" i="11"/>
  <c r="Q13" i="10"/>
  <c r="R20" i="10"/>
  <c r="Q20" i="10"/>
  <c r="Q17" i="10" s="1"/>
  <c r="S20" i="10" l="1"/>
  <c r="T13" i="10"/>
  <c r="S13" i="10"/>
  <c r="Q10" i="10"/>
  <c r="T20" i="10"/>
  <c r="N37" i="9" l="1"/>
  <c r="N36" i="9"/>
  <c r="N35" i="9"/>
  <c r="N34" i="9"/>
  <c r="N33" i="9"/>
  <c r="N32" i="9"/>
  <c r="O31" i="9"/>
  <c r="O34" i="9" s="1"/>
  <c r="N31" i="9"/>
  <c r="I31" i="9"/>
  <c r="I32" i="9" s="1"/>
  <c r="N30" i="9"/>
  <c r="N29" i="9"/>
  <c r="N28" i="9"/>
  <c r="N27" i="9"/>
  <c r="N26" i="9"/>
  <c r="N25" i="9"/>
  <c r="N24" i="9"/>
  <c r="I24" i="9"/>
  <c r="I25" i="9" s="1"/>
  <c r="I26" i="9" s="1"/>
  <c r="N23" i="9"/>
  <c r="N22" i="9"/>
  <c r="N21" i="9"/>
  <c r="N20" i="9"/>
  <c r="N19" i="9"/>
  <c r="O17" i="9" s="1"/>
  <c r="O20" i="9" s="1"/>
  <c r="N18" i="9"/>
  <c r="N17" i="9"/>
  <c r="I17" i="9"/>
  <c r="I18" i="9" s="1"/>
  <c r="N16" i="9"/>
  <c r="N15" i="9"/>
  <c r="N14" i="9"/>
  <c r="N13" i="9"/>
  <c r="N12" i="9"/>
  <c r="N11" i="9"/>
  <c r="N10" i="9"/>
  <c r="I10" i="9"/>
  <c r="I11" i="9" s="1"/>
  <c r="O24" i="9" l="1"/>
  <c r="O27" i="9" s="1"/>
  <c r="Q27" i="9" s="1"/>
  <c r="Q24" i="9" s="1"/>
  <c r="O10" i="9"/>
  <c r="O13" i="9" s="1"/>
  <c r="Q13" i="9" s="1"/>
  <c r="R13" i="9"/>
  <c r="R20" i="9"/>
  <c r="Q20" i="9"/>
  <c r="Q17" i="9" s="1"/>
  <c r="R27" i="9"/>
  <c r="J31" i="9"/>
  <c r="I33" i="9"/>
  <c r="I12" i="9"/>
  <c r="J10" i="9"/>
  <c r="J17" i="9"/>
  <c r="I19" i="9"/>
  <c r="Q34" i="9"/>
  <c r="Q31" i="9" s="1"/>
  <c r="R34" i="9"/>
  <c r="J24" i="9"/>
  <c r="T34" i="9" l="1"/>
  <c r="T20" i="9"/>
  <c r="Q10" i="9"/>
  <c r="S34" i="9"/>
  <c r="S20" i="9"/>
  <c r="T27" i="9"/>
  <c r="S27" i="9"/>
  <c r="T13" i="9"/>
  <c r="S13" i="9"/>
  <c r="N23" i="8" l="1"/>
  <c r="N22" i="8"/>
  <c r="N21" i="8"/>
  <c r="N20" i="8"/>
  <c r="N19" i="8"/>
  <c r="N18" i="8"/>
  <c r="N17" i="8"/>
  <c r="O17" i="8" s="1"/>
  <c r="O20" i="8" s="1"/>
  <c r="I17" i="8"/>
  <c r="I18" i="8" s="1"/>
  <c r="N16" i="8"/>
  <c r="N15" i="8"/>
  <c r="N14" i="8"/>
  <c r="N13" i="8"/>
  <c r="N12" i="8"/>
  <c r="N11" i="8"/>
  <c r="N10" i="8"/>
  <c r="O10" i="8" s="1"/>
  <c r="O13" i="8" s="1"/>
  <c r="I10" i="8"/>
  <c r="I11" i="8" s="1"/>
  <c r="R13" i="8" l="1"/>
  <c r="Q13" i="8"/>
  <c r="R20" i="8"/>
  <c r="Q20" i="8"/>
  <c r="Q17" i="8" s="1"/>
  <c r="I12" i="8"/>
  <c r="J10" i="8"/>
  <c r="J17" i="8"/>
  <c r="I19" i="8"/>
  <c r="T20" i="8" l="1"/>
  <c r="Q10" i="8"/>
  <c r="S20" i="8"/>
  <c r="T13" i="8"/>
  <c r="S13" i="8"/>
  <c r="N51" i="7" l="1"/>
  <c r="N50" i="7"/>
  <c r="N49" i="7"/>
  <c r="N48" i="7"/>
  <c r="N47" i="7"/>
  <c r="N46" i="7"/>
  <c r="N45" i="7"/>
  <c r="O45" i="7" s="1"/>
  <c r="O48" i="7" s="1"/>
  <c r="I45" i="7"/>
  <c r="I46" i="7" s="1"/>
  <c r="N44" i="7"/>
  <c r="N43" i="7"/>
  <c r="N42" i="7"/>
  <c r="N41" i="7"/>
  <c r="N40" i="7"/>
  <c r="N39" i="7"/>
  <c r="N38" i="7"/>
  <c r="O38" i="7" s="1"/>
  <c r="O41" i="7" s="1"/>
  <c r="I38" i="7"/>
  <c r="I39" i="7" s="1"/>
  <c r="N37" i="7"/>
  <c r="N36" i="7"/>
  <c r="N35" i="7"/>
  <c r="N34" i="7"/>
  <c r="N33" i="7"/>
  <c r="N32" i="7"/>
  <c r="N31" i="7"/>
  <c r="O31" i="7" s="1"/>
  <c r="O34" i="7" s="1"/>
  <c r="I31" i="7"/>
  <c r="I32" i="7" s="1"/>
  <c r="N30" i="7"/>
  <c r="N29" i="7"/>
  <c r="N28" i="7"/>
  <c r="N27" i="7"/>
  <c r="N26" i="7"/>
  <c r="N25" i="7"/>
  <c r="N24" i="7"/>
  <c r="I24" i="7"/>
  <c r="I25" i="7" s="1"/>
  <c r="N23" i="7"/>
  <c r="N22" i="7"/>
  <c r="N21" i="7"/>
  <c r="N20" i="7"/>
  <c r="N19" i="7"/>
  <c r="N18" i="7"/>
  <c r="N17" i="7"/>
  <c r="I17" i="7"/>
  <c r="I18" i="7" s="1"/>
  <c r="N16" i="7"/>
  <c r="N15" i="7"/>
  <c r="N14" i="7"/>
  <c r="N13" i="7"/>
  <c r="N12" i="7"/>
  <c r="N11" i="7"/>
  <c r="N10" i="7"/>
  <c r="I10" i="7"/>
  <c r="I11" i="7" s="1"/>
  <c r="O10" i="7" l="1"/>
  <c r="O13" i="7" s="1"/>
  <c r="O24" i="7"/>
  <c r="O27" i="7" s="1"/>
  <c r="O17" i="7"/>
  <c r="O20" i="7" s="1"/>
  <c r="Q20" i="7" s="1"/>
  <c r="Q17" i="7" s="1"/>
  <c r="I12" i="7"/>
  <c r="J10" i="7"/>
  <c r="J17" i="7"/>
  <c r="I19" i="7"/>
  <c r="I26" i="7"/>
  <c r="J24" i="7"/>
  <c r="J31" i="7"/>
  <c r="I33" i="7"/>
  <c r="I40" i="7"/>
  <c r="J38" i="7"/>
  <c r="J45" i="7"/>
  <c r="I47" i="7"/>
  <c r="Q13" i="7"/>
  <c r="R13" i="7"/>
  <c r="R20" i="7"/>
  <c r="R27" i="7"/>
  <c r="Q27" i="7"/>
  <c r="Q24" i="7" s="1"/>
  <c r="R34" i="7"/>
  <c r="Q34" i="7"/>
  <c r="Q31" i="7" s="1"/>
  <c r="Q41" i="7"/>
  <c r="Q38" i="7" s="1"/>
  <c r="R41" i="7"/>
  <c r="R48" i="7"/>
  <c r="Q48" i="7"/>
  <c r="Q45" i="7" s="1"/>
  <c r="T34" i="7" l="1"/>
  <c r="T20" i="7"/>
  <c r="S48" i="7"/>
  <c r="S34" i="7"/>
  <c r="S20" i="7"/>
  <c r="S41" i="7"/>
  <c r="S27" i="7"/>
  <c r="S13" i="7"/>
  <c r="T48" i="7"/>
  <c r="Q10" i="7"/>
  <c r="T41" i="7"/>
  <c r="T27" i="7"/>
  <c r="T13" i="7"/>
  <c r="N32" i="6" l="1"/>
  <c r="N31" i="6"/>
  <c r="N30" i="6"/>
  <c r="N29" i="6"/>
  <c r="N28" i="6"/>
  <c r="N27" i="6"/>
  <c r="N26" i="6"/>
  <c r="O26" i="6" s="1"/>
  <c r="O29" i="6" s="1"/>
  <c r="I26" i="6"/>
  <c r="I27" i="6" s="1"/>
  <c r="N25" i="6"/>
  <c r="N24" i="6"/>
  <c r="N23" i="6"/>
  <c r="N22" i="6"/>
  <c r="N21" i="6"/>
  <c r="N20" i="6"/>
  <c r="N19" i="6"/>
  <c r="O19" i="6" s="1"/>
  <c r="O22" i="6" s="1"/>
  <c r="I19" i="6"/>
  <c r="I20" i="6" s="1"/>
  <c r="N18" i="6"/>
  <c r="N17" i="6"/>
  <c r="N16" i="6"/>
  <c r="N15" i="6"/>
  <c r="N14" i="6"/>
  <c r="N13" i="6"/>
  <c r="N12" i="6"/>
  <c r="O12" i="6" s="1"/>
  <c r="O15" i="6" s="1"/>
  <c r="I12" i="6"/>
  <c r="I13" i="6" s="1"/>
  <c r="J12" i="6" l="1"/>
  <c r="I14" i="6"/>
  <c r="R15" i="6"/>
  <c r="Q15" i="6"/>
  <c r="R22" i="6"/>
  <c r="Q22" i="6"/>
  <c r="Q19" i="6" s="1"/>
  <c r="Q29" i="6"/>
  <c r="Q26" i="6" s="1"/>
  <c r="R29" i="6"/>
  <c r="I21" i="6"/>
  <c r="J19" i="6"/>
  <c r="J26" i="6"/>
  <c r="I28" i="6"/>
  <c r="T29" i="6" l="1"/>
  <c r="S29" i="6"/>
  <c r="S15" i="6"/>
  <c r="T22" i="6"/>
  <c r="Q12" i="6"/>
  <c r="S22" i="6"/>
  <c r="T15" i="6"/>
  <c r="I10" i="1" l="1"/>
  <c r="I11" i="1" s="1"/>
  <c r="N16" i="1"/>
  <c r="N15" i="1"/>
  <c r="N14" i="1"/>
  <c r="N13" i="1"/>
  <c r="N12" i="1"/>
  <c r="N11" i="1"/>
  <c r="N10" i="1"/>
  <c r="O10" i="1" s="1"/>
  <c r="O13" i="1" s="1"/>
  <c r="R13" i="1" l="1"/>
  <c r="Q13" i="1"/>
  <c r="J10" i="1"/>
  <c r="I12" i="1"/>
  <c r="T13" i="1" l="1"/>
  <c r="S13" i="1"/>
  <c r="Q10" i="1"/>
</calcChain>
</file>

<file path=xl/sharedStrings.xml><?xml version="1.0" encoding="utf-8"?>
<sst xmlns="http://schemas.openxmlformats.org/spreadsheetml/2006/main" count="2963" uniqueCount="511">
  <si>
    <t>PROCESO</t>
  </si>
  <si>
    <t>PLANEACIÓN</t>
  </si>
  <si>
    <t>CÓDIGO</t>
  </si>
  <si>
    <t>IMPACTO</t>
  </si>
  <si>
    <t>PROBABILIDAD</t>
  </si>
  <si>
    <t>TIPO DE RIESGO</t>
  </si>
  <si>
    <t>VERSIÓN</t>
  </si>
  <si>
    <t>ASIGNADO</t>
  </si>
  <si>
    <t>SÍ</t>
  </si>
  <si>
    <t>RARA VEZ</t>
  </si>
  <si>
    <t>ESTRATÉGICO</t>
  </si>
  <si>
    <t>FORMATO</t>
  </si>
  <si>
    <t>MAPA DE RIESGOS DE CORRUPCIÓN</t>
  </si>
  <si>
    <t>PÁGINA</t>
  </si>
  <si>
    <t>NO ASIGNADO</t>
  </si>
  <si>
    <t>NO</t>
  </si>
  <si>
    <t>IMPROBABLE</t>
  </si>
  <si>
    <t>DE IMAGEN O REPUTACIONAL</t>
  </si>
  <si>
    <t>VIGENTE DESDE</t>
  </si>
  <si>
    <t>ADECUADO</t>
  </si>
  <si>
    <t>INADECUADO</t>
  </si>
  <si>
    <t>MODERADO</t>
  </si>
  <si>
    <t>POSIBLE</t>
  </si>
  <si>
    <t>OPERATIVO</t>
  </si>
  <si>
    <t>FECHA DE ACTUALIZACIÓN:</t>
  </si>
  <si>
    <t>FORMULACIÓN</t>
  </si>
  <si>
    <t>SEGUIMIENTO 1</t>
  </si>
  <si>
    <t>SEGUIMIENTO 2</t>
  </si>
  <si>
    <t>SEGUIMIENTO 3</t>
  </si>
  <si>
    <t>CONFIABLE</t>
  </si>
  <si>
    <t>NO CONFIABLE</t>
  </si>
  <si>
    <t>TECNOLOGÍA</t>
  </si>
  <si>
    <t xml:space="preserve">DE CUMPLIMIENTO </t>
  </si>
  <si>
    <t>IDENTIFICACIÓN DEL RIESGO</t>
  </si>
  <si>
    <t>VALORACIÓN DEL RIESGO</t>
  </si>
  <si>
    <t>FECHA</t>
  </si>
  <si>
    <t>MONITOREO Y REVISIÓN</t>
  </si>
  <si>
    <t>SE INVESTIGAN Y SE RESUELVEN OPORTUNAMENTE</t>
  </si>
  <si>
    <t>NO SE INVESTIGAN Y SE RESUELVEN OPORTUNAMENTE</t>
  </si>
  <si>
    <t>TÉCNOLOGIA</t>
  </si>
  <si>
    <t>PROCESO/
OBJETIVO</t>
  </si>
  <si>
    <t>ÁREA*/ OBJETIVO</t>
  </si>
  <si>
    <t>CAUSA</t>
  </si>
  <si>
    <t>RIESGO</t>
  </si>
  <si>
    <t>CONSECUENCIAS</t>
  </si>
  <si>
    <t>ANÁLISIS DEL RIESGO</t>
  </si>
  <si>
    <t>EVALUACIÓN DEL RIESGO</t>
  </si>
  <si>
    <t>RIESGO RESIDUAL</t>
  </si>
  <si>
    <t>COMPLETA</t>
  </si>
  <si>
    <t>INCOMPLETA</t>
  </si>
  <si>
    <t>NO EXISTE</t>
  </si>
  <si>
    <t>RIESGO INHERENTE</t>
  </si>
  <si>
    <t xml:space="preserve">DESCRIPCIÓN DE LA ACTIVIDAD DE CONTROL </t>
  </si>
  <si>
    <t xml:space="preserve">CARACTERISTICAS DEL CONTROL </t>
  </si>
  <si>
    <t>SÍ/NO</t>
  </si>
  <si>
    <t>Valor</t>
  </si>
  <si>
    <t>PESO DEL DISEÑO DE CADA CONTROL</t>
  </si>
  <si>
    <t>PESO DE LA EJECUCIÓN DE CADA CONTROL</t>
  </si>
  <si>
    <t>SOLIDEZ INDIVIDUAL DE CADA CONTROL</t>
  </si>
  <si>
    <t xml:space="preserve">DEBE ESTABLECER ACCIONES PARA FORTALECER EL CONTROL </t>
  </si>
  <si>
    <t>CONTROLES AYUDAN A DISMINUIR PROBABILIDAD</t>
  </si>
  <si>
    <t>CONTROLES AYUDAN A DISMINUIR IMPACTO</t>
  </si>
  <si>
    <t>ZONA DE RIESGO RESIDUAL</t>
  </si>
  <si>
    <t>OPCIÓN DE MANEJO</t>
  </si>
  <si>
    <t>FECHA DE ÚLTIMA MATERIALIZACIÓN DEL RIESGO</t>
  </si>
  <si>
    <t>ACCIONES DE CONTINGENCIA EN CASO DE MATERIALIZACIÓN DEL RIESGO</t>
  </si>
  <si>
    <t>ACCIONES ASOCIADAS AL FORTALECIMIENTO DEL CONTROL O A LA CAUSA</t>
  </si>
  <si>
    <t>FUERTE (SIEMPRE SE EJECUTA)</t>
  </si>
  <si>
    <t>MODERADO (ALGUNAS VECES)</t>
  </si>
  <si>
    <t>DÉBIL (NO SE EJECUTA)</t>
  </si>
  <si>
    <t>INSIGNIFICANTE</t>
  </si>
  <si>
    <t>BAJO</t>
  </si>
  <si>
    <t>ZONA DE RIESGO INHERENTE</t>
  </si>
  <si>
    <t>ACCIONES A IMPLEMENTAR PARA EL FORTALECIMIENTO</t>
  </si>
  <si>
    <t>PERIODO DE EJECUCIÓN DE LAS ACCIONES A IMPLEMENTAR</t>
  </si>
  <si>
    <t>TIPO DE CONTROL</t>
  </si>
  <si>
    <t>REGISTRO</t>
  </si>
  <si>
    <t>ACCIONES IMPLEMENTADAS</t>
  </si>
  <si>
    <t>RESPONSABLE</t>
  </si>
  <si>
    <t>INDICADORES</t>
  </si>
  <si>
    <t>OBSERVACIONES DEL MONITOREO</t>
  </si>
  <si>
    <t>Sí</t>
  </si>
  <si>
    <t>MENOR</t>
  </si>
  <si>
    <t>1. BAJO</t>
  </si>
  <si>
    <t>CORRUPCIÓN</t>
  </si>
  <si>
    <t>¿Existe un responsable asignado a la ejecución del control?</t>
  </si>
  <si>
    <t>DIRECTAMENTE</t>
  </si>
  <si>
    <t>ACEPTAR EL RIESGO</t>
  </si>
  <si>
    <t>DETECTIVO</t>
  </si>
  <si>
    <t>EXTREMO</t>
  </si>
  <si>
    <t>ALTO</t>
  </si>
  <si>
    <t>PREVENTIVO</t>
  </si>
  <si>
    <t>2. BAJO</t>
  </si>
  <si>
    <t>¿El responsable tiene la autoridad y adecuada segregación de funciones en la ejecución del control?</t>
  </si>
  <si>
    <t>INDIRECTAMENTE</t>
  </si>
  <si>
    <t>MAYOR</t>
  </si>
  <si>
    <t>3. BAJO</t>
  </si>
  <si>
    <t>¿La oportunidad en que se ejecuta el control ayuda a prevenir la mitigación del riesgo o a detectar la materialización del riesgo de manera oportuna?</t>
  </si>
  <si>
    <t>OPORTUNA</t>
  </si>
  <si>
    <t>No. De columnas en la matriz de riesgo que se desplaza en el eje de la probabilidad.</t>
  </si>
  <si>
    <t>No. De columnas en la matriz de riesgo que se desplaza en el eje de la impacto.</t>
  </si>
  <si>
    <t>REDUCIR EL RIESGO</t>
  </si>
  <si>
    <t>EVITAR EL RIESGO</t>
  </si>
  <si>
    <t>COMPARTIR EL RIESGO</t>
  </si>
  <si>
    <t>CATASTRÓFICO</t>
  </si>
  <si>
    <t>4. BAJO</t>
  </si>
  <si>
    <t>DESCRIPCIÓN DEL RIESGO</t>
  </si>
  <si>
    <t>PREVENIR</t>
  </si>
  <si>
    <t>FRAUDE</t>
  </si>
  <si>
    <t>5. BAJO</t>
  </si>
  <si>
    <t>¿La fuente de información que se utiliza en el desarrollo del control es información confiable que permita mitigar el riesgo?</t>
  </si>
  <si>
    <t>FRECUENCIA DE EJECUCIÓN DE LAS ACCIONES DE CONTROL PLANTEADAS</t>
  </si>
  <si>
    <t>NO DISMINUYE</t>
  </si>
  <si>
    <t>DETECTAR</t>
  </si>
  <si>
    <t>NO ES UN CONTROL</t>
  </si>
  <si>
    <t>1. MODERADO</t>
  </si>
  <si>
    <t>¿Las observaciones, desviaciones o diferencias identificadas como resultados de la ejecución del control son investigadas y resueltas de manera oportuna?</t>
  </si>
  <si>
    <t>2. MODERADO</t>
  </si>
  <si>
    <t>¿Se deja evidencia o rastro de la ejecución del control que permita a cualquier tercero con la evidencia llegar a la misma conclusión?</t>
  </si>
  <si>
    <t>3. MODERADO</t>
  </si>
  <si>
    <t xml:space="preserve">* El campo "Área" solo aplica al interior del IDIPRON para entender el objetivo del área donde se genera el riesgo y el alcance del mismo  </t>
  </si>
  <si>
    <t>4. MODERADO</t>
  </si>
  <si>
    <t>CONTROL DE CAMBIOS</t>
  </si>
  <si>
    <t>5. MODERADO</t>
  </si>
  <si>
    <t>ACTUALIZACIÓN</t>
  </si>
  <si>
    <t>DESCRIPCIÓN DE CAMBIOS EN RIESGOS</t>
  </si>
  <si>
    <t>FECHA  (DIA/MES/AÑO)</t>
  </si>
  <si>
    <t>ELABORÓ</t>
  </si>
  <si>
    <t>1. ALTO</t>
  </si>
  <si>
    <t>2. ALTO</t>
  </si>
  <si>
    <t>3. ALTO</t>
  </si>
  <si>
    <t>4. ALTO</t>
  </si>
  <si>
    <t>E-PLA-FT 020</t>
  </si>
  <si>
    <t xml:space="preserve">1 de 1 </t>
  </si>
  <si>
    <t xml:space="preserve">  05</t>
  </si>
  <si>
    <t>PROBABLE</t>
  </si>
  <si>
    <t>CASI SEGURO</t>
  </si>
  <si>
    <t>ÁREA DE TRANSPORTE Y APOYO LOGÍSTICO</t>
  </si>
  <si>
    <t>Sustracción y/o hurto del combustible
Que los dispensadores de las estaciones de servicio de combustible no se encuentren bien calibrados.
Los odómetros de los vehículos sean manipulados por parte de los conductores</t>
  </si>
  <si>
    <t>Pérdida de recursos de funcionamiento del Entidad extralimitando funciones asignadas y beneficiando a un tercero.</t>
  </si>
  <si>
    <t>* Detrimento patrimonial
* Aumento costo / beneficio para la Entidad
* Afectación en la prestación del servicio</t>
  </si>
  <si>
    <t>El combustible puede ser hurtado y puede afectar la operación del mismo</t>
  </si>
  <si>
    <t>CONTROL DE CONSUMO DE COMBUSTIBLE A-SAD-PR-001
MANTENIMIENTO PREVENTIVO Y CORRECTIVO DEL PARQUE AUTOMOTOR A-SAD-PR-002
ADMINISTRACION DEL PARQUE AUTOMOTOR A-SAD-PR-003
ORDEN DE SERVICIO MANTENIMIENTO PARQUE AUTOMOTOR A-SAD-FT-002
SOLICITUD CONSUMO DE COMBUSTIBLE A-SAD-FT-004
HOJA DE VIDA Y FICHA DE MANTENIMIENTO DE VEHICULOS A-SAD-FT-00</t>
  </si>
  <si>
    <t>¿Las actividades que se desarrollan en el control realmente buscan por si sola prevenir o detectar las causas que pueden dar origen al riesgo, Ej.: verificar, validar, cotejar, comparar, revisar, etc.?</t>
  </si>
  <si>
    <r>
      <t xml:space="preserve">ACCIÓN: </t>
    </r>
    <r>
      <rPr>
        <sz val="14"/>
        <color theme="1"/>
        <rFont val="Times New Roman"/>
        <family val="1"/>
      </rPr>
      <t>(Marcar con "X")</t>
    </r>
  </si>
  <si>
    <t>RESPONSABLE ÁREA DE TRANSPORTE Y APOYO LOGÍSTICO</t>
  </si>
  <si>
    <t>Revisión del chip maestro de combustible en el parque automotor propio de la Entidad
Control a través del aplicativo TERPEL en sumunistro de combustible
Revisión del sistema Sistema de Posicionamiento Global (GPS) en los vehículos de propiedad del parque automotor de la Entidad</t>
  </si>
  <si>
    <t>Enero a Diciembre 2020</t>
  </si>
  <si>
    <t>Mensual</t>
  </si>
  <si>
    <t>Informe de consumo de combustible
Seguimiento y reporte a través del Sistema de Posicionamiento Global (GPS) instalado en los vehículos</t>
  </si>
  <si>
    <r>
      <t>SERVICIOS ADMINISTRATIVOS /</t>
    </r>
    <r>
      <rPr>
        <b/>
        <i/>
        <sz val="16"/>
        <color theme="1"/>
        <rFont val="Times New Roman"/>
        <family val="1"/>
      </rPr>
      <t xml:space="preserve"> </t>
    </r>
    <r>
      <rPr>
        <i/>
        <sz val="16"/>
        <color theme="1"/>
        <rFont val="Times New Roman"/>
        <family val="1"/>
      </rPr>
      <t>Satisfacer las necesidades del IDIPRON mediante la prestación de los servicios administrativos de apoyo, con el fin de garantizar el servicio de vigilancia, transporte, mantenimiento preventivo y correctivo del parque automotor y equipos industriales y el suministro de combustible;
con criterios de oportunidad y calidad.</t>
    </r>
  </si>
  <si>
    <t>x</t>
  </si>
  <si>
    <r>
      <rPr>
        <b/>
        <sz val="16"/>
        <color theme="1"/>
        <rFont val="Times New Roman"/>
        <family val="1"/>
      </rPr>
      <t xml:space="preserve">(1) </t>
    </r>
    <r>
      <rPr>
        <sz val="16"/>
        <color theme="1"/>
        <rFont val="Times New Roman"/>
        <family val="1"/>
      </rPr>
      <t>Seguimiento comparado consumo de combustible Vs. Sistema de Posicionamiento Global (GPS)</t>
    </r>
  </si>
  <si>
    <r>
      <rPr>
        <b/>
        <sz val="16"/>
        <color theme="1"/>
        <rFont val="Times New Roman"/>
        <family val="1"/>
      </rPr>
      <t>EFICACIA:</t>
    </r>
    <r>
      <rPr>
        <sz val="16"/>
        <color theme="1"/>
        <rFont val="Times New Roman"/>
        <family val="1"/>
      </rPr>
      <t xml:space="preserve">
</t>
    </r>
    <r>
      <rPr>
        <b/>
        <sz val="16"/>
        <color theme="1"/>
        <rFont val="Times New Roman"/>
        <family val="1"/>
      </rPr>
      <t xml:space="preserve">Índice de cumplimiento actividades
</t>
    </r>
    <r>
      <rPr>
        <i/>
        <sz val="16"/>
        <color theme="1"/>
        <rFont val="Times New Roman"/>
        <family val="1"/>
      </rPr>
      <t xml:space="preserve">(# informes generados
/ # de informes proyectados </t>
    </r>
    <r>
      <rPr>
        <b/>
        <i/>
        <sz val="16"/>
        <color theme="1"/>
        <rFont val="Times New Roman"/>
        <family val="1"/>
      </rPr>
      <t>(4)</t>
    </r>
    <r>
      <rPr>
        <i/>
        <sz val="16"/>
        <color theme="1"/>
        <rFont val="Times New Roman"/>
        <family val="1"/>
      </rPr>
      <t xml:space="preserve"> ) x 100</t>
    </r>
  </si>
  <si>
    <r>
      <rPr>
        <b/>
        <sz val="16"/>
        <color theme="1"/>
        <rFont val="Times New Roman"/>
        <family val="1"/>
      </rPr>
      <t>EFECTIVIDAD:
Rendimiento de Consumo de Combustible</t>
    </r>
    <r>
      <rPr>
        <sz val="16"/>
        <color theme="1"/>
        <rFont val="Times New Roman"/>
        <family val="1"/>
      </rPr>
      <t xml:space="preserve">
</t>
    </r>
    <r>
      <rPr>
        <i/>
        <sz val="16"/>
        <color theme="1"/>
        <rFont val="Times New Roman"/>
        <family val="1"/>
      </rPr>
      <t xml:space="preserve">Número de galones de combustible consumidos / Número de kilometros recorridos </t>
    </r>
    <r>
      <rPr>
        <b/>
        <i/>
        <sz val="16"/>
        <color theme="1"/>
        <rFont val="Times New Roman"/>
        <family val="1"/>
      </rPr>
      <t>(por vehículo)</t>
    </r>
  </si>
  <si>
    <t>Trimestral</t>
  </si>
  <si>
    <t>INOPORTUNA</t>
  </si>
  <si>
    <t>FINANCIERO</t>
  </si>
  <si>
    <t>CUMPLIMIENTO</t>
  </si>
  <si>
    <t>GERENCIAL</t>
  </si>
  <si>
    <r>
      <t xml:space="preserve">ACCIÓN: </t>
    </r>
    <r>
      <rPr>
        <sz val="10"/>
        <color theme="1"/>
        <rFont val="Times New Roman"/>
        <family val="1"/>
      </rPr>
      <t>(Marcar con "X")</t>
    </r>
  </si>
  <si>
    <t>X</t>
  </si>
  <si>
    <r>
      <t xml:space="preserve">ATENCIÓN A LA CIUDADANÍA
</t>
    </r>
    <r>
      <rPr>
        <i/>
        <sz val="12"/>
        <color theme="1"/>
        <rFont val="Times New Roman"/>
        <family val="1"/>
      </rPr>
      <t>Dar respuesta en términos de coherencia, calidad, calidez y oportunidad a los requerimientos realizados por parte de las y los ciudadanos al IDIPRON a través de los diferentes canales de comunicación que se encuentran dispuestos para tal fin.</t>
    </r>
  </si>
  <si>
    <t>ATENCIÓN A LA CIUDADANÍA</t>
  </si>
  <si>
    <t>Solicitar por intermedio del jefe inmediato del área o subdirección a la cual pertenecen o dependen las UPI, el direccionamiento de las correspondientes actas de apertura para ajustar el cumplimiento de los tiempos y fechas para la apertura del buzón de sugerencias.</t>
  </si>
  <si>
    <t>Se establece que los responsables de Upi/comedores no cumplen con los tiempos de apertura del buzón de sugerencias y el envío de la respectiva acta de apertura</t>
  </si>
  <si>
    <t>*Incumplimiento normativo.
*Deficiencia en la intervención del Instituto en las acciones al ciudadano.
                                                                                                                                                                                                                                                 *Afectación en los mecanismos de participación de los ciudadanos y beneficiarios de los programas del IDIPRON.
                                                                                                                                                                                                                                                                                                                                                        *Afectación en la toma de decisiones frente a la percepción que tiene el ciudadano respecto de la entidad.
                                                                                                                                                                                                                                                                                                                                                            *Afectación de las directrices y principios de la Política Pública Distrital de Atención al Ciudadano.</t>
  </si>
  <si>
    <t>Acción Correctiva: Realizar las gestiones y/o acciones necesarias para que los responsables de UPIs/comedores, cumplan con los tiempos de apertura del buzón de sugerencias y el envío de la correspondiente acta de apertura.</t>
  </si>
  <si>
    <t>No se ha materializado</t>
  </si>
  <si>
    <t>Realizar visita a las diferentes sedes y comedores de la Entidad, a fin de brindar  diagnóstico y seguimiento al estado de los buzones de sugerencias como canal efectivo de comunicación con los ciudadanos.
Brindar capacitaciones referentes al manejo del Buzon de Sugerencias de las Unidades.
Realizar seguimiento de las aperturas de buzones ciudadanos y generar los correspondientes llamados de atención a las unidades de protección integral, sedes y dependencias</t>
  </si>
  <si>
    <t>Enero a Diciembre de 2020</t>
  </si>
  <si>
    <t>*Acta de reunión.
*Correos electrónico institucional</t>
  </si>
  <si>
    <t>*Responsable Proceso Atención a la Ciudadanía y Equipo del Proceso</t>
  </si>
  <si>
    <r>
      <t xml:space="preserve">EFICACIA:
</t>
    </r>
    <r>
      <rPr>
        <sz val="12"/>
        <color theme="1"/>
        <rFont val="Times New Roman"/>
        <family val="1"/>
      </rPr>
      <t>Capacitaciones realizadas la Unidades y Comedores de la Entidad / Total de capacitaciones proyectadas a realizar durante el año</t>
    </r>
  </si>
  <si>
    <r>
      <rPr>
        <b/>
        <sz val="12"/>
        <color theme="1"/>
        <rFont val="Times New Roman"/>
        <family val="1"/>
      </rPr>
      <t xml:space="preserve">EFECTIVIDAD:
</t>
    </r>
    <r>
      <rPr>
        <sz val="12"/>
        <color theme="1"/>
        <rFont val="Times New Roman"/>
        <family val="1"/>
      </rPr>
      <t xml:space="preserve">Número de Actas de apertura de buzones de la vigencia / Número de actas de reportes de apertura de buzones de la vigencia anterior
</t>
    </r>
  </si>
  <si>
    <t>No se conocen las requerimientos provenietnes de las diferentes Unidades de Protección Integral, generando así un poco conocimiento de las necesidades y opinión de la ciudadanía</t>
  </si>
  <si>
    <t>mensualmnete</t>
  </si>
  <si>
    <t>*Falta de cualificación/entrenamiento de los servidores públicos asignados a los procedimientos de atención al ciudadano.
*Falla en los canales de comunicación establecidos para comunicación con el ciudadano.
* Inadecuada tipificación de PQRS.
*Demora en los tiempos por parte de las áreas asignadas para dar respuesta a un requerimiento.
*Falta de personal en las diferentes áreas para tramitar y cargar las respuestas a los requerimientos ciudadanos en el aplicativo Sistema Distrital de Quejas y Soluciones (SDQS).</t>
  </si>
  <si>
    <t>Inadecuado trámite o demora en la respuesta de los requerimientos ciudadanos asignados a la Entidad, no se puede realizar un debido control de los documentos que ingresan por la ventanilla</t>
  </si>
  <si>
    <t>*Vencimiento de los términos legales de respuesta para atender solicitudes a la ciudadanía.
*Denuncias e interposición de otras acciones ciudadanas.
*Procesos disciplinarios a los funcionarios responsables del no cumplimiento.
*Afectación de la imagen institucional.
 *Hallazgos de entidades de vigilancia y control</t>
  </si>
  <si>
    <t>Se tienen asignados a dos funcionarios en el área quienes realizan y apoyan las siguientes acciones.
1. Seguimiento periódico y continuo a las PQRS para vigilar el cumplimiento a los términos establecidos por la Ley 1755 de 2015.
2. Formato de control de requerimientos ciudadanos A-ACI-FT-003 formulado y parametrizado para la determinación de los tiempos de vencimiento de respuesta a ciudadanos vía PQRS.
3. Asignación oportuna al área que corresponda, para tramitar las PQRS.
4. Administración del Sistema Distrital de Quejas y Soluciones-SDQS.
5. Control archivístico de PQRS y respuestas.
6. Auditoría interna y formulación como seguimiento de planes de mejoramiento.
7. Informes periódicos del desempeño del proceso de atención al Ciudadano al Subdirector Administrativo del Instituto.
8. Indicadores de calidad, coherencia y oportunidad.
9. Canalización adecuada y oportuna de los requerimientos que son competencia del Instituto</t>
  </si>
  <si>
    <t>Diciembre de 2019</t>
  </si>
  <si>
    <t>*Presentación de espacios de retroalimentación en los que se identifique la falla para fomentar la capacidad de mejora.
*Informes dirigidos a los responsables de las respectivas áreas o dependencias para que se formulen planes de mejoramiento tendientes a mitigar o disminuir el riesgo.</t>
  </si>
  <si>
    <t>*Fomentar espacios de cualificación de los funcionarios respecto a los términos y modalidades descritas en la ley 1755 de 2017.
*Continuar con los controles y alertas semanales por parte de la oficina de atención a la ciudadanía hacia las demás dependencias del instituto. 
*Realizar dos (2) campañas al Interior de la Entidad donde se plantee el manejo y gestión de las PQRS, el trato prioritario de las peticiones presentadas por menores de edad y aquellas relacionadas con el reconocimiento de un derecho fundamental y tiempos de respuesta de los derechos de petición y PQRS allegadas a la Entidad</t>
  </si>
  <si>
    <t>*Actas de reunión 
*Correos Institucionales
*Instrumentos ajustados</t>
  </si>
  <si>
    <r>
      <rPr>
        <b/>
        <sz val="12"/>
        <color theme="1"/>
        <rFont val="Times New Roman"/>
        <family val="1"/>
      </rPr>
      <t xml:space="preserve">EFICACIA:
</t>
    </r>
    <r>
      <rPr>
        <sz val="12"/>
        <color theme="1"/>
        <rFont val="Times New Roman"/>
        <family val="1"/>
      </rPr>
      <t xml:space="preserve">
*Número de campañas realizadas / Número de campañas proyectadas (2)
* Número de jornadas de cualificación / Número de jornadas proyectadas</t>
    </r>
  </si>
  <si>
    <r>
      <rPr>
        <b/>
        <sz val="12"/>
        <color theme="1"/>
        <rFont val="Times New Roman"/>
        <family val="1"/>
      </rPr>
      <t xml:space="preserve">EFECTIVIDAD:
</t>
    </r>
    <r>
      <rPr>
        <sz val="12"/>
        <color theme="1"/>
        <rFont val="Times New Roman"/>
        <family val="1"/>
      </rPr>
      <t xml:space="preserve">Número de requerimientos identificados que se radican en ventanilla y son objeto de control del Área de Atención de Ciudadanos / Número de requerimientos identificados en ventanilla durante la vigencia 2020
</t>
    </r>
  </si>
  <si>
    <t>No se lograría dar respuesta a los diferentes requerimientos que se allegan  por parte de los ciuddanos, exponiendo a la Entidad a incumplimientos de tipo normativo</t>
  </si>
  <si>
    <t>Cuatrimestral</t>
  </si>
  <si>
    <t>*Complejidad y dificultad en la  realización de la encuesta de Percepción de Servicio a la Ciudadania por parte del ciudadano.   *Desconocimiento de la herramienta encuesta de Percepción de Servicio a la Ciudadania por parte del Ciudadano</t>
  </si>
  <si>
    <t>*Desconocimiento de la percepción del ciudadano frente al servicio que presta la entidad. *Imposibilidad de toma de deciciones y directivas para mejorar el servicio al ciudadano.                                              *Imposibilidad de formular estartegias frente a  riesgos de gestión y corrupción.</t>
  </si>
  <si>
    <t>*Afectación de la imagen institucional.
*Imposibilidad de toma de decisiones y acciones de mejora de los servicios.
*Imposibilidad de medir índices e indicadores de satisfacción.
*Falta de interacción y participación del ciudadano con la entidad.</t>
  </si>
  <si>
    <t>*Actualización de la encuesta de Percepción de Servicio a la Ciudadanía, de conformidad a las directrices planteadas en el ultimo Comité de atención a la Ciudadanía del año 2017.                                *Formulación de capacitaciones a los funcionarios y beneficiarios del instituto referentes a la importancia del proceso de atención a la ciudadanía y encuesta de Percepción del servicio al ciudadano.</t>
  </si>
  <si>
    <t>*Presentación de espacios de retroalimentación en los que se identifique la falla para fomentar la capacidad de mejora.
*Formulación de nuevas estrategias tendientes a fomentar el uso por parte del ciudadano de la encuesta de Percepción de Servicio al ciudadano.</t>
  </si>
  <si>
    <t>* Realizar seguimiento trimestral de los diferentes PRQS y demas requerimientos ciudadanos y realizar seguimiento a la Encuesta de Percepción a la Ciudadanía</t>
  </si>
  <si>
    <t>*Acta de reunión.
*Presentación Capacitación
*Formato Actualizado SDQS proceso atención a la ciudadanía.</t>
  </si>
  <si>
    <r>
      <rPr>
        <b/>
        <sz val="12"/>
        <color theme="1"/>
        <rFont val="Times New Roman"/>
        <family val="1"/>
      </rPr>
      <t xml:space="preserve">EFICACIA:
</t>
    </r>
    <r>
      <rPr>
        <sz val="12"/>
        <color theme="1"/>
        <rFont val="Times New Roman"/>
        <family val="1"/>
      </rPr>
      <t xml:space="preserve">Informes Trimestrales de PRQS y resultados de la encuesta de Percepción de Servicio a la Ciudadanía / Cuatro (4) Informes generados 
</t>
    </r>
  </si>
  <si>
    <r>
      <rPr>
        <b/>
        <sz val="12"/>
        <color theme="1"/>
        <rFont val="Times New Roman"/>
        <family val="1"/>
      </rPr>
      <t xml:space="preserve">EFECTIVIDAD:
</t>
    </r>
    <r>
      <rPr>
        <sz val="12"/>
        <color theme="1"/>
        <rFont val="Times New Roman"/>
        <family val="1"/>
      </rPr>
      <t xml:space="preserve">
Número de encuestas de percepción diligenciadas / Número de personas encuestadas</t>
    </r>
  </si>
  <si>
    <t>Hay renuencia en el diligenciamiento de la Encuesta de Percepción Ciudadana, esto dificultando la consolidación de datos cuantitativos frente al tipo de respuesta entregada  y los criterios de elaboración de respuesta por parte de IDIPRON</t>
  </si>
  <si>
    <t>6. ALTO</t>
  </si>
  <si>
    <t>7. ALTO</t>
  </si>
  <si>
    <t>1. EXTREMO</t>
  </si>
  <si>
    <t>Se realiza la formulación de la vigencia 2018</t>
  </si>
  <si>
    <t>Rodolfo Carrillo Quintero - Responsable Proceso Atención a la Ciudadanía</t>
  </si>
  <si>
    <t>2. EXTREMO</t>
  </si>
  <si>
    <t>Se realiza la revisión de la formulación del Mapa de Riesgos para la vigencia, revisando riesgos, su valoración mapa de calor para la vigencia 2019</t>
  </si>
  <si>
    <t>Paula Martínez Calderón - Profesional Conttratista Subdirección Financiera</t>
  </si>
  <si>
    <t>3. EXTREMO</t>
  </si>
  <si>
    <r>
      <t xml:space="preserve">Se realiza la revisión de la formulación del Mapa de Riesgos para la vigencia, revisando riesgos, su valoración mapa de calor para la vigencia 2020. Frente a la vigencia 2019, se realizó la revisión de los riesgos de los cuales se valoró los mismos y se mitigaron frente a la gestión del área:
(1) </t>
    </r>
    <r>
      <rPr>
        <i/>
        <sz val="10"/>
        <color theme="1"/>
        <rFont val="Times New Roman"/>
        <family val="1"/>
      </rPr>
      <t xml:space="preserve">"Pérdida de información del área Almacenada en el computador del responsable de Atención al Ciudadano y el de sus colaboradores" </t>
    </r>
    <r>
      <rPr>
        <sz val="10"/>
        <color theme="1"/>
        <rFont val="Times New Roman"/>
        <family val="1"/>
      </rPr>
      <t>se realizó la valoración y se contepló en el Mapa de Corrupción del proceso de atención a la ciudadanía(
(5)</t>
    </r>
    <r>
      <rPr>
        <i/>
        <sz val="10"/>
        <color theme="1"/>
        <rFont val="Times New Roman"/>
        <family val="1"/>
      </rPr>
      <t xml:space="preserve"> Imposibilidad de realizar seguimiento adecuado al canal Redes Sociales por parte del Área de Atención a la Ciudadania" </t>
    </r>
    <r>
      <rPr>
        <sz val="10"/>
        <color theme="1"/>
        <rFont val="Times New Roman"/>
        <family val="1"/>
      </rPr>
      <t>se realizó la valoración y el seguimiento se ha realziado constante por parte del Área, tanto que no representa un riesgo de gestión</t>
    </r>
  </si>
  <si>
    <t>Manuel Isiaí Diaz Cudris - Contrsita Proceso Atención a la Ciudadanía</t>
  </si>
  <si>
    <t>4. EXTREMO</t>
  </si>
  <si>
    <r>
      <t xml:space="preserve">ACCIÓN: </t>
    </r>
    <r>
      <rPr>
        <sz val="11"/>
        <color theme="1"/>
        <rFont val="Times New Roman"/>
        <family val="1"/>
      </rPr>
      <t>(Marcar con "X")</t>
    </r>
  </si>
  <si>
    <r>
      <t xml:space="preserve">GESTIÓN DE DESARROLLO HUMANO 
</t>
    </r>
    <r>
      <rPr>
        <sz val="20"/>
        <color theme="1"/>
        <rFont val="Times New Roman"/>
        <family val="1"/>
      </rPr>
      <t>Garantizar equipos humanos con las competencias y habilidades requeridas para el cumplimiento efectivo de las metas y objetivos institucionales, promoviendo el bienestar laboral, la actualización
del conocimiento y la mitigación de los factores de riesgo ocupacional</t>
    </r>
  </si>
  <si>
    <t>ÁREA DE CARRERA ADMINISTRATIVA</t>
  </si>
  <si>
    <t>*Solicitud del nivel directivo para  vincular un servidor.
*Omitir el cumplimiento de los requisitos del cargo.
*Recibir dádivas para favorecer a un aspirante.</t>
  </si>
  <si>
    <t>Posesionar a servidores que no cumplan con los requisitos mínimos para el cargo.</t>
  </si>
  <si>
    <t>*Acciones legales 
* Afectaciones presupuestales 
*Desgaste administrativo
* Acciones disciplinarias por parte de Control Interno Disciplinario
* Acciones por entes internos y externos</t>
  </si>
  <si>
    <t xml:space="preserve">
Solicitar a las entidades educativas y empresas mediante oficio o correo electrónico, la validación de los títulos académicos, tarjetas, matrículas y certificaciones laborales presentados por el/la servidor/a, de igual manera se verifica el perfil del aspirante conforme al Manual de funciones y competencias laborales de los/as servidores/as del IDIPRON, así como la entrega de la documentación para la posesión requerida en el formato “Verificación de requisitos para la posesión en planta A-GDH-FT-055”. Para el caso de los encargos se hace revisión de la evaluación de desempeño. 
</t>
  </si>
  <si>
    <t>NO SE HA MATERIALIZADO EL RIESGO</t>
  </si>
  <si>
    <t>*Actuación administrativa: reunión entre la Oficina Asesora Jurídica, la Subdirección Técnica de Desarrollo Humano y la persona involucrada con el fin de que dé claridad a los hechos.
*Remitir el caso al grupo de Trabajo de Control Interno Disciplinario
*Si la decisión no es a favor del involucrado, se debe hacer la revocatoria del acto administrativo del nombramiento de la persona, de acuerdo con la normatividad vigente.
*Informar a los entes de control y la Fiscalía para que se inicien las actuaciones correspondientes.</t>
  </si>
  <si>
    <t>Realizar una capacitación dirigida al nivel Directivo sobre el procedimiento para los direferentes tipos de nombramiento en el Instituto</t>
  </si>
  <si>
    <t>LISTADOS DE ASISTENCIA</t>
  </si>
  <si>
    <t xml:space="preserve">PROFESIONAL UNIVERSITARIO ÁREA DE CARRERA ADMINISTRATIVA </t>
  </si>
  <si>
    <r>
      <rPr>
        <b/>
        <sz val="12"/>
        <color theme="1"/>
        <rFont val="Times New Roman"/>
        <family val="1"/>
      </rPr>
      <t xml:space="preserve">EFICACIA:
RESULTADO DE </t>
    </r>
    <r>
      <rPr>
        <sz val="12"/>
        <color theme="1"/>
        <rFont val="Times New Roman"/>
        <family val="1"/>
      </rPr>
      <t xml:space="preserve">
Cumplimiento actividad capacitación nivel directivo IDIPRON = (1 capacitación efectuada / 1 capacitación planeada) *100
</t>
    </r>
  </si>
  <si>
    <t>¿Las actividades que se desarrollan en el
control realmente buscan por si sola prevenir o detectar las causas que pueden dar origen al riesgo, Ej.: verificar, validar, cotejar, comparar, revisar, etc.?</t>
  </si>
  <si>
    <r>
      <rPr>
        <b/>
        <sz val="12"/>
        <color theme="1"/>
        <rFont val="Times New Roman"/>
        <family val="1"/>
      </rPr>
      <t xml:space="preserve">EFECTIVIDAD:
 RESULTADO DE 
</t>
    </r>
    <r>
      <rPr>
        <sz val="12"/>
        <color theme="1"/>
        <rFont val="Times New Roman"/>
        <family val="1"/>
      </rPr>
      <t xml:space="preserve">Efectividad en el nombramiento de funcionarios=
((# de funcionarios nombrados con el cumplimiento de requisitos / # Total de funcionarios nombrados en el periodo) x 100
</t>
    </r>
  </si>
  <si>
    <t>La combinación de factores como solicitudes del nivel directivo para  vincular un servidor, la
omisión en el cumplimiento de los requisitos del cargo, o el recibimiento de dádivas para favorecer a un aspirante, pueden ocasionar la posesión de servidores que no cumplan con los requisitos mínimos para el cargo</t>
  </si>
  <si>
    <t>POR DEMANDA</t>
  </si>
  <si>
    <r>
      <t xml:space="preserve">GESTIÓN DE DESARROLLO HUMANO 
</t>
    </r>
    <r>
      <rPr>
        <sz val="16"/>
        <color theme="1"/>
        <rFont val="Times New Roman"/>
        <family val="1"/>
      </rPr>
      <t>Garantizar equipos humanos con las competencias y habilidades requeridas para el cumplimiento efectivo de las metas y objetivos institucionales, promoviendo el bienestar laboral, la actualización
del conocimiento y la mitigación de los factores de riesgo ocupacional</t>
    </r>
  </si>
  <si>
    <t xml:space="preserve">ÁREA DE BIENESTAR </t>
  </si>
  <si>
    <t>Fallas en la verificación de requisitos, evaluación y calificación de las y los aspirantes al incentivo no pecuniario educación formal.
Favorecimiento a un/a servidor/a para el otorgamiento del crédito.</t>
  </si>
  <si>
    <t>Autorizar desembolsos de créditos educativos condonables a servidoras o servidores públicos sin el cumplimiento de los requisitos establecidos en el reglamento operativo.</t>
  </si>
  <si>
    <t>1. Desviación de recursos presupuestales.
2. Reducción de las posibilidades de acceso de otros Servidoras y/o Servidores Públicos que aspiran a este incentivo.
3. Acciones administrativas y fiscales por parte de los entes de control.</t>
  </si>
  <si>
    <t>Se cuenta con el Reglamento Operativo del fondo ICETEX IDIPRON y se realizan reuniones semestrales con el Comité Operativo y la Junta Administradora del fondo ICETEX IDIPRON para la verificación de requisitos, evaluación, calificación y adjudicación de créditos condonables mediante el diligenciamiento de los siguientes formatos “Matriz requisitos para acceder al incentivo educación formal  A-GDH-FT-025”, “ Criterios para otorgar créditos educativos - incentivo educación formal A-GDH-FT-031” y “Formulario de inscripción incentivo no pecuniario educación formal A-GDH-FT-034”</t>
  </si>
  <si>
    <t xml:space="preserve">Se aplicaria la causal definitiva de desembolso contenida en el reglamento operativo, que hace referencia a la comprobación de presentación de documentación falsa 
Se inicia el correspondiente proceso disciplinario.
Se procederá a realizar el proceso de reintegro de la financiación. </t>
  </si>
  <si>
    <t xml:space="preserve"> 
Presentar el formato de Declaración de Conflicto de Interese previo a la realización de la reunión semestral .</t>
  </si>
  <si>
    <t xml:space="preserve">
Formato de Declaración de Conflicto de Intereses diligenciado 
</t>
  </si>
  <si>
    <t xml:space="preserve">PROFESIONAL UNIVERSITARIO ÁREA DE BIENESTAR </t>
  </si>
  <si>
    <r>
      <rPr>
        <b/>
        <sz val="12"/>
        <color theme="1"/>
        <rFont val="Times New Roman"/>
        <family val="1"/>
      </rPr>
      <t xml:space="preserve">EFICACIA:
</t>
    </r>
    <r>
      <rPr>
        <sz val="12"/>
        <color theme="1"/>
        <rFont val="Times New Roman"/>
        <family val="1"/>
      </rPr>
      <t xml:space="preserve">
</t>
    </r>
    <r>
      <rPr>
        <b/>
        <sz val="12"/>
        <color theme="1"/>
        <rFont val="Times New Roman"/>
        <family val="1"/>
      </rPr>
      <t xml:space="preserve">RESULTADO DE </t>
    </r>
    <r>
      <rPr>
        <sz val="12"/>
        <color theme="1"/>
        <rFont val="Times New Roman"/>
        <family val="1"/>
      </rPr>
      <t xml:space="preserve">
Cumplimiento en el diligenciamiento en el formato conflicto de intereses= 1  actividad ejecutada/ 1 actividad planeada *100</t>
    </r>
  </si>
  <si>
    <r>
      <rPr>
        <b/>
        <sz val="12"/>
        <color theme="1"/>
        <rFont val="Times New Roman"/>
        <family val="1"/>
      </rPr>
      <t xml:space="preserve">EFECTIVIDAD:
 RESULTADO DE 
</t>
    </r>
    <r>
      <rPr>
        <sz val="12"/>
        <color theme="1"/>
        <rFont val="Times New Roman"/>
        <family val="1"/>
      </rPr>
      <t xml:space="preserve">Efectividad en el otrogamiento de créditos condonables=
(NÚMERO DE BENEFICIARIOS QUE ACCEDIERON SIN CUMPLIR CON LA TOTALIDAD DE LOS REQUISITOS EN LA VIGENCIA/ NÚMERO TOTAL DE BENEFICIARIOS EN LA VIGENCIA)*100
</t>
    </r>
  </si>
  <si>
    <t>La combinación de factores como fallas en la verificación de requisitos, evaluación y calificación de las y los aspirantes al incentivo no pecuniario educación formal, la presentación de documentación falsa por parte de los aspirantes., pueden ocasionar la autorización de desembolsos de créditos educativos condonables a servidoras o servidores públicos sin el cumplimiento de los requisitos establecidos en el reglamento operativo.</t>
  </si>
  <si>
    <t>Semestral</t>
  </si>
  <si>
    <t xml:space="preserve">1. Que se den directrices que van en contravía de la normatividad que regulan los planes de Bienestar.
2. El  plan de bienestar no se formula de acuerdo al resultado de la encuesta de necesidades y expectativas en materia de bienestar. </t>
  </si>
  <si>
    <t>Desvío de recursos presupuestales asignados al área de  bienestar social para realizar otras actividades no contempladas en el Plan Anual de Bienestar Social e Incentivos</t>
  </si>
  <si>
    <t>1. Incurrir en el delito de peculado por destinación oficial diferente.
2. Perjudicar la calidad de vida laboral y personal de los y los Servidores públicos del Instituto.
3. Imposición de sanciones administrativas, fiscales, y penales.</t>
  </si>
  <si>
    <t xml:space="preserve">
Se cuenta con el Procedimiento “Bienestar social e incentivos A-GDH-PR-004” el cual contiene los lineamientos y registros necesarios para evitar el desvió de recursos asignados al PABS
</t>
  </si>
  <si>
    <t>Comunicar mediante memorando y adjuntando las evidencias de la ocurrencia de los hechos a la Oficina asesora jurídica y el Grupo de trabajo de control interno disciplinario.</t>
  </si>
  <si>
    <t>Realizar una verificación previa de la actividad a realizar para revisar que cumpla con los criterios de calidad, orientada a los funcionarios objeto del contrato y con afectación presupuestal definida.</t>
  </si>
  <si>
    <t>1. Cotización de la actividad
2. Acta A-GDH-FT-004 de visita Técnica a las instalaciones cuando se amerite.
3. Base de datos del personal Idipron.
4. Registro Presupuestal</t>
  </si>
  <si>
    <r>
      <rPr>
        <b/>
        <sz val="12"/>
        <color theme="1"/>
        <rFont val="Times New Roman"/>
        <family val="1"/>
      </rPr>
      <t xml:space="preserve">EFICACIA:
RESULTADO DE </t>
    </r>
    <r>
      <rPr>
        <sz val="12"/>
        <color theme="1"/>
        <rFont val="Times New Roman"/>
        <family val="1"/>
      </rPr>
      <t xml:space="preserve">
Cumplimiento de visitas previas= (# de actividades con verificación previa realizadas
/ # de actividades que requieren verificación previa) x
100</t>
    </r>
  </si>
  <si>
    <r>
      <rPr>
        <b/>
        <sz val="12"/>
        <color theme="1"/>
        <rFont val="Times New Roman"/>
        <family val="1"/>
      </rPr>
      <t xml:space="preserve">EFECTIVIDAD:
 RESULTADO DE 
</t>
    </r>
    <r>
      <rPr>
        <sz val="12"/>
        <color theme="1"/>
        <rFont val="Times New Roman"/>
        <family val="1"/>
      </rPr>
      <t xml:space="preserve">Efectividad del
Plan de Bienestar
=
# de actividades ejecutadas con costo de acuerdo a los establecido en el PABS / # actividades programadas con costo en el Plan de Bienestar x 100
</t>
    </r>
  </si>
  <si>
    <t>La combinación de factores como directrices que van en contravía de la normatividad que regulan los planes de Bienestar, que el  plan de bienestar no se formula de acuerdo al resultado de la encuesta de necesidades y expectativas en materia de bienestar , pueden ocasionar el desvío de recursos presupuestales asignados al área de  bienestar social para realizar otras actividades no contempladas en el Plan Anual de Bienestar Social e Incentivos establecidos en el reglamento operativo.</t>
  </si>
  <si>
    <t>ANUAL</t>
  </si>
  <si>
    <t>ÁREA DE SEGURIDAD Y SALUD EN EL TRABAJO</t>
  </si>
  <si>
    <t>1. No realizar un adecuado seguimiento a las obligaciones contractuales de los contratistas y/o proveedores que prestarán servicios o venderán bienes.
2. Que la ficha técnica y los estudios previos no cuenten con criterios suficientemente claros frente a la calidad que se requiere en cada uno de los servicios y/o bienes a adquirir</t>
  </si>
  <si>
    <t xml:space="preserve">
Pago por servicios o bienes omitiendo  la verificación de estándares establecidos en los contratos de prestación de servicios.</t>
  </si>
  <si>
    <t>1. Servicios o bienes defecientes o en condiciones que no son las adecuadas.
2. Desaprovechamiento de los recursos económicos del Instituto</t>
  </si>
  <si>
    <t>En el Instituto se ha documentado el Manual de contratación A-GCO-MA-002 , el Manual de supervisión e interventoría A-GCO-MA-001, adicionalmente en la vigencia se elabora y/o actualiza el Plan Anual de Adquisiciones- PAA y el Área de SST cuenta con bases de datos para el seguimiento de los procesos contractuales</t>
  </si>
  <si>
    <t>Actuación administrativa: reunión entre la Oficina Asesora Jurídica, la Subdirección Técnica de Desarrollo Humano y el proveedor involucrado, con el fin de que subsane la situación presentada.</t>
  </si>
  <si>
    <t xml:space="preserve">Ajuste de fichas y requerimientos técnicos de los bienes y servicios a contratar por parte del Área de SST conforme a las normas técnicas y necesidades actuales del Instituto.
</t>
  </si>
  <si>
    <t>Fichas técnicas A-GCO-FT-012 actualizadas del proceso a contratar
Requerimientos técnicos contratación de bienes productos obras y/o servicios A-GCO-FT-023</t>
  </si>
  <si>
    <t xml:space="preserve"> CONTRATISTA  PROFESIONAL ESPECIALIZADO</t>
  </si>
  <si>
    <r>
      <rPr>
        <b/>
        <sz val="12"/>
        <color theme="1"/>
        <rFont val="Times New Roman"/>
        <family val="1"/>
      </rPr>
      <t xml:space="preserve">EFICACIA:
</t>
    </r>
    <r>
      <rPr>
        <sz val="12"/>
        <color theme="1"/>
        <rFont val="Times New Roman"/>
        <family val="1"/>
      </rPr>
      <t xml:space="preserve">
</t>
    </r>
    <r>
      <rPr>
        <b/>
        <sz val="12"/>
        <color theme="1"/>
        <rFont val="Times New Roman"/>
        <family val="1"/>
      </rPr>
      <t xml:space="preserve">RESULTADO DE </t>
    </r>
    <r>
      <rPr>
        <sz val="12"/>
        <color theme="1"/>
        <rFont val="Times New Roman"/>
        <family val="1"/>
      </rPr>
      <t xml:space="preserve">
Actualización de fichas técnicas y requerimientos técnicos= (# de fichas técnicas y requerimientos técnicos actualizados
/ # de procesos contractuales del Área ) x
100</t>
    </r>
  </si>
  <si>
    <r>
      <rPr>
        <b/>
        <sz val="12"/>
        <color theme="1"/>
        <rFont val="Times New Roman"/>
        <family val="1"/>
      </rPr>
      <t xml:space="preserve">EFECTIVIDAD:
 RESULTADO DE 
</t>
    </r>
    <r>
      <rPr>
        <sz val="12"/>
        <color theme="1"/>
        <rFont val="Times New Roman"/>
        <family val="1"/>
      </rPr>
      <t xml:space="preserve">Efectividad verificación de estándares establecidos en los contratos de prestación de servicios de SST =
(# de pagos realizados por contrato con verificación de estándares
 / # de pagos realizados por contrato en la vigencia ) x 100
</t>
    </r>
  </si>
  <si>
    <t>La combinación de factores como el no realizar un adecuado seguimiento a las obligaciones contractuales de los contratistas y/o proveedores que prestarán servicios o venderán bienes, y que la ficha técnica y los estudios previos no cuenten con criterios suficientemente claros frente a la calidad que se requiere en cada uno de los servicios y/o bienes a adquirir, pueden ocasionar el pago por servicios o bienes omitiendo  la verificación de estándares establecidos en los contratos de prestación de servicios.</t>
  </si>
  <si>
    <t xml:space="preserve">
ÁREA DE NÓMINA Y LIQUIDACIONES</t>
  </si>
  <si>
    <t>1. Manipulación de las claves de la base de datos del Área Nomina por otros  funcionarios tanto del Área como del Área de Sistemas.
2. Debilidad en los controles para las claves de la base de datos del Área de Nómina.
3. Divulgación de la clave de acceso de la base de datos del Área de Nómina.</t>
  </si>
  <si>
    <t>Uso de la información de la base de datos del Área de Nómina, con intereses particulares.</t>
  </si>
  <si>
    <t>1. Modificación de la información confidencial de los/as funcionarios/as de planta.
2. Realizar pagos indebidos que favorezcan al/a funcionario/a o algún tercero</t>
  </si>
  <si>
    <t>En el Área de Nomina y Liquidaciones se realiza la instalación del Módulo “SYSMAN Nómina” (Acces) en cada equipo el cual  tiene asignadas claves de acceso al Módulo  para cada usuario y los permisos son controlados  en la instalación del Módulo, adicionalmente se realiza revisión manual en un archivo Excel de valores y cantidades por parte del responsable del Área de Nómina y el profesional de liquidación.</t>
  </si>
  <si>
    <t>1. Solicitar al funcionario afectado, la devolución de los dineros cancelados erroneamente.
2. Realizar los ajustes correspondientes de la información en la base de datos de Nómina.</t>
  </si>
  <si>
    <r>
      <t xml:space="preserve">Revisar mensualmente los factores salariales y/o porcentajes </t>
    </r>
    <r>
      <rPr>
        <u/>
        <sz val="16"/>
        <color theme="1"/>
        <rFont val="Times New Roman"/>
        <family val="1"/>
      </rPr>
      <t>suceptibles de modificación</t>
    </r>
    <r>
      <rPr>
        <sz val="16"/>
        <color theme="1"/>
        <rFont val="Times New Roman"/>
        <family val="1"/>
      </rPr>
      <t xml:space="preserve"> para verificar que no se ha modificado  la información</t>
    </r>
  </si>
  <si>
    <t>Base de datos en excel "Control de factores salariales y porcentajes.</t>
  </si>
  <si>
    <t>PROFESIONAL UNIVERSITARIO ÁREA DE NÓMINA Y LIQUIDACIONES</t>
  </si>
  <si>
    <r>
      <rPr>
        <b/>
        <sz val="12"/>
        <color theme="1"/>
        <rFont val="Times New Roman"/>
        <family val="1"/>
      </rPr>
      <t xml:space="preserve">EFICACIA:
</t>
    </r>
    <r>
      <rPr>
        <sz val="12"/>
        <color theme="1"/>
        <rFont val="Times New Roman"/>
        <family val="1"/>
      </rPr>
      <t xml:space="preserve">
</t>
    </r>
    <r>
      <rPr>
        <b/>
        <sz val="12"/>
        <color theme="1"/>
        <rFont val="Times New Roman"/>
        <family val="1"/>
      </rPr>
      <t xml:space="preserve">RESULTADO DE </t>
    </r>
    <r>
      <rPr>
        <sz val="12"/>
        <color theme="1"/>
        <rFont val="Times New Roman"/>
        <family val="1"/>
      </rPr>
      <t xml:space="preserve">
Cumplimiento en la revisión mensual de los factores salariales y/o porcentajes suceptibles de modificación = #  de revisiones ejecutadas/ 12 revisiones  planeadas *100</t>
    </r>
  </si>
  <si>
    <r>
      <rPr>
        <b/>
        <sz val="12"/>
        <color theme="1"/>
        <rFont val="Times New Roman"/>
        <family val="1"/>
      </rPr>
      <t xml:space="preserve">EFECTIVIDAD:
 RESULTADO DE 
</t>
    </r>
    <r>
      <rPr>
        <sz val="12"/>
        <color theme="1"/>
        <rFont val="Times New Roman"/>
        <family val="1"/>
      </rPr>
      <t xml:space="preserve">Efectividad en la revisión de los factores  salariales y/o porcentajes suceptibles de modificación =
(# de revisiones en las que se presentó hallazgo y se ajustó/ # de hallazgos presentados) x 100
</t>
    </r>
  </si>
  <si>
    <t>La combinación de factores como manipulación de las claves de la base de datos del Área Nomina por otros/as  funcionarios/as tanto del Área como del Área de Sistemas, debilidades en los controles para las claves de la base de datos del Área de Nómina y la divulgación de la clave de acceso de la base de datos del Área de Nómina, pueden ocasionar el uso de la información de la base de datos del Área de Nómina, con intereses particulares.</t>
  </si>
  <si>
    <t>Cuando se otorge acceso de consulta a un usuario.</t>
  </si>
  <si>
    <t xml:space="preserve">
ÁREA DE CAPACITACIÓN</t>
  </si>
  <si>
    <t>1. Debilidad en el seguimiento a las obligaciones contractuales del contratista.
2. Que la ficha técnica y los estudios previos no cuenten con los criterios claros frente a la calidad que se requiere en cada una de las capacitaciones.</t>
  </si>
  <si>
    <t>Pago por servicios de capacitación que no cumplan con los estándares establecidos de acuerdo con el contrato de prestación de servicios suscrito.</t>
  </si>
  <si>
    <t>1. procesos de capacitación débiles.
2. Desaprovechamiento de los recursos.
3. Fragilidad en el fortalecimiento de las competencias laborales y comportamentales de los servidores públicos</t>
  </si>
  <si>
    <t>En el Manual de Procesos y procedimientos se dispone del Procedimiento "Ejecución de capacitaciones A-GDH-PR-011"  y los formatos  " ficha técnica de la capacitación    A-GDH-FT-073”, adicionalmente el Área de Capacitación realiza revisión de cada una de las temáticas a desarrollar y las presentaciones a utilizar en la capacitación, previo al desarrollo de la misma por parte del supervisor</t>
  </si>
  <si>
    <t xml:space="preserve">Requerimiento al contratista frente a la inconformidad que se presenta por el no cumplimiento de objetivos de la capacitación              </t>
  </si>
  <si>
    <t>Dar continuidad a la aplicación del Modelo Pedagógico de Capacitación el cual es medido posterior a la capacitación y previo al pago de servicios y que ha demostrado ser una herramienta útil en el cumplimiento de objetivos planeados en el PIC</t>
  </si>
  <si>
    <t>Informe de ejecución  de la capacitación por parte del contratista donde se evidencie la aplicación del modelo pedagógico</t>
  </si>
  <si>
    <t>PROFESIONAL UNIVERSITARIO ÁREA DE CAPACITACIÓN</t>
  </si>
  <si>
    <r>
      <rPr>
        <b/>
        <sz val="12"/>
        <color theme="1"/>
        <rFont val="Times New Roman"/>
        <family val="1"/>
      </rPr>
      <t xml:space="preserve">EFECTIVIDAD:
 RESULTADO DE 
</t>
    </r>
    <r>
      <rPr>
        <sz val="12"/>
        <color theme="1"/>
        <rFont val="Times New Roman"/>
        <family val="1"/>
      </rPr>
      <t>Efectividad verificación de estándares establecidos en los contratos de prestación de servicios de Capacitación =
(# de pagos realizados por contrato con verificación de estándares
 / # de pagos realizados por contrato en la vigencia ) x 100</t>
    </r>
  </si>
  <si>
    <t>La combinación de factores como debilidad en el seguimiento a las obligaciones contractuales del contratista, que la ficha técnica y los estudios previos no cuenten con los criterios claros frente a la calidad que se requiere en cada una de las capacitaciones, pueden ocasionar el pago por servicios de capacitación que no cumplan con los estándares establecidos de acuerdo con el contrato de prestación de servicios suscrito.</t>
  </si>
  <si>
    <t># 1</t>
  </si>
  <si>
    <t xml:space="preserve">1. ÁREA DE CARRERA ADMINISTRATIVA:
Riesgo 1: Se modifica en la encuesta de impacto las respuestas a la preguntas:
¿Afectar al grupo de funcionarios del proceso?: si
¿Dar lugar a procesos fiscales?: si
Los ajustes anteriores no afectan el impacto, se mantiene en MAYOR.
Se ajusta la redacción de los controles.
Se incluye en acciones de contingencia el remitir caso al Grupo de Trabajo de Control Interno Disciplinario 
2.  ÁREA DE BIENESTAR:
Se modifica la redacción de la causa N°1 baja rigurosidad por fallas, debido a que con la creación de formatos se contribuyó a la rigurosidad en el estudio.
Se modifica la causa N°2 a el favorecimiento a un/a servidor/a para el otorgamiento del crédito.
Se modifica en la encuesta de impacto la respuesta a la pregunta: ¿Dar lugar al detrimento de calidad de vida de la comunidad por la pérdida? con respuesta negativa.
Se ajusta la redacción de los controles.
Se formulan dos indicadores para el riesgo conforme al instructivo de los mapas de riesgo de corrupción, con sus correspondientes hojas de vida.
3.  ÁREA DE SEGURIDAD Y SALUD EN EL TRABAJO 
Se disminuye la probabilidad del riesgo a “rara vez” debido a que el riesgo no se ha materializado.
Se ajusta la redacción de los controles.
Se formulan dos indicadores para el riesgo conforme al instructivo de los mapas de riesgo de corrupción, con sus correspondientes hojas de vida.
4. ÁREA DE NÓMINA Y LIQUIDACIONES:
Riesgo 1: Se modifica en la encuesta de impacto las respuestas a la preguntas:
¿Afectar el cumplimiento de misión de la Entidad?: no
¿Afectar la imagen regional?: no
1.4 ÁREA DE CAPACITACIÓN:
Se modifica la redacción de la causa N°1 que no se realice un adecuado seguimiento a las obligaciones por debilidad en el seguimiento a las obligaciones.
Se disminuye la probabilidad del riesgo a “rara vez” debido a que el riesgo no se ha materializado.
Se elabora encuesta de impacto generando como resultado un impacto mayor.
Se ajusta la redacción de los controles.
Se da continuidad a la implementación del modelo pedagógico de capacitación, se formulan los indicadores de eficacia y efectividad.
Se elaboran para el Mapa de Riesgos de Corrupción todas las hojas de vida y encuestas de impacto en los formatos actualizados.
Se elaboran todas las hojas de vida para el Mapa de Riesgos de Gestión.
</t>
  </si>
  <si>
    <t>ALEJANDRA PÁRAMO-PROFESIONAL UNIVERITARIO
JAVIER BUSTAMANTE-CONTRATISTA ASESOR
ALEJANDRA MALAVER- PROFESIONAL UNIVERSITARIO
ESPERANZA ARENAS-CONTRATISTA ASESOR
EDWIN ZAID RIVERA-AUXILIAR ADMINISTARTIVO
DANIEL PINEDA-CONTRATISTA PROFESIOANL ESPECIALIZADO
ANY JACKELINE ROJAS PINILLA-PROFESIONAL UNIVERITARIO
MADELEYM BRISEÑO-TÉCNICO  ADMINISTRATIVO
HECTOR HAROLD RODRÍGUEZ-PROFESIONAL UNIVERSITARIO</t>
  </si>
  <si>
    <t>#</t>
  </si>
  <si>
    <t>5. ALTO</t>
  </si>
  <si>
    <r>
      <rPr>
        <b/>
        <sz val="12"/>
        <color theme="1"/>
        <rFont val="Times New Roman"/>
        <family val="1"/>
      </rPr>
      <t>d</t>
    </r>
    <r>
      <rPr>
        <sz val="12"/>
        <color theme="1"/>
        <rFont val="Times New Roman"/>
        <family val="1"/>
      </rPr>
      <t xml:space="preserve">
</t>
    </r>
  </si>
  <si>
    <r>
      <t xml:space="preserve">GESTIÓN AMBIENTAL / </t>
    </r>
    <r>
      <rPr>
        <i/>
        <sz val="12"/>
        <color theme="1"/>
        <rFont val="Times New Roman"/>
        <family val="1"/>
      </rPr>
      <t>Desarrollar mediante mejora continua, estrategias de educación, ecológica con los niños, niñas y adolescentes y Jóvenes - NNAJ y demás actores internos y externos, con el fin de identificar, mitigar y/o prevenir los impactos ambientales, en cumplimiento de la normatividad ambiental vigente y la misionalidad de la entidad, logrando consolidar un proyecto pedagógico con enfoque ambiental sostenible.</t>
    </r>
  </si>
  <si>
    <t>GESTIÓN AMBIENTAL</t>
  </si>
  <si>
    <t xml:space="preserve">*Ausencia o debilidad de canales de comunicación </t>
  </si>
  <si>
    <t>Suministro de información incompleta y poco confiable</t>
  </si>
  <si>
    <t xml:space="preserve">1. Incumplimientos de los compromisos ambientales                       2. Prevalencia de intereses particulares a los institucionales  afectando las políticas de transparencias del IDIPRON.                                        3. Falta de accesibilidad de partes interesadas con la información del área de gestión ambiental. 
4. Quejas ante los entes de control.                                                                                                                                                                                                                                                                           5. Reprocesos de información                                   6. Falsificación de documentos, o soportes para adjudicar un contrato o para recibir el pago por parte de los contratantes. 
7. Imposibilitar el cumplimiento de la misión de la entidad y del área de gestión ambiental. </t>
  </si>
  <si>
    <t>Plataforma estratégica con toda la documentación ambiental actualizada y  la cual puede ser consultada por libremente por actores internos y externos
Identificación De Aspectos y Valoración De Impactos Ambientales A-GAM-PR-001
Actualización Normatividad Ambiental A-GAM-PR-002
Seguimiento Ambiental A-GAM-PR-003
Procedimiento Préstamo De Bicicletas A-GAM-PR-007
Biciusuarios: Movilidad Urbana Sostenible A-GAM-PR-009
Manejo Integral de Resíduos A-GAM-IN-001
Elaboración y Publicación De Ruta Selectiva A-GAM-IN-010
Limpieza Superficial y Mantenimiento de Trampas de Grasa A-GAM-IN-011
Control De Plagas y Fumigación A-GAM-IN-012
Limpieza y Desinfección De Tanques De Almacenamiento De Agua Potable A-GAM-IN-013
Control De La Calidad Física y Química Del Agua De Las Piscinas A-GAM-IN-014
Caracterización De Agua Potable A-GAM-IN-020
Seguimiento Semestral de Plan Institucional de Gestión Ambiental (PIGA)
La información oficial deberá ser enviada desde el correo institucional del área y/o con copia                                                                      
Seguimiento y control por medio de Auditorias Externas e Internas               
Cumplimiento de los requisitos legales, contractuales y constitucionales.                                                             
Registros del monitoreo y gestión por parte del área.</t>
  </si>
  <si>
    <t>No se ha presentado</t>
  </si>
  <si>
    <t xml:space="preserve">Informar al líder del área de las inconsistencias encontradas mediante correo electrónico. </t>
  </si>
  <si>
    <t>1. Consolidar, gestionar  y velar porque la documentación sea difundida por lo medios oficiales y autorizados.  
2. Respuestas a solicitudes  realizadas por parte de ciudadanos o público de interés, mediante los medios oficiales y autorizados.</t>
  </si>
  <si>
    <t>Enero 1 a 31 de diciembre del 2020</t>
  </si>
  <si>
    <t xml:space="preserve">Controles de documentos y registros que dan cuenta a la actualización  y/o creación de la documentación del área publicada en la página web del instituto. 
Oficios de respuesta generados en el área de GAM. </t>
  </si>
  <si>
    <t>SUBDIRECTOR ADMINISTRATIVO (Responsable de Ejecución) y Equipo de Trabajo de Gestión Ambiental</t>
  </si>
  <si>
    <r>
      <rPr>
        <b/>
        <sz val="12"/>
        <color theme="1"/>
        <rFont val="Times New Roman"/>
        <family val="1"/>
      </rPr>
      <t xml:space="preserve">EFICACIA
</t>
    </r>
    <r>
      <rPr>
        <sz val="12"/>
        <color theme="1"/>
        <rFont val="Times New Roman"/>
        <family val="1"/>
      </rPr>
      <t>Número de solicitudes atendidas / número de solicitudes recibidas</t>
    </r>
  </si>
  <si>
    <r>
      <rPr>
        <b/>
        <sz val="12"/>
        <color theme="1"/>
        <rFont val="Times New Roman"/>
        <family val="1"/>
      </rPr>
      <t xml:space="preserve">EFECTIVIDAD:
</t>
    </r>
    <r>
      <rPr>
        <sz val="12"/>
        <color theme="1"/>
        <rFont val="Times New Roman"/>
        <family val="1"/>
      </rPr>
      <t xml:space="preserve">Número de casos suministrados con información incompleta / Número de casos presentados durante la vigencia
</t>
    </r>
  </si>
  <si>
    <t xml:space="preserve">*Suministro de información incompleta, imprecisa y/o poco confiable que genera desviación o afectación en la implementación del Plan institucional de gestión ambiental (PIGA) y la aplicación de instrumentos generados por el área. </t>
  </si>
  <si>
    <t>Actividad 1: Cada vez que sea necesario.
Actividad 2:  Cada vez que sea necesario</t>
  </si>
  <si>
    <t xml:space="preserve">*Inadecuada implementación de  instrumentos, protocolos y procedimientos oficiales, por parte del área y/o los referentes ambientales.         </t>
  </si>
  <si>
    <t>Incumplimientos normativos y documentales</t>
  </si>
  <si>
    <t>1) Retraso y/o incumplimiento  los compromisos suscritos con la Entidad. 
2)  Incumplimiento de las disposiciones normativas ambientales causando sanciones a  la entidad por los diferentes entes de control.                                                3) Sanciones de tipo disciplinario, fiscal y penal.
4) Afectación al cumplimiento de las metas</t>
  </si>
  <si>
    <t>Cumplimiento del Procedimiento ACTUALIZACIÓN NORMATIVIDAD AMBIENTAL A-GAM-PR-002
Cumplimiento del procedimiento SEGUIMIENTO AMBIENTAL A-GAM-PR-003</t>
  </si>
  <si>
    <t>1. Realizar las visitas de seguimiento de acuerdo a lo establecido en el procedimiento SEGUIMIENTO AMBIENTAL A-GAM-PR-003 
2. Realizar seguimiento a los compromisos generados en Acta de las Vistas realizadas a las UPI</t>
  </si>
  <si>
    <t>Actas de visitas  SEGUIMIENTO A PROGRAMAS PIGA Y MANUAL DE SANEAMIENTO AMBIENTAL A-GAM-FT-014  y seguimiento a los aspectos a mejorar.
Documentación actualizada del área  en el manual de procesos y procedimientos.</t>
  </si>
  <si>
    <t>AREA DE GESTION AMBIENTAL (Responsables de Ejecución) y Equipo de Trabajo de Gestión Ambiental</t>
  </si>
  <si>
    <r>
      <rPr>
        <b/>
        <sz val="12"/>
        <color theme="1"/>
        <rFont val="Times New Roman"/>
        <family val="1"/>
      </rPr>
      <t>EFICACIA:</t>
    </r>
    <r>
      <rPr>
        <sz val="12"/>
        <color theme="1"/>
        <rFont val="Times New Roman"/>
        <family val="1"/>
      </rPr>
      <t xml:space="preserve">
Numero de visitas realizadas / Numero de visitas programadas * 100</t>
    </r>
  </si>
  <si>
    <r>
      <rPr>
        <b/>
        <sz val="12"/>
        <color theme="1"/>
        <rFont val="Times New Roman"/>
        <family val="1"/>
      </rPr>
      <t>EFECTIVIDAD:</t>
    </r>
    <r>
      <rPr>
        <sz val="12"/>
        <color theme="1"/>
        <rFont val="Times New Roman"/>
        <family val="1"/>
      </rPr>
      <t xml:space="preserve">
Número de compromisos cumplidos en acta / Número de compromisos pendientes</t>
    </r>
  </si>
  <si>
    <t>Posible incumplimiento de la normatividad ambiental y toda la documentación asociada a la misma por falta de información que afecta la prestación del servicio en las Sedes y Dependencias de la Entidad</t>
  </si>
  <si>
    <t>Actividad 1: semestral.
Actividad 2:  semestral</t>
  </si>
  <si>
    <t xml:space="preserve">Formulación, cambios en los riesgos o acciones, </t>
  </si>
  <si>
    <r>
      <t>MANTENIMIENTO DE BIENES /</t>
    </r>
    <r>
      <rPr>
        <i/>
        <sz val="10"/>
        <color theme="1"/>
        <rFont val="Times New Roman"/>
        <family val="1"/>
      </rPr>
      <t xml:space="preserve">
Garantizar las condiciones mínimas de calidad y habitabilidad de nuestros Niños, Niñas, Adolescentes y Jóvenes (NNAJ) y de todos los procesos del Instituto a través del mantenimiento físico preventivo y correctivo de bienes y de infraestructura, con el fin de fortalecer la gestión administrativa, de comunicaciones e infraestructura de conformidad con los lineamientos legales establecidos.  </t>
    </r>
  </si>
  <si>
    <t>MANTENIMIENTO DE BIENES - Infraestructura</t>
  </si>
  <si>
    <t>* Falta de comunicación entre la  Oficina Asesora Jurídica y el apoyo técnico en la elaboración de los contratos.</t>
  </si>
  <si>
    <t>* Procesos deciertos o no adjudicados.                                          *Contratos  inconsistentes.      *Direccionamiento de contratos a terceros.</t>
  </si>
  <si>
    <t xml:space="preserve">
* Desgaste administrativo
* Investigaciones de los Entes de control.
* Hallazgos con incidencia para la Entidad</t>
  </si>
  <si>
    <t>MANUAL DE CONTRATACIÓN A-GCO-MA-002</t>
  </si>
  <si>
    <t>Revisar los correspondientes anexos técnicos con las condiciones exigidas para el desarrollo del proceso precontractual y contractual de la Entidad para ser adoptada por parte del Área de Adquisiciones y la Oficina Asesora Jurídica
Se comparte el riesgo con la Oficina Asesora Jurídica.</t>
  </si>
  <si>
    <t xml:space="preserve">Elaboración de anexos  técnicos  para los Procesos de Contratación realizados por la Oficina Asesora Jurídica. </t>
  </si>
  <si>
    <t>Anexos técnicos generados y remitidos a la Oficina Asesora Jurídica</t>
  </si>
  <si>
    <t>Responsable de Área y Equipo de Trabajo del Área de Mantenimiento de Bienes e Infraestructura</t>
  </si>
  <si>
    <r>
      <rPr>
        <b/>
        <sz val="10"/>
        <color theme="1"/>
        <rFont val="Times New Roman"/>
        <family val="1"/>
      </rPr>
      <t xml:space="preserve">Eficacia: </t>
    </r>
    <r>
      <rPr>
        <sz val="10"/>
        <color theme="1"/>
        <rFont val="Times New Roman"/>
        <family val="1"/>
      </rPr>
      <t>(Número de anexos técnicos enviados / Número de anexos técnicos solicitados) *100</t>
    </r>
  </si>
  <si>
    <r>
      <t xml:space="preserve">
Efectividad: </t>
    </r>
    <r>
      <rPr>
        <sz val="10"/>
        <color theme="1"/>
        <rFont val="Times New Roman"/>
        <family val="1"/>
      </rPr>
      <t>(Número de requerimientos técnicos realizados que cumplen los requisitos mínimos contractuales / Número de requerimientos realizados )*100</t>
    </r>
  </si>
  <si>
    <t>*Contar con estudios previos con diferencias o inconsistencias, que obedecen a diferencias de criterios técnicos y jurídicos que no se resuelven a tiempo.</t>
  </si>
  <si>
    <t xml:space="preserve">Cuatrimestral </t>
  </si>
  <si>
    <t>* Recepción de materiales dentro de las unidades de IDIPRON</t>
  </si>
  <si>
    <t>* Uso indebido de los materiales suministrados para el mantenimiento de las unidades
*Pérdida de materiales y/o hurtos en las UPIS y/o dependencias.</t>
  </si>
  <si>
    <t>* Demoras en las labores de mantenimiento
* Retraso en el cronograma de mantenimiento de la infraestructura del Instituto
* Afectación de los beneficiarios de los programas de IDIPRON 
*Sobrecosto para la entidad</t>
  </si>
  <si>
    <t>MANTENIMIENTO DE EQUIPOS A-MBI-PR-002
MANTENIMIENTO DE BIENES
INMUEBLES A-MBI-PR-009
CONTROL DE PIEZAS   Y REPUESTOS A-MBI-FT-003 
AUTORIZACIÓN DE SALIDA DE EQUIPOS A-MBI-FT-006</t>
  </si>
  <si>
    <t xml:space="preserve">Avisar de inmediato a Subdirector Administrativo y al equipo de vigilancia, mediante correo electrónico y llamada telefónica, con el fin de alertar sobre el uso indebido o perdida de materiales.  </t>
  </si>
  <si>
    <t xml:space="preserve">
*Capacitación a jefes de cuadrillas y personal administrativo acerca de la recepción de los materiales</t>
  </si>
  <si>
    <t xml:space="preserve">Relación entre las facturas y las remisiones enviadas por la ferreteria.
Evidencia de las capacitaciones recibidas.
Centro de costos de gastos por unidad.
</t>
  </si>
  <si>
    <r>
      <t xml:space="preserve">Eficacia: </t>
    </r>
    <r>
      <rPr>
        <sz val="10"/>
        <color theme="1"/>
        <rFont val="Times New Roman"/>
        <family val="1"/>
      </rPr>
      <t>Número de capacitación y/o refuerzo de recepción de materiales realizada/ Número de capacitación programada)*100</t>
    </r>
  </si>
  <si>
    <r>
      <rPr>
        <b/>
        <sz val="10"/>
        <color theme="1"/>
        <rFont val="Times New Roman"/>
        <family val="1"/>
      </rPr>
      <t xml:space="preserve">
Efectividad: </t>
    </r>
    <r>
      <rPr>
        <sz val="10"/>
        <color theme="1"/>
        <rFont val="Times New Roman"/>
        <family val="1"/>
      </rPr>
      <t xml:space="preserve"> Informes semanales sin requerimientos de perdida de material / Número de informes semanales)*100
</t>
    </r>
  </si>
  <si>
    <t>*Este se debe a la falta de seguimiento de los  materiales necesarios para los mantenimientos de la infraestructura.</t>
  </si>
  <si>
    <t xml:space="preserve">* Deficiente seguimiento y control a la ejecución de contratos de consultoría y obra.       </t>
  </si>
  <si>
    <t>*Incumplimiento con el objeto del contrato por retrasos</t>
  </si>
  <si>
    <t>* Investigaciones de los entes de control.
* Hallazgos con incidencia para la Entidad
*Sobrecostos para la Entidad</t>
  </si>
  <si>
    <t>CONTROL DE MANTENIMIENTO A-MBI-FT-002
CONTROL DE INSPECCIÓN Y EJECUCIÓN  DE MANTENIMIENTO DE BIENES E INFRAESTRUCTURA A-MBI-FT-007</t>
  </si>
  <si>
    <t xml:space="preserve">Realizar comunidado oficial a la subdireccion técnica administrativa y financiera y  a la oficina de asesoria juridica, informando posibles incumplimientos. </t>
  </si>
  <si>
    <t>Realizar reuniones periodicas durante la vigencia del contrato.</t>
  </si>
  <si>
    <t>Informes de consultoria y obra.</t>
  </si>
  <si>
    <r>
      <t>Eficacia:</t>
    </r>
    <r>
      <rPr>
        <sz val="10"/>
        <color theme="1"/>
        <rFont val="Times New Roman"/>
        <family val="1"/>
      </rPr>
      <t xml:space="preserve"> (Número de actas de reuniones o comites realizadas / Número de reuniones o comites programadas)*100 </t>
    </r>
  </si>
  <si>
    <r>
      <rPr>
        <b/>
        <sz val="10"/>
        <color theme="1"/>
        <rFont val="Times New Roman"/>
        <family val="1"/>
      </rPr>
      <t xml:space="preserve">Efectividad: </t>
    </r>
    <r>
      <rPr>
        <sz val="10"/>
        <color theme="1"/>
        <rFont val="Times New Roman"/>
        <family val="1"/>
      </rPr>
      <t>(Número de informes de supervisión de contratos de consultoría y obra sin reportes de incumplimiento / Número de informes de supervisión de contratos de consultorias y obra)*100</t>
    </r>
  </si>
  <si>
    <t xml:space="preserve">*Ausencia de seguimiento por parte del supervisor o el apoyo a la supervisión durante la ejecución de los contratos de consultoría y obra. </t>
  </si>
  <si>
    <t>* Concentrar las labores de supervisión de múltiples contratos de bienes y servicios en poco personal</t>
  </si>
  <si>
    <t>*Deficiente desempeño de las obligaciones específicas de supervisión asignadas al funcionario público.</t>
  </si>
  <si>
    <t>* Investigaciones de los entes de control.
* Hallazgos con incidencia para la Entidad
*Deficiente ejercicio de supervisión
*Sobrecostos para la Entidad</t>
  </si>
  <si>
    <t>SUPERVISIÓN E INTERVENTORÍA A-GCO-MA-001
MANUAL DE CONTRATACIÓN A-GCO-MA-002</t>
  </si>
  <si>
    <t>No ha presentado</t>
  </si>
  <si>
    <t xml:space="preserve">Dar aviso al Subdirector Administrativo de las deficiencias encontradas. </t>
  </si>
  <si>
    <t xml:space="preserve">Asistir a las capacitaciones brindadas por parte de la Oficina Asesora Jurídica durante la vigencia.
 En caso de que se concentren labores en un solo supervisor, generar más apoyos al mismo, con el fin de garantizar su desempeño. 
</t>
  </si>
  <si>
    <t xml:space="preserve">Memorando de designación de supervisiones y de apoyos a la supervisión de bienes y servicios </t>
  </si>
  <si>
    <r>
      <t>Eficacia:</t>
    </r>
    <r>
      <rPr>
        <sz val="10"/>
        <color theme="1"/>
        <rFont val="Times New Roman"/>
        <family val="1"/>
      </rPr>
      <t xml:space="preserve"> (</t>
    </r>
    <r>
      <rPr>
        <sz val="10"/>
        <rFont val="Times New Roman"/>
        <family val="1"/>
      </rPr>
      <t xml:space="preserve">Número de apoyos  a la supervisión de bienes y servicios / Número de contratos de bienes y servicios del área de infraestructura)*100 </t>
    </r>
  </si>
  <si>
    <r>
      <rPr>
        <b/>
        <sz val="10"/>
        <color theme="1"/>
        <rFont val="Times New Roman"/>
        <family val="1"/>
      </rPr>
      <t xml:space="preserve">Efectividad: </t>
    </r>
    <r>
      <rPr>
        <sz val="10"/>
        <color theme="1"/>
        <rFont val="Times New Roman"/>
        <family val="1"/>
      </rPr>
      <t>(Número de informes de supervisión  de contratos de bienes y servicios sin reportes de incumplimiento / Número de informes  de supervisión contratos bienes y servicios)*100,</t>
    </r>
  </si>
  <si>
    <t xml:space="preserve">*Falta de supervisores y apoyos a la supervisión con la idoneidad para supervisar los contratos de bienes y servicios. </t>
  </si>
  <si>
    <t>JESSICA DANIELA GARCÍA GÓMEZ Líder Área de Mantenimiento de Bienes</t>
  </si>
  <si>
    <t>Se revisan los riesgos formulados, se ubica en la nuevo formato y metodología</t>
  </si>
  <si>
    <r>
      <t xml:space="preserve">GESTIÓN TECNOLÓGICA Y DE LA INFORMACIÓN / </t>
    </r>
    <r>
      <rPr>
        <i/>
        <sz val="11"/>
        <color theme="1"/>
        <rFont val="Times New Roman"/>
        <family val="1"/>
      </rPr>
      <t>Garantizar la implementación, administración y prestación de los servicios para la optimización de las herramientas informáticas, actividades de mantenimiento preventivo y correctivo de los activos de información, plataforma de comunicaciones y desarrollo de aplicaciones a la medida, así como salvaguardar la información en sus criterios de confidencialidad, integridad y disponibilidad con el fin de garantizar la ejecución de los servicios informáticos que aporten al cumplimiento de la misión del Instituto</t>
    </r>
    <r>
      <rPr>
        <b/>
        <sz val="11"/>
        <color theme="1"/>
        <rFont val="Times New Roman"/>
        <family val="1"/>
      </rPr>
      <t>.</t>
    </r>
  </si>
  <si>
    <t>ÁREA DE SISTEMAS</t>
  </si>
  <si>
    <t>Debilidad en el monitoreo y seguimiento a las actividades de manipulación de equipos.</t>
  </si>
  <si>
    <t>Pérdida de equipos o partes de los equipos de tecnología.</t>
  </si>
  <si>
    <t>Afectación en la disponibilidad de recursos e información  y/o servicios de la red de datos.</t>
  </si>
  <si>
    <t>Para los equipos computadores, alarmas centralizadas por modificación del Hardware del equipo.
Para todos los equipos, el procedimiento de seguridad y vigilancia.</t>
  </si>
  <si>
    <t>Julio de 2017</t>
  </si>
  <si>
    <t>Utilización de la guayas de seguridad. 
Hacer seguimiento a las hojas de vida de los equipos
Alertas del aplicativo Aranda
El control que se hace cuando se lleva a cabo el  mantenimiento preventivo a los equipos de cómputo.</t>
  </si>
  <si>
    <t>Hacer seguimiento periódico al procedimiento de mantenimiento de hardware y software.</t>
  </si>
  <si>
    <t>Soportes e informes de mantenimiento e
Informes de la mesa de ayuda de Aranda</t>
  </si>
  <si>
    <t>Responsable del Área de Sistemas y Equipo de Trabajo</t>
  </si>
  <si>
    <r>
      <rPr>
        <b/>
        <sz val="11"/>
        <color theme="1"/>
        <rFont val="Times New Roman"/>
        <family val="1"/>
      </rPr>
      <t xml:space="preserve">EFICACIA:
</t>
    </r>
    <r>
      <rPr>
        <sz val="11"/>
        <color theme="1"/>
        <rFont val="Times New Roman"/>
        <family val="1"/>
      </rPr>
      <t xml:space="preserve">
</t>
    </r>
    <r>
      <rPr>
        <b/>
        <sz val="11"/>
        <color theme="1"/>
        <rFont val="Times New Roman"/>
        <family val="1"/>
      </rPr>
      <t xml:space="preserve">RESULTADO DE </t>
    </r>
    <r>
      <rPr>
        <sz val="11"/>
        <color theme="1"/>
        <rFont val="Times New Roman"/>
        <family val="1"/>
      </rPr>
      <t xml:space="preserve">
 (# de equipos programados para hacer mantenimiento 
/ # nro. De equipos registrados en las hojas de vida) x
100
</t>
    </r>
  </si>
  <si>
    <r>
      <rPr>
        <b/>
        <sz val="11"/>
        <color theme="1"/>
        <rFont val="Times New Roman"/>
        <family val="1"/>
      </rPr>
      <t xml:space="preserve">EFECTIVIDAD:
 RESULTADO DE 
</t>
    </r>
    <r>
      <rPr>
        <sz val="11"/>
        <color theme="1"/>
        <rFont val="Times New Roman"/>
        <family val="1"/>
      </rPr>
      <t xml:space="preserve">((# de casos
de pérdida de partes o equipos
presentados en el
periodo actual
- # de casos de
pérdida de partes o equipos presentados en el periodo
anterior) / # de
casos de pérdida de partes o equipos 
presentados en el 
periodo
anterior) x 100
</t>
    </r>
  </si>
  <si>
    <t>Este riesgo puede llevar a una pérdida de activos, de información vital para la entidad y a un  detrimento patrimonial.</t>
  </si>
  <si>
    <t>Los mantenimientos generales se programan anualmente y los soportes se agendan de acuerdo a la necesidad</t>
  </si>
  <si>
    <t>Caída de la página web</t>
  </si>
  <si>
    <t>Indisponibilidad de información a la ciudadanía</t>
  </si>
  <si>
    <t>Afectación al cumplimiento de la Ley de Transparencia y del Derecho de Acceso a la Información Pública Nacional.</t>
  </si>
  <si>
    <t>Disponibilidad de canal de comunicación a la red Internet
Condiciones electricas y ambientales adecuadas para los equipos que soportan el sitio web.</t>
  </si>
  <si>
    <t>Septiembre de 2019</t>
  </si>
  <si>
    <t>Realizar revisión de las causas de la caída de la página web.
Uso del respaldo local de la págna web.
Contratar el alojamiento e instalar la página web en un sitio dedicado a portales y tener localmente respaldo de la misma.</t>
  </si>
  <si>
    <t xml:space="preserve">Hacer seguimiento periódico al desempeño del funcionamiento de la página web dentro del contrato 1549 para proveer el "Servicio de Hosting para la página web del IDIPRON" </t>
  </si>
  <si>
    <t>Legalización del contrato y acta de inicio para proveer el servicio de hosting para la página web</t>
  </si>
  <si>
    <t>Responsable del Área de Sistemas y Equipo de trabajo</t>
  </si>
  <si>
    <r>
      <rPr>
        <b/>
        <sz val="11"/>
        <color theme="1"/>
        <rFont val="Times New Roman"/>
        <family val="1"/>
      </rPr>
      <t xml:space="preserve">EFICACIA:
</t>
    </r>
    <r>
      <rPr>
        <sz val="11"/>
        <color theme="1"/>
        <rFont val="Times New Roman"/>
        <family val="1"/>
      </rPr>
      <t xml:space="preserve">
</t>
    </r>
    <r>
      <rPr>
        <b/>
        <sz val="11"/>
        <color theme="1"/>
        <rFont val="Times New Roman"/>
        <family val="1"/>
      </rPr>
      <t xml:space="preserve">RESULTADO DE </t>
    </r>
    <r>
      <rPr>
        <sz val="11"/>
        <color theme="1"/>
        <rFont val="Times New Roman"/>
        <family val="1"/>
      </rPr>
      <t xml:space="preserve">
 (Una necesidad proyectada/Una necesidad planeada de instalación del sitio web) x
100
</t>
    </r>
  </si>
  <si>
    <r>
      <rPr>
        <b/>
        <sz val="11"/>
        <color theme="1"/>
        <rFont val="Times New Roman"/>
        <family val="1"/>
      </rPr>
      <t xml:space="preserve">EFECTIVIDAD:
 RESULTADO DE </t>
    </r>
    <r>
      <rPr>
        <sz val="11"/>
        <color theme="1"/>
        <rFont val="Times New Roman"/>
        <family val="1"/>
      </rPr>
      <t xml:space="preserve">
((# de caidas de la página web
presentadas en el 
periodo actual
- # de caídas de la página web presentadas en el periodo
anterior) / # de
caidas de la página web presentadas en el período anterior) x 100
</t>
    </r>
  </si>
  <si>
    <t>Esto puede suceder cuando hay caída de la página web, se puede perder la información existente o no se puede disponer de ella.</t>
  </si>
  <si>
    <t>Trimestralmente</t>
  </si>
  <si>
    <t>Se realiza una revisión de los Mapas de Riesgos presentes en el proceso Gestion Tecnológica y de la Información</t>
  </si>
  <si>
    <t>GILMER MOISÉS AMÉZQUITA - Responsable Área de Sistemas</t>
  </si>
  <si>
    <t>Se actualizan los Riesgos presentados en el proceso Gestion Tecnológica y de la Información</t>
  </si>
  <si>
    <t>ING. ORALIA FRANCO GÓEZ Profesional Universitario Cód. 219 -07                  
 ING. SAÚL JOSÉ BOSSA CONTRERAS Asesor Contratista Área de Sistemas</t>
  </si>
  <si>
    <t>Se actualizan los Riesgos presentados en el proceso Gestion Tecnológica y de la Información.Se realiza la revisión de los riesgos, inherentes y residual, se construyen los indicadores de eficiencia y eficacia. Los riesgos  y se actualiza a la nueva versión de la Guía pára la Gestión de Riesgos Anticorrupción del DAFP</t>
  </si>
  <si>
    <t>ING. CLAUDIA CASTELLANOS LOPEZ Profesional Universitario Cód.219-07</t>
  </si>
  <si>
    <r>
      <rPr>
        <b/>
        <sz val="12"/>
        <color theme="1"/>
        <rFont val="Times New Roman"/>
        <family val="1"/>
      </rPr>
      <t>GESTIÓN FINANCIERA</t>
    </r>
    <r>
      <rPr>
        <sz val="12"/>
        <color theme="1"/>
        <rFont val="Times New Roman"/>
        <family val="1"/>
      </rPr>
      <t xml:space="preserve">
</t>
    </r>
    <r>
      <rPr>
        <i/>
        <sz val="12"/>
        <color theme="1"/>
        <rFont val="Times New Roman"/>
        <family val="1"/>
      </rPr>
      <t>Planear, gestionar y controlar los recursos del IDIPRON mediante los diferentes lineamientos financieros, con el fin de dar cumplimiento a los objetivos institucionales de manera transparente, eficiente y ágil.</t>
    </r>
  </si>
  <si>
    <t>ÁREA DE TESORERÍA</t>
  </si>
  <si>
    <t xml:space="preserve">
1.Ausencia de controles y alarmas en el sistema
2. Abuso de poder
3.Favorecimiento a propios o a terceros</t>
  </si>
  <si>
    <t>Realizar pagos que no corresponden al tercero por cesiones</t>
  </si>
  <si>
    <t xml:space="preserve">*Perdida de recursos financieros.
* Investigaciones por entes de control.
*Demanda por parte del tercero afectado. </t>
  </si>
  <si>
    <t xml:space="preserve">Revisar la disponibilidad del PAC del tercero, verificando a su vez que la documentación cumpla con los requisitos, en caso de no ser así el Área de Tesorería efectúa devolución de los documentos; Posteriormente se revisa que el comprobante de egreso contenga la información de la cuenta por pagar, se realiza el pago y una vez finalizado el mes se elaboran las reconciliaciones bancarias por medio de SYSMAN. </t>
  </si>
  <si>
    <t>Diciembre de 2018</t>
  </si>
  <si>
    <t>1. Se emite orden de no pago para el caso de cheque.
2. Comunicarse con el banco para detener la transacción.
3. Comunicarse con el tercero a fin de informarle que recibió un pago inadecuado. 
4. Informarle al Subdirector Financiero la situación.</t>
  </si>
  <si>
    <t xml:space="preserve">Solicitar al proveedor de SYSMAN crear alertas a partir del módulo de contratación que maneja la Oficina Asesora de Jurídica del IDPRON, para que una vez generada alguna cesión de contrato el sistema genere alertas al módulo de tesorería, permitiendo identificar cuales son los contratos con cesión para realizar los pagos, evitando de esta manera efectuar pagos que no corresponden a terceros. </t>
  </si>
  <si>
    <t>*Informes remitidos por Sysman de los avances en la modificación solicitada. 
*Correos electrónicos y/o mesa de Aranda</t>
  </si>
  <si>
    <t>Profesional Área de Tesorería</t>
  </si>
  <si>
    <r>
      <rPr>
        <b/>
        <sz val="10"/>
        <color theme="1"/>
        <rFont val="Times New Roman"/>
        <family val="1"/>
      </rPr>
      <t xml:space="preserve">EFICACIA:
</t>
    </r>
    <r>
      <rPr>
        <sz val="10"/>
        <color theme="1"/>
        <rFont val="Times New Roman"/>
        <family val="1"/>
      </rPr>
      <t xml:space="preserve">
</t>
    </r>
    <r>
      <rPr>
        <b/>
        <sz val="10"/>
        <color theme="1"/>
        <rFont val="Times New Roman"/>
        <family val="1"/>
      </rPr>
      <t xml:space="preserve">RESULTADO DE </t>
    </r>
    <r>
      <rPr>
        <sz val="10"/>
        <color theme="1"/>
        <rFont val="Times New Roman"/>
        <family val="1"/>
      </rPr>
      <t xml:space="preserve">
# de solicitudes realizadas/ # de solicitudes planeadas</t>
    </r>
  </si>
  <si>
    <r>
      <rPr>
        <b/>
        <sz val="10"/>
        <color theme="1"/>
        <rFont val="Times New Roman"/>
        <family val="1"/>
      </rPr>
      <t xml:space="preserve">EFECTIVIDAD:
 RESULTADO DE 
</t>
    </r>
    <r>
      <rPr>
        <sz val="10"/>
        <color theme="1"/>
        <rFont val="Times New Roman"/>
        <family val="1"/>
      </rPr>
      <t># de pagos efectuados incorrectamente en el cuatrimestre/ # de pagos realizados en el cuatrimestre*100%</t>
    </r>
  </si>
  <si>
    <t xml:space="preserve">Realizar pagos que no corresponden al tercero puede generar perdida de recursos financieros, lo cual puede desencadenar demandas por parte del tercero afectado así como investigaciones y/o intervenciones por parte de entes de control  </t>
  </si>
  <si>
    <r>
      <rPr>
        <b/>
        <sz val="12"/>
        <color theme="1"/>
        <rFont val="Times New Roman"/>
        <family val="1"/>
      </rPr>
      <t>GESTIÓN FINANCIERA</t>
    </r>
    <r>
      <rPr>
        <sz val="12"/>
        <color theme="1"/>
        <rFont val="Times New Roman"/>
        <family val="1"/>
      </rPr>
      <t xml:space="preserve">
</t>
    </r>
    <r>
      <rPr>
        <i/>
        <sz val="12"/>
        <color theme="1"/>
        <rFont val="Times New Roman"/>
        <family val="1"/>
      </rPr>
      <t>Planear, gestionar y controlar los recursos del IDIPRON mediante los diferentes lineamientos financieros, con el fin de dar cumplimiento a los objetivos institucionales de manera transparente, eficiente y agíl.</t>
    </r>
  </si>
  <si>
    <t xml:space="preserve">
1.Debilidad en los puntos de control establecidos en la oficina.
2. Suplantación de los jóvenes beneficiarios del estímulo de corresponsabilidad. </t>
  </si>
  <si>
    <t>Entrega de plásticos y claves a jóvenes no beneficiarios del pago de corresponsabilidad.</t>
  </si>
  <si>
    <t>1.Demora en el pago al joven titular beneficiario.
2.Perdida de Recursos financieros.
3. Inicio de investigaciones.(denuncios)</t>
  </si>
  <si>
    <t>Revisión de documentos de identidad en SIMI, diligenciando la planilla de entrega de tarjetas prepagadas o SITP A-GFI-FT-007, registrando a su vez en archivo en Excel las entregas efectuadas y generando copia de seguridad del mismo</t>
  </si>
  <si>
    <t>Septiembre de 2017</t>
  </si>
  <si>
    <t>1.No entregar la Tarjeta.
2.Bloquearla en el portal Redeban.</t>
  </si>
  <si>
    <t>Registrar en la "Base de reposición de tarjetas" que se encuentra en la Intranet en la pagina del Idipron en tiempo real  todas las tarjetas que lleguen para la entrega a si como el registro de la entrega de la misma a los/as jóvenes beneficiarios.</t>
  </si>
  <si>
    <t xml:space="preserve">Informes mensuales generados por la "Base de reposición de Tarjeras" de las tarjetas que llegan al Idipron así como el informe de tarjetas entregadas a los beneficiarios mensualmente. </t>
  </si>
  <si>
    <t>Técnico Administrativo</t>
  </si>
  <si>
    <r>
      <rPr>
        <b/>
        <sz val="10"/>
        <rFont val="Times New Roman"/>
        <family val="1"/>
      </rPr>
      <t xml:space="preserve">EFICACIA:
</t>
    </r>
    <r>
      <rPr>
        <sz val="10"/>
        <rFont val="Times New Roman"/>
        <family val="1"/>
      </rPr>
      <t xml:space="preserve">
</t>
    </r>
    <r>
      <rPr>
        <b/>
        <sz val="10"/>
        <rFont val="Times New Roman"/>
        <family val="1"/>
      </rPr>
      <t xml:space="preserve">RESULTADO DE </t>
    </r>
    <r>
      <rPr>
        <sz val="10"/>
        <rFont val="Times New Roman"/>
        <family val="1"/>
      </rPr>
      <t xml:space="preserve">
# de informes generados/ 11 informes planeados</t>
    </r>
  </si>
  <si>
    <r>
      <rPr>
        <b/>
        <sz val="10"/>
        <rFont val="Times New Roman"/>
        <family val="1"/>
      </rPr>
      <t xml:space="preserve">EFECTIVIDAD:
 RESULTADO DE 
</t>
    </r>
    <r>
      <rPr>
        <sz val="10"/>
        <rFont val="Times New Roman"/>
        <family val="1"/>
      </rPr>
      <t># de reportes de entregas de tarjetas y claves a un beneficiario que no corresponde/# de tarjetas y claves entregadas en el cuatrimestre.</t>
    </r>
  </si>
  <si>
    <t xml:space="preserve">La entrega de plásticos y claves a jóvenes no beneficiarios del pago de corresponsabilidad puede ocasionar perdida de recursos financieros, demorar el pago del joven titular lo que conlleva a su vez a inicio de investigaciones. </t>
  </si>
  <si>
    <t xml:space="preserve">
Vulnerabilidad de los sistemas electrónicos, para el manejo de los portales bancarios.</t>
  </si>
  <si>
    <t>Robo de claves y nombres de usuarios.
Ingreso de personas no autorizadas a los computadores de los  portales bancarios</t>
  </si>
  <si>
    <t>Perdida de información y recursos financieros.</t>
  </si>
  <si>
    <t>Realizar cambio mensual de claves, así como la actualización de herramientas informáticas de seguridad, entre ellas hay un equipo  habilitado para el acceso a los portales bancarios con una IP fija, en el cual se cierran las terminales del computador y portales bancarios cuando no se utilizan, de igual manera, se efectúa custodia de los token en las cajas fuertes del Instituto</t>
  </si>
  <si>
    <t>1. Comunicarse con la entidad bancaria para verificar la situación. 
2. Informar al Subdirector Administrativo Financiero 
3.Solicitar al Área de Sistemas las verificaciones y actualizaciones respectivas.</t>
  </si>
  <si>
    <t>EL Robo de claves y nombres de usuarios.
Ingreso de personas no autorizadas a los computadores de los  portales bancarios puede generar perdida de información y recursos financieros</t>
  </si>
  <si>
    <t>Formulación, cambios en los riesgos o acciones, adecuación al nuevo formato</t>
  </si>
  <si>
    <t>JOHANNA DEL PILAR SÁENZ TORRES
Técnico Administrativo Código 367 Grado 05
Área de Tesorería</t>
  </si>
  <si>
    <r>
      <t>GESTIÓN LOGÍSTICA /</t>
    </r>
    <r>
      <rPr>
        <i/>
        <sz val="10"/>
        <color theme="1"/>
        <rFont val="Times New Roman"/>
        <family val="1"/>
      </rPr>
      <t xml:space="preserve"> Recibir, administrar y proveer oportunamente, los recursos materiales (bienes de consumo o devolutivos) adquiridos y/o recibidos por el Instituto, incluida su disposición final (cuando aplique), con el fin de que los servicios ofrecidos sean prestados con la calidad y oportunidad requeridas, para el cumplimiento de la misionalidad del IDIPRON.</t>
    </r>
  </si>
  <si>
    <t>ALMACEN E INVENTARIOS</t>
  </si>
  <si>
    <t xml:space="preserve">1. Consentimiento de recibir bienes o elementos que no cumplen las especificaciones técnicas requeridas.
2. Efectuar modificaciones a las fichas técnicas o condiciones contractuales sin el debido procedimiento. </t>
  </si>
  <si>
    <t>Bienes aceptados sin el cumplimiento de especificaciones técnicas.</t>
  </si>
  <si>
    <t>Hallazgos de los entes de control.
Fallas en la prestación del servicio.
Perdida de la imagen institucional del Instituto.
Responsabilidades Disciplinarias
Que la misionalidad del IDIPRON se vea comprometida debido a la recepción de elementos que no corresponden a la ficha técnica de los bienes adquiridos.
Ingreso de elementos diferentes en cantidad y calidad a los adquiridos por la entidad.</t>
  </si>
  <si>
    <t>El Manual de Procesos y procedimientos del IDIPRON contiene los procedimientos “Recepción e Ingreso de Bienes Devolutivos, de Consumo Controlado o de Consumo A-GLO-PR-003”,el cual da el  lineamiento y establece los controles referentes a la recepcion,  manejo y control de inventarios. De igual manera, se envia a través de correo electrónico institucional, el informe de novedades presentadas durante la recepción de los contratos en bodega de Almacén e Inventarios, acompañado de la Nota de Devolución Recibo de Bienes A-GLO-FT-012, el Informe de novedades y el ACTA A-GDO-FT-004, en caso de recepción de Bienes o elementos autorizados por el Supervisor del Contrato sin el cumplimiento de los requisitos, así mismo se realiza seguimiento de las novedades que se han presentado y reportado a través de correos institucionales, junto con las acciones, compromisos y seguimientos de los casos presentados.</t>
  </si>
  <si>
    <t>Mayo de 2018</t>
  </si>
  <si>
    <t>El Técnico(a) Administrativo(a) o el Auxiliar Administrativo(a) delegado(a) por parte del Área de Almacén e Inventarios, de acuerdo con la programación de recepción, debe garantizar que los bienes sean recibidos previa revisión física (características, cantidades, estado y demás) contra lo pactado en el contrato, fichas técnicas y el documento de entrega (remisión o acta de entrega), si los bienes  NO corresponden con lo requerido por la entidad, no se reciben y se debe elaborar la correspondiente Nota de Devolución y se realiza la devolución de los bienes así: 
•  Si es Contrato de compraventa se devuelve la totalidad de los bienes.
•  Si es Contrato de Suministro devolver únicamente los bienes que no cumplen con lo estipulado. Y diligenciar en original y copias la Nota Devolución de recibo de bienes con sus observaciones correspondientes.
En caso que el Supervisor(a) del Contrato o su apoyo de su consentimiento de recibir elementos que NO cumplen con las especificaciones técnicas o se hagan modificaciones a las fichas técnicas o condiciones del contrato sin el debido procedimiento (otrosí Modificatorio) debidamente legalizado, El Técnico(a) o Auxiliar Administrativo(a) delegado(a) debe enviar el correspondiente informe al jefe inmediato para que a su vez se remita este informe al Director, el Gerente de Proyecto, a la Oficina Asesora Jurídica y a la Oficina de Control Interno, acompañado del Acta suscrita entre Supervisor(a) y el (la)contratista donde se asume la responsabilidad del hecho.</t>
  </si>
  <si>
    <t>Al ser aceptados bienes o elementos sin el cumplimiento de especiaciones técnicas requeridas se puede afectar la misionalidad y operación del Instituto,generando  fallas en la prestacion del servicio, asi como detrimento patrimonial por interes creados, conflicto de intereses y/o beneficios a terceros.</t>
  </si>
  <si>
    <t xml:space="preserve">El responsable del inventario de bienes devolutivos o de consumo controlado en servicio dé su consentimiento de salida o traslado de bienes Devolutivos sin el lleno de los requisitos debido procedimiento. 
Que dentro de cada Sede, Área, Dependencia o sitio donde se encuentren bienes devolutivos o de consumo controlado en servicio, no se realicen controles periódicos por parte de los responsable de inventarios. </t>
  </si>
  <si>
    <t xml:space="preserve">Sustracción o pérdida de bienes devolutivos en servicio  propiedad del IDIPRON </t>
  </si>
  <si>
    <t>Hallazgos de los entes de control.
Fallas en la prestación del servicio.
Perdida de la imagen institucional del Instituto.
Responsabilidades Disciplinarias y/o Fiscales
Que la misionalidad del IDIPRON se vea comprometida debido a la recepción de bienes que no corresponden  con lo requerido en la ficha técnica o minuta del contrato</t>
  </si>
  <si>
    <t>El Manual de Procesos y procedimientos del IDIPRON contiene los procedimientos “Procedimiento de Traspaso Entre Dependencias Funcionarios o Reintegro de Bienes Devolutivos A-GLO-PR-006” y “Control de Bienes en Servicio A-GLO-PR-009”, los cuales dan los lineamientos y establecen controles referentes al manejo y control de inventarios. De igual manera, se presenta al superior inmediato informe sobre las novedades encontrada durante la toma física de inventarios de los bienes devolutivos y/o de Consumo Controlado en servicio de las Áreas y Dependencias (Faltantes, Sobrantes, Estado, Utilización, Identificación, Descripción, etc.).Así mismo, se efectua seguimiento de las novedades que se han presentado y reportado a través del informe de toma física de inventario, junto con las acciones y compromisos de los casos presentados.</t>
  </si>
  <si>
    <t xml:space="preserve">En caso de que el funcionario(a) o contratista, encargado(a) del control de Bienes en servicio, evidencie inconsistencias durante la toma fisica del inventario, debe registrar en el campo “Observaciones”, del listado de Inventario Físico, las mismas. 
Cuándo es informado al Área de Almacén la novedad mediante oficio o memorando se realiza la salida a responsabilidades del bien o elemento y se da de baja; para posteriormente remitir al Área de Contabilidad. </t>
  </si>
  <si>
    <t>Por la sustracción o pérdida de bienes devolutivos en servicio de  propiedad del IDIPRON,  Se puede ver afectada la misionalidad y operación del Instituto, asi como posibles detrimentos patrimoniales, hallazgos administrativos, fiscales y/o penales del Instituto</t>
  </si>
  <si>
    <t>Formulación, cambios en los riesgos o acciones</t>
  </si>
  <si>
    <r>
      <t xml:space="preserve">ACCIÓN: </t>
    </r>
    <r>
      <rPr>
        <sz val="12"/>
        <color theme="1"/>
        <rFont val="Times New Roman"/>
        <family val="1"/>
      </rPr>
      <t>(Marcar con "X")</t>
    </r>
  </si>
  <si>
    <r>
      <t xml:space="preserve">GESTIÓN DOCUMENTAL / </t>
    </r>
    <r>
      <rPr>
        <i/>
        <sz val="12"/>
        <color theme="1"/>
        <rFont val="Times New Roman"/>
        <family val="1"/>
      </rPr>
      <t>Establecer los lineamientos, para el manejo de la información generada y tramitada por el Instituto Distrital para la Protección de la Niñez y la Juventud – IDIPRON, independientemente del soporte y medio de creación. Con la finalidad de normalizar los procesos del Área de Administración Documental, en las diferentes etapas del
ciclo de vida de los documentos, así como en los diferentes archivos de gestión y central.</t>
    </r>
  </si>
  <si>
    <t>Área Administración Documental</t>
  </si>
  <si>
    <t>Omisión del servidor público (funcionarios y contratistas) en la función de velar por la integridad y salvaguarda de la documentación de archivo.
Incumplimiento del procedimiento Gestón Documental A-GDO-PR-001
Incumplimiento del Reglamento para préstamo de expedientes en Archivo Misional A-GDO-IN-005
Falta de controles o control ineficaz en la administración y custodia de la documentación.
Incumplimiento de las Políticas de Gestión Documental.
Baja aplicación de los instrumentos archivísticos.</t>
  </si>
  <si>
    <t>PÉRDIDA DE DOCUMENTOS INSTITUCIONALES (omisión, alteración, daño intencionado)</t>
  </si>
  <si>
    <t>Aumento en la notificación de hallazgos y sanciones a la Entidad por parte de los entes de control
Pérdida de valor legal y probatorio de la documentación 
Pérdida , sustracción o alteración de expedientes o piezas documentales.
Entrega de información clasificada o reservada.</t>
  </si>
  <si>
    <t>PROCEDIMIENTO DE GESTÓN DOCUMENTAL A-GDO-PR-01
MANUAL OPERATICVO DE GESTIÓN DOCUMENTAL A-GDO-MA-001
INSTRUMENTOS  DE LA  INFORMACIÓN  PÚBLICA (LEY DE TRANSPARENCIA)
TABLAS  DE VALORACIÓN DOCUMENTAL.
TABLAS DE RETENCIÓN DOCUMENTAL ( A-GDO-FT-009) 
INVENTARIO UNICO DOCUMENTAL A-GDO-FT-018.
INSTRUCTIVO ADMINISTRACIÓN DE HISTORIAS SOCIALES A-GDO-IN-003
INSTRUCTIVO REGLAMENTO PARA PRESTAMO DE EXPEDIENTES EN ARCHIVO MISIONAL A-GDO-IN-005
TRANSFERENCIA DE FOLIOS A LA HISTORIA SOCIAL A-GDO-FT-006
INSTRUCTIVO REGLAMENTO PARA CONSULTA PRESTAMO DE EXPEDIENTES EN IDIPRON A-GDO-IN-04
INSTRUCTIVO ORGANIZACIÓN DE ARCHIVO DE GESTIÓN A-GDO-IN-04.
PRÉSTAMO DE DOCUMENTOS A-GDO-FT-014</t>
  </si>
  <si>
    <t>Visitas Técnicas de Aplicación de Tablas de Retención Documental para garantizar el cumplimiento de lineamientos y directrices en el acervo documental de los archivos de la Entidad</t>
  </si>
  <si>
    <t xml:space="preserve">(1) Realizar visitas técnicas de aplicación de Tablas de Retención Documental - TRD 
(2) Aplicación de instrumentos archivísticos
(3) Realizar difusión de las herramientas del proceso de gestión Documental e instrumentos archivísticos </t>
  </si>
  <si>
    <t>01  enero a 31 de diciembre de 2020</t>
  </si>
  <si>
    <t xml:space="preserve">
Visitas técnicas para aplicación de TRD realizadas bajo acta y listado de asistencia
Matriz de seguimiento de aplicación de instrumentos  archivísticos 
Presentación power point con tips de difusión de instrumentos archivisticos.</t>
  </si>
  <si>
    <t>RESPONSABLE ÁREA DE ADMINISTRACIÓN DOCUMENTAL Y EQUIPO DE TRABAJO</t>
  </si>
  <si>
    <r>
      <rPr>
        <b/>
        <sz val="12"/>
        <color theme="1"/>
        <rFont val="Times New Roman"/>
        <family val="1"/>
      </rPr>
      <t xml:space="preserve">EFICACIA:
</t>
    </r>
    <r>
      <rPr>
        <sz val="12"/>
        <color theme="1"/>
        <rFont val="Times New Roman"/>
        <family val="1"/>
      </rPr>
      <t xml:space="preserve">
(1) Aplicación  Instrumentos Archivísticos 
Número de instrumentos con seguimiento / Seguimiento de los instrumentos archivísticos (3)*
* 1 Herramienta de medición  Plan Institucional de Archivos - PINAR
2 Herramienta de medición Programa de Gestión Documental PGD
3. Herramienta de medición: Tabla de Retención Documental que contempla  Cuadro de Clasificación Documental e inventarios documentales 
(2) Visitas técnicas para la aplicación TRD
Número de  visitas técnicas realizadas / Número de visitas   Técnicas proyectadas
Uno por cada acción
</t>
    </r>
  </si>
  <si>
    <r>
      <rPr>
        <b/>
        <sz val="12"/>
        <color theme="1"/>
        <rFont val="Times New Roman"/>
        <family val="1"/>
      </rPr>
      <t xml:space="preserve">EFECTIVIDAD:
</t>
    </r>
    <r>
      <rPr>
        <sz val="12"/>
        <color theme="1"/>
        <rFont val="Times New Roman"/>
        <family val="1"/>
      </rPr>
      <t>(3) Difusión de  Instrumentos Archivísticos  y Herramientas de Gestión Documental.
Número de tips difundidos / Número de tips proyectados</t>
    </r>
  </si>
  <si>
    <t>La falta de apropiación, desconocimiento de la política, de los procesos  y procedimientos de gestión documental pone en riesgo la custodia y protección de la información.</t>
  </si>
  <si>
    <t>Mensual o cada vez que el Área aplique monitoreo a las mismas</t>
  </si>
  <si>
    <t>Se realiza la identificación de los Riesgos del Mapa</t>
  </si>
  <si>
    <t>YENNIFER PADILLA MARTINEZ - Responsable Área de Administración Documental</t>
  </si>
  <si>
    <t>Se realiza la revisión y actualización del Mapa de Riesgo</t>
  </si>
  <si>
    <t>Se realiza la revisión y actualización del Mapa de Riesgo para la vigencia 2020, identificando causas, efectos y acciones (controles a aplicar)</t>
  </si>
  <si>
    <r>
      <t xml:space="preserve">
CONTROL INTERNO DISCIPLINARIO / </t>
    </r>
    <r>
      <rPr>
        <sz val="11"/>
        <color theme="1"/>
        <rFont val="Times New Roman"/>
        <family val="1"/>
      </rPr>
      <t>Fortalecer la gestión institucional mediante de las capacidades administrativas de control interno disciplinario y la gestión integral, adelantando las actuaciones relacionadas con sus servidores, determinando así la posible responsabilidad frente a la ocurrencia de las conductas disciplinables.</t>
    </r>
  </si>
  <si>
    <t>Grupo de Trabajo para el Ejercicio del Control Interno Disciplinario</t>
  </si>
  <si>
    <t>Causa 1: Divulgación de la información por parte de las personas que hacen parte del Grupo de Control Interno Disciplinario</t>
  </si>
  <si>
    <t>No confidencialidad de la información, los Procesos disciplinarios pueden ser desvirtuados de su principio y violación a la privacidad de los (las) investigados (as)</t>
  </si>
  <si>
    <t>* Demanda. 
* Violación al debido proceso. 
* Investigación disciplinaria al Grupo de Constrol Interno Disciplinario.</t>
  </si>
  <si>
    <t xml:space="preserve">
* Toma de juramento de reserva  al Grupo de Control Interno Disciplinario de los expedientes que obran en el Despacho.</t>
  </si>
  <si>
    <t>5. EXTREMO</t>
  </si>
  <si>
    <t>* Toma de juramento de reserva  al Grupo de Control Interno Disciplinario de los expedientes que obran en el Despacho.</t>
  </si>
  <si>
    <t>Acta de toma de juramento del Grupo de Control Interno Disciplinario - Sistema de Información del Grupo de Trabajo para el ejercicio de Control Interno Disciplinario</t>
  </si>
  <si>
    <t>Coordinador Grupo de Trabajo para el Ejercicio de Control Interno Disciplinario</t>
  </si>
  <si>
    <r>
      <rPr>
        <b/>
        <sz val="11"/>
        <color theme="1"/>
        <rFont val="Times New Roman"/>
        <family val="1"/>
      </rPr>
      <t xml:space="preserve">EFICACIA:
RESULTADO DE </t>
    </r>
    <r>
      <rPr>
        <sz val="11"/>
        <color theme="1"/>
        <rFont val="Times New Roman"/>
        <family val="1"/>
      </rPr>
      <t xml:space="preserve">
Toma de Juramento por parte del Grupo de Trabajo de Control Interno Disciplinario en cumplimiento del Art. 95 del CUD / Número de miembros del Equipo CID</t>
    </r>
  </si>
  <si>
    <r>
      <t xml:space="preserve">EFECTIVIDAD:
 RESULTADO DE 
</t>
    </r>
    <r>
      <rPr>
        <sz val="11"/>
        <color theme="1"/>
        <rFont val="Times New Roman"/>
        <family val="1"/>
      </rPr>
      <t>Número de casos presentados frente a la no confiabilidad de la información / Número de casos frente a la vigencia anterior</t>
    </r>
  </si>
  <si>
    <t>Se viola el debido proceso del investigado</t>
  </si>
  <si>
    <t>Cada vez que de lugar</t>
  </si>
  <si>
    <t xml:space="preserve">Causa 1:  No existen de copias de seguridad en la información magnetica. </t>
  </si>
  <si>
    <t>* Perdida o alteración de la información fisica y magnetica.</t>
  </si>
  <si>
    <t>* Investigación disciplinaria al Grupo de Control Interno Disciplinario.
* Demanda Violación al debido proceso</t>
  </si>
  <si>
    <t>* Conservación de la información digital. 
* Archivo propicio para el archivo de los expedientes a cargo del Grupo de Control Interno Disciplinario.</t>
  </si>
  <si>
    <t>Guarda y protocolos de seguridad para la información física y magnética del Grupo de Trabajo de Control Interno Disciplinario</t>
  </si>
  <si>
    <t>Se salvaguarda la información de Control Interno Disciplinario en cds; respecto al archivo fisico, la misma estará en el del Grupo de Trabajo para el ejercicio de Control Interno Disciplinario en el archivo de la oficina.</t>
  </si>
  <si>
    <r>
      <rPr>
        <b/>
        <sz val="11"/>
        <color theme="1"/>
        <rFont val="Times New Roman"/>
        <family val="1"/>
      </rPr>
      <t xml:space="preserve">EFICACIA:
RESULTADO DE </t>
    </r>
    <r>
      <rPr>
        <sz val="11"/>
        <color theme="1"/>
        <rFont val="Times New Roman"/>
        <family val="1"/>
      </rPr>
      <t xml:space="preserve">
Información Salvaguardada del Grupo de Trabajo de Control Interno Disciplinario / Número de miembros del equipo CID</t>
    </r>
  </si>
  <si>
    <r>
      <t xml:space="preserve">EFECTIVIDAD:
 RESULTADO DE 
</t>
    </r>
    <r>
      <rPr>
        <sz val="11"/>
        <color theme="1"/>
        <rFont val="Times New Roman"/>
        <family val="1"/>
      </rPr>
      <t>Número de casos presentados frente a pérdida de información / Número de casos frente a la vigencia anterior</t>
    </r>
  </si>
  <si>
    <t>Puede haber perdida de los experientes y su trazabilidad dentro del debido proceso de cada uno de los investigados</t>
  </si>
  <si>
    <t>Causa 1: Prescripción de los términos de las acciones disciplinarias de la Entidad</t>
  </si>
  <si>
    <t>* Dilatación de los procesos contra los acusados</t>
  </si>
  <si>
    <t>* La acción dsciplinaria pierde credibilidad
* No se logra tener impacto respecto los hechos ocurridos en la Entidad y las medidas tomadas</t>
  </si>
  <si>
    <t>Adelantar acciones que logren mayor celeridad y eficiencia los diferentes expedientes disciplinarios del  grupo de trabajo adelantando las acciones pertinentes que permitan depurar de los procesos disciplinarios activos de la Entidad de conformidad con el Plan de Acción plasmado para el 2019.</t>
  </si>
  <si>
    <t>Adelantar acciones que logren mayor celeridad y eficiencia los diferentes expedientes disciplinarios del  grupo de trabajo adelantando las acciones pertinentes que permitan depurar de los procesos disciplinarios activos de la Entidad de conformidad con el Plan de Acción plasmado para el 2020.</t>
  </si>
  <si>
    <t>El profesional a cargo de cada expediente generará estrategias para solicitar todas las pruebas documentales pertinentes para llegar así a la determinación del responsable de la conducta investigada, para generar confianza en Control Interno Disciplinario y se puedan depurar los procesos al tener conocimiento de la existencia de investigado o llegado el caso del respectivo archivo del expediente</t>
  </si>
  <si>
    <r>
      <rPr>
        <b/>
        <sz val="11"/>
        <color theme="1"/>
        <rFont val="Times New Roman"/>
        <family val="1"/>
      </rPr>
      <t xml:space="preserve">EFICACIA:
RESULTADO DE </t>
    </r>
    <r>
      <rPr>
        <sz val="11"/>
        <color theme="1"/>
        <rFont val="Times New Roman"/>
        <family val="1"/>
      </rPr>
      <t xml:space="preserve">
Número de movimientos de procesos / Registro de Procesos Obrantes del Despacho x 100</t>
    </r>
  </si>
  <si>
    <r>
      <rPr>
        <b/>
        <sz val="11"/>
        <color theme="1"/>
        <rFont val="Times New Roman"/>
        <family val="1"/>
      </rPr>
      <t xml:space="preserve">EFECTIVIDAD:
 RESULTADO DE 
</t>
    </r>
    <r>
      <rPr>
        <sz val="11"/>
        <color theme="1"/>
        <rFont val="Times New Roman"/>
        <family val="1"/>
      </rPr>
      <t xml:space="preserve">
((# de movimiemtos de los procesos del periodo actual
- # movimientos de los procesos del periodo anterior) / # de movimientos de los procesos del periodo anterior) x 100</t>
    </r>
  </si>
  <si>
    <t>Hay retrazos y en los procesos se puede declarar caducidad o prescripción de los mismos</t>
  </si>
  <si>
    <t>REALIZAR IDENTIFICACIÓN EN LA FORMULACIÓN</t>
  </si>
  <si>
    <r>
      <rPr>
        <b/>
        <sz val="11"/>
        <color theme="1"/>
        <rFont val="Times New Roman"/>
        <family val="1"/>
      </rPr>
      <t xml:space="preserve">EFICACIA:
</t>
    </r>
    <r>
      <rPr>
        <sz val="11"/>
        <color theme="1"/>
        <rFont val="Times New Roman"/>
        <family val="1"/>
      </rPr>
      <t xml:space="preserve">
</t>
    </r>
    <r>
      <rPr>
        <b/>
        <sz val="11"/>
        <color theme="1"/>
        <rFont val="Times New Roman"/>
        <family val="1"/>
      </rPr>
      <t xml:space="preserve">RESULTADO DE </t>
    </r>
    <r>
      <rPr>
        <sz val="11"/>
        <color theme="1"/>
        <rFont val="Times New Roman"/>
        <family val="1"/>
      </rPr>
      <t xml:space="preserve">
Índice de cumplimiento actividades= (# de actividades cumplidas
/ # de actividades
programadas) x
100
Uno por cada acción</t>
    </r>
  </si>
  <si>
    <r>
      <rPr>
        <b/>
        <sz val="11"/>
        <color theme="1"/>
        <rFont val="Times New Roman"/>
        <family val="1"/>
      </rPr>
      <t xml:space="preserve">EFECTIVIDAD:
 RESULTADO DE 
</t>
    </r>
    <r>
      <rPr>
        <sz val="11"/>
        <color theme="1"/>
        <rFont val="Times New Roman"/>
        <family val="1"/>
      </rPr>
      <t xml:space="preserve">Efectividad del
plan de manejo
de riesgos=
((# de casos
de desabastecimiento
presentados
periodo actual
- # de casos de
desabastecimiento presentados periodo
anterior) / # de
casos de desabastecimiento
presentados
periodo
anterior) x 100
</t>
    </r>
  </si>
  <si>
    <r>
      <rPr>
        <b/>
        <sz val="11"/>
        <color theme="1"/>
        <rFont val="Times New Roman"/>
        <family val="1"/>
      </rPr>
      <t>CLAUDIA BOLENA FAJARDO URREA</t>
    </r>
    <r>
      <rPr>
        <sz val="11"/>
        <color theme="1"/>
        <rFont val="Times New Roman"/>
        <family val="1"/>
      </rPr>
      <t xml:space="preserve">
Líder Grupo de Trabajo para el Ejercicio del Control Interno Disciplinario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</si>
</sst>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9" x14ac:knownFonts="1">
    <font>
      <sz val="11"/>
      <color theme="1"/>
      <name val="Calibri"/>
      <family val="2"/>
      <scheme val="minor"/>
    </font>
    <font>
      <b/>
      <sz val="11"/>
      <color theme="1"/>
      <name val="Calibri"/>
      <family val="2"/>
      <scheme val="minor"/>
    </font>
    <font>
      <b/>
      <sz val="10"/>
      <color theme="1"/>
      <name val="Times New Roman"/>
      <family val="1"/>
    </font>
    <font>
      <sz val="10"/>
      <color theme="1"/>
      <name val="Times New Roman"/>
      <family val="1"/>
    </font>
    <font>
      <b/>
      <sz val="11"/>
      <color theme="1"/>
      <name val="Times New Roman"/>
      <family val="1"/>
    </font>
    <font>
      <b/>
      <sz val="11"/>
      <name val="Times New Roman"/>
      <family val="1"/>
    </font>
    <font>
      <sz val="11"/>
      <color theme="1"/>
      <name val="Times New Roman"/>
      <family val="1"/>
    </font>
    <font>
      <b/>
      <sz val="10"/>
      <name val="Times New Roman"/>
      <family val="1"/>
    </font>
    <font>
      <b/>
      <sz val="12"/>
      <name val="Times New Roman"/>
      <family val="1"/>
    </font>
    <font>
      <b/>
      <sz val="14"/>
      <color theme="1"/>
      <name val="Times New Roman"/>
      <family val="1"/>
    </font>
    <font>
      <sz val="12"/>
      <color theme="1"/>
      <name val="Times New Roman"/>
      <family val="1"/>
    </font>
    <font>
      <b/>
      <sz val="16"/>
      <color theme="1"/>
      <name val="Times New Roman"/>
      <family val="1"/>
    </font>
    <font>
      <b/>
      <sz val="12"/>
      <color theme="1"/>
      <name val="Times New Roman"/>
      <family val="1"/>
    </font>
    <font>
      <sz val="14"/>
      <color theme="1"/>
      <name val="Times New Roman"/>
      <family val="1"/>
    </font>
    <font>
      <b/>
      <sz val="14"/>
      <color theme="1"/>
      <name val="Calibri"/>
      <family val="2"/>
      <scheme val="minor"/>
    </font>
    <font>
      <sz val="14"/>
      <color theme="1"/>
      <name val="Calibri"/>
      <family val="2"/>
      <scheme val="minor"/>
    </font>
    <font>
      <b/>
      <i/>
      <sz val="16"/>
      <color theme="1"/>
      <name val="Times New Roman"/>
      <family val="1"/>
    </font>
    <font>
      <i/>
      <sz val="16"/>
      <color theme="1"/>
      <name val="Times New Roman"/>
      <family val="1"/>
    </font>
    <font>
      <sz val="16"/>
      <color theme="1"/>
      <name val="Times New Roman"/>
      <family val="1"/>
    </font>
    <font>
      <sz val="11"/>
      <color theme="1"/>
      <name val="Calibri"/>
      <family val="2"/>
      <scheme val="minor"/>
    </font>
    <font>
      <sz val="10"/>
      <name val="Times New Roman"/>
      <family val="1"/>
    </font>
    <font>
      <sz val="11"/>
      <color indexed="8"/>
      <name val="Calibri"/>
      <family val="2"/>
    </font>
    <font>
      <i/>
      <sz val="12"/>
      <color theme="1"/>
      <name val="Times New Roman"/>
      <family val="1"/>
    </font>
    <font>
      <sz val="12"/>
      <name val="Times New Roman"/>
      <family val="1"/>
    </font>
    <font>
      <sz val="12"/>
      <color theme="0" tint="-0.34998626667073579"/>
      <name val="Times New Roman"/>
      <family val="1"/>
    </font>
    <font>
      <i/>
      <sz val="10"/>
      <color theme="1"/>
      <name val="Times New Roman"/>
      <family val="1"/>
    </font>
    <font>
      <b/>
      <sz val="20"/>
      <color theme="1"/>
      <name val="Times New Roman"/>
      <family val="1"/>
    </font>
    <font>
      <sz val="20"/>
      <color theme="1"/>
      <name val="Times New Roman"/>
      <family val="1"/>
    </font>
    <font>
      <b/>
      <sz val="18"/>
      <color theme="1"/>
      <name val="Times New Roman"/>
      <family val="1"/>
    </font>
    <font>
      <b/>
      <sz val="14"/>
      <name val="Times New Roman"/>
      <family val="1"/>
    </font>
    <font>
      <sz val="17"/>
      <name val="Times New Roman"/>
      <family val="1"/>
    </font>
    <font>
      <sz val="22"/>
      <color theme="1"/>
      <name val="Times New Roman"/>
      <family val="1"/>
    </font>
    <font>
      <sz val="18"/>
      <color theme="1"/>
      <name val="Times New Roman"/>
      <family val="1"/>
    </font>
    <font>
      <sz val="16"/>
      <name val="Times New Roman"/>
      <family val="1"/>
    </font>
    <font>
      <sz val="22"/>
      <name val="Times New Roman"/>
      <family val="1"/>
    </font>
    <font>
      <sz val="18"/>
      <name val="Times New Roman"/>
      <family val="1"/>
    </font>
    <font>
      <u/>
      <sz val="16"/>
      <color theme="1"/>
      <name val="Times New Roman"/>
      <family val="1"/>
    </font>
    <font>
      <sz val="14"/>
      <name val="Times New Roman"/>
      <family val="1"/>
    </font>
    <font>
      <b/>
      <sz val="11"/>
      <color theme="0" tint="-0.249977111117893"/>
      <name val="Times New Roman"/>
      <family val="1"/>
    </font>
    <font>
      <sz val="10"/>
      <color theme="0" tint="-0.34998626667073579"/>
      <name val="Times New Roman"/>
      <family val="1"/>
    </font>
    <font>
      <b/>
      <sz val="9"/>
      <color theme="1"/>
      <name val="Times New Roman"/>
      <family val="1"/>
    </font>
    <font>
      <i/>
      <sz val="11"/>
      <color theme="1"/>
      <name val="Times New Roman"/>
      <family val="1"/>
    </font>
    <font>
      <sz val="11"/>
      <name val="Times New Roman"/>
      <family val="1"/>
    </font>
    <font>
      <sz val="12"/>
      <color rgb="FFFF0000"/>
      <name val="Times New Roman"/>
      <family val="1"/>
    </font>
    <font>
      <sz val="12"/>
      <color theme="1"/>
      <name val="Calibri"/>
      <family val="2"/>
      <scheme val="minor"/>
    </font>
    <font>
      <b/>
      <sz val="12"/>
      <color theme="0" tint="-0.249977111117893"/>
      <name val="Times New Roman"/>
      <family val="1"/>
    </font>
    <font>
      <b/>
      <sz val="12"/>
      <color theme="1"/>
      <name val="Calibri"/>
      <family val="2"/>
      <scheme val="minor"/>
    </font>
    <font>
      <sz val="12"/>
      <color theme="1" tint="0.249977111117893"/>
      <name val="Times New Roman"/>
      <family val="1"/>
    </font>
    <font>
      <sz val="11"/>
      <color theme="0" tint="-0.34998626667073579"/>
      <name val="Times New Roman"/>
      <family val="1"/>
    </font>
  </fonts>
  <fills count="12">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FFFF00"/>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rgb="FF00B0F0"/>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6" tint="0.59999389629810485"/>
        <bgColor indexed="64"/>
      </patternFill>
    </fill>
  </fills>
  <borders count="4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bottom/>
      <diagonal/>
    </border>
    <border>
      <left style="hair">
        <color indexed="64"/>
      </left>
      <right style="thin">
        <color indexed="64"/>
      </right>
      <top style="hair">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thin">
        <color indexed="64"/>
      </right>
      <top/>
      <bottom style="medium">
        <color indexed="64"/>
      </bottom>
      <diagonal/>
    </border>
    <border>
      <left style="thin">
        <color indexed="64"/>
      </left>
      <right style="medium">
        <color indexed="64"/>
      </right>
      <top/>
      <bottom/>
      <diagonal/>
    </border>
    <border>
      <left style="thin">
        <color indexed="64"/>
      </left>
      <right/>
      <top/>
      <bottom style="medium">
        <color indexed="64"/>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style="thin">
        <color indexed="64"/>
      </top>
      <bottom/>
      <diagonal/>
    </border>
    <border>
      <left/>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bottom style="hair">
        <color indexed="64"/>
      </bottom>
      <diagonal/>
    </border>
    <border>
      <left style="hair">
        <color indexed="64"/>
      </left>
      <right style="thin">
        <color indexed="64"/>
      </right>
      <top/>
      <bottom style="thin">
        <color indexed="64"/>
      </bottom>
      <diagonal/>
    </border>
  </borders>
  <cellStyleXfs count="3">
    <xf numFmtId="0" fontId="0" fillId="0" borderId="0"/>
    <xf numFmtId="9" fontId="19" fillId="0" borderId="0" applyFont="0" applyFill="0" applyBorder="0" applyAlignment="0" applyProtection="0"/>
    <xf numFmtId="9" fontId="21" fillId="0" borderId="0" applyFont="0" applyFill="0" applyBorder="0" applyAlignment="0" applyProtection="0"/>
  </cellStyleXfs>
  <cellXfs count="890">
    <xf numFmtId="0" fontId="0" fillId="0" borderId="0" xfId="0"/>
    <xf numFmtId="0" fontId="3" fillId="0" borderId="0" xfId="0" applyFont="1" applyProtection="1"/>
    <xf numFmtId="0" fontId="6" fillId="0" borderId="0" xfId="0" applyFont="1" applyProtection="1"/>
    <xf numFmtId="0" fontId="2" fillId="0" borderId="0" xfId="0" applyFont="1" applyProtection="1"/>
    <xf numFmtId="0" fontId="7" fillId="4" borderId="11" xfId="0" applyFont="1" applyFill="1" applyBorder="1" applyAlignment="1" applyProtection="1">
      <alignment horizontal="center" vertical="center" wrapText="1"/>
      <protection locked="0"/>
    </xf>
    <xf numFmtId="0" fontId="2" fillId="0" borderId="16" xfId="0" applyFont="1" applyBorder="1" applyAlignment="1" applyProtection="1">
      <alignment horizontal="center" vertical="center" wrapText="1"/>
      <protection locked="0"/>
    </xf>
    <xf numFmtId="1" fontId="10" fillId="0" borderId="16" xfId="0" applyNumberFormat="1" applyFont="1" applyBorder="1" applyAlignment="1" applyProtection="1">
      <alignment horizontal="center" vertical="center"/>
    </xf>
    <xf numFmtId="0" fontId="10" fillId="6" borderId="1" xfId="0" applyFont="1" applyFill="1" applyBorder="1" applyAlignment="1" applyProtection="1">
      <alignment horizontal="center" vertical="center" wrapText="1"/>
    </xf>
    <xf numFmtId="0" fontId="3" fillId="0" borderId="0" xfId="0" applyFont="1" applyProtection="1">
      <protection locked="0"/>
    </xf>
    <xf numFmtId="0" fontId="0" fillId="0" borderId="0" xfId="0"/>
    <xf numFmtId="0" fontId="7" fillId="4" borderId="29" xfId="0" applyFont="1" applyFill="1" applyBorder="1" applyAlignment="1" applyProtection="1">
      <alignment horizontal="center" vertical="center" wrapText="1"/>
      <protection locked="0"/>
    </xf>
    <xf numFmtId="0" fontId="2" fillId="0" borderId="32" xfId="0" applyFont="1" applyBorder="1" applyAlignment="1" applyProtection="1">
      <alignment horizontal="center" vertical="center" wrapText="1"/>
      <protection locked="0"/>
    </xf>
    <xf numFmtId="1" fontId="10" fillId="0" borderId="32" xfId="0" applyNumberFormat="1" applyFont="1" applyBorder="1" applyAlignment="1" applyProtection="1">
      <alignment horizontal="center" vertical="center"/>
    </xf>
    <xf numFmtId="0" fontId="7" fillId="4" borderId="25" xfId="0" applyFont="1" applyFill="1" applyBorder="1" applyAlignment="1" applyProtection="1">
      <alignment horizontal="center" vertical="center" wrapText="1"/>
      <protection locked="0"/>
    </xf>
    <xf numFmtId="0" fontId="2" fillId="0" borderId="36" xfId="0" applyFont="1" applyBorder="1" applyAlignment="1" applyProtection="1">
      <alignment horizontal="center" vertical="center" wrapText="1"/>
      <protection locked="0"/>
    </xf>
    <xf numFmtId="1" fontId="10" fillId="0" borderId="36" xfId="0" applyNumberFormat="1" applyFont="1" applyBorder="1" applyAlignment="1" applyProtection="1">
      <alignment horizontal="center" vertical="center"/>
    </xf>
    <xf numFmtId="0" fontId="14" fillId="3" borderId="1" xfId="0" applyFont="1" applyFill="1" applyBorder="1" applyAlignment="1" applyProtection="1">
      <alignment horizontal="center" vertical="center"/>
    </xf>
    <xf numFmtId="0" fontId="13" fillId="2" borderId="1" xfId="0" applyFont="1" applyFill="1" applyBorder="1" applyAlignment="1" applyProtection="1">
      <alignment horizontal="center" vertical="center"/>
    </xf>
    <xf numFmtId="0" fontId="14" fillId="3" borderId="6" xfId="0" applyFont="1" applyFill="1" applyBorder="1" applyAlignment="1" applyProtection="1">
      <alignment horizontal="center" vertical="center"/>
    </xf>
    <xf numFmtId="0" fontId="14" fillId="3" borderId="5" xfId="0" applyFont="1" applyFill="1" applyBorder="1" applyAlignment="1" applyProtection="1">
      <alignment horizontal="center" vertical="center"/>
    </xf>
    <xf numFmtId="0" fontId="15" fillId="2" borderId="1" xfId="0" applyFont="1" applyFill="1" applyBorder="1" applyAlignment="1" applyProtection="1">
      <alignment horizontal="center" vertical="center"/>
    </xf>
    <xf numFmtId="0" fontId="4" fillId="0" borderId="0" xfId="0" applyFont="1" applyProtection="1"/>
    <xf numFmtId="0" fontId="0" fillId="0" borderId="0" xfId="0" applyFont="1"/>
    <xf numFmtId="0" fontId="5" fillId="3" borderId="13" xfId="0" applyFont="1" applyFill="1" applyBorder="1" applyAlignment="1" applyProtection="1">
      <alignment horizontal="center" vertical="center"/>
    </xf>
    <xf numFmtId="0" fontId="5" fillId="3" borderId="13" xfId="0" applyFont="1" applyFill="1" applyBorder="1" applyAlignment="1" applyProtection="1">
      <alignment horizontal="center" vertical="center" wrapText="1"/>
    </xf>
    <xf numFmtId="0" fontId="4" fillId="3" borderId="11" xfId="0" applyFont="1" applyFill="1" applyBorder="1" applyAlignment="1" applyProtection="1">
      <alignment horizontal="center" vertical="center" wrapText="1"/>
    </xf>
    <xf numFmtId="0" fontId="4" fillId="3" borderId="11" xfId="0" applyFont="1" applyFill="1" applyBorder="1" applyAlignment="1" applyProtection="1">
      <alignment horizontal="center" vertical="center"/>
    </xf>
    <xf numFmtId="0" fontId="5" fillId="3" borderId="11" xfId="0" applyFont="1" applyFill="1" applyBorder="1" applyAlignment="1" applyProtection="1">
      <alignment horizontal="center" vertical="center"/>
    </xf>
    <xf numFmtId="0" fontId="11" fillId="7" borderId="1" xfId="0" applyFont="1" applyFill="1" applyBorder="1" applyAlignment="1" applyProtection="1">
      <alignment horizontal="justify" vertical="center" wrapText="1"/>
      <protection locked="0"/>
    </xf>
    <xf numFmtId="0" fontId="10" fillId="0" borderId="31" xfId="0" applyFont="1" applyBorder="1" applyAlignment="1" applyProtection="1">
      <alignment horizontal="justify" vertical="center" wrapText="1"/>
    </xf>
    <xf numFmtId="0" fontId="10" fillId="0" borderId="15" xfId="0" applyFont="1" applyBorder="1" applyAlignment="1" applyProtection="1">
      <alignment horizontal="justify" vertical="center" wrapText="1"/>
    </xf>
    <xf numFmtId="0" fontId="10" fillId="0" borderId="0" xfId="0" applyFont="1" applyBorder="1" applyAlignment="1">
      <alignment vertical="center" wrapText="1"/>
    </xf>
    <xf numFmtId="0" fontId="10" fillId="0" borderId="35" xfId="0" applyFont="1" applyBorder="1" applyAlignment="1" applyProtection="1">
      <alignment horizontal="justify" vertical="center" wrapText="1"/>
    </xf>
    <xf numFmtId="0" fontId="11" fillId="7" borderId="1" xfId="0" applyFont="1" applyFill="1" applyBorder="1" applyAlignment="1" applyProtection="1">
      <alignment horizontal="center" vertical="center" wrapText="1"/>
      <protection locked="0"/>
    </xf>
    <xf numFmtId="0" fontId="3" fillId="0" borderId="0" xfId="0" applyFont="1"/>
    <xf numFmtId="0" fontId="2" fillId="0" borderId="1" xfId="0" applyFont="1" applyBorder="1" applyAlignment="1" applyProtection="1">
      <alignment horizontal="center" vertical="center" wrapText="1"/>
      <protection locked="0"/>
    </xf>
    <xf numFmtId="0" fontId="3" fillId="2" borderId="0" xfId="0" applyFont="1" applyFill="1" applyAlignment="1">
      <alignment vertical="center"/>
    </xf>
    <xf numFmtId="0" fontId="3" fillId="0" borderId="0" xfId="0" applyFont="1" applyAlignment="1">
      <alignment vertical="center"/>
    </xf>
    <xf numFmtId="0" fontId="1" fillId="3" borderId="1" xfId="0" applyFont="1" applyFill="1" applyBorder="1" applyAlignment="1">
      <alignment horizontal="center" vertical="center"/>
    </xf>
    <xf numFmtId="0" fontId="2" fillId="9" borderId="1" xfId="0" applyFont="1" applyFill="1" applyBorder="1" applyAlignment="1">
      <alignment horizontal="center" vertical="center"/>
    </xf>
    <xf numFmtId="0" fontId="1" fillId="3" borderId="6" xfId="0" applyFont="1" applyFill="1" applyBorder="1" applyAlignment="1">
      <alignment horizontal="center" vertical="center"/>
    </xf>
    <xf numFmtId="0" fontId="3" fillId="2" borderId="1" xfId="0" applyFont="1" applyFill="1" applyBorder="1" applyAlignment="1">
      <alignment horizontal="center" vertical="center"/>
    </xf>
    <xf numFmtId="0" fontId="1" fillId="3" borderId="5" xfId="0" applyFont="1" applyFill="1" applyBorder="1" applyAlignment="1">
      <alignment horizontal="center" vertical="center"/>
    </xf>
    <xf numFmtId="0" fontId="0" fillId="2" borderId="1" xfId="0" applyFill="1" applyBorder="1" applyAlignment="1">
      <alignment horizontal="center" vertical="center"/>
    </xf>
    <xf numFmtId="0" fontId="2" fillId="0" borderId="0" xfId="0" applyFont="1" applyAlignment="1">
      <alignment vertical="center"/>
    </xf>
    <xf numFmtId="0" fontId="7" fillId="3" borderId="13" xfId="0" applyFont="1" applyFill="1" applyBorder="1" applyAlignment="1">
      <alignment horizontal="center" vertical="center"/>
    </xf>
    <xf numFmtId="0" fontId="8" fillId="3" borderId="14"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1" xfId="0" applyFont="1" applyFill="1" applyBorder="1" applyAlignment="1">
      <alignment horizontal="center" vertical="center"/>
    </xf>
    <xf numFmtId="0" fontId="7" fillId="3" borderId="1" xfId="0" applyFont="1" applyFill="1" applyBorder="1" applyAlignment="1">
      <alignment horizontal="center" vertical="center"/>
    </xf>
    <xf numFmtId="0" fontId="8" fillId="4" borderId="11" xfId="0" applyFont="1" applyFill="1" applyBorder="1" applyAlignment="1" applyProtection="1">
      <alignment horizontal="center" vertical="center" wrapText="1"/>
      <protection locked="0"/>
    </xf>
    <xf numFmtId="0" fontId="10" fillId="0" borderId="42" xfId="0" applyFont="1" applyBorder="1" applyAlignment="1">
      <alignment horizontal="justify" vertical="center" wrapText="1"/>
    </xf>
    <xf numFmtId="0" fontId="12" fillId="0" borderId="43" xfId="0" applyFont="1" applyBorder="1" applyAlignment="1" applyProtection="1">
      <alignment horizontal="center" vertical="center" wrapText="1"/>
      <protection locked="0"/>
    </xf>
    <xf numFmtId="1" fontId="10" fillId="0" borderId="43" xfId="0" applyNumberFormat="1" applyFont="1" applyBorder="1" applyAlignment="1">
      <alignment horizontal="center" vertical="center"/>
    </xf>
    <xf numFmtId="0" fontId="10" fillId="0" borderId="15" xfId="0" applyFont="1" applyBorder="1" applyAlignment="1">
      <alignment horizontal="justify" vertical="center" wrapText="1"/>
    </xf>
    <xf numFmtId="0" fontId="12" fillId="0" borderId="16" xfId="0" applyFont="1" applyBorder="1" applyAlignment="1" applyProtection="1">
      <alignment horizontal="center" vertical="center" wrapText="1"/>
      <protection locked="0"/>
    </xf>
    <xf numFmtId="1" fontId="10" fillId="0" borderId="16" xfId="0" applyNumberFormat="1" applyFont="1" applyBorder="1" applyAlignment="1">
      <alignment horizontal="center" vertical="center"/>
    </xf>
    <xf numFmtId="0" fontId="10" fillId="0" borderId="0" xfId="0" applyFont="1" applyAlignment="1">
      <alignment horizontal="justify" vertical="center" wrapText="1"/>
    </xf>
    <xf numFmtId="0" fontId="10" fillId="6" borderId="1" xfId="0" applyFont="1" applyFill="1" applyBorder="1" applyAlignment="1">
      <alignment horizontal="center" vertical="center" wrapText="1"/>
    </xf>
    <xf numFmtId="0" fontId="12" fillId="7" borderId="1" xfId="0" applyFont="1" applyFill="1" applyBorder="1" applyAlignment="1" applyProtection="1">
      <alignment horizontal="justify" vertical="center" wrapText="1"/>
      <protection locked="0"/>
    </xf>
    <xf numFmtId="0" fontId="2" fillId="7" borderId="1" xfId="0" applyFont="1" applyFill="1" applyBorder="1" applyAlignment="1" applyProtection="1">
      <alignment horizontal="center" vertical="center" wrapText="1"/>
      <protection locked="0"/>
    </xf>
    <xf numFmtId="0" fontId="10" fillId="0" borderId="45" xfId="0" applyFont="1" applyBorder="1" applyAlignment="1">
      <alignment horizontal="justify" vertical="center" wrapText="1"/>
    </xf>
    <xf numFmtId="0" fontId="12" fillId="0" borderId="46" xfId="0" applyFont="1" applyBorder="1" applyAlignment="1" applyProtection="1">
      <alignment horizontal="center" vertical="center" wrapText="1"/>
      <protection locked="0"/>
    </xf>
    <xf numFmtId="1" fontId="10" fillId="0" borderId="46" xfId="0" applyNumberFormat="1" applyFont="1" applyBorder="1" applyAlignment="1">
      <alignment horizontal="center" vertical="center"/>
    </xf>
    <xf numFmtId="0" fontId="2" fillId="0" borderId="43" xfId="0" applyFont="1" applyBorder="1" applyAlignment="1" applyProtection="1">
      <alignment horizontal="center" vertical="center" wrapText="1"/>
      <protection locked="0"/>
    </xf>
    <xf numFmtId="0" fontId="2" fillId="0" borderId="46" xfId="0" applyFont="1" applyBorder="1" applyAlignment="1" applyProtection="1">
      <alignment horizontal="center" vertical="center" wrapText="1"/>
      <protection locked="0"/>
    </xf>
    <xf numFmtId="0" fontId="5" fillId="0" borderId="0" xfId="0" applyFont="1" applyAlignment="1">
      <alignment vertical="center" wrapText="1"/>
    </xf>
    <xf numFmtId="0" fontId="0" fillId="0" borderId="0" xfId="0" applyAlignment="1">
      <alignment vertical="center"/>
    </xf>
    <xf numFmtId="0" fontId="0" fillId="0" borderId="0" xfId="0" applyAlignment="1" applyProtection="1">
      <alignment vertical="center"/>
      <protection locked="0"/>
    </xf>
    <xf numFmtId="0" fontId="3" fillId="0" borderId="0" xfId="0" applyFont="1" applyAlignment="1" applyProtection="1">
      <alignment vertical="center"/>
      <protection locked="0"/>
    </xf>
    <xf numFmtId="0" fontId="6" fillId="2" borderId="1" xfId="0" applyFont="1" applyFill="1" applyBorder="1" applyAlignment="1">
      <alignment horizontal="center" vertical="center"/>
    </xf>
    <xf numFmtId="0" fontId="6" fillId="0" borderId="0" xfId="0" applyFont="1"/>
    <xf numFmtId="0" fontId="2" fillId="0" borderId="0" xfId="0" applyFont="1"/>
    <xf numFmtId="0" fontId="7" fillId="3" borderId="1" xfId="0" applyFont="1" applyFill="1" applyBorder="1" applyAlignment="1">
      <alignment horizontal="center" vertical="center" wrapText="1"/>
    </xf>
    <xf numFmtId="0" fontId="29" fillId="4" borderId="11" xfId="0" applyFont="1" applyFill="1" applyBorder="1" applyAlignment="1" applyProtection="1">
      <alignment horizontal="center" vertical="center" wrapText="1"/>
      <protection locked="0"/>
    </xf>
    <xf numFmtId="0" fontId="10" fillId="0" borderId="42" xfId="0" applyFont="1" applyBorder="1" applyAlignment="1">
      <alignment horizontal="justify" vertical="top" wrapText="1"/>
    </xf>
    <xf numFmtId="0" fontId="10" fillId="0" borderId="15" xfId="0" applyFont="1" applyBorder="1" applyAlignment="1">
      <alignment horizontal="justify" vertical="top" wrapText="1"/>
    </xf>
    <xf numFmtId="0" fontId="10" fillId="0" borderId="0" xfId="0" applyFont="1" applyAlignment="1">
      <alignment vertical="top" wrapText="1"/>
    </xf>
    <xf numFmtId="0" fontId="10" fillId="0" borderId="45" xfId="0" applyFont="1" applyBorder="1" applyAlignment="1">
      <alignment horizontal="justify" vertical="top" wrapText="1"/>
    </xf>
    <xf numFmtId="0" fontId="6" fillId="0" borderId="0" xfId="0" applyFont="1" applyAlignment="1">
      <alignment vertical="center"/>
    </xf>
    <xf numFmtId="0" fontId="4" fillId="3" borderId="1" xfId="0" applyFont="1" applyFill="1" applyBorder="1" applyAlignment="1">
      <alignment horizontal="center" vertical="center"/>
    </xf>
    <xf numFmtId="0" fontId="4" fillId="9" borderId="1" xfId="0" applyFont="1" applyFill="1" applyBorder="1" applyAlignment="1">
      <alignment horizontal="center" vertical="center"/>
    </xf>
    <xf numFmtId="0" fontId="4" fillId="3" borderId="6" xfId="0" applyFont="1" applyFill="1" applyBorder="1" applyAlignment="1">
      <alignment horizontal="center" vertical="center"/>
    </xf>
    <xf numFmtId="0" fontId="4" fillId="3" borderId="5" xfId="0" applyFont="1" applyFill="1" applyBorder="1" applyAlignment="1">
      <alignment horizontal="center" vertical="center"/>
    </xf>
    <xf numFmtId="0" fontId="10" fillId="0" borderId="0" xfId="0" applyFont="1" applyAlignment="1">
      <alignment vertical="center"/>
    </xf>
    <xf numFmtId="0" fontId="12" fillId="0" borderId="0" xfId="0" applyFont="1" applyAlignment="1">
      <alignment vertical="center"/>
    </xf>
    <xf numFmtId="0" fontId="8" fillId="3" borderId="14" xfId="0" applyFont="1" applyFill="1" applyBorder="1" applyAlignment="1">
      <alignment horizontal="center" vertical="center" wrapText="1"/>
    </xf>
    <xf numFmtId="0" fontId="8" fillId="3" borderId="13" xfId="0" applyFont="1" applyFill="1" applyBorder="1" applyAlignment="1">
      <alignment horizontal="center" vertical="center"/>
    </xf>
    <xf numFmtId="0" fontId="12" fillId="3" borderId="1" xfId="0" applyFont="1" applyFill="1" applyBorder="1" applyAlignment="1">
      <alignment horizontal="center" vertical="center" wrapText="1"/>
    </xf>
    <xf numFmtId="0" fontId="12" fillId="3" borderId="1" xfId="0" applyFont="1" applyFill="1" applyBorder="1" applyAlignment="1">
      <alignment horizontal="center" vertical="center"/>
    </xf>
    <xf numFmtId="0" fontId="8" fillId="3" borderId="1" xfId="0" applyFont="1" applyFill="1" applyBorder="1" applyAlignment="1">
      <alignment horizontal="center" vertical="center" wrapText="1"/>
    </xf>
    <xf numFmtId="0" fontId="8" fillId="3" borderId="1" xfId="0" applyFont="1" applyFill="1" applyBorder="1" applyAlignment="1">
      <alignment horizontal="center" vertical="center"/>
    </xf>
    <xf numFmtId="0" fontId="10" fillId="0" borderId="0" xfId="0" applyFont="1" applyAlignment="1">
      <alignment vertical="center" wrapText="1"/>
    </xf>
    <xf numFmtId="0" fontId="3" fillId="6" borderId="1" xfId="0" applyFont="1" applyFill="1" applyBorder="1" applyAlignment="1">
      <alignment horizontal="center" vertical="center" wrapText="1"/>
    </xf>
    <xf numFmtId="0" fontId="12" fillId="7" borderId="1" xfId="0" applyFont="1" applyFill="1" applyBorder="1" applyAlignment="1" applyProtection="1">
      <alignment horizontal="center" vertical="center" wrapText="1"/>
      <protection locked="0"/>
    </xf>
    <xf numFmtId="0" fontId="6" fillId="0" borderId="0" xfId="0" applyFont="1" applyAlignment="1" applyProtection="1">
      <alignment vertical="center"/>
      <protection locked="0"/>
    </xf>
    <xf numFmtId="0" fontId="6" fillId="0" borderId="0" xfId="0" applyFont="1" applyAlignment="1">
      <alignment horizontal="center" vertical="center"/>
    </xf>
    <xf numFmtId="0" fontId="3" fillId="0" borderId="0" xfId="0" applyFont="1" applyAlignment="1">
      <alignment vertical="center" wrapText="1"/>
    </xf>
    <xf numFmtId="0" fontId="0" fillId="0" borderId="0" xfId="0" applyAlignment="1">
      <alignment vertical="center" wrapText="1"/>
    </xf>
    <xf numFmtId="0" fontId="1" fillId="3" borderId="1" xfId="0" applyFont="1" applyFill="1" applyBorder="1" applyAlignment="1">
      <alignment horizontal="center" vertical="center" wrapText="1"/>
    </xf>
    <xf numFmtId="14" fontId="6" fillId="9" borderId="1" xfId="0" applyNumberFormat="1" applyFont="1" applyFill="1" applyBorder="1" applyAlignment="1">
      <alignment horizontal="center" vertical="center" wrapText="1"/>
    </xf>
    <xf numFmtId="0" fontId="1" fillId="3" borderId="6"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1" fillId="3" borderId="5" xfId="0" applyFont="1" applyFill="1" applyBorder="1" applyAlignment="1">
      <alignment horizontal="center" vertical="center" wrapText="1"/>
    </xf>
    <xf numFmtId="0" fontId="0" fillId="2" borderId="1" xfId="0" applyFill="1" applyBorder="1" applyAlignment="1">
      <alignment horizontal="center" vertical="center" wrapText="1"/>
    </xf>
    <xf numFmtId="0" fontId="6" fillId="0" borderId="0" xfId="0" applyFont="1" applyAlignment="1">
      <alignment vertical="center" wrapText="1"/>
    </xf>
    <xf numFmtId="0" fontId="2" fillId="0" borderId="0" xfId="0" applyFont="1" applyAlignment="1">
      <alignment vertical="center" wrapText="1"/>
    </xf>
    <xf numFmtId="0" fontId="7" fillId="3" borderId="13" xfId="0" applyFont="1" applyFill="1" applyBorder="1" applyAlignment="1">
      <alignment horizontal="center" vertical="center" wrapText="1"/>
    </xf>
    <xf numFmtId="1" fontId="10" fillId="0" borderId="43" xfId="0" applyNumberFormat="1" applyFont="1" applyBorder="1" applyAlignment="1">
      <alignment horizontal="center" vertical="center" wrapText="1"/>
    </xf>
    <xf numFmtId="1" fontId="10" fillId="0" borderId="16" xfId="0" applyNumberFormat="1" applyFont="1" applyBorder="1" applyAlignment="1">
      <alignment horizontal="center" vertical="center" wrapText="1"/>
    </xf>
    <xf numFmtId="0" fontId="2" fillId="7" borderId="1" xfId="0" applyFont="1" applyFill="1" applyBorder="1" applyAlignment="1" applyProtection="1">
      <alignment horizontal="justify" vertical="center" wrapText="1"/>
      <protection locked="0"/>
    </xf>
    <xf numFmtId="1" fontId="10" fillId="0" borderId="46" xfId="0" applyNumberFormat="1" applyFont="1" applyBorder="1" applyAlignment="1">
      <alignment horizontal="center" vertical="center" wrapText="1"/>
    </xf>
    <xf numFmtId="0" fontId="3" fillId="0" borderId="0" xfId="0" applyFont="1" applyAlignment="1" applyProtection="1">
      <alignment vertical="center" wrapText="1"/>
      <protection locked="0"/>
    </xf>
    <xf numFmtId="0" fontId="0" fillId="0" borderId="0" xfId="0" applyAlignment="1">
      <alignment horizontal="center" vertical="center" wrapText="1"/>
    </xf>
    <xf numFmtId="0" fontId="0" fillId="0" borderId="0" xfId="0" applyAlignment="1">
      <alignment horizontal="justify" vertical="center" wrapText="1"/>
    </xf>
    <xf numFmtId="0" fontId="4" fillId="10"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3" borderId="6" xfId="0" applyFont="1" applyFill="1" applyBorder="1" applyAlignment="1">
      <alignment horizontal="center" vertical="center"/>
    </xf>
    <xf numFmtId="0" fontId="4" fillId="3" borderId="1" xfId="0" applyFont="1" applyFill="1" applyBorder="1" applyAlignment="1">
      <alignment horizontal="center" vertical="center" wrapText="1"/>
    </xf>
    <xf numFmtId="0" fontId="4" fillId="3" borderId="11" xfId="0" applyFont="1" applyFill="1" applyBorder="1" applyAlignment="1">
      <alignment horizontal="center" vertical="center" wrapText="1"/>
    </xf>
    <xf numFmtId="0" fontId="4" fillId="0" borderId="0" xfId="0" applyFont="1" applyAlignment="1">
      <alignment vertical="center"/>
    </xf>
    <xf numFmtId="0" fontId="5" fillId="3" borderId="11" xfId="0" applyFont="1" applyFill="1" applyBorder="1" applyAlignment="1">
      <alignment horizontal="center" vertical="center" wrapText="1"/>
    </xf>
    <xf numFmtId="0" fontId="5" fillId="3" borderId="13" xfId="0" applyFont="1" applyFill="1" applyBorder="1" applyAlignment="1">
      <alignment horizontal="center" vertical="center"/>
    </xf>
    <xf numFmtId="0" fontId="5" fillId="3" borderId="14" xfId="0" applyFont="1" applyFill="1" applyBorder="1" applyAlignment="1">
      <alignment horizontal="center" vertical="center" wrapText="1"/>
    </xf>
    <xf numFmtId="0" fontId="40" fillId="3" borderId="1" xfId="0" applyFont="1" applyFill="1" applyBorder="1" applyAlignment="1">
      <alignment horizontal="center" vertical="center" wrapText="1"/>
    </xf>
    <xf numFmtId="0" fontId="40" fillId="3" borderId="1" xfId="0" applyFont="1" applyFill="1" applyBorder="1" applyAlignment="1">
      <alignment horizontal="center" vertical="center"/>
    </xf>
    <xf numFmtId="0" fontId="5" fillId="4" borderId="11" xfId="0" applyFont="1" applyFill="1" applyBorder="1" applyAlignment="1" applyProtection="1">
      <alignment horizontal="center" vertical="center" wrapText="1"/>
      <protection locked="0"/>
    </xf>
    <xf numFmtId="0" fontId="6" fillId="0" borderId="15" xfId="0" applyFont="1" applyBorder="1" applyAlignment="1">
      <alignment horizontal="justify" vertical="center" wrapText="1"/>
    </xf>
    <xf numFmtId="0" fontId="4" fillId="0" borderId="43" xfId="0" applyFont="1" applyBorder="1" applyAlignment="1" applyProtection="1">
      <alignment horizontal="center" vertical="center" wrapText="1"/>
      <protection locked="0"/>
    </xf>
    <xf numFmtId="1" fontId="6" fillId="0" borderId="43" xfId="0" applyNumberFormat="1" applyFont="1" applyBorder="1" applyAlignment="1">
      <alignment horizontal="center" vertical="center"/>
    </xf>
    <xf numFmtId="0" fontId="4" fillId="0" borderId="16" xfId="0" applyFont="1" applyBorder="1" applyAlignment="1" applyProtection="1">
      <alignment horizontal="center" vertical="center" wrapText="1"/>
      <protection locked="0"/>
    </xf>
    <xf numFmtId="1" fontId="6" fillId="0" borderId="16" xfId="0" applyNumberFormat="1" applyFont="1" applyBorder="1" applyAlignment="1">
      <alignment horizontal="center" vertical="center"/>
    </xf>
    <xf numFmtId="0" fontId="6" fillId="0" borderId="0" xfId="0" applyFont="1" applyAlignment="1">
      <alignment horizontal="justify" vertical="center" wrapText="1"/>
    </xf>
    <xf numFmtId="0" fontId="6" fillId="6" borderId="1" xfId="0" applyFont="1" applyFill="1" applyBorder="1" applyAlignment="1">
      <alignment horizontal="center" vertical="center" wrapText="1"/>
    </xf>
    <xf numFmtId="0" fontId="4" fillId="7" borderId="1" xfId="0" applyFont="1" applyFill="1" applyBorder="1" applyAlignment="1" applyProtection="1">
      <alignment horizontal="center" vertical="center" wrapText="1"/>
      <protection locked="0"/>
    </xf>
    <xf numFmtId="0" fontId="6" fillId="0" borderId="45" xfId="0" applyFont="1" applyBorder="1" applyAlignment="1">
      <alignment horizontal="justify" vertical="center" wrapText="1"/>
    </xf>
    <xf numFmtId="0" fontId="4" fillId="0" borderId="46" xfId="0" applyFont="1" applyBorder="1" applyAlignment="1" applyProtection="1">
      <alignment horizontal="center" vertical="center" wrapText="1"/>
      <protection locked="0"/>
    </xf>
    <xf numFmtId="1" fontId="6" fillId="0" borderId="46" xfId="0" applyNumberFormat="1" applyFont="1" applyBorder="1" applyAlignment="1">
      <alignment horizontal="center" vertical="center"/>
    </xf>
    <xf numFmtId="0" fontId="2" fillId="2" borderId="1" xfId="0" applyFont="1" applyFill="1" applyBorder="1" applyAlignment="1">
      <alignment horizontal="center" vertical="center" wrapText="1"/>
    </xf>
    <xf numFmtId="0" fontId="2" fillId="2" borderId="1" xfId="0" applyFont="1" applyFill="1" applyBorder="1" applyAlignment="1" applyProtection="1">
      <alignment horizontal="center" vertical="center" wrapText="1"/>
      <protection locked="0"/>
    </xf>
    <xf numFmtId="0" fontId="2" fillId="0" borderId="1" xfId="0" applyFont="1" applyBorder="1" applyAlignment="1" applyProtection="1">
      <alignment horizontal="center" vertical="center" wrapText="1"/>
      <protection locked="0"/>
    </xf>
    <xf numFmtId="14" fontId="3" fillId="2" borderId="1" xfId="0" applyNumberFormat="1" applyFont="1" applyFill="1" applyBorder="1" applyAlignment="1" applyProtection="1">
      <alignment horizontal="left" vertical="center" wrapText="1"/>
      <protection locked="0"/>
    </xf>
    <xf numFmtId="0" fontId="3" fillId="2" borderId="1" xfId="0" applyFont="1" applyFill="1" applyBorder="1" applyAlignment="1" applyProtection="1">
      <alignment horizontal="left" vertical="center" wrapText="1"/>
      <protection locked="0"/>
    </xf>
    <xf numFmtId="14" fontId="3" fillId="2" borderId="1" xfId="0" applyNumberFormat="1" applyFont="1" applyFill="1" applyBorder="1" applyAlignment="1" applyProtection="1">
      <alignment horizontal="center" vertical="center" wrapText="1"/>
      <protection locked="0"/>
    </xf>
    <xf numFmtId="0" fontId="3" fillId="2" borderId="1" xfId="0" applyFont="1" applyFill="1" applyBorder="1" applyAlignment="1" applyProtection="1">
      <alignment horizontal="center" vertical="center" wrapText="1"/>
      <protection locked="0"/>
    </xf>
    <xf numFmtId="0" fontId="2" fillId="8" borderId="1" xfId="0" applyFont="1" applyFill="1" applyBorder="1" applyAlignment="1">
      <alignment horizontal="center" vertical="center" wrapText="1"/>
    </xf>
    <xf numFmtId="0" fontId="10" fillId="0" borderId="13" xfId="0" applyFont="1" applyBorder="1" applyAlignment="1" applyProtection="1">
      <alignment horizontal="justify" vertical="center" wrapText="1"/>
      <protection locked="0"/>
    </xf>
    <xf numFmtId="0" fontId="10" fillId="0" borderId="14" xfId="0" applyFont="1" applyBorder="1" applyAlignment="1" applyProtection="1">
      <alignment horizontal="justify" vertical="center" wrapText="1"/>
      <protection locked="0"/>
    </xf>
    <xf numFmtId="0" fontId="3" fillId="0" borderId="11" xfId="0" applyFont="1" applyBorder="1" applyAlignment="1" applyProtection="1">
      <alignment horizontal="justify" vertical="center"/>
      <protection locked="0"/>
    </xf>
    <xf numFmtId="0" fontId="3" fillId="0" borderId="14" xfId="0" applyFont="1" applyBorder="1" applyAlignment="1" applyProtection="1">
      <alignment horizontal="justify" vertical="center"/>
      <protection locked="0"/>
    </xf>
    <xf numFmtId="0" fontId="3" fillId="0" borderId="1" xfId="0" applyFont="1" applyBorder="1" applyAlignment="1" applyProtection="1">
      <alignment horizontal="left" vertical="center" wrapText="1"/>
      <protection locked="0"/>
    </xf>
    <xf numFmtId="0" fontId="24" fillId="0" borderId="1" xfId="0" applyFont="1" applyBorder="1" applyAlignment="1" applyProtection="1">
      <alignment horizontal="center" vertical="center" wrapText="1"/>
      <protection locked="0"/>
    </xf>
    <xf numFmtId="0" fontId="24" fillId="0" borderId="11" xfId="0" applyFont="1" applyBorder="1" applyAlignment="1" applyProtection="1">
      <alignment horizontal="center" vertical="center" wrapText="1"/>
      <protection locked="0"/>
    </xf>
    <xf numFmtId="0" fontId="10" fillId="0" borderId="1" xfId="0" applyFont="1" applyBorder="1" applyAlignment="1" applyProtection="1">
      <alignment horizontal="justify" vertical="center" wrapText="1"/>
      <protection locked="0"/>
    </xf>
    <xf numFmtId="0" fontId="3" fillId="0" borderId="1" xfId="0" applyFont="1" applyBorder="1" applyAlignment="1" applyProtection="1">
      <alignment horizontal="center" vertical="center" wrapText="1"/>
      <protection locked="0"/>
    </xf>
    <xf numFmtId="0" fontId="3" fillId="0" borderId="11" xfId="0" applyFont="1" applyBorder="1" applyAlignment="1" applyProtection="1">
      <alignment horizontal="center" vertical="center" wrapText="1"/>
      <protection locked="0"/>
    </xf>
    <xf numFmtId="0" fontId="9" fillId="0" borderId="18" xfId="0" applyFont="1" applyBorder="1" applyAlignment="1">
      <alignment horizontal="center" vertical="center" wrapText="1"/>
    </xf>
    <xf numFmtId="0" fontId="9" fillId="0" borderId="17" xfId="0" applyFont="1" applyBorder="1" applyAlignment="1">
      <alignment horizontal="center" vertical="center" wrapText="1"/>
    </xf>
    <xf numFmtId="0" fontId="9" fillId="5" borderId="1" xfId="0" applyFont="1" applyFill="1" applyBorder="1" applyAlignment="1">
      <alignment horizontal="center" vertical="center" wrapText="1"/>
    </xf>
    <xf numFmtId="0" fontId="9" fillId="5" borderId="11" xfId="0" applyFont="1" applyFill="1" applyBorder="1" applyAlignment="1">
      <alignment horizontal="center" vertical="center" wrapText="1"/>
    </xf>
    <xf numFmtId="0" fontId="11" fillId="0" borderId="13" xfId="0" applyFont="1" applyBorder="1" applyAlignment="1">
      <alignment horizontal="center" vertical="center" wrapText="1"/>
    </xf>
    <xf numFmtId="0" fontId="11" fillId="0" borderId="14" xfId="0" applyFont="1" applyBorder="1" applyAlignment="1">
      <alignment horizontal="center" vertical="center" wrapText="1"/>
    </xf>
    <xf numFmtId="0" fontId="11" fillId="6" borderId="1" xfId="0" applyFont="1" applyFill="1" applyBorder="1" applyAlignment="1">
      <alignment horizontal="center" vertical="center" wrapText="1"/>
    </xf>
    <xf numFmtId="0" fontId="11" fillId="6" borderId="11" xfId="0" applyFont="1" applyFill="1" applyBorder="1" applyAlignment="1">
      <alignment horizontal="center" vertical="center" wrapText="1"/>
    </xf>
    <xf numFmtId="0" fontId="11" fillId="6" borderId="13" xfId="0" applyFont="1" applyFill="1" applyBorder="1" applyAlignment="1">
      <alignment horizontal="center" vertical="center" wrapText="1"/>
    </xf>
    <xf numFmtId="0" fontId="10" fillId="0" borderId="11" xfId="0" applyFont="1" applyBorder="1" applyAlignment="1" applyProtection="1">
      <alignment horizontal="justify" vertical="center" wrapText="1"/>
      <protection locked="0"/>
    </xf>
    <xf numFmtId="0" fontId="3" fillId="0" borderId="13" xfId="0" applyFont="1" applyBorder="1" applyAlignment="1" applyProtection="1">
      <alignment horizontal="justify" vertical="center"/>
      <protection locked="0"/>
    </xf>
    <xf numFmtId="0" fontId="11" fillId="0" borderId="11" xfId="0" applyFont="1" applyBorder="1" applyAlignment="1" applyProtection="1">
      <alignment horizontal="center" vertical="center"/>
      <protection locked="0"/>
    </xf>
    <xf numFmtId="0" fontId="11" fillId="0" borderId="13" xfId="0" applyFont="1" applyBorder="1" applyAlignment="1" applyProtection="1">
      <alignment horizontal="center" vertical="center"/>
      <protection locked="0"/>
    </xf>
    <xf numFmtId="0" fontId="11" fillId="0" borderId="14" xfId="0" applyFont="1" applyBorder="1" applyAlignment="1" applyProtection="1">
      <alignment horizontal="center" vertical="center"/>
      <protection locked="0"/>
    </xf>
    <xf numFmtId="0" fontId="10" fillId="0" borderId="1" xfId="0" applyFont="1" applyBorder="1" applyAlignment="1" applyProtection="1">
      <alignment horizontal="justify" vertical="center"/>
      <protection locked="0"/>
    </xf>
    <xf numFmtId="0" fontId="10" fillId="0" borderId="11" xfId="0" applyFont="1" applyBorder="1" applyAlignment="1" applyProtection="1">
      <alignment horizontal="justify" vertical="center"/>
      <protection locked="0"/>
    </xf>
    <xf numFmtId="0" fontId="10" fillId="0" borderId="1" xfId="0" applyFont="1" applyBorder="1" applyAlignment="1" applyProtection="1">
      <alignment horizontal="center" vertical="center"/>
      <protection locked="0"/>
    </xf>
    <xf numFmtId="0" fontId="10" fillId="0" borderId="11" xfId="0" applyFont="1" applyBorder="1" applyAlignment="1" applyProtection="1">
      <alignment horizontal="center" vertical="center"/>
      <protection locked="0"/>
    </xf>
    <xf numFmtId="0" fontId="4" fillId="0" borderId="1" xfId="0" applyFont="1" applyBorder="1" applyAlignment="1">
      <alignment horizontal="center" vertical="center" wrapText="1"/>
    </xf>
    <xf numFmtId="0" fontId="9" fillId="0" borderId="1" xfId="0" applyFont="1" applyBorder="1" applyAlignment="1" applyProtection="1">
      <alignment horizontal="center" vertical="center"/>
      <protection locked="0"/>
    </xf>
    <xf numFmtId="0" fontId="9" fillId="0" borderId="11" xfId="0" applyFont="1" applyBorder="1" applyAlignment="1" applyProtection="1">
      <alignment horizontal="center" vertical="center"/>
      <protection locked="0"/>
    </xf>
    <xf numFmtId="0" fontId="7" fillId="0" borderId="11" xfId="0" applyFont="1" applyBorder="1" applyAlignment="1">
      <alignment horizontal="center" vertical="center" wrapText="1"/>
    </xf>
    <xf numFmtId="0" fontId="7" fillId="0" borderId="13" xfId="0" applyFont="1" applyBorder="1" applyAlignment="1">
      <alignment horizontal="center" vertical="center" wrapText="1"/>
    </xf>
    <xf numFmtId="0" fontId="3" fillId="0" borderId="1"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8" fillId="2" borderId="11" xfId="0" applyFont="1" applyFill="1" applyBorder="1" applyAlignment="1">
      <alignment horizontal="center" vertical="center"/>
    </xf>
    <xf numFmtId="0" fontId="8" fillId="2" borderId="13" xfId="0" applyFont="1" applyFill="1" applyBorder="1" applyAlignment="1">
      <alignment horizontal="center" vertical="center"/>
    </xf>
    <xf numFmtId="0" fontId="20" fillId="0" borderId="1" xfId="0" applyFont="1" applyBorder="1" applyAlignment="1" applyProtection="1">
      <alignment horizontal="justify" vertical="center" wrapText="1"/>
      <protection locked="0"/>
    </xf>
    <xf numFmtId="0" fontId="20" fillId="0" borderId="11" xfId="0" applyFont="1" applyBorder="1" applyAlignment="1" applyProtection="1">
      <alignment horizontal="justify" vertical="center" wrapText="1"/>
      <protection locked="0"/>
    </xf>
    <xf numFmtId="1" fontId="11" fillId="0" borderId="44" xfId="0" applyNumberFormat="1" applyFont="1" applyBorder="1" applyAlignment="1">
      <alignment horizontal="center" vertical="center" wrapText="1"/>
    </xf>
    <xf numFmtId="1" fontId="11" fillId="0" borderId="17" xfId="0" applyNumberFormat="1" applyFont="1" applyBorder="1" applyAlignment="1">
      <alignment horizontal="center" vertical="center" wrapText="1"/>
    </xf>
    <xf numFmtId="0" fontId="12" fillId="0" borderId="11" xfId="0" applyFont="1" applyBorder="1" applyAlignment="1">
      <alignment horizontal="center" vertical="center" wrapText="1"/>
    </xf>
    <xf numFmtId="0" fontId="12" fillId="0" borderId="13" xfId="0" applyFont="1" applyBorder="1" applyAlignment="1">
      <alignment horizontal="center" vertical="center" wrapText="1"/>
    </xf>
    <xf numFmtId="0" fontId="12" fillId="0" borderId="14" xfId="0" applyFont="1" applyBorder="1" applyAlignment="1">
      <alignment horizontal="center" vertical="center" wrapText="1"/>
    </xf>
    <xf numFmtId="0" fontId="11" fillId="5" borderId="1" xfId="0" applyFont="1" applyFill="1" applyBorder="1" applyAlignment="1">
      <alignment horizontal="center" vertical="center"/>
    </xf>
    <xf numFmtId="0" fontId="3" fillId="0" borderId="11" xfId="0" applyFont="1" applyBorder="1" applyAlignment="1">
      <alignment horizontal="center" vertical="center"/>
    </xf>
    <xf numFmtId="0" fontId="3" fillId="0" borderId="13" xfId="0" applyFont="1" applyBorder="1" applyAlignment="1">
      <alignment horizontal="center" vertical="center"/>
    </xf>
    <xf numFmtId="0" fontId="12" fillId="0" borderId="1" xfId="0" applyFont="1" applyBorder="1" applyAlignment="1" applyProtection="1">
      <alignment horizontal="justify" vertical="center" wrapText="1"/>
      <protection locked="0"/>
    </xf>
    <xf numFmtId="0" fontId="12" fillId="0" borderId="11" xfId="0" applyFont="1" applyBorder="1" applyAlignment="1" applyProtection="1">
      <alignment horizontal="justify" vertical="center" wrapText="1"/>
      <protection locked="0"/>
    </xf>
    <xf numFmtId="0" fontId="12" fillId="0" borderId="13" xfId="0" applyFont="1" applyBorder="1" applyAlignment="1" applyProtection="1">
      <alignment horizontal="justify" vertical="center" wrapText="1"/>
      <protection locked="0"/>
    </xf>
    <xf numFmtId="0" fontId="12" fillId="0" borderId="1" xfId="0" applyFont="1" applyBorder="1" applyAlignment="1" applyProtection="1">
      <alignment horizontal="center" vertical="center" wrapText="1"/>
      <protection locked="0"/>
    </xf>
    <xf numFmtId="0" fontId="12" fillId="0" borderId="1" xfId="0" applyFont="1" applyBorder="1" applyAlignment="1" applyProtection="1">
      <alignment horizontal="center" vertical="center"/>
      <protection locked="0"/>
    </xf>
    <xf numFmtId="0" fontId="12" fillId="0" borderId="11" xfId="0" applyFont="1" applyBorder="1" applyAlignment="1" applyProtection="1">
      <alignment horizontal="center" vertical="center"/>
      <protection locked="0"/>
    </xf>
    <xf numFmtId="0" fontId="7" fillId="0" borderId="1" xfId="0" applyFont="1" applyBorder="1" applyAlignment="1" applyProtection="1">
      <alignment horizontal="center" vertical="center" wrapText="1"/>
      <protection locked="0"/>
    </xf>
    <xf numFmtId="0" fontId="7" fillId="0" borderId="11" xfId="0" applyFont="1" applyBorder="1" applyAlignment="1" applyProtection="1">
      <alignment horizontal="center" vertical="center" wrapText="1"/>
      <protection locked="0"/>
    </xf>
    <xf numFmtId="0" fontId="10" fillId="0" borderId="13" xfId="0" applyFont="1" applyBorder="1" applyAlignment="1" applyProtection="1">
      <alignment horizontal="justify" vertical="center"/>
      <protection locked="0"/>
    </xf>
    <xf numFmtId="0" fontId="10" fillId="0" borderId="14" xfId="0" applyFont="1" applyBorder="1" applyAlignment="1" applyProtection="1">
      <alignment horizontal="justify" vertical="center"/>
      <protection locked="0"/>
    </xf>
    <xf numFmtId="0" fontId="23" fillId="0" borderId="1" xfId="0" applyFont="1" applyBorder="1" applyAlignment="1" applyProtection="1">
      <alignment horizontal="justify" vertical="center" wrapText="1"/>
      <protection locked="0"/>
    </xf>
    <xf numFmtId="0" fontId="23" fillId="0" borderId="11" xfId="0" applyFont="1" applyBorder="1" applyAlignment="1" applyProtection="1">
      <alignment horizontal="justify" vertical="center" wrapText="1"/>
      <protection locked="0"/>
    </xf>
    <xf numFmtId="0" fontId="10" fillId="0" borderId="1" xfId="0" applyFont="1" applyBorder="1" applyAlignment="1" applyProtection="1">
      <alignment horizontal="center" vertical="center" wrapText="1"/>
      <protection locked="0"/>
    </xf>
    <xf numFmtId="0" fontId="10" fillId="0" borderId="11" xfId="0" applyFont="1" applyBorder="1" applyAlignment="1" applyProtection="1">
      <alignment horizontal="center" vertical="center" wrapText="1"/>
      <protection locked="0"/>
    </xf>
    <xf numFmtId="0" fontId="12" fillId="0" borderId="18" xfId="0" applyFont="1" applyBorder="1" applyAlignment="1">
      <alignment horizontal="center" vertical="center" wrapText="1"/>
    </xf>
    <xf numFmtId="0" fontId="12" fillId="0" borderId="17" xfId="0" applyFont="1" applyBorder="1" applyAlignment="1">
      <alignment horizontal="center" vertical="center" wrapText="1"/>
    </xf>
    <xf numFmtId="0" fontId="12" fillId="5" borderId="1" xfId="0" applyFont="1" applyFill="1" applyBorder="1" applyAlignment="1">
      <alignment horizontal="center" vertical="center" wrapText="1"/>
    </xf>
    <xf numFmtId="0" fontId="12" fillId="5" borderId="11" xfId="0" applyFont="1" applyFill="1" applyBorder="1" applyAlignment="1">
      <alignment horizontal="center" vertical="center" wrapText="1"/>
    </xf>
    <xf numFmtId="0" fontId="12" fillId="6" borderId="1" xfId="0" applyFont="1" applyFill="1" applyBorder="1" applyAlignment="1">
      <alignment horizontal="center" vertical="center" wrapText="1"/>
    </xf>
    <xf numFmtId="0" fontId="12" fillId="6" borderId="11" xfId="0" applyFont="1" applyFill="1" applyBorder="1" applyAlignment="1">
      <alignment horizontal="center" vertical="center" wrapText="1"/>
    </xf>
    <xf numFmtId="0" fontId="12" fillId="6" borderId="13" xfId="0" applyFont="1" applyFill="1" applyBorder="1" applyAlignment="1">
      <alignment horizontal="center" vertical="center" wrapText="1"/>
    </xf>
    <xf numFmtId="0" fontId="12" fillId="0" borderId="13" xfId="0" applyFont="1" applyBorder="1" applyAlignment="1" applyProtection="1">
      <alignment horizontal="center" vertical="center"/>
      <protection locked="0"/>
    </xf>
    <xf numFmtId="0" fontId="12" fillId="0" borderId="14" xfId="0" applyFont="1" applyBorder="1" applyAlignment="1" applyProtection="1">
      <alignment horizontal="center" vertical="center"/>
      <protection locked="0"/>
    </xf>
    <xf numFmtId="0" fontId="10" fillId="0" borderId="11" xfId="0" applyFont="1" applyBorder="1" applyAlignment="1">
      <alignment horizontal="center" vertical="center"/>
    </xf>
    <xf numFmtId="0" fontId="10" fillId="0" borderId="13" xfId="0" applyFont="1" applyBorder="1" applyAlignment="1">
      <alignment horizontal="center" vertical="center"/>
    </xf>
    <xf numFmtId="0" fontId="12" fillId="0" borderId="1"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1" xfId="0" applyFont="1" applyBorder="1" applyAlignment="1" applyProtection="1">
      <alignment horizontal="center" vertical="center" wrapText="1"/>
      <protection locked="0"/>
    </xf>
    <xf numFmtId="0" fontId="8" fillId="0" borderId="11" xfId="0" applyFont="1" applyBorder="1" applyAlignment="1" applyProtection="1">
      <alignment horizontal="center" vertical="center" wrapText="1"/>
      <protection locked="0"/>
    </xf>
    <xf numFmtId="1" fontId="12" fillId="0" borderId="44" xfId="0" applyNumberFormat="1" applyFont="1" applyBorder="1" applyAlignment="1">
      <alignment horizontal="center" vertical="center" wrapText="1"/>
    </xf>
    <xf numFmtId="1" fontId="12" fillId="0" borderId="17" xfId="0" applyNumberFormat="1" applyFont="1" applyBorder="1" applyAlignment="1">
      <alignment horizontal="center" vertical="center" wrapText="1"/>
    </xf>
    <xf numFmtId="0" fontId="12" fillId="5" borderId="1" xfId="0" applyFont="1" applyFill="1" applyBorder="1" applyAlignment="1">
      <alignment horizontal="center" vertical="center"/>
    </xf>
    <xf numFmtId="0" fontId="7" fillId="3" borderId="11" xfId="0" applyFont="1" applyFill="1" applyBorder="1" applyAlignment="1">
      <alignment horizontal="center" vertical="center" wrapText="1"/>
    </xf>
    <xf numFmtId="0" fontId="7" fillId="3" borderId="14" xfId="0" applyFont="1" applyFill="1" applyBorder="1" applyAlignment="1">
      <alignment horizontal="center" vertical="center" wrapText="1"/>
    </xf>
    <xf numFmtId="0" fontId="2" fillId="3" borderId="11" xfId="0" applyFont="1" applyFill="1" applyBorder="1" applyAlignment="1">
      <alignment horizontal="center" vertical="center" wrapText="1"/>
    </xf>
    <xf numFmtId="0" fontId="2" fillId="3" borderId="14"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2" fillId="3" borderId="1" xfId="0" applyFont="1" applyFill="1" applyBorder="1" applyAlignment="1">
      <alignment horizontal="center" vertical="center"/>
    </xf>
    <xf numFmtId="0" fontId="2" fillId="3" borderId="5" xfId="0" applyFont="1" applyFill="1" applyBorder="1" applyAlignment="1">
      <alignment horizontal="center" vertical="center"/>
    </xf>
    <xf numFmtId="0" fontId="2" fillId="3" borderId="10" xfId="0" applyFont="1" applyFill="1" applyBorder="1" applyAlignment="1">
      <alignment horizontal="center" vertical="center"/>
    </xf>
    <xf numFmtId="0" fontId="2" fillId="3" borderId="6" xfId="0" applyFont="1" applyFill="1" applyBorder="1" applyAlignment="1">
      <alignment horizontal="center" vertical="center"/>
    </xf>
    <xf numFmtId="0" fontId="2" fillId="3" borderId="14" xfId="0" applyFont="1" applyFill="1" applyBorder="1" applyAlignment="1">
      <alignment horizontal="center" vertical="center"/>
    </xf>
    <xf numFmtId="0" fontId="2" fillId="3" borderId="11" xfId="0" applyFont="1" applyFill="1" applyBorder="1" applyAlignment="1">
      <alignment horizontal="center" vertical="center"/>
    </xf>
    <xf numFmtId="0" fontId="2" fillId="3" borderId="13" xfId="0" applyFont="1" applyFill="1" applyBorder="1" applyAlignment="1">
      <alignment horizontal="center" vertical="center" wrapText="1"/>
    </xf>
    <xf numFmtId="0" fontId="2" fillId="3" borderId="8" xfId="0" applyFont="1" applyFill="1" applyBorder="1" applyAlignment="1">
      <alignment horizontal="center" vertical="center"/>
    </xf>
    <xf numFmtId="0" fontId="2" fillId="3" borderId="13" xfId="0" applyFont="1" applyFill="1" applyBorder="1" applyAlignment="1">
      <alignment horizontal="center" vertical="center"/>
    </xf>
    <xf numFmtId="0" fontId="2" fillId="3" borderId="12" xfId="0" applyFont="1" applyFill="1" applyBorder="1" applyAlignment="1">
      <alignment horizontal="center" vertical="center"/>
    </xf>
    <xf numFmtId="0" fontId="2" fillId="3" borderId="0" xfId="0" applyFont="1" applyFill="1" applyAlignment="1">
      <alignment horizontal="center" vertical="center"/>
    </xf>
    <xf numFmtId="0" fontId="2" fillId="3" borderId="7" xfId="0" applyFont="1" applyFill="1" applyBorder="1" applyAlignment="1">
      <alignment horizontal="center" vertical="center"/>
    </xf>
    <xf numFmtId="0" fontId="2" fillId="3" borderId="1" xfId="0" applyFont="1" applyFill="1" applyBorder="1" applyAlignment="1" applyProtection="1">
      <alignment horizontal="left" vertical="center"/>
      <protection locked="0"/>
    </xf>
    <xf numFmtId="14" fontId="7" fillId="0" borderId="1" xfId="0" applyNumberFormat="1" applyFont="1" applyBorder="1" applyAlignment="1" applyProtection="1">
      <alignment horizontal="center" vertical="center"/>
      <protection locked="0"/>
    </xf>
    <xf numFmtId="0" fontId="7" fillId="0" borderId="1" xfId="0" applyFont="1" applyBorder="1" applyAlignment="1" applyProtection="1">
      <alignment horizontal="center" vertical="center"/>
      <protection locked="0"/>
    </xf>
    <xf numFmtId="0" fontId="3" fillId="3" borderId="5" xfId="0" applyFont="1" applyFill="1" applyBorder="1" applyAlignment="1">
      <alignment horizontal="center" vertical="center"/>
    </xf>
    <xf numFmtId="0" fontId="3" fillId="3" borderId="10" xfId="0" applyFont="1" applyFill="1" applyBorder="1" applyAlignment="1">
      <alignment horizontal="center" vertical="center"/>
    </xf>
    <xf numFmtId="0" fontId="3" fillId="3" borderId="6" xfId="0" applyFont="1" applyFill="1" applyBorder="1" applyAlignment="1">
      <alignment horizontal="center" vertical="center"/>
    </xf>
    <xf numFmtId="0" fontId="2" fillId="2" borderId="5" xfId="0" applyFont="1" applyFill="1" applyBorder="1" applyAlignment="1">
      <alignment horizontal="right" vertical="center"/>
    </xf>
    <xf numFmtId="0" fontId="2" fillId="2" borderId="10" xfId="0" applyFont="1" applyFill="1" applyBorder="1" applyAlignment="1">
      <alignment horizontal="right" vertical="center"/>
    </xf>
    <xf numFmtId="0" fontId="2" fillId="2" borderId="6" xfId="0" applyFont="1" applyFill="1" applyBorder="1" applyAlignment="1">
      <alignment horizontal="right" vertical="center"/>
    </xf>
    <xf numFmtId="0" fontId="3" fillId="2" borderId="5" xfId="0" applyFont="1" applyFill="1" applyBorder="1" applyAlignment="1">
      <alignment horizontal="center" vertical="center"/>
    </xf>
    <xf numFmtId="0" fontId="3" fillId="2" borderId="6" xfId="0" applyFont="1" applyFill="1" applyBorder="1" applyAlignment="1">
      <alignment horizontal="center" vertical="center"/>
    </xf>
    <xf numFmtId="0" fontId="3" fillId="3" borderId="1" xfId="0" applyFont="1" applyFill="1" applyBorder="1" applyAlignment="1">
      <alignment horizontal="center" vertical="center"/>
    </xf>
    <xf numFmtId="0" fontId="2" fillId="0" borderId="5" xfId="0" applyFont="1" applyBorder="1" applyAlignment="1" applyProtection="1">
      <alignment horizontal="center" vertical="top" wrapText="1"/>
      <protection locked="0"/>
    </xf>
    <xf numFmtId="0" fontId="2" fillId="0" borderId="6" xfId="0" applyFont="1" applyBorder="1" applyAlignment="1" applyProtection="1">
      <alignment horizontal="center" vertical="top" wrapText="1"/>
      <protection locked="0"/>
    </xf>
    <xf numFmtId="0" fontId="2" fillId="0" borderId="1" xfId="0" applyFont="1" applyBorder="1" applyAlignment="1" applyProtection="1">
      <alignment horizontal="center" vertical="top" wrapText="1"/>
      <protection locked="0"/>
    </xf>
    <xf numFmtId="0" fontId="3" fillId="0" borderId="5" xfId="0" applyFont="1" applyBorder="1" applyAlignment="1" applyProtection="1">
      <alignment horizontal="center"/>
      <protection locked="0"/>
    </xf>
    <xf numFmtId="0" fontId="3" fillId="0" borderId="10" xfId="0" applyFont="1" applyBorder="1" applyAlignment="1" applyProtection="1">
      <alignment horizontal="center"/>
      <protection locked="0"/>
    </xf>
    <xf numFmtId="0" fontId="3" fillId="0" borderId="6" xfId="0" applyFont="1" applyBorder="1" applyAlignment="1" applyProtection="1">
      <alignment horizontal="center"/>
      <protection locked="0"/>
    </xf>
    <xf numFmtId="0" fontId="3" fillId="0" borderId="1" xfId="0" applyFont="1" applyBorder="1" applyAlignment="1" applyProtection="1">
      <alignment horizontal="center"/>
      <protection locked="0"/>
    </xf>
    <xf numFmtId="0" fontId="2" fillId="0" borderId="5" xfId="0" applyFont="1" applyBorder="1" applyAlignment="1" applyProtection="1">
      <alignment horizontal="center" vertical="center" wrapText="1"/>
      <protection locked="0"/>
    </xf>
    <xf numFmtId="0" fontId="2" fillId="0" borderId="6" xfId="0" applyFont="1" applyBorder="1" applyAlignment="1" applyProtection="1">
      <alignment horizontal="center" vertical="center" wrapText="1"/>
      <protection locked="0"/>
    </xf>
    <xf numFmtId="0" fontId="3" fillId="0" borderId="1" xfId="0" applyFont="1" applyBorder="1" applyAlignment="1" applyProtection="1">
      <alignment horizontal="left" vertical="top" wrapText="1"/>
      <protection locked="0"/>
    </xf>
    <xf numFmtId="14" fontId="3" fillId="0" borderId="5" xfId="0" applyNumberFormat="1"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6" xfId="0" applyFont="1" applyBorder="1" applyAlignment="1" applyProtection="1">
      <alignment horizontal="center" vertical="center"/>
      <protection locked="0"/>
    </xf>
    <xf numFmtId="0" fontId="3" fillId="0" borderId="12" xfId="0" applyFont="1" applyBorder="1" applyAlignment="1" applyProtection="1">
      <alignment horizontal="center" wrapText="1"/>
      <protection locked="0"/>
    </xf>
    <xf numFmtId="0" fontId="3" fillId="0" borderId="0" xfId="0" applyFont="1" applyAlignment="1" applyProtection="1">
      <alignment horizontal="center"/>
      <protection locked="0"/>
    </xf>
    <xf numFmtId="0" fontId="3" fillId="0" borderId="13" xfId="0" applyFont="1" applyBorder="1" applyAlignment="1" applyProtection="1">
      <alignment horizontal="justify" vertical="center" wrapText="1"/>
      <protection locked="0"/>
    </xf>
    <xf numFmtId="0" fontId="3" fillId="0" borderId="14" xfId="0" applyFont="1" applyBorder="1" applyAlignment="1" applyProtection="1">
      <alignment horizontal="justify" vertical="center" wrapText="1"/>
      <protection locked="0"/>
    </xf>
    <xf numFmtId="0" fontId="18" fillId="0" borderId="11" xfId="0" applyFont="1" applyBorder="1" applyAlignment="1" applyProtection="1">
      <alignment horizontal="center" vertical="center"/>
      <protection locked="0"/>
    </xf>
    <xf numFmtId="0" fontId="18" fillId="0" borderId="14" xfId="0" applyFont="1" applyBorder="1" applyAlignment="1" applyProtection="1">
      <alignment horizontal="center" vertical="center"/>
      <protection locked="0"/>
    </xf>
    <xf numFmtId="0" fontId="2" fillId="2" borderId="14" xfId="0" applyFont="1" applyFill="1" applyBorder="1" applyAlignment="1">
      <alignment horizontal="center" vertical="center" wrapText="1"/>
    </xf>
    <xf numFmtId="0" fontId="2" fillId="2" borderId="14" xfId="0" applyFont="1" applyFill="1" applyBorder="1" applyAlignment="1">
      <alignment horizontal="center" vertical="center"/>
    </xf>
    <xf numFmtId="0" fontId="2" fillId="2" borderId="1" xfId="0" applyFont="1" applyFill="1" applyBorder="1" applyAlignment="1">
      <alignment horizontal="center" vertical="center"/>
    </xf>
    <xf numFmtId="0" fontId="20" fillId="0" borderId="1" xfId="0" applyFont="1" applyBorder="1" applyAlignment="1" applyProtection="1">
      <alignment horizontal="center" vertical="center" wrapText="1"/>
      <protection locked="0"/>
    </xf>
    <xf numFmtId="0" fontId="20" fillId="0" borderId="11" xfId="0" applyFont="1" applyBorder="1" applyAlignment="1" applyProtection="1">
      <alignment horizontal="center" vertical="center" wrapText="1"/>
      <protection locked="0"/>
    </xf>
    <xf numFmtId="0" fontId="11" fillId="0" borderId="13" xfId="0" applyFont="1" applyBorder="1" applyAlignment="1">
      <alignment horizontal="center" vertical="top" wrapText="1"/>
    </xf>
    <xf numFmtId="0" fontId="11" fillId="0" borderId="14" xfId="0" applyFont="1" applyBorder="1" applyAlignment="1">
      <alignment horizontal="center" vertical="top" wrapText="1"/>
    </xf>
    <xf numFmtId="0" fontId="18" fillId="0" borderId="11" xfId="0" applyFont="1" applyBorder="1" applyAlignment="1" applyProtection="1">
      <alignment horizontal="center" vertical="center" wrapText="1"/>
      <protection locked="0"/>
    </xf>
    <xf numFmtId="0" fontId="18" fillId="0" borderId="13" xfId="0" applyFont="1" applyBorder="1" applyAlignment="1" applyProtection="1">
      <alignment horizontal="center" vertical="center" wrapText="1"/>
      <protection locked="0"/>
    </xf>
    <xf numFmtId="0" fontId="18" fillId="0" borderId="14" xfId="0" applyFont="1" applyBorder="1" applyAlignment="1" applyProtection="1">
      <alignment horizontal="center" vertical="center" wrapText="1"/>
      <protection locked="0"/>
    </xf>
    <xf numFmtId="14" fontId="18" fillId="0" borderId="11" xfId="0" applyNumberFormat="1" applyFont="1" applyBorder="1" applyAlignment="1" applyProtection="1">
      <alignment horizontal="center" vertical="center"/>
      <protection locked="0"/>
    </xf>
    <xf numFmtId="0" fontId="18" fillId="0" borderId="13" xfId="0" applyFont="1" applyBorder="1" applyAlignment="1" applyProtection="1">
      <alignment horizontal="center" vertical="center"/>
      <protection locked="0"/>
    </xf>
    <xf numFmtId="0" fontId="13" fillId="0" borderId="11" xfId="0" applyFont="1" applyBorder="1" applyAlignment="1" applyProtection="1">
      <alignment horizontal="center" vertical="center" wrapText="1"/>
      <protection locked="0"/>
    </xf>
    <xf numFmtId="0" fontId="13" fillId="0" borderId="13" xfId="0" applyFont="1" applyBorder="1" applyAlignment="1" applyProtection="1">
      <alignment horizontal="center" vertical="center" wrapText="1"/>
      <protection locked="0"/>
    </xf>
    <xf numFmtId="0" fontId="13" fillId="0" borderId="14" xfId="0" applyFont="1" applyBorder="1" applyAlignment="1" applyProtection="1">
      <alignment horizontal="center" vertical="center" wrapText="1"/>
      <protection locked="0"/>
    </xf>
    <xf numFmtId="14" fontId="3" fillId="0" borderId="1" xfId="0" applyNumberFormat="1" applyFont="1" applyBorder="1" applyAlignment="1" applyProtection="1">
      <alignment horizontal="center"/>
      <protection locked="0"/>
    </xf>
    <xf numFmtId="14" fontId="3" fillId="0" borderId="11" xfId="0" applyNumberFormat="1" applyFont="1" applyBorder="1" applyAlignment="1" applyProtection="1">
      <alignment horizontal="center"/>
      <protection locked="0"/>
    </xf>
    <xf numFmtId="0" fontId="3" fillId="0" borderId="11" xfId="0" applyFont="1" applyBorder="1" applyAlignment="1" applyProtection="1">
      <alignment horizontal="center"/>
      <protection locked="0"/>
    </xf>
    <xf numFmtId="0" fontId="32" fillId="0" borderId="11" xfId="0" applyFont="1" applyBorder="1" applyAlignment="1" applyProtection="1">
      <alignment horizontal="center" vertical="center" wrapText="1"/>
      <protection locked="0"/>
    </xf>
    <xf numFmtId="0" fontId="32" fillId="0" borderId="13" xfId="0" applyFont="1" applyBorder="1" applyAlignment="1" applyProtection="1">
      <alignment horizontal="center" vertical="center" wrapText="1"/>
      <protection locked="0"/>
    </xf>
    <xf numFmtId="0" fontId="32" fillId="0" borderId="14" xfId="0" applyFont="1" applyBorder="1" applyAlignment="1" applyProtection="1">
      <alignment horizontal="center" vertical="center" wrapText="1"/>
      <protection locked="0"/>
    </xf>
    <xf numFmtId="0" fontId="29" fillId="2" borderId="11" xfId="0" applyFont="1" applyFill="1" applyBorder="1" applyAlignment="1">
      <alignment horizontal="center" vertical="center"/>
    </xf>
    <xf numFmtId="0" fontId="29" fillId="2" borderId="13" xfId="0" applyFont="1" applyFill="1" applyBorder="1" applyAlignment="1">
      <alignment horizontal="center" vertical="center"/>
    </xf>
    <xf numFmtId="0" fontId="37" fillId="0" borderId="11" xfId="0" applyFont="1" applyBorder="1" applyAlignment="1" applyProtection="1">
      <alignment horizontal="justify" vertical="center" wrapText="1"/>
      <protection locked="0"/>
    </xf>
    <xf numFmtId="0" fontId="37" fillId="0" borderId="13" xfId="0" applyFont="1" applyBorder="1" applyAlignment="1" applyProtection="1">
      <alignment horizontal="justify" vertical="center" wrapText="1"/>
      <protection locked="0"/>
    </xf>
    <xf numFmtId="0" fontId="37" fillId="0" borderId="14" xfId="0" applyFont="1" applyBorder="1" applyAlignment="1" applyProtection="1">
      <alignment horizontal="justify" vertical="center" wrapText="1"/>
      <protection locked="0"/>
    </xf>
    <xf numFmtId="0" fontId="3" fillId="0" borderId="11" xfId="0" applyFont="1" applyBorder="1" applyAlignment="1">
      <alignment horizontal="center"/>
    </xf>
    <xf numFmtId="0" fontId="3" fillId="0" borderId="13" xfId="0" applyFont="1" applyBorder="1" applyAlignment="1">
      <alignment horizontal="center"/>
    </xf>
    <xf numFmtId="0" fontId="11" fillId="0" borderId="1" xfId="0" applyFont="1" applyBorder="1" applyAlignment="1" applyProtection="1">
      <alignment horizontal="center" vertical="top" wrapText="1"/>
      <protection locked="0"/>
    </xf>
    <xf numFmtId="0" fontId="11" fillId="0" borderId="11" xfId="0" applyFont="1" applyBorder="1" applyAlignment="1" applyProtection="1">
      <alignment horizontal="center" vertical="top" wrapText="1"/>
      <protection locked="0"/>
    </xf>
    <xf numFmtId="0" fontId="9" fillId="0" borderId="11" xfId="0" applyFont="1" applyBorder="1" applyAlignment="1" applyProtection="1">
      <alignment horizontal="center" vertical="top" wrapText="1"/>
      <protection locked="0"/>
    </xf>
    <xf numFmtId="0" fontId="9" fillId="0" borderId="13" xfId="0" applyFont="1" applyBorder="1" applyAlignment="1" applyProtection="1">
      <alignment horizontal="center" vertical="top" wrapText="1"/>
      <protection locked="0"/>
    </xf>
    <xf numFmtId="0" fontId="32" fillId="0" borderId="11" xfId="0" applyFont="1" applyBorder="1" applyAlignment="1" applyProtection="1">
      <alignment horizontal="justify" vertical="top" wrapText="1"/>
      <protection locked="0"/>
    </xf>
    <xf numFmtId="0" fontId="32" fillId="0" borderId="13" xfId="0" applyFont="1" applyBorder="1" applyAlignment="1" applyProtection="1">
      <alignment horizontal="justify" vertical="top"/>
      <protection locked="0"/>
    </xf>
    <xf numFmtId="0" fontId="32" fillId="0" borderId="14" xfId="0" applyFont="1" applyBorder="1" applyAlignment="1" applyProtection="1">
      <alignment horizontal="justify" vertical="top"/>
      <protection locked="0"/>
    </xf>
    <xf numFmtId="0" fontId="9" fillId="0" borderId="1" xfId="0" applyFont="1" applyBorder="1" applyAlignment="1" applyProtection="1">
      <alignment horizontal="center" vertical="center" wrapText="1"/>
      <protection locked="0"/>
    </xf>
    <xf numFmtId="0" fontId="13" fillId="0" borderId="11" xfId="0" applyFont="1" applyBorder="1" applyAlignment="1" applyProtection="1">
      <alignment horizontal="justify" vertical="center" wrapText="1"/>
      <protection locked="0"/>
    </xf>
    <xf numFmtId="0" fontId="13" fillId="0" borderId="13" xfId="0" applyFont="1" applyBorder="1" applyAlignment="1" applyProtection="1">
      <alignment horizontal="justify" vertical="center" wrapText="1"/>
      <protection locked="0"/>
    </xf>
    <xf numFmtId="0" fontId="18" fillId="0" borderId="11" xfId="0" applyFont="1" applyBorder="1" applyAlignment="1" applyProtection="1">
      <alignment horizontal="justify" vertical="center" wrapText="1"/>
      <protection locked="0"/>
    </xf>
    <xf numFmtId="0" fontId="18" fillId="0" borderId="13" xfId="0" applyFont="1" applyBorder="1" applyAlignment="1" applyProtection="1">
      <alignment horizontal="justify" vertical="center"/>
      <protection locked="0"/>
    </xf>
    <xf numFmtId="0" fontId="18" fillId="0" borderId="14" xfId="0" applyFont="1" applyBorder="1" applyAlignment="1" applyProtection="1">
      <alignment horizontal="justify" vertical="center"/>
      <protection locked="0"/>
    </xf>
    <xf numFmtId="0" fontId="29" fillId="0" borderId="1" xfId="0" applyFont="1" applyBorder="1" applyAlignment="1" applyProtection="1">
      <alignment horizontal="center" vertical="center" wrapText="1"/>
      <protection locked="0"/>
    </xf>
    <xf numFmtId="0" fontId="29" fillId="0" borderId="11" xfId="0" applyFont="1" applyBorder="1" applyAlignment="1" applyProtection="1">
      <alignment horizontal="center" vertical="center" wrapText="1"/>
      <protection locked="0"/>
    </xf>
    <xf numFmtId="0" fontId="13" fillId="0" borderId="1" xfId="0" applyFont="1" applyBorder="1" applyAlignment="1" applyProtection="1">
      <alignment horizontal="center" vertical="center" wrapText="1"/>
      <protection locked="0"/>
    </xf>
    <xf numFmtId="0" fontId="32" fillId="0" borderId="13" xfId="0" applyFont="1" applyBorder="1" applyAlignment="1" applyProtection="1">
      <alignment horizontal="center" vertical="center"/>
      <protection locked="0"/>
    </xf>
    <xf numFmtId="0" fontId="32" fillId="0" borderId="14" xfId="0" applyFont="1" applyBorder="1" applyAlignment="1" applyProtection="1">
      <alignment horizontal="center" vertical="center"/>
      <protection locked="0"/>
    </xf>
    <xf numFmtId="0" fontId="35" fillId="0" borderId="11" xfId="0" applyFont="1" applyBorder="1" applyAlignment="1" applyProtection="1">
      <alignment horizontal="justify" vertical="center" wrapText="1"/>
      <protection locked="0"/>
    </xf>
    <xf numFmtId="0" fontId="35" fillId="0" borderId="13" xfId="0" applyFont="1" applyBorder="1" applyAlignment="1" applyProtection="1">
      <alignment horizontal="justify" vertical="center"/>
      <protection locked="0"/>
    </xf>
    <xf numFmtId="0" fontId="35" fillId="0" borderId="14" xfId="0" applyFont="1" applyBorder="1" applyAlignment="1" applyProtection="1">
      <alignment horizontal="justify" vertical="center"/>
      <protection locked="0"/>
    </xf>
    <xf numFmtId="0" fontId="32" fillId="0" borderId="11" xfId="0" applyFont="1" applyBorder="1" applyAlignment="1" applyProtection="1">
      <alignment horizontal="center" vertical="center"/>
      <protection locked="0"/>
    </xf>
    <xf numFmtId="0" fontId="32" fillId="0" borderId="11" xfId="0" applyFont="1" applyBorder="1" applyAlignment="1" applyProtection="1">
      <alignment horizontal="justify" vertical="center" wrapText="1"/>
      <protection locked="0"/>
    </xf>
    <xf numFmtId="0" fontId="32" fillId="0" borderId="13" xfId="0" applyFont="1" applyBorder="1" applyAlignment="1" applyProtection="1">
      <alignment horizontal="justify" vertical="center"/>
      <protection locked="0"/>
    </xf>
    <xf numFmtId="0" fontId="32" fillId="0" borderId="14" xfId="0" applyFont="1" applyBorder="1" applyAlignment="1" applyProtection="1">
      <alignment horizontal="justify" vertical="center"/>
      <protection locked="0"/>
    </xf>
    <xf numFmtId="0" fontId="18" fillId="0" borderId="13" xfId="0" applyFont="1" applyBorder="1" applyAlignment="1" applyProtection="1">
      <alignment horizontal="justify" vertical="center" wrapText="1"/>
      <protection locked="0"/>
    </xf>
    <xf numFmtId="0" fontId="35" fillId="0" borderId="11" xfId="0" applyFont="1" applyBorder="1" applyAlignment="1" applyProtection="1">
      <alignment horizontal="center" vertical="center" wrapText="1"/>
      <protection locked="0"/>
    </xf>
    <xf numFmtId="0" fontId="35" fillId="0" borderId="13" xfId="0" applyFont="1" applyBorder="1" applyAlignment="1" applyProtection="1">
      <alignment horizontal="center" vertical="center" wrapText="1"/>
      <protection locked="0"/>
    </xf>
    <xf numFmtId="0" fontId="35" fillId="0" borderId="14" xfId="0" applyFont="1" applyBorder="1" applyAlignment="1" applyProtection="1">
      <alignment horizontal="center" vertical="center" wrapText="1"/>
      <protection locked="0"/>
    </xf>
    <xf numFmtId="0" fontId="9" fillId="0" borderId="11" xfId="0" applyFont="1" applyBorder="1" applyAlignment="1" applyProtection="1">
      <alignment horizontal="center" vertical="center" wrapText="1"/>
      <protection locked="0"/>
    </xf>
    <xf numFmtId="0" fontId="9" fillId="0" borderId="13" xfId="0" applyFont="1" applyBorder="1" applyAlignment="1" applyProtection="1">
      <alignment horizontal="center" vertical="center" wrapText="1"/>
      <protection locked="0"/>
    </xf>
    <xf numFmtId="0" fontId="18" fillId="0" borderId="11" xfId="0" applyFont="1" applyBorder="1" applyAlignment="1" applyProtection="1">
      <alignment horizontal="justify" vertical="top" wrapText="1"/>
      <protection locked="0"/>
    </xf>
    <xf numFmtId="0" fontId="18" fillId="0" borderId="13" xfId="0" applyFont="1" applyBorder="1" applyAlignment="1" applyProtection="1">
      <alignment horizontal="justify" vertical="top" wrapText="1"/>
      <protection locked="0"/>
    </xf>
    <xf numFmtId="0" fontId="18" fillId="0" borderId="14" xfId="0" applyFont="1" applyBorder="1" applyAlignment="1" applyProtection="1">
      <alignment horizontal="justify" vertical="top" wrapText="1"/>
      <protection locked="0"/>
    </xf>
    <xf numFmtId="0" fontId="18" fillId="0" borderId="1" xfId="0" applyFont="1" applyBorder="1" applyAlignment="1" applyProtection="1">
      <alignment horizontal="center" vertical="center" wrapText="1"/>
      <protection locked="0"/>
    </xf>
    <xf numFmtId="0" fontId="18" fillId="0" borderId="1" xfId="0" applyFont="1" applyBorder="1" applyAlignment="1" applyProtection="1">
      <alignment horizontal="center" vertical="center"/>
      <protection locked="0"/>
    </xf>
    <xf numFmtId="0" fontId="27" fillId="0" borderId="11" xfId="0" applyFont="1" applyBorder="1" applyAlignment="1" applyProtection="1">
      <alignment horizontal="center" vertical="center" wrapText="1"/>
      <protection locked="0"/>
    </xf>
    <xf numFmtId="0" fontId="27" fillId="0" borderId="13" xfId="0" applyFont="1" applyBorder="1" applyAlignment="1" applyProtection="1">
      <alignment horizontal="center" vertical="center" wrapText="1"/>
      <protection locked="0"/>
    </xf>
    <xf numFmtId="0" fontId="27" fillId="0" borderId="14" xfId="0" applyFont="1" applyBorder="1" applyAlignment="1" applyProtection="1">
      <alignment horizontal="center" vertical="center" wrapText="1"/>
      <protection locked="0"/>
    </xf>
    <xf numFmtId="14" fontId="32" fillId="0" borderId="11" xfId="0" applyNumberFormat="1" applyFont="1" applyBorder="1" applyAlignment="1" applyProtection="1">
      <alignment horizontal="center" vertical="center"/>
      <protection locked="0"/>
    </xf>
    <xf numFmtId="14" fontId="27" fillId="0" borderId="1" xfId="0" applyNumberFormat="1" applyFont="1" applyBorder="1" applyAlignment="1" applyProtection="1">
      <alignment horizontal="center" vertical="center"/>
      <protection locked="0"/>
    </xf>
    <xf numFmtId="14" fontId="27" fillId="0" borderId="11" xfId="0" applyNumberFormat="1" applyFont="1" applyBorder="1" applyAlignment="1" applyProtection="1">
      <alignment horizontal="center" vertical="center"/>
      <protection locked="0"/>
    </xf>
    <xf numFmtId="0" fontId="27" fillId="0" borderId="1" xfId="0" applyFont="1" applyBorder="1" applyAlignment="1" applyProtection="1">
      <alignment horizontal="center" vertical="center" wrapText="1"/>
      <protection locked="0"/>
    </xf>
    <xf numFmtId="0" fontId="34" fillId="0" borderId="1" xfId="0" applyFont="1" applyBorder="1" applyAlignment="1" applyProtection="1">
      <alignment horizontal="center" vertical="center" wrapText="1"/>
      <protection locked="0"/>
    </xf>
    <xf numFmtId="0" fontId="34" fillId="0" borderId="1" xfId="0" applyFont="1" applyBorder="1" applyAlignment="1" applyProtection="1">
      <alignment horizontal="center" vertical="center"/>
      <protection locked="0"/>
    </xf>
    <xf numFmtId="0" fontId="34" fillId="0" borderId="11" xfId="0" applyFont="1" applyBorder="1" applyAlignment="1" applyProtection="1">
      <alignment horizontal="center" vertical="center"/>
      <protection locked="0"/>
    </xf>
    <xf numFmtId="0" fontId="13" fillId="0" borderId="14" xfId="0" applyFont="1" applyBorder="1" applyAlignment="1" applyProtection="1">
      <alignment horizontal="justify" vertical="center" wrapText="1"/>
      <protection locked="0"/>
    </xf>
    <xf numFmtId="0" fontId="18" fillId="0" borderId="14" xfId="0" applyFont="1" applyBorder="1" applyAlignment="1" applyProtection="1">
      <alignment horizontal="justify" vertical="center" wrapText="1"/>
      <protection locked="0"/>
    </xf>
    <xf numFmtId="0" fontId="32" fillId="0" borderId="1" xfId="0" applyFont="1" applyBorder="1" applyAlignment="1" applyProtection="1">
      <alignment horizontal="center" vertical="center" wrapText="1"/>
      <protection locked="0"/>
    </xf>
    <xf numFmtId="0" fontId="32" fillId="0" borderId="1" xfId="0" applyFont="1" applyBorder="1" applyAlignment="1" applyProtection="1">
      <alignment horizontal="center" vertical="center"/>
      <protection locked="0"/>
    </xf>
    <xf numFmtId="14" fontId="32" fillId="0" borderId="11" xfId="0" applyNumberFormat="1" applyFont="1" applyBorder="1" applyAlignment="1" applyProtection="1">
      <alignment horizontal="center" vertical="center" wrapText="1"/>
      <protection locked="0"/>
    </xf>
    <xf numFmtId="0" fontId="33" fillId="0" borderId="1" xfId="0" applyFont="1" applyBorder="1" applyAlignment="1" applyProtection="1">
      <alignment horizontal="justify" vertical="center" wrapText="1"/>
      <protection locked="0"/>
    </xf>
    <xf numFmtId="0" fontId="33" fillId="0" borderId="1" xfId="0" applyFont="1" applyBorder="1" applyAlignment="1" applyProtection="1">
      <alignment horizontal="justify" vertical="center"/>
      <protection locked="0"/>
    </xf>
    <xf numFmtId="0" fontId="33" fillId="0" borderId="11" xfId="0" applyFont="1" applyBorder="1" applyAlignment="1" applyProtection="1">
      <alignment horizontal="justify" vertical="center"/>
      <protection locked="0"/>
    </xf>
    <xf numFmtId="0" fontId="27" fillId="0" borderId="1" xfId="0" applyFont="1" applyBorder="1" applyAlignment="1" applyProtection="1">
      <alignment horizontal="justify" vertical="center" wrapText="1"/>
      <protection locked="0"/>
    </xf>
    <xf numFmtId="0" fontId="27" fillId="0" borderId="1" xfId="0" applyFont="1" applyBorder="1" applyAlignment="1" applyProtection="1">
      <alignment horizontal="justify" vertical="center"/>
      <protection locked="0"/>
    </xf>
    <xf numFmtId="0" fontId="27" fillId="0" borderId="11" xfId="0" applyFont="1" applyBorder="1" applyAlignment="1" applyProtection="1">
      <alignment horizontal="justify" vertical="center"/>
      <protection locked="0"/>
    </xf>
    <xf numFmtId="0" fontId="32" fillId="0" borderId="1" xfId="0" applyFont="1" applyBorder="1" applyAlignment="1" applyProtection="1">
      <alignment horizontal="justify" vertical="center" wrapText="1"/>
      <protection locked="0"/>
    </xf>
    <xf numFmtId="0" fontId="32" fillId="0" borderId="1" xfId="0" applyFont="1" applyBorder="1" applyAlignment="1" applyProtection="1">
      <alignment horizontal="justify" vertical="center"/>
      <protection locked="0"/>
    </xf>
    <xf numFmtId="0" fontId="32" fillId="0" borderId="11" xfId="0" applyFont="1" applyBorder="1" applyAlignment="1" applyProtection="1">
      <alignment horizontal="justify" vertical="center"/>
      <protection locked="0"/>
    </xf>
    <xf numFmtId="0" fontId="13" fillId="0" borderId="1" xfId="0" applyFont="1" applyBorder="1" applyAlignment="1" applyProtection="1">
      <alignment horizontal="center" wrapText="1"/>
      <protection locked="0"/>
    </xf>
    <xf numFmtId="0" fontId="13" fillId="0" borderId="1" xfId="0" applyFont="1" applyBorder="1" applyAlignment="1" applyProtection="1">
      <alignment horizontal="center"/>
      <protection locked="0"/>
    </xf>
    <xf numFmtId="0" fontId="13" fillId="0" borderId="11" xfId="0" applyFont="1" applyBorder="1" applyAlignment="1" applyProtection="1">
      <alignment horizontal="center"/>
      <protection locked="0"/>
    </xf>
    <xf numFmtId="14" fontId="31" fillId="0" borderId="11" xfId="0" applyNumberFormat="1" applyFont="1" applyBorder="1" applyAlignment="1" applyProtection="1">
      <alignment horizontal="center" vertical="center"/>
      <protection locked="0"/>
    </xf>
    <xf numFmtId="0" fontId="31" fillId="0" borderId="13" xfId="0" applyFont="1" applyBorder="1" applyAlignment="1" applyProtection="1">
      <alignment horizontal="center" vertical="center"/>
      <protection locked="0"/>
    </xf>
    <xf numFmtId="0" fontId="31" fillId="0" borderId="14" xfId="0" applyFont="1" applyBorder="1" applyAlignment="1" applyProtection="1">
      <alignment horizontal="center" vertical="center"/>
      <protection locked="0"/>
    </xf>
    <xf numFmtId="14" fontId="32" fillId="0" borderId="1" xfId="0" applyNumberFormat="1" applyFont="1" applyBorder="1" applyAlignment="1" applyProtection="1">
      <alignment horizontal="center" vertical="center"/>
      <protection locked="0"/>
    </xf>
    <xf numFmtId="0" fontId="30" fillId="0" borderId="1" xfId="0" applyFont="1" applyBorder="1" applyAlignment="1" applyProtection="1">
      <alignment horizontal="justify" vertical="center" wrapText="1"/>
      <protection locked="0"/>
    </xf>
    <xf numFmtId="0" fontId="30" fillId="0" borderId="1" xfId="0" applyFont="1" applyBorder="1" applyAlignment="1" applyProtection="1">
      <alignment horizontal="justify" vertical="center"/>
      <protection locked="0"/>
    </xf>
    <xf numFmtId="0" fontId="30" fillId="0" borderId="11" xfId="0" applyFont="1" applyBorder="1" applyAlignment="1" applyProtection="1">
      <alignment horizontal="justify" vertical="center"/>
      <protection locked="0"/>
    </xf>
    <xf numFmtId="0" fontId="26" fillId="0" borderId="1" xfId="0" applyFont="1" applyBorder="1" applyAlignment="1" applyProtection="1">
      <alignment horizontal="center" vertical="top" wrapText="1"/>
      <protection locked="0"/>
    </xf>
    <xf numFmtId="0" fontId="26" fillId="0" borderId="11" xfId="0" applyFont="1" applyBorder="1" applyAlignment="1" applyProtection="1">
      <alignment horizontal="center" vertical="top" wrapText="1"/>
      <protection locked="0"/>
    </xf>
    <xf numFmtId="0" fontId="27" fillId="0" borderId="11" xfId="0" applyFont="1" applyBorder="1" applyAlignment="1" applyProtection="1">
      <alignment horizontal="justify" vertical="center" wrapText="1"/>
      <protection locked="0"/>
    </xf>
    <xf numFmtId="0" fontId="27" fillId="0" borderId="13" xfId="0" applyFont="1" applyBorder="1" applyAlignment="1" applyProtection="1">
      <alignment horizontal="justify" vertical="center"/>
      <protection locked="0"/>
    </xf>
    <xf numFmtId="0" fontId="27" fillId="0" borderId="14" xfId="0" applyFont="1" applyBorder="1" applyAlignment="1" applyProtection="1">
      <alignment horizontal="justify" vertical="center"/>
      <protection locked="0"/>
    </xf>
    <xf numFmtId="0" fontId="28" fillId="0" borderId="1" xfId="0" applyFont="1" applyBorder="1" applyAlignment="1" applyProtection="1">
      <alignment horizontal="center" vertical="center" wrapText="1"/>
      <protection locked="0"/>
    </xf>
    <xf numFmtId="0" fontId="28" fillId="0" borderId="1" xfId="0" applyFont="1" applyBorder="1" applyAlignment="1" applyProtection="1">
      <alignment horizontal="center" vertical="center"/>
      <protection locked="0"/>
    </xf>
    <xf numFmtId="0" fontId="28" fillId="0" borderId="11" xfId="0" applyFont="1" applyBorder="1" applyAlignment="1" applyProtection="1">
      <alignment horizontal="center" vertical="center"/>
      <protection locked="0"/>
    </xf>
    <xf numFmtId="0" fontId="27" fillId="0" borderId="13" xfId="0" applyFont="1" applyBorder="1" applyAlignment="1" applyProtection="1">
      <alignment horizontal="justify" vertical="center" wrapText="1"/>
      <protection locked="0"/>
    </xf>
    <xf numFmtId="0" fontId="27" fillId="0" borderId="14" xfId="0" applyFont="1" applyBorder="1" applyAlignment="1" applyProtection="1">
      <alignment horizontal="justify" vertical="center" wrapText="1"/>
      <protection locked="0"/>
    </xf>
    <xf numFmtId="0" fontId="27" fillId="0" borderId="1" xfId="0" applyFont="1" applyBorder="1" applyAlignment="1" applyProtection="1">
      <alignment horizontal="center" vertical="center"/>
      <protection locked="0"/>
    </xf>
    <xf numFmtId="0" fontId="27" fillId="0" borderId="11" xfId="0" applyFont="1" applyBorder="1" applyAlignment="1" applyProtection="1">
      <alignment horizontal="center" vertical="center"/>
      <protection locked="0"/>
    </xf>
    <xf numFmtId="0" fontId="2" fillId="3" borderId="1" xfId="0" applyFont="1" applyFill="1" applyBorder="1" applyAlignment="1">
      <alignment horizontal="center"/>
    </xf>
    <xf numFmtId="0" fontId="2" fillId="3" borderId="5" xfId="0" applyFont="1" applyFill="1" applyBorder="1" applyAlignment="1">
      <alignment horizontal="center"/>
    </xf>
    <xf numFmtId="0" fontId="2" fillId="3" borderId="10" xfId="0" applyFont="1" applyFill="1" applyBorder="1" applyAlignment="1">
      <alignment horizontal="center"/>
    </xf>
    <xf numFmtId="0" fontId="2" fillId="3" borderId="6" xfId="0" applyFont="1" applyFill="1" applyBorder="1" applyAlignment="1">
      <alignment horizontal="center"/>
    </xf>
    <xf numFmtId="0" fontId="2" fillId="3" borderId="14" xfId="0" applyFont="1" applyFill="1" applyBorder="1" applyAlignment="1">
      <alignment horizontal="center"/>
    </xf>
    <xf numFmtId="0" fontId="2" fillId="3" borderId="8" xfId="0" applyFont="1" applyFill="1" applyBorder="1" applyAlignment="1">
      <alignment horizont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14" fontId="2" fillId="2" borderId="5" xfId="0" applyNumberFormat="1" applyFont="1" applyFill="1" applyBorder="1" applyAlignment="1">
      <alignment horizontal="center" vertical="center"/>
    </xf>
    <xf numFmtId="0" fontId="4" fillId="3" borderId="1" xfId="0" applyFont="1" applyFill="1" applyBorder="1" applyAlignment="1" applyProtection="1">
      <alignment horizontal="left" vertical="center"/>
      <protection locked="0"/>
    </xf>
    <xf numFmtId="14" fontId="4" fillId="0" borderId="1" xfId="0" applyNumberFormat="1" applyFont="1" applyBorder="1" applyAlignment="1" applyProtection="1">
      <alignment horizontal="center" vertical="center"/>
      <protection locked="0"/>
    </xf>
    <xf numFmtId="0" fontId="4" fillId="0" borderId="1" xfId="0" applyFont="1" applyBorder="1" applyAlignment="1" applyProtection="1">
      <alignment horizontal="center" vertical="center"/>
      <protection locked="0"/>
    </xf>
    <xf numFmtId="0" fontId="6" fillId="3" borderId="5" xfId="0" applyFont="1" applyFill="1" applyBorder="1" applyAlignment="1">
      <alignment horizontal="center"/>
    </xf>
    <xf numFmtId="0" fontId="6" fillId="3" borderId="10" xfId="0" applyFont="1" applyFill="1" applyBorder="1" applyAlignment="1">
      <alignment horizontal="center"/>
    </xf>
    <xf numFmtId="0" fontId="6" fillId="3" borderId="6" xfId="0" applyFont="1" applyFill="1" applyBorder="1" applyAlignment="1">
      <alignment horizontal="center"/>
    </xf>
    <xf numFmtId="0" fontId="4" fillId="2" borderId="5" xfId="0" applyFont="1" applyFill="1" applyBorder="1" applyAlignment="1">
      <alignment horizontal="right" vertical="center"/>
    </xf>
    <xf numFmtId="0" fontId="4" fillId="2" borderId="10" xfId="0" applyFont="1" applyFill="1" applyBorder="1" applyAlignment="1">
      <alignment horizontal="right" vertical="center"/>
    </xf>
    <xf numFmtId="0" fontId="4" fillId="2" borderId="6" xfId="0" applyFont="1" applyFill="1" applyBorder="1" applyAlignment="1">
      <alignment horizontal="right" vertical="center"/>
    </xf>
    <xf numFmtId="0" fontId="6" fillId="2" borderId="5" xfId="0" applyFont="1" applyFill="1" applyBorder="1" applyAlignment="1">
      <alignment horizontal="center" vertical="center"/>
    </xf>
    <xf numFmtId="0" fontId="6" fillId="2" borderId="6" xfId="0" applyFont="1" applyFill="1" applyBorder="1" applyAlignment="1">
      <alignment horizontal="center" vertical="center"/>
    </xf>
    <xf numFmtId="0" fontId="6" fillId="3" borderId="1" xfId="0" applyFont="1" applyFill="1" applyBorder="1" applyAlignment="1">
      <alignment horizont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9" xfId="0" applyFont="1" applyFill="1" applyBorder="1" applyAlignment="1">
      <alignment horizontal="center" vertical="center"/>
    </xf>
    <xf numFmtId="49" fontId="2" fillId="2" borderId="5" xfId="0" applyNumberFormat="1" applyFont="1" applyFill="1" applyBorder="1" applyAlignment="1">
      <alignment horizontal="center" vertical="center"/>
    </xf>
    <xf numFmtId="49" fontId="2" fillId="2" borderId="6" xfId="0" applyNumberFormat="1" applyFont="1" applyFill="1" applyBorder="1" applyAlignment="1">
      <alignment horizontal="center" vertical="center"/>
    </xf>
    <xf numFmtId="0" fontId="3" fillId="0" borderId="5"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10" fillId="2" borderId="1" xfId="0" applyFont="1" applyFill="1" applyBorder="1" applyAlignment="1" applyProtection="1">
      <alignment horizontal="justify" vertical="center" wrapText="1"/>
      <protection locked="0"/>
    </xf>
    <xf numFmtId="0" fontId="10" fillId="2" borderId="11" xfId="0" applyFont="1" applyFill="1" applyBorder="1" applyAlignment="1" applyProtection="1">
      <alignment horizontal="justify" vertical="center" wrapText="1"/>
      <protection locked="0"/>
    </xf>
    <xf numFmtId="0" fontId="10" fillId="0" borderId="13" xfId="0" applyFont="1" applyBorder="1" applyAlignment="1" applyProtection="1">
      <alignment horizontal="center" vertical="center" wrapText="1"/>
      <protection locked="0"/>
    </xf>
    <xf numFmtId="0" fontId="10" fillId="0" borderId="14" xfId="0" applyFont="1" applyBorder="1" applyAlignment="1" applyProtection="1">
      <alignment horizontal="center" vertical="center" wrapText="1"/>
      <protection locked="0"/>
    </xf>
    <xf numFmtId="0" fontId="23" fillId="0" borderId="1" xfId="0" applyFont="1" applyBorder="1" applyAlignment="1" applyProtection="1">
      <alignment horizontal="justify" vertical="center"/>
      <protection locked="0"/>
    </xf>
    <xf numFmtId="0" fontId="23" fillId="0" borderId="11" xfId="0" applyFont="1" applyBorder="1" applyAlignment="1" applyProtection="1">
      <alignment horizontal="justify" vertical="center"/>
      <protection locked="0"/>
    </xf>
    <xf numFmtId="0" fontId="8" fillId="3" borderId="11" xfId="0" applyFont="1" applyFill="1" applyBorder="1" applyAlignment="1">
      <alignment horizontal="center" vertical="center" wrapText="1"/>
    </xf>
    <xf numFmtId="0" fontId="8" fillId="3" borderId="14" xfId="0" applyFont="1" applyFill="1" applyBorder="1" applyAlignment="1">
      <alignment horizontal="center" vertical="center" wrapText="1"/>
    </xf>
    <xf numFmtId="0" fontId="12" fillId="3" borderId="11" xfId="0" applyFont="1" applyFill="1" applyBorder="1" applyAlignment="1">
      <alignment horizontal="center" vertical="center" wrapText="1"/>
    </xf>
    <xf numFmtId="0" fontId="12" fillId="3" borderId="14"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12" fillId="0" borderId="14" xfId="0" applyFont="1" applyBorder="1" applyAlignment="1" applyProtection="1">
      <alignment horizontal="justify" vertical="center" wrapText="1"/>
      <protection locked="0"/>
    </xf>
    <xf numFmtId="0" fontId="12" fillId="0" borderId="11" xfId="0" applyFont="1" applyBorder="1" applyAlignment="1" applyProtection="1">
      <alignment horizontal="center" vertical="center" wrapText="1"/>
      <protection locked="0"/>
    </xf>
    <xf numFmtId="0" fontId="12" fillId="0" borderId="13" xfId="0" applyFont="1" applyBorder="1" applyAlignment="1" applyProtection="1">
      <alignment horizontal="center" vertical="center" wrapText="1"/>
      <protection locked="0"/>
    </xf>
    <xf numFmtId="0" fontId="12" fillId="0" borderId="14" xfId="0" applyFont="1" applyBorder="1" applyAlignment="1" applyProtection="1">
      <alignment horizontal="center" vertical="center" wrapText="1"/>
      <protection locked="0"/>
    </xf>
    <xf numFmtId="0" fontId="8" fillId="3" borderId="1" xfId="0" applyFont="1" applyFill="1" applyBorder="1" applyAlignment="1">
      <alignment horizontal="center" vertical="center" wrapText="1"/>
    </xf>
    <xf numFmtId="0" fontId="12" fillId="3" borderId="1" xfId="0" applyFont="1" applyFill="1" applyBorder="1" applyAlignment="1">
      <alignment horizontal="center" vertical="center"/>
    </xf>
    <xf numFmtId="0" fontId="12" fillId="3" borderId="5" xfId="0" applyFont="1" applyFill="1" applyBorder="1" applyAlignment="1">
      <alignment horizontal="center" vertical="center"/>
    </xf>
    <xf numFmtId="0" fontId="12" fillId="3" borderId="10" xfId="0" applyFont="1" applyFill="1" applyBorder="1" applyAlignment="1">
      <alignment horizontal="center" vertical="center"/>
    </xf>
    <xf numFmtId="0" fontId="12" fillId="3" borderId="6" xfId="0" applyFont="1" applyFill="1" applyBorder="1" applyAlignment="1">
      <alignment horizontal="center" vertical="center"/>
    </xf>
    <xf numFmtId="0" fontId="12" fillId="3" borderId="14" xfId="0" applyFont="1" applyFill="1" applyBorder="1" applyAlignment="1">
      <alignment horizontal="center" vertical="center"/>
    </xf>
    <xf numFmtId="0" fontId="12" fillId="3" borderId="11" xfId="0" applyFont="1" applyFill="1" applyBorder="1" applyAlignment="1">
      <alignment horizontal="center" vertical="center"/>
    </xf>
    <xf numFmtId="0" fontId="12" fillId="3" borderId="13" xfId="0" applyFont="1" applyFill="1" applyBorder="1" applyAlignment="1">
      <alignment horizontal="center" vertical="center" wrapText="1"/>
    </xf>
    <xf numFmtId="0" fontId="12" fillId="3" borderId="8" xfId="0" applyFont="1" applyFill="1" applyBorder="1" applyAlignment="1">
      <alignment horizontal="center" vertical="center"/>
    </xf>
    <xf numFmtId="0" fontId="12" fillId="3" borderId="13" xfId="0" applyFont="1" applyFill="1" applyBorder="1" applyAlignment="1">
      <alignment horizontal="center" vertical="center"/>
    </xf>
    <xf numFmtId="0" fontId="12" fillId="3" borderId="12" xfId="0" applyFont="1" applyFill="1" applyBorder="1" applyAlignment="1">
      <alignment horizontal="center" vertical="center"/>
    </xf>
    <xf numFmtId="0" fontId="12" fillId="3" borderId="0" xfId="0" applyFont="1" applyFill="1" applyAlignment="1">
      <alignment horizontal="center" vertical="center"/>
    </xf>
    <xf numFmtId="0" fontId="12" fillId="3" borderId="7" xfId="0" applyFont="1" applyFill="1" applyBorder="1" applyAlignment="1">
      <alignment horizontal="center" vertical="center"/>
    </xf>
    <xf numFmtId="14" fontId="38" fillId="0" borderId="1" xfId="0" applyNumberFormat="1" applyFont="1" applyBorder="1" applyAlignment="1" applyProtection="1">
      <alignment horizontal="center" vertical="center"/>
      <protection locked="0"/>
    </xf>
    <xf numFmtId="0" fontId="38" fillId="0" borderId="1" xfId="0" applyFont="1" applyBorder="1" applyAlignment="1" applyProtection="1">
      <alignment horizontal="center" vertical="center"/>
      <protection locked="0"/>
    </xf>
    <xf numFmtId="0" fontId="6" fillId="3" borderId="5" xfId="0" applyFont="1" applyFill="1" applyBorder="1" applyAlignment="1">
      <alignment horizontal="center" vertical="center"/>
    </xf>
    <xf numFmtId="0" fontId="6" fillId="3" borderId="10" xfId="0" applyFont="1" applyFill="1" applyBorder="1" applyAlignment="1">
      <alignment horizontal="center" vertical="center"/>
    </xf>
    <xf numFmtId="0" fontId="6" fillId="3" borderId="6" xfId="0" applyFont="1" applyFill="1" applyBorder="1" applyAlignment="1">
      <alignment horizontal="center" vertical="center"/>
    </xf>
    <xf numFmtId="0" fontId="6" fillId="3" borderId="1" xfId="0" applyFont="1" applyFill="1" applyBorder="1" applyAlignment="1">
      <alignment horizontal="center" vertical="center"/>
    </xf>
    <xf numFmtId="0" fontId="7" fillId="0" borderId="1" xfId="0" applyFont="1" applyBorder="1" applyAlignment="1">
      <alignment horizontal="center" vertical="center" wrapText="1"/>
    </xf>
    <xf numFmtId="0" fontId="2" fillId="2" borderId="5" xfId="0" applyFont="1" applyFill="1" applyBorder="1" applyAlignment="1" applyProtection="1">
      <alignment horizontal="center" vertical="center" wrapText="1"/>
      <protection locked="0"/>
    </xf>
    <xf numFmtId="0" fontId="2" fillId="2" borderId="6" xfId="0" applyFont="1" applyFill="1" applyBorder="1" applyAlignment="1" applyProtection="1">
      <alignment horizontal="center" vertical="center" wrapText="1"/>
      <protection locked="0"/>
    </xf>
    <xf numFmtId="0" fontId="3" fillId="2" borderId="5" xfId="0" applyFont="1" applyFill="1" applyBorder="1" applyAlignment="1" applyProtection="1">
      <alignment horizontal="center" vertical="center" wrapText="1"/>
      <protection locked="0"/>
    </xf>
    <xf numFmtId="0" fontId="3" fillId="2" borderId="10" xfId="0" applyFont="1" applyFill="1" applyBorder="1" applyAlignment="1" applyProtection="1">
      <alignment horizontal="center" vertical="center" wrapText="1"/>
      <protection locked="0"/>
    </xf>
    <xf numFmtId="0" fontId="3" fillId="2" borderId="6" xfId="0" applyFont="1" applyFill="1" applyBorder="1" applyAlignment="1" applyProtection="1">
      <alignment horizontal="center" vertical="center" wrapText="1"/>
      <protection locked="0"/>
    </xf>
    <xf numFmtId="0" fontId="5" fillId="0" borderId="14" xfId="0" applyFont="1" applyBorder="1" applyAlignment="1">
      <alignment horizontal="center" vertical="center" wrapText="1"/>
    </xf>
    <xf numFmtId="14" fontId="3" fillId="2" borderId="5" xfId="0" applyNumberFormat="1" applyFont="1" applyFill="1" applyBorder="1" applyAlignment="1" applyProtection="1">
      <alignment horizontal="center" vertical="center" wrapText="1"/>
      <protection locked="0"/>
    </xf>
    <xf numFmtId="0" fontId="3" fillId="2" borderId="12" xfId="0" applyFont="1" applyFill="1" applyBorder="1" applyAlignment="1" applyProtection="1">
      <alignment horizontal="center" vertical="center" wrapText="1"/>
      <protection locked="0"/>
    </xf>
    <xf numFmtId="0" fontId="3" fillId="2" borderId="0" xfId="0" applyFont="1" applyFill="1" applyAlignment="1" applyProtection="1">
      <alignment horizontal="center" vertical="center" wrapText="1"/>
      <protection locked="0"/>
    </xf>
    <xf numFmtId="0" fontId="3" fillId="0" borderId="14" xfId="0" applyFont="1" applyBorder="1" applyAlignment="1" applyProtection="1">
      <alignment horizontal="center" vertical="center" wrapText="1"/>
      <protection locked="0"/>
    </xf>
    <xf numFmtId="0" fontId="39" fillId="0" borderId="1" xfId="0" applyFont="1" applyBorder="1" applyAlignment="1" applyProtection="1">
      <alignment horizontal="center" vertical="center" wrapText="1"/>
      <protection locked="0"/>
    </xf>
    <xf numFmtId="0" fontId="39" fillId="0" borderId="11" xfId="0" applyFont="1" applyBorder="1" applyAlignment="1" applyProtection="1">
      <alignment horizontal="center" vertical="center" wrapText="1"/>
      <protection locked="0"/>
    </xf>
    <xf numFmtId="0" fontId="2" fillId="0" borderId="1" xfId="0" applyFont="1" applyBorder="1" applyAlignment="1" applyProtection="1">
      <alignment horizontal="justify" vertical="center" wrapText="1"/>
      <protection locked="0"/>
    </xf>
    <xf numFmtId="0" fontId="3" fillId="0" borderId="1" xfId="0" applyFont="1" applyBorder="1" applyAlignment="1" applyProtection="1">
      <alignment horizontal="justify" vertical="center" wrapText="1"/>
      <protection locked="0"/>
    </xf>
    <xf numFmtId="0" fontId="3" fillId="2" borderId="1" xfId="0" applyFont="1" applyFill="1" applyBorder="1" applyAlignment="1" applyProtection="1">
      <alignment horizontal="justify" vertical="center" wrapText="1"/>
      <protection locked="0"/>
    </xf>
    <xf numFmtId="0" fontId="3" fillId="2" borderId="11" xfId="0" applyFont="1" applyFill="1" applyBorder="1" applyAlignment="1" applyProtection="1">
      <alignment horizontal="justify" vertical="center" wrapText="1"/>
      <protection locked="0"/>
    </xf>
    <xf numFmtId="0" fontId="3" fillId="0" borderId="11" xfId="0" applyFont="1" applyBorder="1" applyAlignment="1" applyProtection="1">
      <alignment horizontal="justify" vertical="center" wrapText="1"/>
      <protection locked="0"/>
    </xf>
    <xf numFmtId="0" fontId="3" fillId="0" borderId="13" xfId="0" applyFont="1" applyBorder="1" applyAlignment="1" applyProtection="1">
      <alignment horizontal="center" vertical="center" wrapText="1"/>
      <protection locked="0"/>
    </xf>
    <xf numFmtId="0" fontId="11" fillId="0" borderId="11" xfId="0" applyFont="1" applyBorder="1" applyAlignment="1" applyProtection="1">
      <alignment horizontal="center" vertical="center" wrapText="1"/>
      <protection locked="0"/>
    </xf>
    <xf numFmtId="0" fontId="11" fillId="0" borderId="13" xfId="0" applyFont="1" applyBorder="1" applyAlignment="1" applyProtection="1">
      <alignment horizontal="center" vertical="center" wrapText="1"/>
      <protection locked="0"/>
    </xf>
    <xf numFmtId="0" fontId="11" fillId="0" borderId="14" xfId="0" applyFont="1" applyBorder="1" applyAlignment="1" applyProtection="1">
      <alignment horizontal="center" vertical="center" wrapText="1"/>
      <protection locked="0"/>
    </xf>
    <xf numFmtId="0" fontId="8" fillId="2" borderId="11" xfId="0" applyFont="1" applyFill="1" applyBorder="1" applyAlignment="1">
      <alignment horizontal="center" vertical="center" wrapText="1"/>
    </xf>
    <xf numFmtId="0" fontId="8" fillId="2" borderId="13" xfId="0" applyFont="1" applyFill="1" applyBorder="1" applyAlignment="1">
      <alignment horizontal="center" vertical="center" wrapText="1"/>
    </xf>
    <xf numFmtId="0" fontId="11" fillId="5" borderId="1" xfId="0" applyFont="1" applyFill="1" applyBorder="1" applyAlignment="1">
      <alignment horizontal="center" vertical="center" wrapText="1"/>
    </xf>
    <xf numFmtId="0" fontId="3" fillId="0" borderId="11" xfId="0" applyFont="1" applyBorder="1" applyAlignment="1">
      <alignment horizontal="center" vertical="center" wrapText="1"/>
    </xf>
    <xf numFmtId="0" fontId="3" fillId="0" borderId="13" xfId="0" applyFont="1" applyBorder="1" applyAlignment="1">
      <alignment horizontal="center" vertical="center" wrapText="1"/>
    </xf>
    <xf numFmtId="0" fontId="2" fillId="0" borderId="11" xfId="0" applyFont="1" applyBorder="1" applyAlignment="1" applyProtection="1">
      <alignment horizontal="justify" vertical="center" wrapText="1"/>
      <protection locked="0"/>
    </xf>
    <xf numFmtId="0" fontId="2" fillId="0" borderId="13" xfId="0" applyFont="1" applyBorder="1" applyAlignment="1" applyProtection="1">
      <alignment horizontal="justify" vertical="center" wrapText="1"/>
      <protection locked="0"/>
    </xf>
    <xf numFmtId="0" fontId="2" fillId="0" borderId="11" xfId="0" applyFont="1" applyBorder="1" applyAlignment="1" applyProtection="1">
      <alignment horizontal="center" vertical="center" wrapText="1"/>
      <protection locked="0"/>
    </xf>
    <xf numFmtId="0" fontId="2" fillId="0" borderId="13" xfId="0" applyFont="1" applyBorder="1" applyAlignment="1" applyProtection="1">
      <alignment horizontal="center" vertical="center" wrapText="1"/>
      <protection locked="0"/>
    </xf>
    <xf numFmtId="0" fontId="2" fillId="2" borderId="1" xfId="0" applyFont="1" applyFill="1" applyBorder="1" applyAlignment="1" applyProtection="1">
      <alignment horizontal="justify" vertical="center" wrapText="1"/>
      <protection locked="0"/>
    </xf>
    <xf numFmtId="0" fontId="2" fillId="3" borderId="5" xfId="0" applyFont="1" applyFill="1" applyBorder="1" applyAlignment="1">
      <alignment horizontal="center" vertical="center" wrapText="1"/>
    </xf>
    <xf numFmtId="0" fontId="2" fillId="3" borderId="10"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8" xfId="0" applyFont="1" applyFill="1" applyBorder="1" applyAlignment="1">
      <alignment horizontal="center" vertical="center" wrapText="1"/>
    </xf>
    <xf numFmtId="0" fontId="2" fillId="3" borderId="12" xfId="0" applyFont="1" applyFill="1" applyBorder="1" applyAlignment="1">
      <alignment horizontal="center" vertical="center" wrapText="1"/>
    </xf>
    <xf numFmtId="0" fontId="2" fillId="3" borderId="0" xfId="0" applyFont="1" applyFill="1" applyAlignment="1">
      <alignment horizontal="center" vertical="center" wrapText="1"/>
    </xf>
    <xf numFmtId="0" fontId="2" fillId="3" borderId="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14" fontId="2" fillId="2" borderId="5" xfId="0" applyNumberFormat="1" applyFont="1" applyFill="1" applyBorder="1" applyAlignment="1">
      <alignment horizontal="center" vertical="center" wrapText="1"/>
    </xf>
    <xf numFmtId="0" fontId="4" fillId="3" borderId="1" xfId="0" applyFont="1" applyFill="1" applyBorder="1" applyAlignment="1" applyProtection="1">
      <alignment horizontal="left" vertical="center" wrapText="1"/>
      <protection locked="0"/>
    </xf>
    <xf numFmtId="14" fontId="38" fillId="0" borderId="1" xfId="0" applyNumberFormat="1" applyFont="1" applyBorder="1" applyAlignment="1" applyProtection="1">
      <alignment horizontal="center" vertical="center" wrapText="1"/>
      <protection locked="0"/>
    </xf>
    <xf numFmtId="0" fontId="38" fillId="0" borderId="1" xfId="0" applyFont="1" applyBorder="1" applyAlignment="1" applyProtection="1">
      <alignment horizontal="center" vertical="center" wrapText="1"/>
      <protection locked="0"/>
    </xf>
    <xf numFmtId="0" fontId="6" fillId="3" borderId="5" xfId="0" applyFont="1" applyFill="1" applyBorder="1" applyAlignment="1">
      <alignment horizontal="center" vertical="center" wrapText="1"/>
    </xf>
    <xf numFmtId="0" fontId="6" fillId="3" borderId="10" xfId="0" applyFont="1" applyFill="1" applyBorder="1" applyAlignment="1">
      <alignment horizontal="center" vertical="center" wrapText="1"/>
    </xf>
    <xf numFmtId="0" fontId="6" fillId="3" borderId="6" xfId="0" applyFont="1" applyFill="1" applyBorder="1" applyAlignment="1">
      <alignment horizontal="center" vertical="center" wrapText="1"/>
    </xf>
    <xf numFmtId="0" fontId="4" fillId="2" borderId="5" xfId="0" applyFont="1" applyFill="1" applyBorder="1" applyAlignment="1">
      <alignment horizontal="right" vertical="center" wrapText="1"/>
    </xf>
    <xf numFmtId="0" fontId="4" fillId="2" borderId="10" xfId="0" applyFont="1" applyFill="1" applyBorder="1" applyAlignment="1">
      <alignment horizontal="right" vertical="center" wrapText="1"/>
    </xf>
    <xf numFmtId="0" fontId="4" fillId="2" borderId="6" xfId="0" applyFont="1" applyFill="1" applyBorder="1" applyAlignment="1">
      <alignment horizontal="right" vertical="center" wrapText="1"/>
    </xf>
    <xf numFmtId="0" fontId="6" fillId="2" borderId="5"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9" xfId="0" applyFont="1" applyFill="1" applyBorder="1" applyAlignment="1">
      <alignment horizontal="center" vertical="center" wrapText="1"/>
    </xf>
    <xf numFmtId="49" fontId="2" fillId="2" borderId="5" xfId="0" applyNumberFormat="1" applyFont="1" applyFill="1" applyBorder="1" applyAlignment="1">
      <alignment horizontal="center" vertical="center" wrapText="1"/>
    </xf>
    <xf numFmtId="49" fontId="2" fillId="2" borderId="6" xfId="0" applyNumberFormat="1" applyFont="1" applyFill="1" applyBorder="1" applyAlignment="1">
      <alignment horizontal="center" vertical="center" wrapText="1"/>
    </xf>
    <xf numFmtId="0" fontId="18" fillId="0" borderId="19" xfId="0" applyFont="1" applyBorder="1" applyAlignment="1" applyProtection="1">
      <alignment horizontal="justify" vertical="center" wrapText="1"/>
      <protection locked="0"/>
    </xf>
    <xf numFmtId="0" fontId="18" fillId="0" borderId="26" xfId="0" applyFont="1" applyBorder="1" applyAlignment="1" applyProtection="1">
      <alignment horizontal="justify" vertical="center" wrapText="1"/>
      <protection locked="0"/>
    </xf>
    <xf numFmtId="0" fontId="18" fillId="0" borderId="40" xfId="0" applyFont="1" applyBorder="1" applyAlignment="1" applyProtection="1">
      <alignment horizontal="justify" vertical="center" wrapText="1"/>
      <protection locked="0"/>
    </xf>
    <xf numFmtId="0" fontId="18" fillId="0" borderId="12" xfId="0" applyFont="1" applyBorder="1" applyAlignment="1" applyProtection="1">
      <alignment horizontal="justify" vertical="center" wrapText="1"/>
      <protection locked="0"/>
    </xf>
    <xf numFmtId="0" fontId="18" fillId="0" borderId="39" xfId="0" applyFont="1" applyBorder="1" applyAlignment="1" applyProtection="1">
      <alignment horizontal="justify" vertical="center" wrapText="1"/>
      <protection locked="0"/>
    </xf>
    <xf numFmtId="0" fontId="18" fillId="0" borderId="29" xfId="0" applyFont="1" applyBorder="1" applyAlignment="1" applyProtection="1">
      <alignment horizontal="center" vertical="center" wrapText="1"/>
      <protection locked="0"/>
    </xf>
    <xf numFmtId="0" fontId="11" fillId="0" borderId="29" xfId="0" applyFont="1" applyBorder="1" applyAlignment="1" applyProtection="1">
      <alignment horizontal="center" vertical="center"/>
      <protection locked="0"/>
    </xf>
    <xf numFmtId="0" fontId="11" fillId="0" borderId="27" xfId="0" applyFont="1" applyBorder="1" applyAlignment="1" applyProtection="1">
      <alignment horizontal="center" vertical="center"/>
      <protection locked="0"/>
    </xf>
    <xf numFmtId="0" fontId="18" fillId="0" borderId="30" xfId="0" applyFont="1" applyBorder="1" applyAlignment="1" applyProtection="1">
      <alignment horizontal="center"/>
      <protection locked="0"/>
    </xf>
    <xf numFmtId="0" fontId="18" fillId="0" borderId="1" xfId="0" applyFont="1" applyBorder="1" applyAlignment="1" applyProtection="1">
      <alignment horizontal="center"/>
      <protection locked="0"/>
    </xf>
    <xf numFmtId="0" fontId="18" fillId="0" borderId="25" xfId="0" applyFont="1" applyBorder="1" applyAlignment="1" applyProtection="1">
      <alignment horizontal="center"/>
      <protection locked="0"/>
    </xf>
    <xf numFmtId="0" fontId="18" fillId="0" borderId="27" xfId="0" applyFont="1" applyBorder="1" applyAlignment="1" applyProtection="1">
      <alignment horizontal="justify" vertical="center" wrapText="1"/>
      <protection locked="0"/>
    </xf>
    <xf numFmtId="0" fontId="18" fillId="0" borderId="27" xfId="0" applyFont="1" applyBorder="1" applyAlignment="1" applyProtection="1">
      <alignment horizontal="center" vertical="center"/>
      <protection locked="0"/>
    </xf>
    <xf numFmtId="0" fontId="11" fillId="0" borderId="40" xfId="0" applyFont="1" applyBorder="1" applyAlignment="1" applyProtection="1">
      <alignment horizontal="center" vertical="center" wrapText="1"/>
      <protection locked="0"/>
    </xf>
    <xf numFmtId="0" fontId="11" fillId="0" borderId="12" xfId="0" applyFont="1" applyBorder="1" applyAlignment="1" applyProtection="1">
      <alignment horizontal="center" vertical="center" wrapText="1"/>
      <protection locked="0"/>
    </xf>
    <xf numFmtId="0" fontId="11" fillId="0" borderId="39" xfId="0" applyFont="1" applyBorder="1" applyAlignment="1" applyProtection="1">
      <alignment horizontal="center" vertical="center" wrapText="1"/>
      <protection locked="0"/>
    </xf>
    <xf numFmtId="0" fontId="18" fillId="0" borderId="41" xfId="0" applyFont="1" applyBorder="1" applyAlignment="1" applyProtection="1">
      <alignment horizontal="justify" vertical="center" wrapText="1"/>
      <protection locked="0"/>
    </xf>
    <xf numFmtId="0" fontId="18" fillId="0" borderId="38" xfId="0" applyFont="1" applyBorder="1" applyAlignment="1" applyProtection="1">
      <alignment horizontal="justify" vertical="center" wrapText="1"/>
      <protection locked="0"/>
    </xf>
    <xf numFmtId="0" fontId="9" fillId="0" borderId="18" xfId="0" applyFont="1" applyBorder="1" applyAlignment="1" applyProtection="1">
      <alignment horizontal="center" vertical="center" wrapText="1"/>
    </xf>
    <xf numFmtId="0" fontId="9" fillId="0" borderId="17" xfId="0" applyFont="1" applyBorder="1" applyAlignment="1" applyProtection="1">
      <alignment horizontal="center" vertical="center" wrapText="1"/>
    </xf>
    <xf numFmtId="0" fontId="9" fillId="0" borderId="37" xfId="0" applyFont="1" applyBorder="1" applyAlignment="1" applyProtection="1">
      <alignment horizontal="center" vertical="center" wrapText="1"/>
    </xf>
    <xf numFmtId="0" fontId="9" fillId="5" borderId="1" xfId="0" applyFont="1" applyFill="1" applyBorder="1" applyAlignment="1" applyProtection="1">
      <alignment horizontal="center" vertical="center" wrapText="1"/>
    </xf>
    <xf numFmtId="0" fontId="9" fillId="5" borderId="25" xfId="0" applyFont="1" applyFill="1" applyBorder="1" applyAlignment="1" applyProtection="1">
      <alignment horizontal="center" vertical="center" wrapText="1"/>
    </xf>
    <xf numFmtId="0" fontId="11" fillId="0" borderId="13" xfId="0" applyFont="1" applyBorder="1" applyAlignment="1" applyProtection="1">
      <alignment horizontal="center" vertical="top" wrapText="1"/>
    </xf>
    <xf numFmtId="0" fontId="11" fillId="0" borderId="27" xfId="0" applyFont="1" applyBorder="1" applyAlignment="1" applyProtection="1">
      <alignment horizontal="center" vertical="top" wrapText="1"/>
    </xf>
    <xf numFmtId="0" fontId="11" fillId="6" borderId="1" xfId="0" applyFont="1" applyFill="1" applyBorder="1" applyAlignment="1" applyProtection="1">
      <alignment horizontal="center" vertical="center" wrapText="1"/>
    </xf>
    <xf numFmtId="0" fontId="11" fillId="6" borderId="25" xfId="0" applyFont="1" applyFill="1" applyBorder="1" applyAlignment="1" applyProtection="1">
      <alignment horizontal="center" vertical="center" wrapText="1"/>
    </xf>
    <xf numFmtId="0" fontId="4" fillId="0" borderId="30" xfId="0" applyFont="1" applyBorder="1" applyAlignment="1" applyProtection="1">
      <alignment horizontal="center" vertical="center" wrapText="1"/>
    </xf>
    <xf numFmtId="0" fontId="4" fillId="0" borderId="1" xfId="0" applyFont="1" applyBorder="1" applyAlignment="1" applyProtection="1">
      <alignment horizontal="center" vertical="center" wrapText="1"/>
    </xf>
    <xf numFmtId="0" fontId="9" fillId="0" borderId="30" xfId="0" applyFont="1" applyBorder="1" applyAlignment="1" applyProtection="1">
      <alignment horizontal="center" vertical="center"/>
      <protection locked="0"/>
    </xf>
    <xf numFmtId="0" fontId="9" fillId="0" borderId="25" xfId="0" applyFont="1" applyBorder="1" applyAlignment="1" applyProtection="1">
      <alignment horizontal="center" vertical="center"/>
      <protection locked="0"/>
    </xf>
    <xf numFmtId="0" fontId="7" fillId="0" borderId="29" xfId="0" applyFont="1" applyBorder="1" applyAlignment="1" applyProtection="1">
      <alignment horizontal="center" vertical="center" wrapText="1"/>
    </xf>
    <xf numFmtId="0" fontId="7" fillId="0" borderId="13" xfId="0" applyFont="1" applyBorder="1" applyAlignment="1" applyProtection="1">
      <alignment horizontal="center" vertical="center" wrapText="1"/>
    </xf>
    <xf numFmtId="0" fontId="7" fillId="0" borderId="27" xfId="0" applyFont="1" applyBorder="1" applyAlignment="1" applyProtection="1">
      <alignment horizontal="center" vertical="center" wrapText="1"/>
    </xf>
    <xf numFmtId="0" fontId="18" fillId="0" borderId="29" xfId="0" applyFont="1" applyBorder="1" applyAlignment="1" applyProtection="1">
      <alignment horizontal="justify" vertical="center" wrapText="1"/>
      <protection locked="0"/>
    </xf>
    <xf numFmtId="0" fontId="18" fillId="0" borderId="30" xfId="0" applyFont="1" applyBorder="1" applyAlignment="1" applyProtection="1">
      <alignment horizontal="justify" vertical="center" wrapText="1"/>
      <protection locked="0"/>
    </xf>
    <xf numFmtId="0" fontId="18" fillId="0" borderId="1" xfId="0" applyFont="1" applyBorder="1" applyAlignment="1" applyProtection="1">
      <alignment horizontal="justify" vertical="center" wrapText="1"/>
      <protection locked="0"/>
    </xf>
    <xf numFmtId="0" fontId="18" fillId="0" borderId="25" xfId="0" applyFont="1" applyBorder="1" applyAlignment="1" applyProtection="1">
      <alignment horizontal="justify" vertical="center" wrapText="1"/>
      <protection locked="0"/>
    </xf>
    <xf numFmtId="0" fontId="7" fillId="0" borderId="30" xfId="0" applyFont="1" applyFill="1" applyBorder="1" applyAlignment="1" applyProtection="1">
      <alignment horizontal="center" vertical="center" wrapText="1"/>
      <protection locked="0"/>
    </xf>
    <xf numFmtId="0" fontId="7" fillId="0" borderId="1" xfId="0" applyFont="1" applyFill="1" applyBorder="1" applyAlignment="1" applyProtection="1">
      <alignment horizontal="center" vertical="center" wrapText="1"/>
      <protection locked="0"/>
    </xf>
    <xf numFmtId="0" fontId="7" fillId="0" borderId="25" xfId="0" applyFont="1" applyFill="1" applyBorder="1" applyAlignment="1" applyProtection="1">
      <alignment horizontal="center" vertical="center" wrapText="1"/>
      <protection locked="0"/>
    </xf>
    <xf numFmtId="0" fontId="4" fillId="3" borderId="11" xfId="0" applyFont="1" applyFill="1" applyBorder="1" applyAlignment="1" applyProtection="1">
      <alignment horizontal="center" vertical="center" wrapText="1"/>
    </xf>
    <xf numFmtId="0" fontId="4" fillId="3" borderId="13" xfId="0" applyFont="1" applyFill="1" applyBorder="1" applyAlignment="1" applyProtection="1">
      <alignment horizontal="center" vertical="center" wrapText="1"/>
    </xf>
    <xf numFmtId="0" fontId="7" fillId="0" borderId="30" xfId="0" applyFont="1" applyBorder="1" applyAlignment="1" applyProtection="1">
      <alignment horizontal="center" vertical="center" wrapText="1"/>
      <protection locked="0"/>
    </xf>
    <xf numFmtId="0" fontId="7" fillId="0" borderId="25" xfId="0" applyFont="1" applyBorder="1" applyAlignment="1" applyProtection="1">
      <alignment horizontal="center" vertical="center" wrapText="1"/>
      <protection locked="0"/>
    </xf>
    <xf numFmtId="0" fontId="8" fillId="2" borderId="29" xfId="0" applyFont="1" applyFill="1" applyBorder="1" applyAlignment="1" applyProtection="1">
      <alignment horizontal="center" vertical="center"/>
    </xf>
    <xf numFmtId="0" fontId="8" fillId="2" borderId="13" xfId="0" applyFont="1" applyFill="1" applyBorder="1" applyAlignment="1" applyProtection="1">
      <alignment horizontal="center" vertical="center"/>
    </xf>
    <xf numFmtId="0" fontId="8" fillId="2" borderId="27" xfId="0" applyFont="1" applyFill="1" applyBorder="1" applyAlignment="1" applyProtection="1">
      <alignment horizontal="center" vertical="center"/>
    </xf>
    <xf numFmtId="0" fontId="10" fillId="0" borderId="30" xfId="0" applyFont="1" applyBorder="1" applyAlignment="1" applyProtection="1">
      <alignment horizontal="justify" vertical="center" wrapText="1"/>
      <protection locked="0"/>
    </xf>
    <xf numFmtId="0" fontId="10" fillId="0" borderId="25" xfId="0" applyFont="1" applyBorder="1" applyAlignment="1" applyProtection="1">
      <alignment horizontal="justify" vertical="center" wrapText="1"/>
      <protection locked="0"/>
    </xf>
    <xf numFmtId="1" fontId="11" fillId="0" borderId="33" xfId="0" applyNumberFormat="1" applyFont="1" applyBorder="1" applyAlignment="1" applyProtection="1">
      <alignment horizontal="center" vertical="center" wrapText="1"/>
    </xf>
    <xf numFmtId="1" fontId="11" fillId="0" borderId="17" xfId="0" applyNumberFormat="1" applyFont="1" applyBorder="1" applyAlignment="1" applyProtection="1">
      <alignment horizontal="center" vertical="center" wrapText="1"/>
    </xf>
    <xf numFmtId="0" fontId="12" fillId="0" borderId="29" xfId="0" applyFont="1" applyBorder="1" applyAlignment="1" applyProtection="1">
      <alignment horizontal="center" vertical="center" wrapText="1"/>
    </xf>
    <xf numFmtId="0" fontId="12" fillId="0" borderId="13" xfId="0" applyFont="1" applyBorder="1" applyAlignment="1" applyProtection="1">
      <alignment horizontal="center" vertical="center" wrapText="1"/>
    </xf>
    <xf numFmtId="0" fontId="12" fillId="0" borderId="27" xfId="0" applyFont="1" applyBorder="1" applyAlignment="1" applyProtection="1">
      <alignment horizontal="center" vertical="center" wrapText="1"/>
    </xf>
    <xf numFmtId="0" fontId="11" fillId="5" borderId="30" xfId="0" applyFont="1" applyFill="1" applyBorder="1" applyAlignment="1" applyProtection="1">
      <alignment horizontal="center" vertical="center"/>
    </xf>
    <xf numFmtId="0" fontId="11" fillId="5" borderId="1" xfId="0" applyFont="1" applyFill="1" applyBorder="1" applyAlignment="1" applyProtection="1">
      <alignment horizontal="center" vertical="center"/>
    </xf>
    <xf numFmtId="0" fontId="3" fillId="0" borderId="29" xfId="0" applyFont="1" applyBorder="1" applyAlignment="1" applyProtection="1">
      <alignment horizontal="center"/>
    </xf>
    <xf numFmtId="0" fontId="3" fillId="0" borderId="13" xfId="0" applyFont="1" applyBorder="1" applyAlignment="1" applyProtection="1">
      <alignment horizontal="center"/>
    </xf>
    <xf numFmtId="0" fontId="4" fillId="3" borderId="1" xfId="0" applyFont="1" applyFill="1" applyBorder="1" applyAlignment="1" applyProtection="1">
      <alignment horizontal="center" vertical="center" wrapText="1"/>
    </xf>
    <xf numFmtId="0" fontId="5" fillId="3" borderId="14" xfId="0" applyFont="1" applyFill="1" applyBorder="1" applyAlignment="1" applyProtection="1">
      <alignment horizontal="center" vertical="center" wrapText="1"/>
    </xf>
    <xf numFmtId="0" fontId="5" fillId="3" borderId="11" xfId="0" applyFont="1" applyFill="1" applyBorder="1" applyAlignment="1" applyProtection="1">
      <alignment horizontal="center" vertical="center" wrapText="1"/>
    </xf>
    <xf numFmtId="0" fontId="11" fillId="6" borderId="11" xfId="0" applyFont="1" applyFill="1" applyBorder="1" applyAlignment="1" applyProtection="1">
      <alignment horizontal="center" vertical="center" wrapText="1"/>
    </xf>
    <xf numFmtId="0" fontId="11" fillId="6" borderId="13" xfId="0" applyFont="1" applyFill="1" applyBorder="1" applyAlignment="1" applyProtection="1">
      <alignment horizontal="center" vertical="center" wrapText="1"/>
    </xf>
    <xf numFmtId="0" fontId="11" fillId="6" borderId="27" xfId="0" applyFont="1" applyFill="1" applyBorder="1" applyAlignment="1" applyProtection="1">
      <alignment horizontal="center" vertical="center" wrapText="1"/>
    </xf>
    <xf numFmtId="0" fontId="3" fillId="0" borderId="34" xfId="0" applyFont="1" applyBorder="1" applyAlignment="1" applyProtection="1">
      <alignment horizontal="center" vertical="center" wrapText="1"/>
      <protection locked="0"/>
    </xf>
    <xf numFmtId="0" fontId="3" fillId="0" borderId="19" xfId="0" applyFont="1" applyBorder="1" applyAlignment="1" applyProtection="1">
      <alignment horizontal="center" vertical="center" wrapText="1"/>
      <protection locked="0"/>
    </xf>
    <xf numFmtId="0" fontId="3" fillId="0" borderId="26" xfId="0" applyFont="1" applyBorder="1" applyAlignment="1" applyProtection="1">
      <alignment horizontal="center" vertical="center" wrapText="1"/>
      <protection locked="0"/>
    </xf>
    <xf numFmtId="0" fontId="11" fillId="0" borderId="28" xfId="0" applyFont="1" applyBorder="1" applyAlignment="1" applyProtection="1">
      <alignment horizontal="justify" vertical="center" wrapText="1"/>
      <protection locked="0"/>
    </xf>
    <xf numFmtId="0" fontId="11" fillId="0" borderId="20" xfId="0" applyFont="1" applyBorder="1" applyAlignment="1" applyProtection="1">
      <alignment horizontal="justify" vertical="center" wrapText="1"/>
      <protection locked="0"/>
    </xf>
    <xf numFmtId="0" fontId="11" fillId="0" borderId="24" xfId="0" applyFont="1" applyBorder="1" applyAlignment="1" applyProtection="1">
      <alignment horizontal="justify" vertical="center" wrapText="1"/>
      <protection locked="0"/>
    </xf>
    <xf numFmtId="0" fontId="11" fillId="0" borderId="29" xfId="0" applyFont="1" applyBorder="1" applyAlignment="1" applyProtection="1">
      <alignment horizontal="justify" vertical="center" wrapText="1"/>
      <protection locked="0"/>
    </xf>
    <xf numFmtId="0" fontId="11" fillId="0" borderId="13" xfId="0" applyFont="1" applyBorder="1" applyAlignment="1" applyProtection="1">
      <alignment horizontal="justify" vertical="center" wrapText="1"/>
      <protection locked="0"/>
    </xf>
    <xf numFmtId="0" fontId="11" fillId="0" borderId="27" xfId="0" applyFont="1" applyBorder="1" applyAlignment="1" applyProtection="1">
      <alignment horizontal="justify" vertical="center" wrapText="1"/>
      <protection locked="0"/>
    </xf>
    <xf numFmtId="0" fontId="11" fillId="0" borderId="30" xfId="0" applyFont="1" applyBorder="1" applyAlignment="1" applyProtection="1">
      <alignment horizontal="center" vertical="center" wrapText="1"/>
      <protection locked="0"/>
    </xf>
    <xf numFmtId="0" fontId="11" fillId="0" borderId="1" xfId="0" applyFont="1" applyBorder="1" applyAlignment="1" applyProtection="1">
      <alignment horizontal="center" vertical="center"/>
      <protection locked="0"/>
    </xf>
    <xf numFmtId="0" fontId="11" fillId="0" borderId="25" xfId="0" applyFont="1" applyBorder="1" applyAlignment="1" applyProtection="1">
      <alignment horizontal="center" vertical="center"/>
      <protection locked="0"/>
    </xf>
    <xf numFmtId="0" fontId="9" fillId="3" borderId="1" xfId="0" applyFont="1" applyFill="1" applyBorder="1" applyAlignment="1" applyProtection="1">
      <alignment horizontal="center"/>
    </xf>
    <xf numFmtId="0" fontId="9" fillId="3" borderId="5" xfId="0" applyFont="1" applyFill="1" applyBorder="1" applyAlignment="1" applyProtection="1">
      <alignment horizontal="center"/>
    </xf>
    <xf numFmtId="0" fontId="9" fillId="3" borderId="10" xfId="0" applyFont="1" applyFill="1" applyBorder="1" applyAlignment="1" applyProtection="1">
      <alignment horizontal="center"/>
    </xf>
    <xf numFmtId="0" fontId="9" fillId="3" borderId="8" xfId="0" applyFont="1" applyFill="1" applyBorder="1" applyAlignment="1" applyProtection="1">
      <alignment horizontal="center"/>
    </xf>
    <xf numFmtId="0" fontId="9" fillId="3" borderId="6" xfId="0" applyFont="1" applyFill="1" applyBorder="1" applyAlignment="1" applyProtection="1">
      <alignment horizontal="center"/>
    </xf>
    <xf numFmtId="0" fontId="18" fillId="0" borderId="30" xfId="0" applyFont="1" applyBorder="1" applyAlignment="1" applyProtection="1">
      <alignment horizontal="center" vertical="center"/>
      <protection locked="0"/>
    </xf>
    <xf numFmtId="0" fontId="18" fillId="0" borderId="25" xfId="0" applyFont="1" applyBorder="1" applyAlignment="1" applyProtection="1">
      <alignment horizontal="center" vertical="center"/>
      <protection locked="0"/>
    </xf>
    <xf numFmtId="0" fontId="9" fillId="3" borderId="11" xfId="0" applyFont="1" applyFill="1" applyBorder="1" applyAlignment="1" applyProtection="1">
      <alignment horizontal="center" vertical="center"/>
    </xf>
    <xf numFmtId="0" fontId="9" fillId="3" borderId="13" xfId="0" applyFont="1" applyFill="1" applyBorder="1" applyAlignment="1" applyProtection="1">
      <alignment horizontal="center" vertical="center"/>
    </xf>
    <xf numFmtId="0" fontId="9" fillId="3" borderId="12" xfId="0" applyFont="1" applyFill="1" applyBorder="1" applyAlignment="1" applyProtection="1">
      <alignment horizontal="center" vertical="center"/>
    </xf>
    <xf numFmtId="0" fontId="9" fillId="3" borderId="0" xfId="0" applyFont="1" applyFill="1" applyBorder="1" applyAlignment="1" applyProtection="1">
      <alignment horizontal="center" vertical="center"/>
    </xf>
    <xf numFmtId="0" fontId="9" fillId="3" borderId="7" xfId="0" applyFont="1" applyFill="1" applyBorder="1" applyAlignment="1" applyProtection="1">
      <alignment horizontal="center" vertical="center"/>
    </xf>
    <xf numFmtId="0" fontId="9" fillId="3" borderId="8" xfId="0" applyFont="1" applyFill="1" applyBorder="1" applyAlignment="1" applyProtection="1">
      <alignment horizontal="center" vertical="center"/>
    </xf>
    <xf numFmtId="0" fontId="9" fillId="3" borderId="1" xfId="0" applyFont="1" applyFill="1" applyBorder="1" applyAlignment="1" applyProtection="1">
      <alignment horizontal="center" vertical="center" wrapText="1"/>
    </xf>
    <xf numFmtId="0" fontId="9" fillId="3" borderId="11" xfId="0" applyFont="1" applyFill="1" applyBorder="1" applyAlignment="1" applyProtection="1">
      <alignment horizontal="center" vertical="center" wrapText="1"/>
    </xf>
    <xf numFmtId="0" fontId="9" fillId="3" borderId="13" xfId="0" applyFont="1" applyFill="1" applyBorder="1" applyAlignment="1" applyProtection="1">
      <alignment horizontal="center" vertical="center" wrapText="1"/>
    </xf>
    <xf numFmtId="0" fontId="9" fillId="3" borderId="1" xfId="0" applyFont="1" applyFill="1" applyBorder="1" applyAlignment="1" applyProtection="1">
      <alignment horizontal="center" vertical="center"/>
    </xf>
    <xf numFmtId="0" fontId="4" fillId="3" borderId="14" xfId="0" applyFont="1" applyFill="1" applyBorder="1" applyAlignment="1" applyProtection="1">
      <alignment horizontal="center"/>
    </xf>
    <xf numFmtId="0" fontId="5" fillId="3" borderId="13" xfId="0" applyFont="1" applyFill="1" applyBorder="1" applyAlignment="1" applyProtection="1">
      <alignment horizontal="center" vertical="center" wrapText="1"/>
    </xf>
    <xf numFmtId="0" fontId="4" fillId="3" borderId="1" xfId="0" applyFont="1" applyFill="1" applyBorder="1" applyAlignment="1" applyProtection="1">
      <alignment horizontal="center" vertical="center"/>
    </xf>
    <xf numFmtId="0" fontId="4" fillId="3" borderId="11" xfId="0" applyFont="1" applyFill="1" applyBorder="1" applyAlignment="1" applyProtection="1">
      <alignment horizontal="center" vertical="center"/>
    </xf>
    <xf numFmtId="0" fontId="4" fillId="3" borderId="13" xfId="0" applyFont="1" applyFill="1" applyBorder="1" applyAlignment="1" applyProtection="1">
      <alignment horizontal="center" vertical="center"/>
    </xf>
    <xf numFmtId="0" fontId="2" fillId="2" borderId="5" xfId="0" applyFont="1" applyFill="1" applyBorder="1" applyAlignment="1" applyProtection="1">
      <alignment horizontal="center" vertical="center"/>
    </xf>
    <xf numFmtId="0" fontId="2" fillId="2" borderId="6" xfId="0" applyFont="1" applyFill="1" applyBorder="1" applyAlignment="1" applyProtection="1">
      <alignment horizontal="center" vertical="center"/>
    </xf>
    <xf numFmtId="14" fontId="2" fillId="2" borderId="5" xfId="0" applyNumberFormat="1" applyFont="1" applyFill="1" applyBorder="1" applyAlignment="1" applyProtection="1">
      <alignment horizontal="center" vertical="center"/>
    </xf>
    <xf numFmtId="0" fontId="9" fillId="3" borderId="1" xfId="0" applyFont="1" applyFill="1" applyBorder="1" applyAlignment="1" applyProtection="1">
      <alignment horizontal="left" vertical="center"/>
      <protection locked="0"/>
    </xf>
    <xf numFmtId="14" fontId="9" fillId="0" borderId="1" xfId="0" applyNumberFormat="1" applyFont="1" applyBorder="1" applyAlignment="1" applyProtection="1">
      <alignment horizontal="center" vertical="center"/>
      <protection locked="0"/>
    </xf>
    <xf numFmtId="0" fontId="13" fillId="3" borderId="5" xfId="0" applyFont="1" applyFill="1" applyBorder="1" applyAlignment="1" applyProtection="1">
      <alignment horizontal="center"/>
    </xf>
    <xf numFmtId="0" fontId="13" fillId="3" borderId="10" xfId="0" applyFont="1" applyFill="1" applyBorder="1" applyAlignment="1" applyProtection="1">
      <alignment horizontal="center"/>
    </xf>
    <xf numFmtId="0" fontId="13" fillId="3" borderId="6" xfId="0" applyFont="1" applyFill="1" applyBorder="1" applyAlignment="1" applyProtection="1">
      <alignment horizontal="center"/>
    </xf>
    <xf numFmtId="0" fontId="9" fillId="2" borderId="5" xfId="0" applyFont="1" applyFill="1" applyBorder="1" applyAlignment="1" applyProtection="1">
      <alignment horizontal="right" vertical="center"/>
    </xf>
    <xf numFmtId="0" fontId="9" fillId="2" borderId="10" xfId="0" applyFont="1" applyFill="1" applyBorder="1" applyAlignment="1" applyProtection="1">
      <alignment horizontal="right" vertical="center"/>
    </xf>
    <xf numFmtId="0" fontId="9" fillId="2" borderId="6" xfId="0" applyFont="1" applyFill="1" applyBorder="1" applyAlignment="1" applyProtection="1">
      <alignment horizontal="right" vertical="center"/>
    </xf>
    <xf numFmtId="0" fontId="13" fillId="2" borderId="5" xfId="0" applyFont="1" applyFill="1" applyBorder="1" applyAlignment="1" applyProtection="1">
      <alignment horizontal="center" vertical="center"/>
    </xf>
    <xf numFmtId="0" fontId="13" fillId="2" borderId="6" xfId="0" applyFont="1" applyFill="1" applyBorder="1" applyAlignment="1" applyProtection="1">
      <alignment horizontal="center" vertical="center"/>
    </xf>
    <xf numFmtId="0" fontId="13" fillId="3" borderId="1" xfId="0" applyFont="1" applyFill="1" applyBorder="1" applyAlignment="1" applyProtection="1">
      <alignment horizontal="center"/>
    </xf>
    <xf numFmtId="0" fontId="2" fillId="2" borderId="1" xfId="0" applyFont="1" applyFill="1" applyBorder="1" applyAlignment="1" applyProtection="1">
      <alignment horizontal="center" vertical="center"/>
    </xf>
    <xf numFmtId="0" fontId="2" fillId="2" borderId="2" xfId="0" applyFont="1" applyFill="1" applyBorder="1" applyAlignment="1" applyProtection="1">
      <alignment horizontal="center" vertical="center"/>
    </xf>
    <xf numFmtId="0" fontId="2" fillId="2" borderId="3" xfId="0" applyFont="1" applyFill="1" applyBorder="1" applyAlignment="1" applyProtection="1">
      <alignment horizontal="center" vertical="center"/>
    </xf>
    <xf numFmtId="0" fontId="2" fillId="2" borderId="4" xfId="0" applyFont="1" applyFill="1" applyBorder="1" applyAlignment="1" applyProtection="1">
      <alignment horizontal="center" vertical="center"/>
    </xf>
    <xf numFmtId="0" fontId="2" fillId="2" borderId="7" xfId="0" applyFont="1" applyFill="1" applyBorder="1" applyAlignment="1" applyProtection="1">
      <alignment horizontal="center" vertical="center"/>
    </xf>
    <xf numFmtId="0" fontId="2" fillId="2" borderId="8" xfId="0" applyFont="1" applyFill="1" applyBorder="1" applyAlignment="1" applyProtection="1">
      <alignment horizontal="center" vertical="center"/>
    </xf>
    <xf numFmtId="0" fontId="2" fillId="2" borderId="9" xfId="0" applyFont="1" applyFill="1" applyBorder="1" applyAlignment="1" applyProtection="1">
      <alignment horizontal="center" vertical="center"/>
    </xf>
    <xf numFmtId="49" fontId="2" fillId="2" borderId="5" xfId="0" applyNumberFormat="1" applyFont="1" applyFill="1" applyBorder="1" applyAlignment="1" applyProtection="1">
      <alignment horizontal="center" vertical="center"/>
    </xf>
    <xf numFmtId="49" fontId="2" fillId="2" borderId="6" xfId="0" applyNumberFormat="1" applyFont="1" applyFill="1" applyBorder="1" applyAlignment="1" applyProtection="1">
      <alignment horizontal="center" vertical="center"/>
    </xf>
    <xf numFmtId="0" fontId="6" fillId="0" borderId="1" xfId="0" applyFont="1" applyBorder="1" applyAlignment="1" applyProtection="1">
      <alignment horizontal="center" vertical="center"/>
      <protection locked="0"/>
    </xf>
    <xf numFmtId="0" fontId="4" fillId="0" borderId="5" xfId="0" applyFont="1" applyBorder="1" applyAlignment="1" applyProtection="1">
      <alignment horizontal="center" vertical="center" wrapText="1"/>
      <protection locked="0"/>
    </xf>
    <xf numFmtId="0" fontId="4" fillId="0" borderId="6" xfId="0" applyFont="1" applyBorder="1" applyAlignment="1" applyProtection="1">
      <alignment horizontal="center" vertical="center" wrapText="1"/>
      <protection locked="0"/>
    </xf>
    <xf numFmtId="0" fontId="6" fillId="0" borderId="5" xfId="0" applyFont="1" applyBorder="1" applyAlignment="1" applyProtection="1">
      <alignment horizontal="left" vertical="center" wrapText="1"/>
      <protection locked="0"/>
    </xf>
    <xf numFmtId="0" fontId="4" fillId="0" borderId="10" xfId="0" applyFont="1" applyBorder="1" applyAlignment="1" applyProtection="1">
      <alignment horizontal="left" vertical="center" wrapText="1"/>
      <protection locked="0"/>
    </xf>
    <xf numFmtId="0" fontId="4" fillId="0" borderId="6" xfId="0" applyFont="1" applyBorder="1" applyAlignment="1" applyProtection="1">
      <alignment horizontal="left" vertical="center" wrapText="1"/>
      <protection locked="0"/>
    </xf>
    <xf numFmtId="14" fontId="6" fillId="0" borderId="5" xfId="0" applyNumberFormat="1" applyFont="1" applyBorder="1" applyAlignment="1" applyProtection="1">
      <alignment horizontal="center" vertical="center"/>
      <protection locked="0"/>
    </xf>
    <xf numFmtId="0" fontId="6" fillId="0" borderId="10" xfId="0" applyFont="1" applyBorder="1" applyAlignment="1" applyProtection="1">
      <alignment horizontal="center" vertical="center"/>
      <protection locked="0"/>
    </xf>
    <xf numFmtId="0" fontId="6" fillId="0" borderId="6" xfId="0" applyFont="1" applyBorder="1" applyAlignment="1" applyProtection="1">
      <alignment horizontal="center" vertical="center"/>
      <protection locked="0"/>
    </xf>
    <xf numFmtId="0" fontId="6" fillId="0" borderId="5" xfId="0" applyFont="1" applyBorder="1" applyAlignment="1" applyProtection="1">
      <alignment horizontal="center" vertical="center"/>
      <protection locked="0"/>
    </xf>
    <xf numFmtId="0" fontId="4" fillId="8" borderId="5" xfId="0" applyFont="1" applyFill="1" applyBorder="1" applyAlignment="1">
      <alignment horizontal="center" vertical="center" wrapText="1"/>
    </xf>
    <xf numFmtId="0" fontId="4" fillId="8" borderId="10" xfId="0" applyFont="1" applyFill="1" applyBorder="1" applyAlignment="1">
      <alignment horizontal="center" vertical="center" wrapText="1"/>
    </xf>
    <xf numFmtId="0" fontId="4" fillId="8" borderId="6" xfId="0" applyFont="1" applyFill="1" applyBorder="1" applyAlignment="1">
      <alignment horizontal="center" vertical="center" wrapText="1"/>
    </xf>
    <xf numFmtId="0" fontId="6" fillId="0" borderId="10" xfId="0" applyFont="1" applyBorder="1" applyAlignment="1" applyProtection="1">
      <alignment horizontal="left" vertical="center" wrapText="1"/>
      <protection locked="0"/>
    </xf>
    <xf numFmtId="0" fontId="6" fillId="0" borderId="6" xfId="0" applyFont="1" applyBorder="1" applyAlignment="1" applyProtection="1">
      <alignment horizontal="left" vertical="center" wrapText="1"/>
      <protection locked="0"/>
    </xf>
    <xf numFmtId="0" fontId="6" fillId="0" borderId="5" xfId="0" applyFont="1" applyBorder="1" applyAlignment="1" applyProtection="1">
      <alignment horizontal="center" vertical="center" wrapText="1"/>
      <protection locked="0"/>
    </xf>
    <xf numFmtId="0" fontId="6" fillId="0" borderId="13" xfId="0" applyFont="1" applyBorder="1" applyAlignment="1" applyProtection="1">
      <alignment horizontal="justify" vertical="center" wrapText="1"/>
      <protection locked="0"/>
    </xf>
    <xf numFmtId="0" fontId="6" fillId="0" borderId="14" xfId="0" applyFont="1" applyBorder="1" applyAlignment="1" applyProtection="1">
      <alignment horizontal="justify" vertical="center" wrapText="1"/>
      <protection locked="0"/>
    </xf>
    <xf numFmtId="0" fontId="6" fillId="0" borderId="11" xfId="0" applyFont="1" applyBorder="1" applyAlignment="1" applyProtection="1">
      <alignment horizontal="center" vertical="center"/>
      <protection locked="0"/>
    </xf>
    <xf numFmtId="0" fontId="6" fillId="0" borderId="14" xfId="0" applyFont="1" applyBorder="1" applyAlignment="1" applyProtection="1">
      <alignment horizontal="center" vertical="center"/>
      <protection locked="0"/>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2" borderId="5"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6" xfId="0" applyFont="1" applyFill="1" applyBorder="1" applyAlignment="1">
      <alignment horizontal="center" vertical="center"/>
    </xf>
    <xf numFmtId="0" fontId="42" fillId="0" borderId="1" xfId="0" applyFont="1" applyBorder="1" applyAlignment="1" applyProtection="1">
      <alignment horizontal="center" vertical="center" wrapText="1"/>
      <protection locked="0"/>
    </xf>
    <xf numFmtId="0" fontId="42" fillId="0" borderId="11" xfId="0" applyFont="1" applyBorder="1" applyAlignment="1" applyProtection="1">
      <alignment horizontal="center" vertical="center" wrapText="1"/>
      <protection locked="0"/>
    </xf>
    <xf numFmtId="0" fontId="6" fillId="0" borderId="1" xfId="0" applyFont="1" applyBorder="1" applyAlignment="1" applyProtection="1">
      <alignment horizontal="center" vertical="center" wrapText="1"/>
      <protection locked="0"/>
    </xf>
    <xf numFmtId="0" fontId="6" fillId="0" borderId="11" xfId="0" applyFont="1" applyBorder="1" applyAlignment="1" applyProtection="1">
      <alignment horizontal="center" vertical="center" wrapText="1"/>
      <protection locked="0"/>
    </xf>
    <xf numFmtId="0" fontId="4" fillId="0" borderId="18" xfId="0" applyFont="1" applyBorder="1" applyAlignment="1">
      <alignment horizontal="center" vertical="center" wrapText="1"/>
    </xf>
    <xf numFmtId="0" fontId="4" fillId="0" borderId="17" xfId="0" applyFont="1" applyBorder="1" applyAlignment="1">
      <alignment horizontal="center" vertical="center" wrapText="1"/>
    </xf>
    <xf numFmtId="0" fontId="4" fillId="5" borderId="1" xfId="0" applyFont="1" applyFill="1" applyBorder="1" applyAlignment="1">
      <alignment horizontal="center" vertical="center" wrapText="1"/>
    </xf>
    <xf numFmtId="0" fontId="4" fillId="5" borderId="11" xfId="0" applyFont="1" applyFill="1" applyBorder="1" applyAlignment="1">
      <alignment horizontal="center" vertical="center" wrapText="1"/>
    </xf>
    <xf numFmtId="0" fontId="4" fillId="0" borderId="13" xfId="0" applyFont="1" applyBorder="1" applyAlignment="1">
      <alignment horizontal="center" vertical="center" wrapText="1"/>
    </xf>
    <xf numFmtId="0" fontId="4" fillId="0" borderId="14" xfId="0" applyFont="1" applyBorder="1" applyAlignment="1">
      <alignment horizontal="center" vertical="center" wrapText="1"/>
    </xf>
    <xf numFmtId="0" fontId="4" fillId="6" borderId="1" xfId="0" applyFont="1" applyFill="1" applyBorder="1" applyAlignment="1">
      <alignment horizontal="center" vertical="center" wrapText="1"/>
    </xf>
    <xf numFmtId="0" fontId="4" fillId="6" borderId="11" xfId="0" applyFont="1" applyFill="1" applyBorder="1" applyAlignment="1">
      <alignment horizontal="center" vertical="center" wrapText="1"/>
    </xf>
    <xf numFmtId="0" fontId="4" fillId="6" borderId="13" xfId="0" applyFont="1" applyFill="1" applyBorder="1" applyAlignment="1">
      <alignment horizontal="center" vertical="center" wrapText="1"/>
    </xf>
    <xf numFmtId="0" fontId="6" fillId="0" borderId="13" xfId="0" applyFont="1" applyBorder="1" applyAlignment="1" applyProtection="1">
      <alignment horizontal="center" vertical="center" wrapText="1"/>
      <protection locked="0"/>
    </xf>
    <xf numFmtId="0" fontId="6" fillId="0" borderId="14" xfId="0" applyFont="1" applyBorder="1" applyAlignment="1" applyProtection="1">
      <alignment horizontal="center" vertical="center" wrapText="1"/>
      <protection locked="0"/>
    </xf>
    <xf numFmtId="0" fontId="6" fillId="0" borderId="13" xfId="0" applyFont="1" applyBorder="1" applyAlignment="1" applyProtection="1">
      <alignment horizontal="center" vertical="center"/>
      <protection locked="0"/>
    </xf>
    <xf numFmtId="0" fontId="4" fillId="0" borderId="11" xfId="0" applyFont="1" applyBorder="1" applyAlignment="1" applyProtection="1">
      <alignment horizontal="center" vertical="center"/>
      <protection locked="0"/>
    </xf>
    <xf numFmtId="0" fontId="4" fillId="0" borderId="13" xfId="0" applyFont="1" applyBorder="1" applyAlignment="1" applyProtection="1">
      <alignment horizontal="center" vertical="center"/>
      <protection locked="0"/>
    </xf>
    <xf numFmtId="0" fontId="4" fillId="0" borderId="14" xfId="0" applyFont="1" applyBorder="1" applyAlignment="1" applyProtection="1">
      <alignment horizontal="center" vertical="center"/>
      <protection locked="0"/>
    </xf>
    <xf numFmtId="0" fontId="4" fillId="4" borderId="1" xfId="0" applyFont="1" applyFill="1" applyBorder="1" applyAlignment="1" applyProtection="1">
      <alignment horizontal="center" vertical="center"/>
      <protection locked="0"/>
    </xf>
    <xf numFmtId="0" fontId="4" fillId="4" borderId="11" xfId="0" applyFont="1" applyFill="1" applyBorder="1" applyAlignment="1" applyProtection="1">
      <alignment horizontal="center" vertical="center"/>
      <protection locked="0"/>
    </xf>
    <xf numFmtId="0" fontId="5" fillId="0" borderId="11" xfId="0" applyFont="1" applyBorder="1" applyAlignment="1">
      <alignment horizontal="center" vertical="center" wrapText="1"/>
    </xf>
    <xf numFmtId="0" fontId="5" fillId="0" borderId="13" xfId="0" applyFont="1" applyBorder="1" applyAlignment="1">
      <alignment horizontal="center" vertical="center" wrapText="1"/>
    </xf>
    <xf numFmtId="17" fontId="6" fillId="0" borderId="1" xfId="0" applyNumberFormat="1" applyFont="1" applyBorder="1" applyAlignment="1" applyProtection="1">
      <alignment horizontal="center" vertical="center"/>
      <protection locked="0"/>
    </xf>
    <xf numFmtId="0" fontId="42" fillId="0" borderId="12" xfId="0" applyFont="1" applyBorder="1" applyAlignment="1" applyProtection="1">
      <alignment horizontal="justify" vertical="center" wrapText="1"/>
      <protection locked="0"/>
    </xf>
    <xf numFmtId="0" fontId="42" fillId="0" borderId="12" xfId="0" applyFont="1" applyBorder="1" applyAlignment="1" applyProtection="1">
      <alignment horizontal="justify" vertical="center"/>
      <protection locked="0"/>
    </xf>
    <xf numFmtId="1" fontId="4" fillId="0" borderId="44" xfId="0" applyNumberFormat="1" applyFont="1" applyBorder="1" applyAlignment="1">
      <alignment horizontal="center" vertical="center" wrapText="1"/>
    </xf>
    <xf numFmtId="1" fontId="4" fillId="0" borderId="17" xfId="0" applyNumberFormat="1" applyFont="1" applyBorder="1" applyAlignment="1">
      <alignment horizontal="center" vertical="center" wrapText="1"/>
    </xf>
    <xf numFmtId="0" fontId="4" fillId="0" borderId="11" xfId="0" applyFont="1" applyBorder="1" applyAlignment="1">
      <alignment horizontal="center" vertical="center" wrapText="1"/>
    </xf>
    <xf numFmtId="0" fontId="4" fillId="5" borderId="1" xfId="0" applyFont="1" applyFill="1" applyBorder="1" applyAlignment="1">
      <alignment horizontal="center" vertical="center"/>
    </xf>
    <xf numFmtId="0" fontId="6" fillId="0" borderId="11" xfId="0" applyFont="1" applyBorder="1" applyAlignment="1">
      <alignment horizontal="center" vertical="center"/>
    </xf>
    <xf numFmtId="0" fontId="6" fillId="0" borderId="13" xfId="0" applyFont="1" applyBorder="1" applyAlignment="1">
      <alignment horizontal="center" vertical="center"/>
    </xf>
    <xf numFmtId="0" fontId="4" fillId="0" borderId="21" xfId="0" applyFont="1" applyBorder="1" applyAlignment="1" applyProtection="1">
      <alignment horizontal="justify" vertical="center" wrapText="1"/>
      <protection locked="0"/>
    </xf>
    <xf numFmtId="0" fontId="4" fillId="0" borderId="20" xfId="0" applyFont="1" applyBorder="1" applyAlignment="1" applyProtection="1">
      <alignment horizontal="justify" vertical="center" wrapText="1"/>
      <protection locked="0"/>
    </xf>
    <xf numFmtId="0" fontId="4" fillId="0" borderId="11" xfId="0" applyFont="1" applyBorder="1" applyAlignment="1" applyProtection="1">
      <alignment horizontal="center" vertical="center" wrapText="1"/>
      <protection locked="0"/>
    </xf>
    <xf numFmtId="0" fontId="4" fillId="0" borderId="13" xfId="0" applyFont="1" applyBorder="1" applyAlignment="1" applyProtection="1">
      <alignment horizontal="center" vertical="center" wrapText="1"/>
      <protection locked="0"/>
    </xf>
    <xf numFmtId="0" fontId="4" fillId="0" borderId="14" xfId="0" applyFont="1" applyBorder="1" applyAlignment="1" applyProtection="1">
      <alignment horizontal="center" vertical="center" wrapText="1"/>
      <protection locked="0"/>
    </xf>
    <xf numFmtId="0" fontId="6" fillId="0" borderId="1" xfId="0" applyFont="1" applyBorder="1" applyAlignment="1" applyProtection="1">
      <alignment horizontal="justify" vertical="center"/>
      <protection locked="0"/>
    </xf>
    <xf numFmtId="0" fontId="6" fillId="0" borderId="11" xfId="0" applyFont="1" applyBorder="1" applyAlignment="1" applyProtection="1">
      <alignment horizontal="justify" vertical="center"/>
      <protection locked="0"/>
    </xf>
    <xf numFmtId="0" fontId="4" fillId="0" borderId="1" xfId="0" applyFont="1" applyBorder="1" applyAlignment="1" applyProtection="1">
      <alignment horizontal="center" vertical="center" wrapText="1"/>
      <protection locked="0"/>
    </xf>
    <xf numFmtId="0" fontId="6" fillId="0" borderId="11" xfId="0" applyFont="1" applyBorder="1" applyAlignment="1" applyProtection="1">
      <alignment horizontal="justify" vertical="center" wrapText="1"/>
      <protection locked="0"/>
    </xf>
    <xf numFmtId="0" fontId="6" fillId="0" borderId="22" xfId="0" applyFont="1" applyBorder="1" applyAlignment="1" applyProtection="1">
      <alignment horizontal="justify" vertical="center" wrapText="1"/>
      <protection locked="0"/>
    </xf>
    <xf numFmtId="0" fontId="6" fillId="0" borderId="19" xfId="0" applyFont="1" applyBorder="1" applyAlignment="1" applyProtection="1">
      <alignment horizontal="justify" vertical="center"/>
      <protection locked="0"/>
    </xf>
    <xf numFmtId="0" fontId="6" fillId="0" borderId="23" xfId="0" applyFont="1" applyBorder="1" applyAlignment="1" applyProtection="1">
      <alignment horizontal="justify" vertical="center"/>
      <protection locked="0"/>
    </xf>
    <xf numFmtId="0" fontId="5" fillId="0" borderId="1" xfId="0" applyFont="1" applyBorder="1" applyAlignment="1" applyProtection="1">
      <alignment horizontal="center" vertical="center" wrapText="1"/>
      <protection locked="0"/>
    </xf>
    <xf numFmtId="0" fontId="5" fillId="0" borderId="11" xfId="0" applyFont="1" applyBorder="1" applyAlignment="1" applyProtection="1">
      <alignment horizontal="center" vertical="center" wrapText="1"/>
      <protection locked="0"/>
    </xf>
    <xf numFmtId="0" fontId="5" fillId="3" borderId="11" xfId="0" applyFont="1" applyFill="1" applyBorder="1" applyAlignment="1">
      <alignment horizontal="center" vertical="center" wrapText="1"/>
    </xf>
    <xf numFmtId="0" fontId="5" fillId="3" borderId="14" xfId="0" applyFont="1" applyFill="1" applyBorder="1" applyAlignment="1">
      <alignment horizontal="center" vertical="center" wrapText="1"/>
    </xf>
    <xf numFmtId="0" fontId="4" fillId="3" borderId="11" xfId="0" applyFont="1" applyFill="1" applyBorder="1" applyAlignment="1">
      <alignment horizontal="center" vertical="center" wrapText="1"/>
    </xf>
    <xf numFmtId="0" fontId="4" fillId="3" borderId="14"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4" fillId="3" borderId="1" xfId="0" applyFont="1" applyFill="1" applyBorder="1" applyAlignment="1">
      <alignment horizontal="center" vertical="center"/>
    </xf>
    <xf numFmtId="0" fontId="4" fillId="3" borderId="5" xfId="0" applyFont="1" applyFill="1" applyBorder="1" applyAlignment="1">
      <alignment horizontal="center" vertical="center"/>
    </xf>
    <xf numFmtId="0" fontId="4" fillId="3" borderId="10" xfId="0" applyFont="1" applyFill="1" applyBorder="1" applyAlignment="1">
      <alignment horizontal="center" vertical="center"/>
    </xf>
    <xf numFmtId="0" fontId="4" fillId="3" borderId="6" xfId="0" applyFont="1" applyFill="1" applyBorder="1" applyAlignment="1">
      <alignment horizontal="center" vertical="center"/>
    </xf>
    <xf numFmtId="0" fontId="4" fillId="3" borderId="14" xfId="0" applyFont="1" applyFill="1" applyBorder="1" applyAlignment="1">
      <alignment horizontal="center" vertical="center"/>
    </xf>
    <xf numFmtId="0" fontId="4" fillId="3" borderId="11" xfId="0" applyFont="1" applyFill="1" applyBorder="1" applyAlignment="1">
      <alignment horizontal="center" vertical="center"/>
    </xf>
    <xf numFmtId="0" fontId="4" fillId="3" borderId="13" xfId="0" applyFont="1" applyFill="1" applyBorder="1" applyAlignment="1">
      <alignment horizontal="center" vertical="center" wrapText="1"/>
    </xf>
    <xf numFmtId="0" fontId="4" fillId="3" borderId="8" xfId="0" applyFont="1" applyFill="1" applyBorder="1" applyAlignment="1">
      <alignment horizontal="center" vertical="center"/>
    </xf>
    <xf numFmtId="0" fontId="4" fillId="3" borderId="13" xfId="0" applyFont="1" applyFill="1" applyBorder="1" applyAlignment="1">
      <alignment horizontal="center" vertical="center"/>
    </xf>
    <xf numFmtId="0" fontId="4" fillId="3" borderId="12" xfId="0" applyFont="1" applyFill="1" applyBorder="1" applyAlignment="1">
      <alignment horizontal="center" vertical="center"/>
    </xf>
    <xf numFmtId="0" fontId="4" fillId="3" borderId="0" xfId="0" applyFont="1" applyFill="1" applyAlignment="1">
      <alignment horizontal="center" vertical="center"/>
    </xf>
    <xf numFmtId="0" fontId="4" fillId="3" borderId="7" xfId="0" applyFont="1" applyFill="1" applyBorder="1" applyAlignment="1">
      <alignment horizontal="center" vertical="center"/>
    </xf>
    <xf numFmtId="14" fontId="4" fillId="2" borderId="5" xfId="0" applyNumberFormat="1" applyFont="1" applyFill="1" applyBorder="1" applyAlignment="1">
      <alignment horizontal="center" vertical="center"/>
    </xf>
    <xf numFmtId="14" fontId="5" fillId="0" borderId="1" xfId="0" applyNumberFormat="1" applyFont="1" applyBorder="1" applyAlignment="1" applyProtection="1">
      <alignment horizontal="center" vertical="center"/>
      <protection locked="0"/>
    </xf>
    <xf numFmtId="0" fontId="5" fillId="0" borderId="1" xfId="0" applyFont="1" applyBorder="1" applyAlignment="1" applyProtection="1">
      <alignment horizontal="center" vertical="center"/>
      <protection locked="0"/>
    </xf>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8" xfId="0" applyFont="1" applyFill="1" applyBorder="1" applyAlignment="1">
      <alignment horizontal="center" vertical="center"/>
    </xf>
    <xf numFmtId="0" fontId="4" fillId="2" borderId="9" xfId="0" applyFont="1" applyFill="1" applyBorder="1" applyAlignment="1">
      <alignment horizontal="center" vertical="center"/>
    </xf>
    <xf numFmtId="49" fontId="4" fillId="2" borderId="5" xfId="0" applyNumberFormat="1" applyFont="1" applyFill="1" applyBorder="1" applyAlignment="1">
      <alignment horizontal="center" vertical="center"/>
    </xf>
    <xf numFmtId="49" fontId="4" fillId="2" borderId="6" xfId="0" applyNumberFormat="1" applyFont="1" applyFill="1" applyBorder="1" applyAlignment="1">
      <alignment horizontal="center" vertical="center"/>
    </xf>
    <xf numFmtId="14" fontId="5" fillId="0" borderId="1" xfId="0" applyNumberFormat="1" applyFont="1" applyBorder="1" applyAlignment="1" applyProtection="1">
      <alignment horizontal="center" vertical="center" wrapText="1"/>
      <protection locked="0"/>
    </xf>
    <xf numFmtId="0" fontId="4" fillId="2" borderId="1" xfId="0" applyFont="1" applyFill="1" applyBorder="1" applyAlignment="1">
      <alignment horizontal="right" vertical="center" wrapText="1"/>
    </xf>
    <xf numFmtId="0" fontId="4" fillId="9"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8" fillId="4" borderId="1" xfId="0" applyFont="1" applyFill="1" applyBorder="1" applyAlignment="1" applyProtection="1">
      <alignment horizontal="center" vertical="center" wrapText="1"/>
      <protection locked="0"/>
    </xf>
    <xf numFmtId="0" fontId="8" fillId="2" borderId="1" xfId="0" applyFont="1" applyFill="1" applyBorder="1" applyAlignment="1">
      <alignment horizontal="center" vertical="center" wrapText="1"/>
    </xf>
    <xf numFmtId="0" fontId="10" fillId="0" borderId="1" xfId="0" applyFont="1" applyBorder="1" applyAlignment="1">
      <alignment horizontal="justify" vertical="center" wrapText="1"/>
    </xf>
    <xf numFmtId="1" fontId="10" fillId="0" borderId="1" xfId="0" applyNumberFormat="1" applyFont="1" applyBorder="1" applyAlignment="1">
      <alignment horizontal="center" vertical="center" wrapText="1"/>
    </xf>
    <xf numFmtId="1" fontId="11" fillId="0" borderId="1" xfId="0" applyNumberFormat="1" applyFont="1" applyBorder="1" applyAlignment="1">
      <alignment horizontal="center" vertical="center" wrapText="1"/>
    </xf>
    <xf numFmtId="0" fontId="3" fillId="0" borderId="1" xfId="0" applyFont="1" applyBorder="1" applyAlignment="1">
      <alignment horizontal="center" vertical="center" wrapText="1"/>
    </xf>
    <xf numFmtId="17" fontId="3" fillId="0" borderId="1" xfId="0" applyNumberFormat="1" applyFont="1" applyBorder="1" applyAlignment="1" applyProtection="1">
      <alignment horizontal="center" vertical="center" wrapText="1"/>
      <protection locked="0"/>
    </xf>
    <xf numFmtId="0" fontId="6" fillId="0" borderId="1" xfId="0" applyFont="1" applyBorder="1" applyAlignment="1" applyProtection="1">
      <alignment horizontal="justify" vertical="center" wrapText="1"/>
      <protection locked="0"/>
    </xf>
    <xf numFmtId="14" fontId="3" fillId="0" borderId="1" xfId="0" applyNumberFormat="1" applyFont="1" applyBorder="1" applyAlignment="1" applyProtection="1">
      <alignment horizontal="center" vertical="center" wrapText="1"/>
      <protection locked="0"/>
    </xf>
    <xf numFmtId="0" fontId="11" fillId="0" borderId="1" xfId="0" applyFont="1" applyBorder="1" applyAlignment="1" applyProtection="1">
      <alignment horizontal="center" vertical="center" wrapText="1"/>
      <protection locked="0"/>
    </xf>
    <xf numFmtId="0" fontId="9"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7" fillId="2" borderId="1" xfId="0" applyFont="1" applyFill="1" applyBorder="1" applyAlignment="1">
      <alignment horizontal="center" vertical="center" wrapText="1"/>
    </xf>
    <xf numFmtId="0" fontId="6" fillId="2" borderId="1" xfId="0" applyFont="1" applyFill="1" applyBorder="1" applyAlignment="1" applyProtection="1">
      <alignment horizontal="justify" vertical="center" wrapText="1"/>
      <protection locked="0"/>
    </xf>
    <xf numFmtId="0" fontId="11" fillId="2" borderId="1" xfId="0" applyFont="1" applyFill="1" applyBorder="1" applyAlignment="1" applyProtection="1">
      <alignment horizontal="center" vertical="center" wrapText="1"/>
      <protection locked="0"/>
    </xf>
    <xf numFmtId="0" fontId="39" fillId="2" borderId="1" xfId="0" applyFont="1" applyFill="1" applyBorder="1" applyAlignment="1" applyProtection="1">
      <alignment horizontal="center" vertical="center" wrapText="1"/>
      <protection locked="0"/>
    </xf>
    <xf numFmtId="0" fontId="43" fillId="0" borderId="1" xfId="0" applyFont="1" applyBorder="1" applyAlignment="1" applyProtection="1">
      <alignment horizontal="justify" vertical="center" wrapText="1"/>
      <protection locked="0"/>
    </xf>
    <xf numFmtId="14" fontId="3" fillId="0" borderId="5" xfId="0" applyNumberFormat="1" applyFont="1" applyBorder="1" applyAlignment="1" applyProtection="1">
      <alignment horizontal="center" vertical="center" wrapText="1"/>
      <protection locked="0"/>
    </xf>
    <xf numFmtId="0" fontId="3" fillId="0" borderId="10" xfId="0" applyFont="1" applyBorder="1" applyAlignment="1" applyProtection="1">
      <alignment horizontal="center" vertical="center" wrapText="1"/>
      <protection locked="0"/>
    </xf>
    <xf numFmtId="0" fontId="3" fillId="0" borderId="6" xfId="0" applyFont="1" applyBorder="1" applyAlignment="1" applyProtection="1">
      <alignment horizontal="center" vertical="center" wrapText="1"/>
      <protection locked="0"/>
    </xf>
    <xf numFmtId="0" fontId="3" fillId="0" borderId="5" xfId="0" applyFont="1" applyBorder="1" applyAlignment="1" applyProtection="1">
      <alignment horizontal="center" vertical="center" wrapText="1"/>
      <protection locked="0"/>
    </xf>
    <xf numFmtId="0" fontId="9" fillId="0" borderId="1" xfId="0" applyFont="1" applyBorder="1" applyAlignment="1" applyProtection="1">
      <alignment horizontal="justify" vertical="center" wrapText="1"/>
      <protection locked="0"/>
    </xf>
    <xf numFmtId="0" fontId="3" fillId="0" borderId="42" xfId="0" applyFont="1" applyBorder="1" applyAlignment="1">
      <alignment horizontal="justify" vertical="center" wrapText="1"/>
    </xf>
    <xf numFmtId="14" fontId="3" fillId="0" borderId="11" xfId="0" applyNumberFormat="1" applyFont="1" applyBorder="1" applyAlignment="1" applyProtection="1">
      <alignment horizontal="center" vertical="center"/>
      <protection locked="0"/>
    </xf>
    <xf numFmtId="0" fontId="9" fillId="0" borderId="1" xfId="0" applyFont="1" applyBorder="1" applyAlignment="1" applyProtection="1">
      <alignment horizontal="justify" vertical="center"/>
      <protection locked="0"/>
    </xf>
    <xf numFmtId="0" fontId="3" fillId="0" borderId="1" xfId="0" applyFont="1" applyBorder="1" applyAlignment="1" applyProtection="1">
      <alignment horizontal="justify" vertical="center"/>
      <protection locked="0"/>
    </xf>
    <xf numFmtId="0" fontId="20" fillId="0" borderId="1" xfId="0" applyFont="1" applyBorder="1" applyAlignment="1" applyProtection="1">
      <alignment horizontal="justify" vertical="center"/>
      <protection locked="0"/>
    </xf>
    <xf numFmtId="0" fontId="3" fillId="0" borderId="15" xfId="0" applyFont="1" applyBorder="1" applyAlignment="1">
      <alignment horizontal="justify" vertical="center" wrapText="1"/>
    </xf>
    <xf numFmtId="0" fontId="3" fillId="0" borderId="13" xfId="0" applyFont="1" applyBorder="1" applyAlignment="1" applyProtection="1">
      <alignment horizontal="center" vertical="center"/>
      <protection locked="0"/>
    </xf>
    <xf numFmtId="0" fontId="3" fillId="0" borderId="0" xfId="0" applyFont="1" applyAlignment="1">
      <alignment horizontal="justify" vertical="center" wrapText="1"/>
    </xf>
    <xf numFmtId="0" fontId="2" fillId="7" borderId="1" xfId="0" applyFont="1" applyFill="1" applyBorder="1" applyAlignment="1" applyProtection="1">
      <alignment horizontal="left" vertical="center" wrapText="1"/>
      <protection locked="0"/>
    </xf>
    <xf numFmtId="0" fontId="3" fillId="0" borderId="14" xfId="0" applyFont="1" applyBorder="1" applyAlignment="1" applyProtection="1">
      <alignment horizontal="center" vertical="center"/>
      <protection locked="0"/>
    </xf>
    <xf numFmtId="0" fontId="9" fillId="0" borderId="11" xfId="0" applyFont="1" applyBorder="1" applyAlignment="1" applyProtection="1">
      <alignment horizontal="justify" vertical="center"/>
      <protection locked="0"/>
    </xf>
    <xf numFmtId="0" fontId="20" fillId="0" borderId="11" xfId="0" applyFont="1" applyBorder="1" applyAlignment="1" applyProtection="1">
      <alignment horizontal="justify" vertical="center"/>
      <protection locked="0"/>
    </xf>
    <xf numFmtId="0" fontId="3" fillId="0" borderId="45" xfId="0" applyFont="1" applyBorder="1" applyAlignment="1">
      <alignment horizontal="justify" vertical="center" wrapText="1"/>
    </xf>
    <xf numFmtId="0" fontId="2" fillId="0" borderId="14" xfId="0" applyFont="1" applyBorder="1" applyAlignment="1" applyProtection="1">
      <alignment horizontal="justify" vertical="center" wrapText="1"/>
      <protection locked="0"/>
    </xf>
    <xf numFmtId="0" fontId="12" fillId="0" borderId="27" xfId="0" applyFont="1" applyBorder="1" applyAlignment="1" applyProtection="1">
      <alignment horizontal="center" vertical="center" wrapText="1"/>
      <protection locked="0"/>
    </xf>
    <xf numFmtId="0" fontId="10" fillId="0" borderId="25" xfId="0" applyFont="1" applyBorder="1" applyAlignment="1" applyProtection="1">
      <alignment horizontal="justify" vertical="center"/>
      <protection locked="0"/>
    </xf>
    <xf numFmtId="0" fontId="12" fillId="2" borderId="1" xfId="0" applyFont="1" applyFill="1" applyBorder="1" applyAlignment="1">
      <alignment horizontal="center" vertical="center"/>
    </xf>
    <xf numFmtId="0" fontId="12" fillId="2" borderId="2" xfId="0" applyFont="1" applyFill="1" applyBorder="1" applyAlignment="1">
      <alignment horizontal="center" vertical="center"/>
    </xf>
    <xf numFmtId="0" fontId="12" fillId="2" borderId="3" xfId="0" applyFont="1" applyFill="1" applyBorder="1" applyAlignment="1">
      <alignment horizontal="center" vertical="center"/>
    </xf>
    <xf numFmtId="0" fontId="12" fillId="2" borderId="4" xfId="0" applyFont="1" applyFill="1" applyBorder="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44" fillId="0" borderId="0" xfId="0" applyFont="1" applyAlignment="1">
      <alignment vertical="center"/>
    </xf>
    <xf numFmtId="0" fontId="12" fillId="2" borderId="7" xfId="0" applyFont="1" applyFill="1" applyBorder="1" applyAlignment="1">
      <alignment horizontal="center" vertical="center"/>
    </xf>
    <xf numFmtId="0" fontId="12" fillId="2" borderId="8" xfId="0" applyFont="1" applyFill="1" applyBorder="1" applyAlignment="1">
      <alignment horizontal="center" vertical="center"/>
    </xf>
    <xf numFmtId="0" fontId="12" fillId="2" borderId="9" xfId="0" applyFont="1" applyFill="1" applyBorder="1" applyAlignment="1">
      <alignment horizontal="center" vertical="center"/>
    </xf>
    <xf numFmtId="49" fontId="12" fillId="2" borderId="5" xfId="0" applyNumberFormat="1" applyFont="1" applyFill="1" applyBorder="1" applyAlignment="1">
      <alignment horizontal="center" vertical="center"/>
    </xf>
    <xf numFmtId="49" fontId="12" fillId="2" borderId="6" xfId="0" applyNumberFormat="1" applyFont="1" applyFill="1" applyBorder="1" applyAlignment="1">
      <alignment horizontal="center" vertical="center"/>
    </xf>
    <xf numFmtId="14" fontId="12" fillId="2" borderId="5" xfId="0" applyNumberFormat="1" applyFont="1" applyFill="1" applyBorder="1" applyAlignment="1">
      <alignment horizontal="center" vertical="center"/>
    </xf>
    <xf numFmtId="0" fontId="12" fillId="3" borderId="1" xfId="0" applyFont="1" applyFill="1" applyBorder="1" applyAlignment="1" applyProtection="1">
      <alignment horizontal="left" vertical="center"/>
      <protection locked="0"/>
    </xf>
    <xf numFmtId="14" fontId="45" fillId="0" borderId="1" xfId="0" applyNumberFormat="1" applyFont="1" applyBorder="1" applyAlignment="1" applyProtection="1">
      <alignment horizontal="center" vertical="center"/>
      <protection locked="0"/>
    </xf>
    <xf numFmtId="0" fontId="45" fillId="0" borderId="1" xfId="0" applyFont="1" applyBorder="1" applyAlignment="1" applyProtection="1">
      <alignment horizontal="center" vertical="center"/>
      <protection locked="0"/>
    </xf>
    <xf numFmtId="0" fontId="10" fillId="3" borderId="5" xfId="0" applyFont="1" applyFill="1" applyBorder="1" applyAlignment="1">
      <alignment horizontal="center" vertical="center"/>
    </xf>
    <xf numFmtId="0" fontId="10" fillId="3" borderId="10" xfId="0" applyFont="1" applyFill="1" applyBorder="1" applyAlignment="1">
      <alignment horizontal="center" vertical="center"/>
    </xf>
    <xf numFmtId="0" fontId="10" fillId="3" borderId="6" xfId="0" applyFont="1" applyFill="1" applyBorder="1" applyAlignment="1">
      <alignment horizontal="center" vertical="center"/>
    </xf>
    <xf numFmtId="0" fontId="12" fillId="2" borderId="5" xfId="0" applyFont="1" applyFill="1" applyBorder="1" applyAlignment="1">
      <alignment horizontal="right" vertical="center"/>
    </xf>
    <xf numFmtId="0" fontId="12" fillId="2" borderId="10" xfId="0" applyFont="1" applyFill="1" applyBorder="1" applyAlignment="1">
      <alignment horizontal="right" vertical="center"/>
    </xf>
    <xf numFmtId="0" fontId="12" fillId="2" borderId="6" xfId="0" applyFont="1" applyFill="1" applyBorder="1" applyAlignment="1">
      <alignment horizontal="right" vertical="center"/>
    </xf>
    <xf numFmtId="0" fontId="46" fillId="3" borderId="1" xfId="0" applyFont="1" applyFill="1" applyBorder="1" applyAlignment="1">
      <alignment horizontal="center" vertical="center"/>
    </xf>
    <xf numFmtId="0" fontId="10" fillId="2" borderId="1" xfId="0" applyFont="1" applyFill="1" applyBorder="1" applyAlignment="1">
      <alignment horizontal="center" vertical="center"/>
    </xf>
    <xf numFmtId="0" fontId="46" fillId="3" borderId="6" xfId="0" applyFont="1" applyFill="1" applyBorder="1" applyAlignment="1">
      <alignment horizontal="center" vertical="center"/>
    </xf>
    <xf numFmtId="0" fontId="10" fillId="2" borderId="5" xfId="0" applyFont="1" applyFill="1" applyBorder="1" applyAlignment="1">
      <alignment horizontal="center" vertical="center"/>
    </xf>
    <xf numFmtId="0" fontId="10" fillId="2" borderId="6" xfId="0" applyFont="1" applyFill="1" applyBorder="1" applyAlignment="1">
      <alignment horizontal="center" vertical="center"/>
    </xf>
    <xf numFmtId="0" fontId="46" fillId="3" borderId="5" xfId="0" applyFont="1" applyFill="1" applyBorder="1" applyAlignment="1">
      <alignment horizontal="center" vertical="center"/>
    </xf>
    <xf numFmtId="0" fontId="44" fillId="2" borderId="1" xfId="0" applyFont="1" applyFill="1" applyBorder="1" applyAlignment="1">
      <alignment horizontal="center" vertical="center"/>
    </xf>
    <xf numFmtId="0" fontId="10" fillId="3" borderId="1" xfId="0" applyFont="1" applyFill="1" applyBorder="1" applyAlignment="1">
      <alignment horizontal="center" vertical="center"/>
    </xf>
    <xf numFmtId="14" fontId="10" fillId="0" borderId="1" xfId="0" applyNumberFormat="1" applyFont="1" applyBorder="1" applyAlignment="1" applyProtection="1">
      <alignment horizontal="center" vertical="center"/>
      <protection locked="0"/>
    </xf>
    <xf numFmtId="0" fontId="47" fillId="0" borderId="1" xfId="0" applyFont="1" applyBorder="1" applyAlignment="1" applyProtection="1">
      <alignment horizontal="center" vertical="center" wrapText="1"/>
      <protection locked="0"/>
    </xf>
    <xf numFmtId="0" fontId="47" fillId="0" borderId="11" xfId="0" applyFont="1" applyBorder="1" applyAlignment="1" applyProtection="1">
      <alignment horizontal="center" vertical="center" wrapText="1"/>
      <protection locked="0"/>
    </xf>
    <xf numFmtId="0" fontId="10" fillId="0" borderId="1" xfId="0" applyFont="1" applyBorder="1" applyAlignment="1" applyProtection="1">
      <alignment horizontal="left" vertical="center" wrapText="1"/>
      <protection locked="0"/>
    </xf>
    <xf numFmtId="0" fontId="12" fillId="8" borderId="1" xfId="0" applyFont="1" applyFill="1" applyBorder="1" applyAlignment="1">
      <alignment horizontal="center" vertical="center" wrapText="1"/>
    </xf>
    <xf numFmtId="0" fontId="12" fillId="2" borderId="14" xfId="0" applyFont="1" applyFill="1" applyBorder="1" applyAlignment="1">
      <alignment horizontal="center" vertical="center" wrapText="1"/>
    </xf>
    <xf numFmtId="0" fontId="12" fillId="2" borderId="14" xfId="0" applyFont="1" applyFill="1" applyBorder="1" applyAlignment="1">
      <alignment horizontal="center" vertical="center"/>
    </xf>
    <xf numFmtId="0" fontId="12" fillId="0" borderId="5" xfId="0" applyFont="1" applyBorder="1" applyAlignment="1" applyProtection="1">
      <alignment horizontal="center" vertical="center" wrapText="1"/>
      <protection locked="0"/>
    </xf>
    <xf numFmtId="0" fontId="12" fillId="0" borderId="6" xfId="0" applyFont="1" applyBorder="1" applyAlignment="1" applyProtection="1">
      <alignment horizontal="center" vertical="center" wrapText="1"/>
      <protection locked="0"/>
    </xf>
    <xf numFmtId="14" fontId="10" fillId="0" borderId="5" xfId="0" applyNumberFormat="1" applyFont="1" applyBorder="1" applyAlignment="1" applyProtection="1">
      <alignment horizontal="center" vertical="center"/>
      <protection locked="0"/>
    </xf>
    <xf numFmtId="0" fontId="10" fillId="0" borderId="10" xfId="0" applyFont="1" applyBorder="1" applyAlignment="1" applyProtection="1">
      <alignment horizontal="center" vertical="center"/>
      <protection locked="0"/>
    </xf>
    <xf numFmtId="0" fontId="10" fillId="0" borderId="6" xfId="0" applyFont="1" applyBorder="1" applyAlignment="1" applyProtection="1">
      <alignment horizontal="center" vertical="center"/>
      <protection locked="0"/>
    </xf>
    <xf numFmtId="0" fontId="10" fillId="0" borderId="0" xfId="0" applyFont="1" applyAlignment="1" applyProtection="1">
      <alignment vertical="center"/>
      <protection locked="0"/>
    </xf>
    <xf numFmtId="0" fontId="4" fillId="2"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9" xfId="0" applyFont="1" applyFill="1" applyBorder="1" applyAlignment="1">
      <alignment horizontal="center" vertical="center" wrapText="1"/>
    </xf>
    <xf numFmtId="49" fontId="4" fillId="2" borderId="5" xfId="0" applyNumberFormat="1" applyFont="1" applyFill="1" applyBorder="1" applyAlignment="1">
      <alignment horizontal="center" vertical="center" wrapText="1"/>
    </xf>
    <xf numFmtId="49" fontId="4" fillId="2" borderId="6" xfId="0" applyNumberFormat="1" applyFont="1" applyFill="1" applyBorder="1" applyAlignment="1">
      <alignment horizontal="center" vertical="center" wrapText="1"/>
    </xf>
    <xf numFmtId="14" fontId="4" fillId="2" borderId="5" xfId="0" applyNumberFormat="1" applyFont="1" applyFill="1" applyBorder="1" applyAlignment="1">
      <alignment horizontal="center" vertical="center" wrapText="1"/>
    </xf>
    <xf numFmtId="0" fontId="6" fillId="9" borderId="1"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4" fillId="3" borderId="10" xfId="0" applyFont="1" applyFill="1" applyBorder="1" applyAlignment="1">
      <alignment horizontal="center" vertical="center" wrapText="1"/>
    </xf>
    <xf numFmtId="0" fontId="4" fillId="3" borderId="8"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4" fillId="3" borderId="12" xfId="0" applyFont="1" applyFill="1" applyBorder="1" applyAlignment="1">
      <alignment horizontal="center" vertical="center" wrapText="1"/>
    </xf>
    <xf numFmtId="0" fontId="4" fillId="3" borderId="0" xfId="0" applyFont="1" applyFill="1" applyAlignment="1">
      <alignment horizontal="center" vertical="center" wrapText="1"/>
    </xf>
    <xf numFmtId="0" fontId="4" fillId="0" borderId="0" xfId="0" applyFont="1" applyAlignment="1">
      <alignment vertical="center" wrapText="1"/>
    </xf>
    <xf numFmtId="0" fontId="4" fillId="3" borderId="7" xfId="0" applyFont="1" applyFill="1" applyBorder="1" applyAlignment="1">
      <alignment horizontal="center" vertical="center" wrapText="1"/>
    </xf>
    <xf numFmtId="0" fontId="5" fillId="3" borderId="13" xfId="0" applyFont="1" applyFill="1" applyBorder="1" applyAlignment="1">
      <alignment horizontal="center" vertical="center" wrapText="1"/>
    </xf>
    <xf numFmtId="0" fontId="4" fillId="0" borderId="1" xfId="0" applyFont="1" applyBorder="1" applyAlignment="1" applyProtection="1">
      <alignment horizontal="justify" vertical="center" wrapText="1"/>
      <protection locked="0"/>
    </xf>
    <xf numFmtId="0" fontId="5" fillId="0" borderId="6" xfId="0" applyFont="1" applyBorder="1" applyAlignment="1" applyProtection="1">
      <alignment horizontal="center" vertical="center" wrapText="1"/>
      <protection locked="0"/>
    </xf>
    <xf numFmtId="0" fontId="5" fillId="2" borderId="11" xfId="0" applyFont="1" applyFill="1" applyBorder="1" applyAlignment="1">
      <alignment horizontal="center" vertical="center" wrapText="1"/>
    </xf>
    <xf numFmtId="0" fontId="42" fillId="0" borderId="40" xfId="0" applyFont="1" applyBorder="1" applyAlignment="1" applyProtection="1">
      <alignment horizontal="justify" vertical="center" wrapText="1"/>
      <protection locked="0"/>
    </xf>
    <xf numFmtId="0" fontId="6" fillId="0" borderId="42" xfId="0" applyFont="1" applyBorder="1" applyAlignment="1">
      <alignment horizontal="justify" vertical="center" wrapText="1"/>
    </xf>
    <xf numFmtId="1" fontId="6" fillId="0" borderId="43" xfId="0" applyNumberFormat="1" applyFont="1" applyBorder="1" applyAlignment="1">
      <alignment horizontal="center" vertical="center" wrapText="1"/>
    </xf>
    <xf numFmtId="0" fontId="6" fillId="0" borderId="11" xfId="0" applyFont="1" applyBorder="1" applyAlignment="1">
      <alignment horizontal="center" vertical="center" wrapText="1"/>
    </xf>
    <xf numFmtId="0" fontId="6" fillId="2" borderId="1" xfId="0" applyFont="1" applyFill="1" applyBorder="1" applyAlignment="1" applyProtection="1">
      <alignment horizontal="center" vertical="center" wrapText="1"/>
      <protection locked="0"/>
    </xf>
    <xf numFmtId="0" fontId="10" fillId="9" borderId="1" xfId="0" applyFont="1" applyFill="1" applyBorder="1" applyAlignment="1" applyProtection="1">
      <alignment horizontal="justify" vertical="center" wrapText="1"/>
      <protection locked="0"/>
    </xf>
    <xf numFmtId="0" fontId="6" fillId="9" borderId="1" xfId="0" applyFont="1" applyFill="1" applyBorder="1" applyAlignment="1" applyProtection="1">
      <alignment horizontal="center" vertical="center" wrapText="1"/>
      <protection locked="0"/>
    </xf>
    <xf numFmtId="0" fontId="4" fillId="9" borderId="1" xfId="0" applyFont="1" applyFill="1" applyBorder="1" applyAlignment="1" applyProtection="1">
      <alignment horizontal="center" vertical="center" wrapText="1"/>
      <protection locked="0"/>
    </xf>
    <xf numFmtId="0" fontId="5" fillId="2" borderId="13" xfId="0" applyFont="1" applyFill="1" applyBorder="1" applyAlignment="1">
      <alignment horizontal="center" vertical="center" wrapText="1"/>
    </xf>
    <xf numFmtId="1" fontId="6" fillId="0" borderId="16" xfId="0" applyNumberFormat="1" applyFont="1" applyBorder="1" applyAlignment="1">
      <alignment horizontal="center" vertical="center" wrapText="1"/>
    </xf>
    <xf numFmtId="0" fontId="6" fillId="0" borderId="13" xfId="0" applyFont="1" applyBorder="1" applyAlignment="1">
      <alignment horizontal="center" vertical="center" wrapText="1"/>
    </xf>
    <xf numFmtId="0" fontId="10" fillId="9" borderId="1" xfId="0" applyFont="1" applyFill="1" applyBorder="1" applyAlignment="1" applyProtection="1">
      <alignment horizontal="justify" vertical="center"/>
      <protection locked="0"/>
    </xf>
    <xf numFmtId="0" fontId="4" fillId="7" borderId="1" xfId="0" applyFont="1" applyFill="1" applyBorder="1" applyAlignment="1" applyProtection="1">
      <alignment horizontal="justify" vertical="center" wrapText="1"/>
      <protection locked="0"/>
    </xf>
    <xf numFmtId="0" fontId="4" fillId="4" borderId="1" xfId="0" applyFont="1" applyFill="1" applyBorder="1" applyAlignment="1" applyProtection="1">
      <alignment horizontal="center" vertical="center" wrapText="1"/>
      <protection locked="0"/>
    </xf>
    <xf numFmtId="0" fontId="4" fillId="11" borderId="1" xfId="0" applyFont="1" applyFill="1" applyBorder="1" applyAlignment="1" applyProtection="1">
      <alignment horizontal="center" vertical="center" wrapText="1"/>
      <protection locked="0"/>
    </xf>
    <xf numFmtId="0" fontId="6" fillId="4" borderId="1" xfId="0" applyFont="1" applyFill="1" applyBorder="1" applyAlignment="1" applyProtection="1">
      <alignment horizontal="center" vertical="center" wrapText="1"/>
      <protection locked="0"/>
    </xf>
    <xf numFmtId="0" fontId="5" fillId="0" borderId="4" xfId="0" applyFont="1" applyBorder="1" applyAlignment="1" applyProtection="1">
      <alignment horizontal="center" vertical="center" wrapText="1"/>
      <protection locked="0"/>
    </xf>
    <xf numFmtId="1" fontId="6" fillId="0" borderId="46" xfId="0" applyNumberFormat="1" applyFont="1" applyBorder="1" applyAlignment="1">
      <alignment horizontal="center" vertical="center" wrapText="1"/>
    </xf>
    <xf numFmtId="0" fontId="6" fillId="2" borderId="11" xfId="0" applyFont="1" applyFill="1" applyBorder="1" applyAlignment="1" applyProtection="1">
      <alignment horizontal="center" vertical="center" wrapText="1"/>
      <protection locked="0"/>
    </xf>
    <xf numFmtId="0" fontId="42" fillId="0" borderId="2" xfId="0" applyFont="1" applyBorder="1" applyAlignment="1" applyProtection="1">
      <alignment horizontal="justify" vertical="center" wrapText="1"/>
      <protection locked="0"/>
    </xf>
    <xf numFmtId="0" fontId="42" fillId="0" borderId="39" xfId="0" applyFont="1" applyBorder="1" applyAlignment="1" applyProtection="1">
      <alignment horizontal="justify" vertical="center" wrapText="1"/>
      <protection locked="0"/>
    </xf>
    <xf numFmtId="0" fontId="4" fillId="0" borderId="11" xfId="0" applyFont="1" applyBorder="1" applyAlignment="1" applyProtection="1">
      <alignment horizontal="justify" vertical="center" wrapText="1"/>
      <protection locked="0"/>
    </xf>
    <xf numFmtId="0" fontId="48" fillId="0" borderId="13" xfId="0" applyFont="1" applyBorder="1" applyAlignment="1" applyProtection="1">
      <alignment horizontal="center" vertical="center" wrapText="1"/>
      <protection locked="0"/>
    </xf>
    <xf numFmtId="0" fontId="4" fillId="0" borderId="13" xfId="0" applyFont="1" applyBorder="1" applyAlignment="1" applyProtection="1">
      <alignment horizontal="justify" vertical="center" wrapText="1"/>
      <protection locked="0"/>
    </xf>
    <xf numFmtId="0" fontId="5" fillId="0" borderId="13" xfId="0" applyFont="1" applyBorder="1" applyAlignment="1" applyProtection="1">
      <alignment horizontal="center" vertical="center" wrapText="1"/>
      <protection locked="0"/>
    </xf>
    <xf numFmtId="0" fontId="42" fillId="0" borderId="13" xfId="0" applyFont="1" applyBorder="1" applyAlignment="1" applyProtection="1">
      <alignment horizontal="center" vertical="center" wrapText="1"/>
      <protection locked="0"/>
    </xf>
    <xf numFmtId="0" fontId="4" fillId="5" borderId="13" xfId="0" applyFont="1" applyFill="1" applyBorder="1" applyAlignment="1">
      <alignment horizontal="center" vertical="center" wrapText="1"/>
    </xf>
    <xf numFmtId="1" fontId="4" fillId="0" borderId="47" xfId="0" applyNumberFormat="1" applyFont="1" applyBorder="1" applyAlignment="1">
      <alignment horizontal="center" vertical="center" wrapText="1"/>
    </xf>
    <xf numFmtId="0" fontId="4" fillId="5" borderId="14" xfId="0" applyFont="1" applyFill="1" applyBorder="1" applyAlignment="1">
      <alignment horizontal="center" vertical="center" wrapText="1"/>
    </xf>
    <xf numFmtId="0" fontId="4" fillId="0" borderId="14" xfId="0" applyFont="1" applyBorder="1" applyAlignment="1" applyProtection="1">
      <alignment horizontal="justify" vertical="center" wrapText="1"/>
      <protection locked="0"/>
    </xf>
    <xf numFmtId="0" fontId="5" fillId="0" borderId="14" xfId="0" applyFont="1" applyBorder="1" applyAlignment="1" applyProtection="1">
      <alignment horizontal="center" vertical="center" wrapText="1"/>
      <protection locked="0"/>
    </xf>
    <xf numFmtId="0" fontId="5" fillId="2" borderId="14" xfId="0" applyFont="1" applyFill="1" applyBorder="1" applyAlignment="1">
      <alignment horizontal="center" vertical="center" wrapText="1"/>
    </xf>
    <xf numFmtId="0" fontId="42" fillId="0" borderId="14" xfId="0" applyFont="1" applyBorder="1" applyAlignment="1" applyProtection="1">
      <alignment horizontal="center" vertical="center" wrapText="1"/>
      <protection locked="0"/>
    </xf>
    <xf numFmtId="0" fontId="4" fillId="0" borderId="48" xfId="0" applyFont="1" applyBorder="1" applyAlignment="1">
      <alignment horizontal="center" vertical="center" wrapText="1"/>
    </xf>
    <xf numFmtId="0" fontId="4" fillId="6" borderId="14" xfId="0" applyFont="1" applyFill="1" applyBorder="1" applyAlignment="1">
      <alignment horizontal="center" vertical="center" wrapText="1"/>
    </xf>
    <xf numFmtId="0" fontId="48" fillId="0" borderId="14" xfId="0" applyFont="1" applyBorder="1" applyAlignment="1" applyProtection="1">
      <alignment horizontal="center" vertical="center" wrapText="1"/>
      <protection locked="0"/>
    </xf>
    <xf numFmtId="0" fontId="6" fillId="0" borderId="1" xfId="0" applyFont="1" applyBorder="1" applyAlignment="1" applyProtection="1">
      <alignment horizontal="left" vertical="center" wrapText="1"/>
      <protection locked="0"/>
    </xf>
    <xf numFmtId="0" fontId="4" fillId="8" borderId="1" xfId="0" applyFont="1" applyFill="1" applyBorder="1" applyAlignment="1">
      <alignment horizontal="center" vertical="center" wrapText="1"/>
    </xf>
    <xf numFmtId="0" fontId="4" fillId="2" borderId="14" xfId="0" applyFont="1" applyFill="1" applyBorder="1" applyAlignment="1">
      <alignment horizontal="center" vertical="center" wrapText="1"/>
    </xf>
    <xf numFmtId="14" fontId="6" fillId="0" borderId="5" xfId="0" applyNumberFormat="1" applyFont="1" applyBorder="1" applyAlignment="1" applyProtection="1">
      <alignment horizontal="center" vertical="center" wrapText="1"/>
      <protection locked="0"/>
    </xf>
    <xf numFmtId="0" fontId="6" fillId="0" borderId="10" xfId="0" applyFont="1" applyBorder="1" applyAlignment="1" applyProtection="1">
      <alignment horizontal="center" vertical="center" wrapText="1"/>
      <protection locked="0"/>
    </xf>
    <xf numFmtId="0" fontId="6" fillId="0" borderId="6" xfId="0" applyFont="1" applyBorder="1" applyAlignment="1" applyProtection="1">
      <alignment horizontal="center" vertical="center" wrapText="1"/>
      <protection locked="0"/>
    </xf>
    <xf numFmtId="0" fontId="6" fillId="0" borderId="0" xfId="0" applyFont="1" applyAlignment="1" applyProtection="1">
      <alignment vertical="center" wrapText="1"/>
      <protection locked="0"/>
    </xf>
  </cellXfs>
  <cellStyles count="3">
    <cellStyle name="Normal" xfId="0" builtinId="0"/>
    <cellStyle name="Porcentaje 2" xfId="2" xr:uid="{442FAD3E-A0A4-424E-8E07-3FAAA49E773A}"/>
    <cellStyle name="Porcentaje 3" xfId="1" xr:uid="{FFBD6C8A-0E93-4E53-97A1-6C630791D9FC}"/>
  </cellStyles>
  <dxfs count="200">
    <dxf>
      <fill>
        <patternFill patternType="solid">
          <fgColor auto="1"/>
          <bgColor rgb="FF0EBE16"/>
        </patternFill>
      </fill>
    </dxf>
    <dxf>
      <fill>
        <patternFill>
          <bgColor rgb="FFFFFF00"/>
        </patternFill>
      </fill>
    </dxf>
    <dxf>
      <fill>
        <patternFill>
          <bgColor rgb="FFEC6114"/>
        </patternFill>
      </fill>
    </dxf>
    <dxf>
      <fill>
        <patternFill>
          <bgColor rgb="FFFF0000"/>
        </patternFill>
      </fill>
    </dxf>
    <dxf>
      <fill>
        <gradientFill type="path" left="0.5" right="0.5" top="0.5" bottom="0.5">
          <stop position="0">
            <color rgb="FF92D050"/>
          </stop>
          <stop position="1">
            <color rgb="FF00B050"/>
          </stop>
        </gradientFill>
      </fill>
    </dxf>
    <dxf>
      <fill>
        <gradientFill type="path" left="0.5" right="0.5" top="0.5" bottom="0.5">
          <stop position="0">
            <color rgb="FFFFC000"/>
          </stop>
          <stop position="1">
            <color rgb="FFEC6114"/>
          </stop>
        </gradientFill>
      </fill>
    </dxf>
    <dxf>
      <fill>
        <gradientFill type="path" left="0.5" right="0.5" top="0.5" bottom="0.5">
          <stop position="0">
            <color rgb="FFFFC000"/>
          </stop>
          <stop position="1">
            <color rgb="FFFFFF00"/>
          </stop>
        </gradientFill>
      </fill>
    </dxf>
    <dxf>
      <fill>
        <patternFill patternType="solid">
          <fgColor auto="1"/>
          <bgColor rgb="FFFF5050"/>
        </patternFill>
      </fill>
    </dxf>
    <dxf>
      <fill>
        <patternFill patternType="solid">
          <fgColor auto="1"/>
          <bgColor rgb="FF0EBE16"/>
        </patternFill>
      </fill>
    </dxf>
    <dxf>
      <fill>
        <patternFill>
          <bgColor rgb="FFFFFF00"/>
        </patternFill>
      </fill>
    </dxf>
    <dxf>
      <fill>
        <patternFill>
          <bgColor rgb="FFEC6114"/>
        </patternFill>
      </fill>
    </dxf>
    <dxf>
      <fill>
        <patternFill>
          <bgColor rgb="FFFF0000"/>
        </patternFill>
      </fill>
    </dxf>
    <dxf>
      <fill>
        <gradientFill type="path" left="0.5" right="0.5" top="0.5" bottom="0.5">
          <stop position="0">
            <color rgb="FF92D050"/>
          </stop>
          <stop position="1">
            <color rgb="FF00B050"/>
          </stop>
        </gradientFill>
      </fill>
    </dxf>
    <dxf>
      <fill>
        <gradientFill type="path" left="0.5" right="0.5" top="0.5" bottom="0.5">
          <stop position="0">
            <color rgb="FFFFC000"/>
          </stop>
          <stop position="1">
            <color rgb="FFEC6114"/>
          </stop>
        </gradientFill>
      </fill>
    </dxf>
    <dxf>
      <fill>
        <gradientFill type="path" left="0.5" right="0.5" top="0.5" bottom="0.5">
          <stop position="0">
            <color rgb="FFFFC000"/>
          </stop>
          <stop position="1">
            <color rgb="FFFFFF00"/>
          </stop>
        </gradientFill>
      </fill>
    </dxf>
    <dxf>
      <fill>
        <patternFill patternType="solid">
          <fgColor auto="1"/>
          <bgColor rgb="FFFF5050"/>
        </patternFill>
      </fill>
    </dxf>
    <dxf>
      <fill>
        <patternFill patternType="solid">
          <fgColor auto="1"/>
          <bgColor rgb="FF0EBE16"/>
        </patternFill>
      </fill>
    </dxf>
    <dxf>
      <fill>
        <patternFill>
          <bgColor rgb="FFFFFF00"/>
        </patternFill>
      </fill>
    </dxf>
    <dxf>
      <fill>
        <patternFill>
          <bgColor rgb="FFEC6114"/>
        </patternFill>
      </fill>
    </dxf>
    <dxf>
      <fill>
        <patternFill>
          <bgColor rgb="FFFF0000"/>
        </patternFill>
      </fill>
    </dxf>
    <dxf>
      <fill>
        <gradientFill type="path" left="0.5" right="0.5" top="0.5" bottom="0.5">
          <stop position="0">
            <color rgb="FF92D050"/>
          </stop>
          <stop position="1">
            <color rgb="FF00B050"/>
          </stop>
        </gradientFill>
      </fill>
    </dxf>
    <dxf>
      <fill>
        <gradientFill type="path" left="0.5" right="0.5" top="0.5" bottom="0.5">
          <stop position="0">
            <color rgb="FFFFC000"/>
          </stop>
          <stop position="1">
            <color rgb="FFEC6114"/>
          </stop>
        </gradientFill>
      </fill>
    </dxf>
    <dxf>
      <fill>
        <gradientFill type="path" left="0.5" right="0.5" top="0.5" bottom="0.5">
          <stop position="0">
            <color rgb="FFFFC000"/>
          </stop>
          <stop position="1">
            <color rgb="FFFFFF00"/>
          </stop>
        </gradientFill>
      </fill>
    </dxf>
    <dxf>
      <fill>
        <patternFill patternType="solid">
          <fgColor auto="1"/>
          <bgColor rgb="FFFF5050"/>
        </patternFill>
      </fill>
    </dxf>
    <dxf>
      <fill>
        <patternFill patternType="solid">
          <fgColor auto="1"/>
          <bgColor rgb="FF0EBE16"/>
        </patternFill>
      </fill>
    </dxf>
    <dxf>
      <fill>
        <patternFill>
          <bgColor rgb="FFFFFF00"/>
        </patternFill>
      </fill>
    </dxf>
    <dxf>
      <fill>
        <patternFill>
          <bgColor rgb="FFEC6114"/>
        </patternFill>
      </fill>
    </dxf>
    <dxf>
      <fill>
        <patternFill>
          <bgColor rgb="FFFF0000"/>
        </patternFill>
      </fill>
    </dxf>
    <dxf>
      <fill>
        <gradientFill type="path" left="0.5" right="0.5" top="0.5" bottom="0.5">
          <stop position="0">
            <color rgb="FF92D050"/>
          </stop>
          <stop position="1">
            <color rgb="FF00B050"/>
          </stop>
        </gradientFill>
      </fill>
    </dxf>
    <dxf>
      <fill>
        <gradientFill type="path" left="0.5" right="0.5" top="0.5" bottom="0.5">
          <stop position="0">
            <color rgb="FFFFC000"/>
          </stop>
          <stop position="1">
            <color rgb="FFEC6114"/>
          </stop>
        </gradientFill>
      </fill>
    </dxf>
    <dxf>
      <fill>
        <gradientFill type="path" left="0.5" right="0.5" top="0.5" bottom="0.5">
          <stop position="0">
            <color rgb="FFFFC000"/>
          </stop>
          <stop position="1">
            <color rgb="FFFFFF00"/>
          </stop>
        </gradientFill>
      </fill>
    </dxf>
    <dxf>
      <fill>
        <patternFill patternType="solid">
          <fgColor auto="1"/>
          <bgColor rgb="FFFF5050"/>
        </patternFill>
      </fill>
    </dxf>
    <dxf>
      <fill>
        <patternFill patternType="solid">
          <fgColor auto="1"/>
          <bgColor rgb="FF0EBE16"/>
        </patternFill>
      </fill>
    </dxf>
    <dxf>
      <fill>
        <patternFill>
          <bgColor rgb="FFFFFF00"/>
        </patternFill>
      </fill>
    </dxf>
    <dxf>
      <fill>
        <patternFill>
          <bgColor rgb="FFEC6114"/>
        </patternFill>
      </fill>
    </dxf>
    <dxf>
      <fill>
        <patternFill>
          <bgColor rgb="FFFF0000"/>
        </patternFill>
      </fill>
    </dxf>
    <dxf>
      <fill>
        <gradientFill type="path" left="0.5" right="0.5" top="0.5" bottom="0.5">
          <stop position="0">
            <color rgb="FF92D050"/>
          </stop>
          <stop position="1">
            <color rgb="FF00B050"/>
          </stop>
        </gradientFill>
      </fill>
    </dxf>
    <dxf>
      <fill>
        <gradientFill type="path" left="0.5" right="0.5" top="0.5" bottom="0.5">
          <stop position="0">
            <color rgb="FFFFC000"/>
          </stop>
          <stop position="1">
            <color rgb="FFEC6114"/>
          </stop>
        </gradientFill>
      </fill>
    </dxf>
    <dxf>
      <fill>
        <gradientFill type="path" left="0.5" right="0.5" top="0.5" bottom="0.5">
          <stop position="0">
            <color rgb="FFFFC000"/>
          </stop>
          <stop position="1">
            <color rgb="FFFFFF00"/>
          </stop>
        </gradientFill>
      </fill>
    </dxf>
    <dxf>
      <fill>
        <patternFill patternType="solid">
          <fgColor auto="1"/>
          <bgColor rgb="FFFF5050"/>
        </patternFill>
      </fill>
    </dxf>
    <dxf>
      <fill>
        <patternFill patternType="solid">
          <fgColor auto="1"/>
          <bgColor rgb="FF0EBE16"/>
        </patternFill>
      </fill>
    </dxf>
    <dxf>
      <fill>
        <patternFill>
          <bgColor rgb="FFFFFF00"/>
        </patternFill>
      </fill>
    </dxf>
    <dxf>
      <fill>
        <patternFill>
          <bgColor rgb="FFEC6114"/>
        </patternFill>
      </fill>
    </dxf>
    <dxf>
      <fill>
        <patternFill>
          <bgColor rgb="FFFF0000"/>
        </patternFill>
      </fill>
    </dxf>
    <dxf>
      <fill>
        <gradientFill type="path" left="0.5" right="0.5" top="0.5" bottom="0.5">
          <stop position="0">
            <color rgb="FF92D050"/>
          </stop>
          <stop position="1">
            <color rgb="FF00B050"/>
          </stop>
        </gradientFill>
      </fill>
    </dxf>
    <dxf>
      <fill>
        <gradientFill type="path" left="0.5" right="0.5" top="0.5" bottom="0.5">
          <stop position="0">
            <color rgb="FFFFC000"/>
          </stop>
          <stop position="1">
            <color rgb="FFEC6114"/>
          </stop>
        </gradientFill>
      </fill>
    </dxf>
    <dxf>
      <fill>
        <gradientFill type="path" left="0.5" right="0.5" top="0.5" bottom="0.5">
          <stop position="0">
            <color rgb="FFFFC000"/>
          </stop>
          <stop position="1">
            <color rgb="FFFFFF00"/>
          </stop>
        </gradientFill>
      </fill>
    </dxf>
    <dxf>
      <fill>
        <patternFill patternType="solid">
          <fgColor auto="1"/>
          <bgColor rgb="FFFF5050"/>
        </patternFill>
      </fill>
    </dxf>
    <dxf>
      <fill>
        <patternFill patternType="solid">
          <fgColor auto="1"/>
          <bgColor rgb="FF0EBE16"/>
        </patternFill>
      </fill>
    </dxf>
    <dxf>
      <fill>
        <patternFill>
          <bgColor rgb="FFFFFF00"/>
        </patternFill>
      </fill>
    </dxf>
    <dxf>
      <fill>
        <patternFill>
          <bgColor rgb="FFEC6114"/>
        </patternFill>
      </fill>
    </dxf>
    <dxf>
      <fill>
        <patternFill>
          <bgColor rgb="FFFF0000"/>
        </patternFill>
      </fill>
    </dxf>
    <dxf>
      <fill>
        <gradientFill type="path" left="0.5" right="0.5" top="0.5" bottom="0.5">
          <stop position="0">
            <color rgb="FF92D050"/>
          </stop>
          <stop position="1">
            <color rgb="FF00B050"/>
          </stop>
        </gradientFill>
      </fill>
    </dxf>
    <dxf>
      <fill>
        <gradientFill type="path" left="0.5" right="0.5" top="0.5" bottom="0.5">
          <stop position="0">
            <color rgb="FFFFC000"/>
          </stop>
          <stop position="1">
            <color rgb="FFEC6114"/>
          </stop>
        </gradientFill>
      </fill>
    </dxf>
    <dxf>
      <fill>
        <gradientFill type="path" left="0.5" right="0.5" top="0.5" bottom="0.5">
          <stop position="0">
            <color rgb="FFFFC000"/>
          </stop>
          <stop position="1">
            <color rgb="FFFFFF00"/>
          </stop>
        </gradientFill>
      </fill>
    </dxf>
    <dxf>
      <fill>
        <patternFill patternType="solid">
          <fgColor auto="1"/>
          <bgColor rgb="FFFF5050"/>
        </patternFill>
      </fill>
    </dxf>
    <dxf>
      <fill>
        <gradientFill type="path" left="0.5" right="0.5" top="0.5" bottom="0.5">
          <stop position="0">
            <color rgb="FF92D050"/>
          </stop>
          <stop position="1">
            <color rgb="FF00B050"/>
          </stop>
        </gradientFill>
      </fill>
    </dxf>
    <dxf>
      <fill>
        <gradientFill type="path" left="0.5" right="0.5" top="0.5" bottom="0.5">
          <stop position="0">
            <color rgb="FFFFC000"/>
          </stop>
          <stop position="1">
            <color rgb="FFEC6114"/>
          </stop>
        </gradientFill>
      </fill>
    </dxf>
    <dxf>
      <fill>
        <gradientFill type="path" left="0.5" right="0.5" top="0.5" bottom="0.5">
          <stop position="0">
            <color rgb="FFFFC000"/>
          </stop>
          <stop position="1">
            <color rgb="FFFFFF00"/>
          </stop>
        </gradientFill>
      </fill>
    </dxf>
    <dxf>
      <fill>
        <patternFill patternType="solid">
          <fgColor auto="1"/>
          <bgColor rgb="FFFF5050"/>
        </patternFill>
      </fill>
    </dxf>
    <dxf>
      <fill>
        <gradientFill type="path" left="0.5" right="0.5" top="0.5" bottom="0.5">
          <stop position="0">
            <color rgb="FF92D050"/>
          </stop>
          <stop position="1">
            <color rgb="FF00B050"/>
          </stop>
        </gradientFill>
      </fill>
    </dxf>
    <dxf>
      <fill>
        <gradientFill type="path" left="0.5" right="0.5" top="0.5" bottom="0.5">
          <stop position="0">
            <color rgb="FFFFC000"/>
          </stop>
          <stop position="1">
            <color rgb="FFEC6114"/>
          </stop>
        </gradientFill>
      </fill>
    </dxf>
    <dxf>
      <fill>
        <gradientFill type="path" left="0.5" right="0.5" top="0.5" bottom="0.5">
          <stop position="0">
            <color rgb="FFFFC000"/>
          </stop>
          <stop position="1">
            <color rgb="FFFFFF00"/>
          </stop>
        </gradientFill>
      </fill>
    </dxf>
    <dxf>
      <fill>
        <patternFill patternType="solid">
          <fgColor auto="1"/>
          <bgColor rgb="FFFF5050"/>
        </patternFill>
      </fill>
    </dxf>
    <dxf>
      <fill>
        <gradientFill type="path" left="0.5" right="0.5" top="0.5" bottom="0.5">
          <stop position="0">
            <color rgb="FF92D050"/>
          </stop>
          <stop position="1">
            <color rgb="FF00B050"/>
          </stop>
        </gradientFill>
      </fill>
    </dxf>
    <dxf>
      <fill>
        <gradientFill type="path" left="0.5" right="0.5" top="0.5" bottom="0.5">
          <stop position="0">
            <color rgb="FFFFC000"/>
          </stop>
          <stop position="1">
            <color rgb="FFEC6114"/>
          </stop>
        </gradientFill>
      </fill>
    </dxf>
    <dxf>
      <fill>
        <gradientFill type="path" left="0.5" right="0.5" top="0.5" bottom="0.5">
          <stop position="0">
            <color rgb="FFFFC000"/>
          </stop>
          <stop position="1">
            <color rgb="FFFFFF00"/>
          </stop>
        </gradientFill>
      </fill>
    </dxf>
    <dxf>
      <fill>
        <patternFill patternType="solid">
          <fgColor auto="1"/>
          <bgColor rgb="FFFF5050"/>
        </patternFill>
      </fill>
    </dxf>
    <dxf>
      <fill>
        <gradientFill type="path" left="0.5" right="0.5" top="0.5" bottom="0.5">
          <stop position="0">
            <color rgb="FF92D050"/>
          </stop>
          <stop position="1">
            <color rgb="FF00B050"/>
          </stop>
        </gradientFill>
      </fill>
    </dxf>
    <dxf>
      <fill>
        <gradientFill type="path" left="0.5" right="0.5" top="0.5" bottom="0.5">
          <stop position="0">
            <color rgb="FFFFC000"/>
          </stop>
          <stop position="1">
            <color rgb="FFEC6114"/>
          </stop>
        </gradientFill>
      </fill>
    </dxf>
    <dxf>
      <fill>
        <gradientFill type="path" left="0.5" right="0.5" top="0.5" bottom="0.5">
          <stop position="0">
            <color rgb="FFFFC000"/>
          </stop>
          <stop position="1">
            <color rgb="FFFFFF00"/>
          </stop>
        </gradientFill>
      </fill>
    </dxf>
    <dxf>
      <fill>
        <patternFill patternType="solid">
          <fgColor auto="1"/>
          <bgColor rgb="FFFF5050"/>
        </patternFill>
      </fill>
    </dxf>
    <dxf>
      <fill>
        <patternFill patternType="solid">
          <fgColor auto="1"/>
          <bgColor rgb="FF0EBE16"/>
        </patternFill>
      </fill>
    </dxf>
    <dxf>
      <fill>
        <patternFill>
          <bgColor rgb="FFFFFF00"/>
        </patternFill>
      </fill>
    </dxf>
    <dxf>
      <fill>
        <patternFill>
          <bgColor rgb="FFEC6114"/>
        </patternFill>
      </fill>
    </dxf>
    <dxf>
      <fill>
        <patternFill>
          <bgColor rgb="FFFF0000"/>
        </patternFill>
      </fill>
    </dxf>
    <dxf>
      <fill>
        <gradientFill type="path" left="0.5" right="0.5" top="0.5" bottom="0.5">
          <stop position="0">
            <color rgb="FF92D050"/>
          </stop>
          <stop position="1">
            <color rgb="FF00B050"/>
          </stop>
        </gradientFill>
      </fill>
    </dxf>
    <dxf>
      <fill>
        <gradientFill type="path" left="0.5" right="0.5" top="0.5" bottom="0.5">
          <stop position="0">
            <color rgb="FFFFC000"/>
          </stop>
          <stop position="1">
            <color rgb="FFEC6114"/>
          </stop>
        </gradientFill>
      </fill>
    </dxf>
    <dxf>
      <fill>
        <gradientFill type="path" left="0.5" right="0.5" top="0.5" bottom="0.5">
          <stop position="0">
            <color rgb="FFFFC000"/>
          </stop>
          <stop position="1">
            <color rgb="FFFFFF00"/>
          </stop>
        </gradientFill>
      </fill>
    </dxf>
    <dxf>
      <fill>
        <patternFill patternType="solid">
          <fgColor auto="1"/>
          <bgColor rgb="FFFF5050"/>
        </patternFill>
      </fill>
    </dxf>
    <dxf>
      <fill>
        <patternFill patternType="solid">
          <fgColor auto="1"/>
          <bgColor rgb="FF0EBE16"/>
        </patternFill>
      </fill>
    </dxf>
    <dxf>
      <fill>
        <patternFill>
          <bgColor rgb="FFFFFF00"/>
        </patternFill>
      </fill>
    </dxf>
    <dxf>
      <fill>
        <patternFill>
          <bgColor rgb="FFEC6114"/>
        </patternFill>
      </fill>
    </dxf>
    <dxf>
      <fill>
        <patternFill>
          <bgColor rgb="FFFF0000"/>
        </patternFill>
      </fill>
    </dxf>
    <dxf>
      <fill>
        <gradientFill type="path" left="0.5" right="0.5" top="0.5" bottom="0.5">
          <stop position="0">
            <color rgb="FF92D050"/>
          </stop>
          <stop position="1">
            <color rgb="FF00B050"/>
          </stop>
        </gradientFill>
      </fill>
    </dxf>
    <dxf>
      <fill>
        <gradientFill type="path" left="0.5" right="0.5" top="0.5" bottom="0.5">
          <stop position="0">
            <color rgb="FFFFC000"/>
          </stop>
          <stop position="1">
            <color rgb="FFEC6114"/>
          </stop>
        </gradientFill>
      </fill>
    </dxf>
    <dxf>
      <fill>
        <gradientFill type="path" left="0.5" right="0.5" top="0.5" bottom="0.5">
          <stop position="0">
            <color rgb="FFFFC000"/>
          </stop>
          <stop position="1">
            <color rgb="FFFFFF00"/>
          </stop>
        </gradientFill>
      </fill>
    </dxf>
    <dxf>
      <fill>
        <patternFill patternType="solid">
          <fgColor auto="1"/>
          <bgColor rgb="FFFF5050"/>
        </patternFill>
      </fill>
    </dxf>
    <dxf>
      <fill>
        <patternFill patternType="solid">
          <fgColor auto="1"/>
          <bgColor rgb="FF0EBE16"/>
        </patternFill>
      </fill>
    </dxf>
    <dxf>
      <fill>
        <patternFill>
          <bgColor rgb="FFFFFF00"/>
        </patternFill>
      </fill>
    </dxf>
    <dxf>
      <fill>
        <patternFill>
          <bgColor rgb="FFEC6114"/>
        </patternFill>
      </fill>
    </dxf>
    <dxf>
      <fill>
        <patternFill>
          <bgColor rgb="FFFF0000"/>
        </patternFill>
      </fill>
    </dxf>
    <dxf>
      <fill>
        <gradientFill type="path" left="0.5" right="0.5" top="0.5" bottom="0.5">
          <stop position="0">
            <color rgb="FF92D050"/>
          </stop>
          <stop position="1">
            <color rgb="FF00B050"/>
          </stop>
        </gradientFill>
      </fill>
    </dxf>
    <dxf>
      <fill>
        <gradientFill type="path" left="0.5" right="0.5" top="0.5" bottom="0.5">
          <stop position="0">
            <color rgb="FFFFC000"/>
          </stop>
          <stop position="1">
            <color rgb="FFEC6114"/>
          </stop>
        </gradientFill>
      </fill>
    </dxf>
    <dxf>
      <fill>
        <gradientFill type="path" left="0.5" right="0.5" top="0.5" bottom="0.5">
          <stop position="0">
            <color rgb="FFFFC000"/>
          </stop>
          <stop position="1">
            <color rgb="FFFFFF00"/>
          </stop>
        </gradientFill>
      </fill>
    </dxf>
    <dxf>
      <fill>
        <patternFill patternType="solid">
          <fgColor auto="1"/>
          <bgColor rgb="FFFF5050"/>
        </patternFill>
      </fill>
    </dxf>
    <dxf>
      <fill>
        <patternFill patternType="solid">
          <fgColor auto="1"/>
          <bgColor rgb="FF0EBE16"/>
        </patternFill>
      </fill>
    </dxf>
    <dxf>
      <fill>
        <patternFill>
          <bgColor rgb="FFFFFF00"/>
        </patternFill>
      </fill>
    </dxf>
    <dxf>
      <fill>
        <patternFill>
          <bgColor rgb="FFEC6114"/>
        </patternFill>
      </fill>
    </dxf>
    <dxf>
      <fill>
        <patternFill>
          <bgColor rgb="FFFF0000"/>
        </patternFill>
      </fill>
    </dxf>
    <dxf>
      <fill>
        <gradientFill type="path" left="0.5" right="0.5" top="0.5" bottom="0.5">
          <stop position="0">
            <color rgb="FF92D050"/>
          </stop>
          <stop position="1">
            <color rgb="FF00B050"/>
          </stop>
        </gradientFill>
      </fill>
    </dxf>
    <dxf>
      <fill>
        <gradientFill type="path" left="0.5" right="0.5" top="0.5" bottom="0.5">
          <stop position="0">
            <color rgb="FFFFC000"/>
          </stop>
          <stop position="1">
            <color rgb="FFEC6114"/>
          </stop>
        </gradientFill>
      </fill>
    </dxf>
    <dxf>
      <fill>
        <gradientFill type="path" left="0.5" right="0.5" top="0.5" bottom="0.5">
          <stop position="0">
            <color rgb="FFFFC000"/>
          </stop>
          <stop position="1">
            <color rgb="FFFFFF00"/>
          </stop>
        </gradientFill>
      </fill>
    </dxf>
    <dxf>
      <fill>
        <patternFill patternType="solid">
          <fgColor auto="1"/>
          <bgColor rgb="FFFF5050"/>
        </patternFill>
      </fill>
    </dxf>
    <dxf>
      <fill>
        <patternFill patternType="solid">
          <fgColor auto="1"/>
          <bgColor rgb="FF0EBE16"/>
        </patternFill>
      </fill>
    </dxf>
    <dxf>
      <fill>
        <patternFill>
          <bgColor rgb="FFFFFF00"/>
        </patternFill>
      </fill>
    </dxf>
    <dxf>
      <fill>
        <patternFill>
          <bgColor rgb="FFEC6114"/>
        </patternFill>
      </fill>
    </dxf>
    <dxf>
      <fill>
        <patternFill>
          <bgColor rgb="FFFF0000"/>
        </patternFill>
      </fill>
    </dxf>
    <dxf>
      <fill>
        <gradientFill type="path" left="0.5" right="0.5" top="0.5" bottom="0.5">
          <stop position="0">
            <color rgb="FF92D050"/>
          </stop>
          <stop position="1">
            <color rgb="FF00B050"/>
          </stop>
        </gradientFill>
      </fill>
    </dxf>
    <dxf>
      <fill>
        <gradientFill type="path" left="0.5" right="0.5" top="0.5" bottom="0.5">
          <stop position="0">
            <color rgb="FFFFC000"/>
          </stop>
          <stop position="1">
            <color rgb="FFEC6114"/>
          </stop>
        </gradientFill>
      </fill>
    </dxf>
    <dxf>
      <fill>
        <gradientFill type="path" left="0.5" right="0.5" top="0.5" bottom="0.5">
          <stop position="0">
            <color rgb="FFFFC000"/>
          </stop>
          <stop position="1">
            <color rgb="FFFFFF00"/>
          </stop>
        </gradientFill>
      </fill>
    </dxf>
    <dxf>
      <fill>
        <patternFill patternType="solid">
          <fgColor auto="1"/>
          <bgColor rgb="FFFF5050"/>
        </patternFill>
      </fill>
    </dxf>
    <dxf>
      <fill>
        <patternFill patternType="solid">
          <fgColor auto="1"/>
          <bgColor rgb="FF0EBE16"/>
        </patternFill>
      </fill>
    </dxf>
    <dxf>
      <fill>
        <patternFill>
          <bgColor rgb="FFFFFF00"/>
        </patternFill>
      </fill>
    </dxf>
    <dxf>
      <fill>
        <patternFill>
          <bgColor rgb="FFEC6114"/>
        </patternFill>
      </fill>
    </dxf>
    <dxf>
      <fill>
        <patternFill>
          <bgColor rgb="FFFF0000"/>
        </patternFill>
      </fill>
    </dxf>
    <dxf>
      <fill>
        <gradientFill type="path" left="0.5" right="0.5" top="0.5" bottom="0.5">
          <stop position="0">
            <color rgb="FF92D050"/>
          </stop>
          <stop position="1">
            <color rgb="FF00B050"/>
          </stop>
        </gradientFill>
      </fill>
    </dxf>
    <dxf>
      <fill>
        <gradientFill type="path" left="0.5" right="0.5" top="0.5" bottom="0.5">
          <stop position="0">
            <color rgb="FFFFC000"/>
          </stop>
          <stop position="1">
            <color rgb="FFEC6114"/>
          </stop>
        </gradientFill>
      </fill>
    </dxf>
    <dxf>
      <fill>
        <gradientFill type="path" left="0.5" right="0.5" top="0.5" bottom="0.5">
          <stop position="0">
            <color rgb="FFFFC000"/>
          </stop>
          <stop position="1">
            <color rgb="FFFFFF00"/>
          </stop>
        </gradientFill>
      </fill>
    </dxf>
    <dxf>
      <fill>
        <patternFill patternType="solid">
          <fgColor auto="1"/>
          <bgColor rgb="FFFF5050"/>
        </patternFill>
      </fill>
    </dxf>
    <dxf>
      <fill>
        <patternFill patternType="solid">
          <fgColor auto="1"/>
          <bgColor rgb="FF0EBE16"/>
        </patternFill>
      </fill>
    </dxf>
    <dxf>
      <fill>
        <patternFill>
          <bgColor rgb="FFFFFF00"/>
        </patternFill>
      </fill>
    </dxf>
    <dxf>
      <fill>
        <patternFill>
          <bgColor rgb="FFEC6114"/>
        </patternFill>
      </fill>
    </dxf>
    <dxf>
      <fill>
        <patternFill>
          <bgColor rgb="FFFF0000"/>
        </patternFill>
      </fill>
    </dxf>
    <dxf>
      <fill>
        <gradientFill type="path" left="0.5" right="0.5" top="0.5" bottom="0.5">
          <stop position="0">
            <color rgb="FF92D050"/>
          </stop>
          <stop position="1">
            <color rgb="FF00B050"/>
          </stop>
        </gradientFill>
      </fill>
    </dxf>
    <dxf>
      <fill>
        <gradientFill type="path" left="0.5" right="0.5" top="0.5" bottom="0.5">
          <stop position="0">
            <color rgb="FFFFC000"/>
          </stop>
          <stop position="1">
            <color rgb="FFEC6114"/>
          </stop>
        </gradientFill>
      </fill>
    </dxf>
    <dxf>
      <fill>
        <gradientFill type="path" left="0.5" right="0.5" top="0.5" bottom="0.5">
          <stop position="0">
            <color rgb="FFFFC000"/>
          </stop>
          <stop position="1">
            <color rgb="FFFFFF00"/>
          </stop>
        </gradientFill>
      </fill>
    </dxf>
    <dxf>
      <fill>
        <patternFill patternType="solid">
          <fgColor auto="1"/>
          <bgColor rgb="FFFF5050"/>
        </patternFill>
      </fill>
    </dxf>
    <dxf>
      <fill>
        <patternFill patternType="solid">
          <fgColor auto="1"/>
          <bgColor rgb="FF0EBE16"/>
        </patternFill>
      </fill>
    </dxf>
    <dxf>
      <fill>
        <patternFill>
          <bgColor rgb="FFFFFF00"/>
        </patternFill>
      </fill>
    </dxf>
    <dxf>
      <fill>
        <patternFill>
          <bgColor rgb="FFEC6114"/>
        </patternFill>
      </fill>
    </dxf>
    <dxf>
      <fill>
        <patternFill>
          <bgColor rgb="FFFF0000"/>
        </patternFill>
      </fill>
    </dxf>
    <dxf>
      <fill>
        <gradientFill type="path" left="0.5" right="0.5" top="0.5" bottom="0.5">
          <stop position="0">
            <color rgb="FF92D050"/>
          </stop>
          <stop position="1">
            <color rgb="FF00B050"/>
          </stop>
        </gradientFill>
      </fill>
    </dxf>
    <dxf>
      <fill>
        <gradientFill type="path" left="0.5" right="0.5" top="0.5" bottom="0.5">
          <stop position="0">
            <color rgb="FFFFC000"/>
          </stop>
          <stop position="1">
            <color rgb="FFEC6114"/>
          </stop>
        </gradientFill>
      </fill>
    </dxf>
    <dxf>
      <fill>
        <gradientFill type="path" left="0.5" right="0.5" top="0.5" bottom="0.5">
          <stop position="0">
            <color rgb="FFFFC000"/>
          </stop>
          <stop position="1">
            <color rgb="FFFFFF00"/>
          </stop>
        </gradientFill>
      </fill>
    </dxf>
    <dxf>
      <fill>
        <patternFill patternType="solid">
          <fgColor auto="1"/>
          <bgColor rgb="FFFF5050"/>
        </patternFill>
      </fill>
    </dxf>
    <dxf>
      <fill>
        <patternFill patternType="solid">
          <fgColor auto="1"/>
          <bgColor rgb="FF0EBE16"/>
        </patternFill>
      </fill>
    </dxf>
    <dxf>
      <fill>
        <patternFill>
          <bgColor rgb="FFFFFF00"/>
        </patternFill>
      </fill>
    </dxf>
    <dxf>
      <fill>
        <patternFill>
          <bgColor rgb="FFEC6114"/>
        </patternFill>
      </fill>
    </dxf>
    <dxf>
      <fill>
        <patternFill>
          <bgColor rgb="FFFF0000"/>
        </patternFill>
      </fill>
    </dxf>
    <dxf>
      <fill>
        <gradientFill type="path" left="0.5" right="0.5" top="0.5" bottom="0.5">
          <stop position="0">
            <color rgb="FF92D050"/>
          </stop>
          <stop position="1">
            <color rgb="FF00B050"/>
          </stop>
        </gradientFill>
      </fill>
    </dxf>
    <dxf>
      <fill>
        <gradientFill type="path" left="0.5" right="0.5" top="0.5" bottom="0.5">
          <stop position="0">
            <color rgb="FFFFC000"/>
          </stop>
          <stop position="1">
            <color rgb="FFEC6114"/>
          </stop>
        </gradientFill>
      </fill>
    </dxf>
    <dxf>
      <fill>
        <gradientFill type="path" left="0.5" right="0.5" top="0.5" bottom="0.5">
          <stop position="0">
            <color rgb="FFFFC000"/>
          </stop>
          <stop position="1">
            <color rgb="FFFFFF00"/>
          </stop>
        </gradientFill>
      </fill>
    </dxf>
    <dxf>
      <fill>
        <patternFill patternType="solid">
          <fgColor auto="1"/>
          <bgColor rgb="FFFF5050"/>
        </patternFill>
      </fill>
    </dxf>
    <dxf>
      <fill>
        <patternFill patternType="solid">
          <fgColor auto="1"/>
          <bgColor rgb="FF0EBE16"/>
        </patternFill>
      </fill>
    </dxf>
    <dxf>
      <fill>
        <patternFill>
          <bgColor rgb="FFFFFF00"/>
        </patternFill>
      </fill>
    </dxf>
    <dxf>
      <fill>
        <patternFill>
          <bgColor rgb="FFEC6114"/>
        </patternFill>
      </fill>
    </dxf>
    <dxf>
      <fill>
        <patternFill>
          <bgColor rgb="FFFF0000"/>
        </patternFill>
      </fill>
    </dxf>
    <dxf>
      <fill>
        <gradientFill type="path" left="0.5" right="0.5" top="0.5" bottom="0.5">
          <stop position="0">
            <color rgb="FF92D050"/>
          </stop>
          <stop position="1">
            <color rgb="FF00B050"/>
          </stop>
        </gradientFill>
      </fill>
    </dxf>
    <dxf>
      <fill>
        <gradientFill type="path" left="0.5" right="0.5" top="0.5" bottom="0.5">
          <stop position="0">
            <color rgb="FFFFC000"/>
          </stop>
          <stop position="1">
            <color rgb="FFEC6114"/>
          </stop>
        </gradientFill>
      </fill>
    </dxf>
    <dxf>
      <fill>
        <gradientFill type="path" left="0.5" right="0.5" top="0.5" bottom="0.5">
          <stop position="0">
            <color rgb="FFFFC000"/>
          </stop>
          <stop position="1">
            <color rgb="FFFFFF00"/>
          </stop>
        </gradientFill>
      </fill>
    </dxf>
    <dxf>
      <fill>
        <patternFill patternType="solid">
          <fgColor auto="1"/>
          <bgColor rgb="FFFF5050"/>
        </patternFill>
      </fill>
    </dxf>
    <dxf>
      <fill>
        <patternFill patternType="solid">
          <fgColor auto="1"/>
          <bgColor rgb="FF0EBE16"/>
        </patternFill>
      </fill>
    </dxf>
    <dxf>
      <fill>
        <patternFill>
          <bgColor rgb="FFFFFF00"/>
        </patternFill>
      </fill>
    </dxf>
    <dxf>
      <fill>
        <patternFill>
          <bgColor rgb="FFEC6114"/>
        </patternFill>
      </fill>
    </dxf>
    <dxf>
      <fill>
        <patternFill>
          <bgColor rgb="FFFF0000"/>
        </patternFill>
      </fill>
    </dxf>
    <dxf>
      <fill>
        <gradientFill type="path" left="0.5" right="0.5" top="0.5" bottom="0.5">
          <stop position="0">
            <color rgb="FF92D050"/>
          </stop>
          <stop position="1">
            <color rgb="FF00B050"/>
          </stop>
        </gradientFill>
      </fill>
    </dxf>
    <dxf>
      <fill>
        <gradientFill type="path" left="0.5" right="0.5" top="0.5" bottom="0.5">
          <stop position="0">
            <color rgb="FFFFC000"/>
          </stop>
          <stop position="1">
            <color rgb="FFEC6114"/>
          </stop>
        </gradientFill>
      </fill>
    </dxf>
    <dxf>
      <fill>
        <gradientFill type="path" left="0.5" right="0.5" top="0.5" bottom="0.5">
          <stop position="0">
            <color rgb="FFFFC000"/>
          </stop>
          <stop position="1">
            <color rgb="FFFFFF00"/>
          </stop>
        </gradientFill>
      </fill>
    </dxf>
    <dxf>
      <fill>
        <patternFill patternType="solid">
          <fgColor auto="1"/>
          <bgColor rgb="FFFF5050"/>
        </patternFill>
      </fill>
    </dxf>
    <dxf>
      <fill>
        <patternFill patternType="solid">
          <fgColor auto="1"/>
          <bgColor rgb="FF0EBE16"/>
        </patternFill>
      </fill>
    </dxf>
    <dxf>
      <fill>
        <patternFill>
          <bgColor rgb="FFFFFF00"/>
        </patternFill>
      </fill>
    </dxf>
    <dxf>
      <fill>
        <patternFill>
          <bgColor rgb="FFEC6114"/>
        </patternFill>
      </fill>
    </dxf>
    <dxf>
      <fill>
        <patternFill>
          <bgColor rgb="FFFF0000"/>
        </patternFill>
      </fill>
    </dxf>
    <dxf>
      <fill>
        <gradientFill type="path" left="0.5" right="0.5" top="0.5" bottom="0.5">
          <stop position="0">
            <color rgb="FF92D050"/>
          </stop>
          <stop position="1">
            <color rgb="FF00B050"/>
          </stop>
        </gradientFill>
      </fill>
    </dxf>
    <dxf>
      <fill>
        <gradientFill type="path" left="0.5" right="0.5" top="0.5" bottom="0.5">
          <stop position="0">
            <color rgb="FFFFC000"/>
          </stop>
          <stop position="1">
            <color rgb="FFEC6114"/>
          </stop>
        </gradientFill>
      </fill>
    </dxf>
    <dxf>
      <fill>
        <gradientFill type="path" left="0.5" right="0.5" top="0.5" bottom="0.5">
          <stop position="0">
            <color rgb="FFFFC000"/>
          </stop>
          <stop position="1">
            <color rgb="FFFFFF00"/>
          </stop>
        </gradientFill>
      </fill>
    </dxf>
    <dxf>
      <fill>
        <patternFill patternType="solid">
          <fgColor auto="1"/>
          <bgColor rgb="FFFF5050"/>
        </patternFill>
      </fill>
    </dxf>
    <dxf>
      <fill>
        <patternFill patternType="solid">
          <fgColor auto="1"/>
          <bgColor rgb="FF0EBE16"/>
        </patternFill>
      </fill>
    </dxf>
    <dxf>
      <fill>
        <patternFill>
          <bgColor rgb="FFFFFF00"/>
        </patternFill>
      </fill>
    </dxf>
    <dxf>
      <fill>
        <patternFill>
          <bgColor rgb="FFEC6114"/>
        </patternFill>
      </fill>
    </dxf>
    <dxf>
      <fill>
        <patternFill>
          <bgColor rgb="FFFF0000"/>
        </patternFill>
      </fill>
    </dxf>
    <dxf>
      <fill>
        <gradientFill type="path" left="0.5" right="0.5" top="0.5" bottom="0.5">
          <stop position="0">
            <color rgb="FF92D050"/>
          </stop>
          <stop position="1">
            <color rgb="FF00B050"/>
          </stop>
        </gradientFill>
      </fill>
    </dxf>
    <dxf>
      <fill>
        <gradientFill type="path" left="0.5" right="0.5" top="0.5" bottom="0.5">
          <stop position="0">
            <color rgb="FFFFC000"/>
          </stop>
          <stop position="1">
            <color rgb="FFEC6114"/>
          </stop>
        </gradientFill>
      </fill>
    </dxf>
    <dxf>
      <fill>
        <gradientFill type="path" left="0.5" right="0.5" top="0.5" bottom="0.5">
          <stop position="0">
            <color rgb="FFFFC000"/>
          </stop>
          <stop position="1">
            <color rgb="FFFFFF00"/>
          </stop>
        </gradientFill>
      </fill>
    </dxf>
    <dxf>
      <fill>
        <patternFill patternType="solid">
          <fgColor auto="1"/>
          <bgColor rgb="FFFF5050"/>
        </patternFill>
      </fill>
    </dxf>
    <dxf>
      <fill>
        <gradientFill type="path" left="0.5" right="0.5" top="0.5" bottom="0.5">
          <stop position="0">
            <color rgb="FF92D050"/>
          </stop>
          <stop position="1">
            <color rgb="FF00B050"/>
          </stop>
        </gradientFill>
      </fill>
    </dxf>
    <dxf>
      <fill>
        <gradientFill type="path" left="0.5" right="0.5" top="0.5" bottom="0.5">
          <stop position="0">
            <color rgb="FFFFC000"/>
          </stop>
          <stop position="1">
            <color rgb="FFEC6114"/>
          </stop>
        </gradientFill>
      </fill>
    </dxf>
    <dxf>
      <fill>
        <gradientFill type="path" left="0.5" right="0.5" top="0.5" bottom="0.5">
          <stop position="0">
            <color rgb="FFFFC000"/>
          </stop>
          <stop position="1">
            <color rgb="FFFFFF00"/>
          </stop>
        </gradientFill>
      </fill>
    </dxf>
    <dxf>
      <fill>
        <patternFill patternType="solid">
          <fgColor auto="1"/>
          <bgColor rgb="FFFF5050"/>
        </patternFill>
      </fill>
    </dxf>
    <dxf>
      <fill>
        <patternFill patternType="solid">
          <fgColor auto="1"/>
          <bgColor rgb="FF0EBE16"/>
        </patternFill>
      </fill>
    </dxf>
    <dxf>
      <fill>
        <patternFill>
          <bgColor rgb="FFFFFF00"/>
        </patternFill>
      </fill>
    </dxf>
    <dxf>
      <fill>
        <patternFill>
          <bgColor rgb="FFEC6114"/>
        </patternFill>
      </fill>
    </dxf>
    <dxf>
      <fill>
        <patternFill>
          <bgColor rgb="FFFF0000"/>
        </patternFill>
      </fill>
    </dxf>
    <dxf>
      <fill>
        <gradientFill type="path" left="0.5" right="0.5" top="0.5" bottom="0.5">
          <stop position="0">
            <color rgb="FF92D050"/>
          </stop>
          <stop position="1">
            <color rgb="FF00B050"/>
          </stop>
        </gradientFill>
      </fill>
    </dxf>
    <dxf>
      <fill>
        <gradientFill type="path" left="0.5" right="0.5" top="0.5" bottom="0.5">
          <stop position="0">
            <color rgb="FFFFC000"/>
          </stop>
          <stop position="1">
            <color rgb="FFEC6114"/>
          </stop>
        </gradientFill>
      </fill>
    </dxf>
    <dxf>
      <fill>
        <gradientFill type="path" left="0.5" right="0.5" top="0.5" bottom="0.5">
          <stop position="0">
            <color rgb="FFFFC000"/>
          </stop>
          <stop position="1">
            <color rgb="FFFFFF00"/>
          </stop>
        </gradientFill>
      </fill>
    </dxf>
    <dxf>
      <fill>
        <patternFill patternType="solid">
          <fgColor auto="1"/>
          <bgColor rgb="FFFF5050"/>
        </patternFill>
      </fill>
    </dxf>
    <dxf>
      <fill>
        <patternFill patternType="solid">
          <fgColor auto="1"/>
          <bgColor rgb="FF0EBE16"/>
        </patternFill>
      </fill>
    </dxf>
    <dxf>
      <fill>
        <patternFill>
          <bgColor rgb="FFFFFF00"/>
        </patternFill>
      </fill>
    </dxf>
    <dxf>
      <fill>
        <patternFill>
          <bgColor rgb="FFEC6114"/>
        </patternFill>
      </fill>
    </dxf>
    <dxf>
      <fill>
        <patternFill>
          <bgColor rgb="FFFF0000"/>
        </patternFill>
      </fill>
    </dxf>
    <dxf>
      <fill>
        <gradientFill type="path" left="0.5" right="0.5" top="0.5" bottom="0.5">
          <stop position="0">
            <color rgb="FF92D050"/>
          </stop>
          <stop position="1">
            <color rgb="FF00B050"/>
          </stop>
        </gradientFill>
      </fill>
    </dxf>
    <dxf>
      <fill>
        <gradientFill type="path" left="0.5" right="0.5" top="0.5" bottom="0.5">
          <stop position="0">
            <color rgb="FFFFC000"/>
          </stop>
          <stop position="1">
            <color rgb="FFEC6114"/>
          </stop>
        </gradientFill>
      </fill>
    </dxf>
    <dxf>
      <fill>
        <gradientFill type="path" left="0.5" right="0.5" top="0.5" bottom="0.5">
          <stop position="0">
            <color rgb="FFFFC000"/>
          </stop>
          <stop position="1">
            <color rgb="FFFFFF00"/>
          </stop>
        </gradientFill>
      </fill>
    </dxf>
    <dxf>
      <fill>
        <patternFill patternType="solid">
          <fgColor auto="1"/>
          <bgColor rgb="FFFF5050"/>
        </patternFill>
      </fill>
    </dxf>
    <dxf>
      <fill>
        <patternFill patternType="solid">
          <fgColor auto="1"/>
          <bgColor rgb="FF0EBE16"/>
        </patternFill>
      </fill>
    </dxf>
    <dxf>
      <fill>
        <patternFill>
          <bgColor rgb="FFFFFF00"/>
        </patternFill>
      </fill>
    </dxf>
    <dxf>
      <fill>
        <patternFill>
          <bgColor rgb="FFEC6114"/>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57380</xdr:colOff>
      <xdr:row>0</xdr:row>
      <xdr:rowOff>66177</xdr:rowOff>
    </xdr:from>
    <xdr:to>
      <xdr:col>32</xdr:col>
      <xdr:colOff>757091</xdr:colOff>
      <xdr:row>6</xdr:row>
      <xdr:rowOff>34427</xdr:rowOff>
    </xdr:to>
    <xdr:grpSp>
      <xdr:nvGrpSpPr>
        <xdr:cNvPr id="2" name="Group 4">
          <a:extLst>
            <a:ext uri="{FF2B5EF4-FFF2-40B4-BE49-F238E27FC236}">
              <a16:creationId xmlns:a16="http://schemas.microsoft.com/office/drawing/2014/main" id="{A12F5DD0-A287-4AEE-B62C-B5F71F930D62}"/>
            </a:ext>
          </a:extLst>
        </xdr:cNvPr>
        <xdr:cNvGrpSpPr>
          <a:grpSpLocks/>
        </xdr:cNvGrpSpPr>
      </xdr:nvGrpSpPr>
      <xdr:grpSpPr bwMode="auto">
        <a:xfrm>
          <a:off x="57380" y="66177"/>
          <a:ext cx="51753711" cy="1206500"/>
          <a:chOff x="-8" y="0"/>
          <a:chExt cx="1382" cy="136"/>
        </a:xfrm>
      </xdr:grpSpPr>
      <xdr:sp macro="" textlink="">
        <xdr:nvSpPr>
          <xdr:cNvPr id="3" name="1 CuadroTexto">
            <a:extLst>
              <a:ext uri="{FF2B5EF4-FFF2-40B4-BE49-F238E27FC236}">
                <a16:creationId xmlns:a16="http://schemas.microsoft.com/office/drawing/2014/main" id="{42A13AF8-6852-40DF-9B06-583775DD2C1F}"/>
              </a:ext>
            </a:extLst>
          </xdr:cNvPr>
          <xdr:cNvSpPr txBox="1">
            <a:spLocks noChangeArrowheads="1"/>
          </xdr:cNvSpPr>
        </xdr:nvSpPr>
        <xdr:spPr bwMode="auto">
          <a:xfrm>
            <a:off x="-8" y="0"/>
            <a:ext cx="188" cy="136"/>
          </a:xfrm>
          <a:prstGeom prst="rect">
            <a:avLst/>
          </a:prstGeom>
          <a:solidFill>
            <a:srgbClr val="FFFFFF"/>
          </a:solidFill>
          <a:ln w="9525">
            <a:solidFill>
              <a:srgbClr val="000000"/>
            </a:solidFill>
            <a:miter lim="800000"/>
            <a:headEnd/>
            <a:tailEnd/>
          </a:ln>
        </xdr:spPr>
      </xdr:sp>
      <xdr:sp macro="" textlink="">
        <xdr:nvSpPr>
          <xdr:cNvPr id="4" name="3 CuadroTexto">
            <a:extLst>
              <a:ext uri="{FF2B5EF4-FFF2-40B4-BE49-F238E27FC236}">
                <a16:creationId xmlns:a16="http://schemas.microsoft.com/office/drawing/2014/main" id="{AB19F195-30C8-4B48-83AE-2E772771EF07}"/>
              </a:ext>
            </a:extLst>
          </xdr:cNvPr>
          <xdr:cNvSpPr txBox="1">
            <a:spLocks noChangeArrowheads="1"/>
          </xdr:cNvSpPr>
        </xdr:nvSpPr>
        <xdr:spPr bwMode="auto">
          <a:xfrm>
            <a:off x="180" y="0"/>
            <a:ext cx="198" cy="73"/>
          </a:xfrm>
          <a:prstGeom prst="rect">
            <a:avLst/>
          </a:prstGeom>
          <a:noFill/>
          <a:ln w="9525">
            <a:solidFill>
              <a:srgbClr val="000000"/>
            </a:solidFill>
            <a:miter lim="800000"/>
            <a:headEnd/>
            <a:tailEnd/>
          </a:ln>
        </xdr:spPr>
        <xdr:txBody>
          <a:bodyPr vertOverflow="clip" wrap="square" lIns="90000" tIns="180000" rIns="90000" bIns="46800" anchor="t" upright="1"/>
          <a:lstStyle/>
          <a:p>
            <a:pPr algn="ctr" rtl="0">
              <a:defRPr sz="1000"/>
            </a:pPr>
            <a:r>
              <a:rPr lang="es-ES" sz="1100" b="1" i="0" strike="noStrike">
                <a:solidFill>
                  <a:srgbClr val="000000"/>
                </a:solidFill>
                <a:latin typeface="Times New Roman"/>
                <a:cs typeface="Times New Roman"/>
              </a:rPr>
              <a:t>PROCESO</a:t>
            </a:r>
          </a:p>
        </xdr:txBody>
      </xdr:sp>
      <xdr:sp macro="" textlink="">
        <xdr:nvSpPr>
          <xdr:cNvPr id="5" name="7 CuadroTexto">
            <a:extLst>
              <a:ext uri="{FF2B5EF4-FFF2-40B4-BE49-F238E27FC236}">
                <a16:creationId xmlns:a16="http://schemas.microsoft.com/office/drawing/2014/main" id="{25DC6C1B-F977-4B75-8411-FB00E7730399}"/>
              </a:ext>
            </a:extLst>
          </xdr:cNvPr>
          <xdr:cNvSpPr txBox="1">
            <a:spLocks noChangeArrowheads="1"/>
          </xdr:cNvSpPr>
        </xdr:nvSpPr>
        <xdr:spPr bwMode="auto">
          <a:xfrm>
            <a:off x="180" y="73"/>
            <a:ext cx="198" cy="63"/>
          </a:xfrm>
          <a:prstGeom prst="rect">
            <a:avLst/>
          </a:prstGeom>
          <a:noFill/>
          <a:ln w="9525">
            <a:solidFill>
              <a:srgbClr val="000000"/>
            </a:solidFill>
            <a:miter lim="800000"/>
            <a:headEnd/>
            <a:tailEnd/>
          </a:ln>
        </xdr:spPr>
        <xdr:txBody>
          <a:bodyPr vertOverflow="clip" wrap="square" lIns="90000" tIns="144000" rIns="90000" bIns="46800" anchor="t" upright="1"/>
          <a:lstStyle/>
          <a:p>
            <a:pPr algn="ctr" rtl="0">
              <a:defRPr sz="1000"/>
            </a:pPr>
            <a:r>
              <a:rPr lang="es-ES" sz="1100" b="1" i="0" strike="noStrike">
                <a:solidFill>
                  <a:srgbClr val="000000"/>
                </a:solidFill>
                <a:latin typeface="Times New Roman"/>
                <a:cs typeface="Times New Roman"/>
              </a:rPr>
              <a:t>FORMATO</a:t>
            </a:r>
          </a:p>
        </xdr:txBody>
      </xdr:sp>
      <xdr:sp macro="" textlink="">
        <xdr:nvSpPr>
          <xdr:cNvPr id="6" name="8 CuadroTexto">
            <a:extLst>
              <a:ext uri="{FF2B5EF4-FFF2-40B4-BE49-F238E27FC236}">
                <a16:creationId xmlns:a16="http://schemas.microsoft.com/office/drawing/2014/main" id="{9BF70B30-CF61-46CD-A591-3D009A9442EB}"/>
              </a:ext>
            </a:extLst>
          </xdr:cNvPr>
          <xdr:cNvSpPr txBox="1">
            <a:spLocks noChangeArrowheads="1"/>
          </xdr:cNvSpPr>
        </xdr:nvSpPr>
        <xdr:spPr bwMode="auto">
          <a:xfrm>
            <a:off x="378" y="0"/>
            <a:ext cx="591" cy="73"/>
          </a:xfrm>
          <a:prstGeom prst="rect">
            <a:avLst/>
          </a:prstGeom>
          <a:noFill/>
          <a:ln w="9525">
            <a:solidFill>
              <a:srgbClr val="000000"/>
            </a:solidFill>
            <a:miter lim="800000"/>
            <a:headEnd/>
            <a:tailEnd/>
          </a:ln>
        </xdr:spPr>
        <xdr:txBody>
          <a:bodyPr vertOverflow="clip" wrap="square" lIns="90000" tIns="144000" rIns="90000" bIns="46800" anchor="t" upright="1"/>
          <a:lstStyle/>
          <a:p>
            <a:pPr algn="ctr" rtl="0">
              <a:defRPr sz="1000"/>
            </a:pPr>
            <a:r>
              <a:rPr lang="es-ES" sz="2000" b="1" i="0" strike="noStrike">
                <a:solidFill>
                  <a:srgbClr val="000000"/>
                </a:solidFill>
                <a:latin typeface="Times New Roman"/>
                <a:cs typeface="Times New Roman"/>
              </a:rPr>
              <a:t>GESTIÓN</a:t>
            </a:r>
            <a:r>
              <a:rPr lang="es-ES" sz="2000" b="1" i="0" strike="noStrike" baseline="0">
                <a:solidFill>
                  <a:srgbClr val="000000"/>
                </a:solidFill>
                <a:latin typeface="Times New Roman"/>
                <a:cs typeface="Times New Roman"/>
              </a:rPr>
              <a:t> DE MEJORAMIENTO</a:t>
            </a:r>
            <a:endParaRPr lang="es-ES" sz="2000" b="1" i="0" strike="noStrike">
              <a:solidFill>
                <a:srgbClr val="000000"/>
              </a:solidFill>
              <a:latin typeface="Times New Roman"/>
              <a:cs typeface="Times New Roman"/>
            </a:endParaRPr>
          </a:p>
        </xdr:txBody>
      </xdr:sp>
      <xdr:sp macro="" textlink="">
        <xdr:nvSpPr>
          <xdr:cNvPr id="7" name="10 CuadroTexto">
            <a:extLst>
              <a:ext uri="{FF2B5EF4-FFF2-40B4-BE49-F238E27FC236}">
                <a16:creationId xmlns:a16="http://schemas.microsoft.com/office/drawing/2014/main" id="{FB614837-80C5-4AA3-8A1A-2E41A4504609}"/>
              </a:ext>
            </a:extLst>
          </xdr:cNvPr>
          <xdr:cNvSpPr txBox="1">
            <a:spLocks noChangeArrowheads="1"/>
          </xdr:cNvSpPr>
        </xdr:nvSpPr>
        <xdr:spPr bwMode="auto">
          <a:xfrm>
            <a:off x="378" y="73"/>
            <a:ext cx="591" cy="63"/>
          </a:xfrm>
          <a:prstGeom prst="rect">
            <a:avLst/>
          </a:prstGeom>
          <a:noFill/>
          <a:ln w="9525">
            <a:solidFill>
              <a:srgbClr val="000000"/>
            </a:solidFill>
            <a:miter lim="800000"/>
            <a:headEnd/>
            <a:tailEnd/>
          </a:ln>
        </xdr:spPr>
        <xdr:txBody>
          <a:bodyPr vertOverflow="clip" wrap="square" lIns="0" tIns="144000" rIns="0" bIns="46800" anchor="t" upright="1"/>
          <a:lstStyle/>
          <a:p>
            <a:pPr algn="ctr" rtl="0">
              <a:defRPr sz="1000"/>
            </a:pPr>
            <a:r>
              <a:rPr lang="es-ES" sz="2000" b="1" i="0" strike="noStrike">
                <a:solidFill>
                  <a:srgbClr val="000000"/>
                </a:solidFill>
                <a:latin typeface="Times New Roman" pitchFamily="18" charset="0"/>
                <a:cs typeface="Times New Roman" pitchFamily="18" charset="0"/>
              </a:rPr>
              <a:t>MAPA DE RIESGOS DE GESTIÓN</a:t>
            </a:r>
          </a:p>
        </xdr:txBody>
      </xdr:sp>
      <xdr:sp macro="" textlink="">
        <xdr:nvSpPr>
          <xdr:cNvPr id="8" name="11 CuadroTexto">
            <a:extLst>
              <a:ext uri="{FF2B5EF4-FFF2-40B4-BE49-F238E27FC236}">
                <a16:creationId xmlns:a16="http://schemas.microsoft.com/office/drawing/2014/main" id="{56B71D01-FF36-4295-B6D8-4E5FF4F0D9AF}"/>
              </a:ext>
            </a:extLst>
          </xdr:cNvPr>
          <xdr:cNvSpPr txBox="1">
            <a:spLocks noChangeArrowheads="1"/>
          </xdr:cNvSpPr>
        </xdr:nvSpPr>
        <xdr:spPr bwMode="auto">
          <a:xfrm>
            <a:off x="970" y="0"/>
            <a:ext cx="215" cy="37"/>
          </a:xfrm>
          <a:prstGeom prst="rect">
            <a:avLst/>
          </a:prstGeom>
          <a:noFill/>
          <a:ln w="9525">
            <a:solidFill>
              <a:srgbClr val="000000"/>
            </a:solidFill>
            <a:miter lim="800000"/>
            <a:headEnd/>
            <a:tailEnd/>
          </a:ln>
        </xdr:spPr>
        <xdr:txBody>
          <a:bodyPr vertOverflow="clip" wrap="square" lIns="0" tIns="72000" rIns="0" bIns="0" anchor="t" upright="1"/>
          <a:lstStyle/>
          <a:p>
            <a:pPr algn="ctr" rtl="0">
              <a:defRPr sz="1000"/>
            </a:pPr>
            <a:r>
              <a:rPr lang="es-ES" sz="1100" b="1" i="0" strike="noStrike">
                <a:solidFill>
                  <a:srgbClr val="000000"/>
                </a:solidFill>
                <a:latin typeface="Times New Roman"/>
                <a:cs typeface="Times New Roman"/>
              </a:rPr>
              <a:t>CÓDIGO</a:t>
            </a:r>
          </a:p>
        </xdr:txBody>
      </xdr:sp>
      <xdr:sp macro="" textlink="">
        <xdr:nvSpPr>
          <xdr:cNvPr id="9" name="12 CuadroTexto">
            <a:extLst>
              <a:ext uri="{FF2B5EF4-FFF2-40B4-BE49-F238E27FC236}">
                <a16:creationId xmlns:a16="http://schemas.microsoft.com/office/drawing/2014/main" id="{774B9ECD-5C5C-4890-BE2B-20DB13897314}"/>
              </a:ext>
            </a:extLst>
          </xdr:cNvPr>
          <xdr:cNvSpPr txBox="1">
            <a:spLocks noChangeArrowheads="1"/>
          </xdr:cNvSpPr>
        </xdr:nvSpPr>
        <xdr:spPr bwMode="auto">
          <a:xfrm>
            <a:off x="970" y="37"/>
            <a:ext cx="215" cy="36"/>
          </a:xfrm>
          <a:prstGeom prst="rect">
            <a:avLst/>
          </a:prstGeom>
          <a:noFill/>
          <a:ln w="9525">
            <a:solidFill>
              <a:srgbClr val="000000"/>
            </a:solidFill>
            <a:miter lim="800000"/>
            <a:headEnd/>
            <a:tailEnd/>
          </a:ln>
        </xdr:spPr>
        <xdr:txBody>
          <a:bodyPr vertOverflow="clip" wrap="square" lIns="0" tIns="0" rIns="0" bIns="0" anchor="ctr" upright="1"/>
          <a:lstStyle/>
          <a:p>
            <a:pPr algn="ctr" rtl="0">
              <a:defRPr sz="1000"/>
            </a:pPr>
            <a:r>
              <a:rPr lang="es-ES" sz="1100" b="1" i="0" strike="noStrike">
                <a:solidFill>
                  <a:srgbClr val="000000"/>
                </a:solidFill>
                <a:latin typeface="Times New Roman"/>
                <a:cs typeface="Times New Roman"/>
              </a:rPr>
              <a:t>VERSIÓN</a:t>
            </a:r>
          </a:p>
        </xdr:txBody>
      </xdr:sp>
      <xdr:sp macro="" textlink="">
        <xdr:nvSpPr>
          <xdr:cNvPr id="10" name="13 CuadroTexto">
            <a:extLst>
              <a:ext uri="{FF2B5EF4-FFF2-40B4-BE49-F238E27FC236}">
                <a16:creationId xmlns:a16="http://schemas.microsoft.com/office/drawing/2014/main" id="{6FF1E5B7-63AB-4684-BBD8-E94C2DA029E1}"/>
              </a:ext>
            </a:extLst>
          </xdr:cNvPr>
          <xdr:cNvSpPr txBox="1">
            <a:spLocks noChangeArrowheads="1"/>
          </xdr:cNvSpPr>
        </xdr:nvSpPr>
        <xdr:spPr bwMode="auto">
          <a:xfrm>
            <a:off x="970" y="73"/>
            <a:ext cx="215" cy="29"/>
          </a:xfrm>
          <a:prstGeom prst="rect">
            <a:avLst/>
          </a:prstGeom>
          <a:noFill/>
          <a:ln w="9525">
            <a:solidFill>
              <a:srgbClr val="000000"/>
            </a:solidFill>
            <a:miter lim="800000"/>
            <a:headEnd/>
            <a:tailEnd/>
          </a:ln>
        </xdr:spPr>
        <xdr:txBody>
          <a:bodyPr vertOverflow="clip" wrap="square" lIns="0" tIns="0" rIns="0" bIns="0" anchor="ctr" upright="1"/>
          <a:lstStyle/>
          <a:p>
            <a:pPr algn="ctr" rtl="0">
              <a:defRPr sz="1000"/>
            </a:pPr>
            <a:r>
              <a:rPr lang="es-ES" sz="1100" b="1" i="0" strike="noStrike">
                <a:solidFill>
                  <a:srgbClr val="000000"/>
                </a:solidFill>
                <a:latin typeface="Times New Roman"/>
                <a:cs typeface="Times New Roman"/>
              </a:rPr>
              <a:t>PÁGINA</a:t>
            </a:r>
          </a:p>
        </xdr:txBody>
      </xdr:sp>
      <xdr:sp macro="" textlink="">
        <xdr:nvSpPr>
          <xdr:cNvPr id="11" name="14 CuadroTexto">
            <a:extLst>
              <a:ext uri="{FF2B5EF4-FFF2-40B4-BE49-F238E27FC236}">
                <a16:creationId xmlns:a16="http://schemas.microsoft.com/office/drawing/2014/main" id="{E7F55139-55BF-476D-AFA8-63BB8316577A}"/>
              </a:ext>
            </a:extLst>
          </xdr:cNvPr>
          <xdr:cNvSpPr txBox="1">
            <a:spLocks noChangeArrowheads="1"/>
          </xdr:cNvSpPr>
        </xdr:nvSpPr>
        <xdr:spPr bwMode="auto">
          <a:xfrm>
            <a:off x="970" y="102"/>
            <a:ext cx="215" cy="34"/>
          </a:xfrm>
          <a:prstGeom prst="rect">
            <a:avLst/>
          </a:prstGeom>
          <a:noFill/>
          <a:ln w="9525">
            <a:solidFill>
              <a:srgbClr val="000000"/>
            </a:solidFill>
            <a:miter lim="800000"/>
            <a:headEnd/>
            <a:tailEnd/>
          </a:ln>
        </xdr:spPr>
        <xdr:txBody>
          <a:bodyPr vertOverflow="clip" wrap="square" lIns="0" tIns="0" rIns="0" bIns="0" anchor="ctr" upright="1"/>
          <a:lstStyle/>
          <a:p>
            <a:pPr algn="ctr" rtl="0">
              <a:defRPr sz="1000"/>
            </a:pPr>
            <a:r>
              <a:rPr lang="es-ES" sz="1100" b="1" i="0" strike="noStrike">
                <a:solidFill>
                  <a:srgbClr val="000000"/>
                </a:solidFill>
                <a:latin typeface="Times New Roman"/>
                <a:cs typeface="Times New Roman"/>
              </a:rPr>
              <a:t>VIGENTE DESDE</a:t>
            </a:r>
          </a:p>
        </xdr:txBody>
      </xdr:sp>
      <xdr:sp macro="" textlink="">
        <xdr:nvSpPr>
          <xdr:cNvPr id="12" name="16 CuadroTexto">
            <a:extLst>
              <a:ext uri="{FF2B5EF4-FFF2-40B4-BE49-F238E27FC236}">
                <a16:creationId xmlns:a16="http://schemas.microsoft.com/office/drawing/2014/main" id="{044A9B4E-2139-4780-81C8-F5C9CDB95DAB}"/>
              </a:ext>
            </a:extLst>
          </xdr:cNvPr>
          <xdr:cNvSpPr txBox="1">
            <a:spLocks noChangeArrowheads="1"/>
          </xdr:cNvSpPr>
        </xdr:nvSpPr>
        <xdr:spPr bwMode="auto">
          <a:xfrm>
            <a:off x="1184" y="0"/>
            <a:ext cx="190" cy="37"/>
          </a:xfrm>
          <a:prstGeom prst="rect">
            <a:avLst/>
          </a:prstGeom>
          <a:noFill/>
          <a:ln w="9525">
            <a:solidFill>
              <a:srgbClr val="000000"/>
            </a:solidFill>
            <a:miter lim="800000"/>
            <a:headEnd/>
            <a:tailEnd/>
          </a:ln>
        </xdr:spPr>
        <xdr:txBody>
          <a:bodyPr vertOverflow="clip" wrap="square" lIns="90000" tIns="54000" rIns="90000" bIns="46800" anchor="t" upright="1"/>
          <a:lstStyle/>
          <a:p>
            <a:pPr algn="ctr" rtl="0">
              <a:defRPr sz="1000"/>
            </a:pPr>
            <a:r>
              <a:rPr lang="es-ES" sz="1400" b="1" i="0" strike="noStrike">
                <a:solidFill>
                  <a:srgbClr val="000000"/>
                </a:solidFill>
                <a:latin typeface="Times New Roman"/>
                <a:cs typeface="Times New Roman"/>
              </a:rPr>
              <a:t>E-MEJ-FT-009</a:t>
            </a:r>
          </a:p>
        </xdr:txBody>
      </xdr:sp>
      <xdr:sp macro="" textlink="">
        <xdr:nvSpPr>
          <xdr:cNvPr id="13" name="17 CuadroTexto">
            <a:extLst>
              <a:ext uri="{FF2B5EF4-FFF2-40B4-BE49-F238E27FC236}">
                <a16:creationId xmlns:a16="http://schemas.microsoft.com/office/drawing/2014/main" id="{C924002B-A8F5-4BAB-800A-5495C8CAE25C}"/>
              </a:ext>
            </a:extLst>
          </xdr:cNvPr>
          <xdr:cNvSpPr txBox="1">
            <a:spLocks noChangeArrowheads="1"/>
          </xdr:cNvSpPr>
        </xdr:nvSpPr>
        <xdr:spPr bwMode="auto">
          <a:xfrm>
            <a:off x="1184" y="37"/>
            <a:ext cx="190" cy="36"/>
          </a:xfrm>
          <a:prstGeom prst="rect">
            <a:avLst/>
          </a:prstGeom>
          <a:noFill/>
          <a:ln w="9525">
            <a:solidFill>
              <a:srgbClr val="000000"/>
            </a:solidFill>
            <a:miter lim="800000"/>
            <a:headEnd/>
            <a:tailEnd/>
          </a:ln>
        </xdr:spPr>
        <xdr:txBody>
          <a:bodyPr vertOverflow="clip" wrap="square" lIns="90000" tIns="64800" rIns="90000" bIns="46800" anchor="t" upright="1"/>
          <a:lstStyle/>
          <a:p>
            <a:pPr algn="ctr" rtl="0">
              <a:defRPr sz="1000"/>
            </a:pPr>
            <a:r>
              <a:rPr lang="es-ES" sz="1400" b="1" i="0" strike="noStrike">
                <a:solidFill>
                  <a:srgbClr val="000000"/>
                </a:solidFill>
                <a:latin typeface="Times New Roman"/>
                <a:cs typeface="Times New Roman"/>
              </a:rPr>
              <a:t>08</a:t>
            </a:r>
          </a:p>
        </xdr:txBody>
      </xdr:sp>
      <xdr:sp macro="" textlink="">
        <xdr:nvSpPr>
          <xdr:cNvPr id="14" name="18 CuadroTexto">
            <a:extLst>
              <a:ext uri="{FF2B5EF4-FFF2-40B4-BE49-F238E27FC236}">
                <a16:creationId xmlns:a16="http://schemas.microsoft.com/office/drawing/2014/main" id="{4667C7E9-6B49-498D-A0E2-79FA0564472F}"/>
              </a:ext>
            </a:extLst>
          </xdr:cNvPr>
          <xdr:cNvSpPr txBox="1">
            <a:spLocks noChangeArrowheads="1"/>
          </xdr:cNvSpPr>
        </xdr:nvSpPr>
        <xdr:spPr bwMode="auto">
          <a:xfrm>
            <a:off x="1184" y="73"/>
            <a:ext cx="190" cy="29"/>
          </a:xfrm>
          <a:prstGeom prst="rect">
            <a:avLst/>
          </a:prstGeom>
          <a:noFill/>
          <a:ln w="9525">
            <a:solidFill>
              <a:srgbClr val="000000"/>
            </a:solidFill>
            <a:miter lim="800000"/>
            <a:headEnd/>
            <a:tailEnd/>
          </a:ln>
        </xdr:spPr>
        <xdr:txBody>
          <a:bodyPr/>
          <a:lstStyle/>
          <a:p>
            <a:pPr algn="ctr"/>
            <a:r>
              <a:rPr lang="es-CO" sz="1400" b="1">
                <a:latin typeface="Times New Roman" pitchFamily="18" charset="0"/>
                <a:cs typeface="Times New Roman" pitchFamily="18" charset="0"/>
              </a:rPr>
              <a:t>1 DE 1</a:t>
            </a:r>
          </a:p>
        </xdr:txBody>
      </xdr:sp>
      <xdr:sp macro="" textlink="">
        <xdr:nvSpPr>
          <xdr:cNvPr id="15" name="19 CuadroTexto">
            <a:extLst>
              <a:ext uri="{FF2B5EF4-FFF2-40B4-BE49-F238E27FC236}">
                <a16:creationId xmlns:a16="http://schemas.microsoft.com/office/drawing/2014/main" id="{E05DA673-A950-471D-A2F5-011838139894}"/>
              </a:ext>
            </a:extLst>
          </xdr:cNvPr>
          <xdr:cNvSpPr txBox="1">
            <a:spLocks noChangeArrowheads="1"/>
          </xdr:cNvSpPr>
        </xdr:nvSpPr>
        <xdr:spPr bwMode="auto">
          <a:xfrm>
            <a:off x="1184" y="102"/>
            <a:ext cx="190" cy="34"/>
          </a:xfrm>
          <a:prstGeom prst="rect">
            <a:avLst/>
          </a:prstGeom>
          <a:noFill/>
          <a:ln w="9525">
            <a:solidFill>
              <a:srgbClr val="000000"/>
            </a:solidFill>
            <a:miter lim="800000"/>
            <a:headEnd/>
            <a:tailEnd/>
          </a:ln>
        </xdr:spPr>
        <xdr:txBody>
          <a:bodyPr vertOverflow="clip" wrap="square" lIns="0" tIns="54000" rIns="0" bIns="10800" anchor="t" upright="1"/>
          <a:lstStyle/>
          <a:p>
            <a:pPr algn="ctr" rtl="0">
              <a:defRPr sz="1000"/>
            </a:pPr>
            <a:r>
              <a:rPr lang="es-ES" sz="1400" b="1" i="0" strike="noStrike">
                <a:solidFill>
                  <a:srgbClr val="000000"/>
                </a:solidFill>
                <a:latin typeface="Times New Roman"/>
                <a:cs typeface="Times New Roman"/>
              </a:rPr>
              <a:t>16/01/2020</a:t>
            </a:r>
          </a:p>
        </xdr:txBody>
      </xdr:sp>
    </xdr:grpSp>
    <xdr:clientData/>
  </xdr:twoCellAnchor>
  <xdr:twoCellAnchor editAs="oneCell">
    <xdr:from>
      <xdr:col>0</xdr:col>
      <xdr:colOff>1226484</xdr:colOff>
      <xdr:row>0</xdr:row>
      <xdr:rowOff>79375</xdr:rowOff>
    </xdr:from>
    <xdr:to>
      <xdr:col>1</xdr:col>
      <xdr:colOff>622181</xdr:colOff>
      <xdr:row>5</xdr:row>
      <xdr:rowOff>323167</xdr:rowOff>
    </xdr:to>
    <xdr:pic>
      <xdr:nvPicPr>
        <xdr:cNvPr id="16" name="Imagen 16">
          <a:extLst>
            <a:ext uri="{FF2B5EF4-FFF2-40B4-BE49-F238E27FC236}">
              <a16:creationId xmlns:a16="http://schemas.microsoft.com/office/drawing/2014/main" id="{34D07F27-FE3D-4900-A73C-D774AAF7A34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26484" y="79375"/>
          <a:ext cx="900647" cy="1053417"/>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325938</xdr:colOff>
      <xdr:row>0</xdr:row>
      <xdr:rowOff>148648</xdr:rowOff>
    </xdr:from>
    <xdr:to>
      <xdr:col>0</xdr:col>
      <xdr:colOff>1228317</xdr:colOff>
      <xdr:row>3</xdr:row>
      <xdr:rowOff>150851</xdr:rowOff>
    </xdr:to>
    <xdr:pic>
      <xdr:nvPicPr>
        <xdr:cNvPr id="2" name="Imagen 16">
          <a:extLst>
            <a:ext uri="{FF2B5EF4-FFF2-40B4-BE49-F238E27FC236}">
              <a16:creationId xmlns:a16="http://schemas.microsoft.com/office/drawing/2014/main" id="{79521E0D-8D28-470E-B327-064E91C3102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5938" y="148648"/>
          <a:ext cx="902379" cy="103090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325938</xdr:colOff>
      <xdr:row>0</xdr:row>
      <xdr:rowOff>148648</xdr:rowOff>
    </xdr:from>
    <xdr:to>
      <xdr:col>0</xdr:col>
      <xdr:colOff>1228317</xdr:colOff>
      <xdr:row>3</xdr:row>
      <xdr:rowOff>150851</xdr:rowOff>
    </xdr:to>
    <xdr:pic>
      <xdr:nvPicPr>
        <xdr:cNvPr id="2" name="Imagen 16">
          <a:extLst>
            <a:ext uri="{FF2B5EF4-FFF2-40B4-BE49-F238E27FC236}">
              <a16:creationId xmlns:a16="http://schemas.microsoft.com/office/drawing/2014/main" id="{63E3B28A-9162-43AC-B7EE-E6544F22F77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5938" y="148648"/>
          <a:ext cx="902379" cy="103090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459288</xdr:colOff>
      <xdr:row>0</xdr:row>
      <xdr:rowOff>0</xdr:rowOff>
    </xdr:from>
    <xdr:to>
      <xdr:col>0</xdr:col>
      <xdr:colOff>1646498</xdr:colOff>
      <xdr:row>3</xdr:row>
      <xdr:rowOff>327602</xdr:rowOff>
    </xdr:to>
    <xdr:pic>
      <xdr:nvPicPr>
        <xdr:cNvPr id="2" name="Imagen 16">
          <a:extLst>
            <a:ext uri="{FF2B5EF4-FFF2-40B4-BE49-F238E27FC236}">
              <a16:creationId xmlns:a16="http://schemas.microsoft.com/office/drawing/2014/main" id="{8AF23F51-0FB8-4691-80ED-C3AB9CEBFC0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59288" y="0"/>
          <a:ext cx="1187210" cy="135630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325938</xdr:colOff>
      <xdr:row>0</xdr:row>
      <xdr:rowOff>148648</xdr:rowOff>
    </xdr:from>
    <xdr:to>
      <xdr:col>0</xdr:col>
      <xdr:colOff>1228317</xdr:colOff>
      <xdr:row>3</xdr:row>
      <xdr:rowOff>150851</xdr:rowOff>
    </xdr:to>
    <xdr:pic>
      <xdr:nvPicPr>
        <xdr:cNvPr id="2" name="Imagen 16">
          <a:extLst>
            <a:ext uri="{FF2B5EF4-FFF2-40B4-BE49-F238E27FC236}">
              <a16:creationId xmlns:a16="http://schemas.microsoft.com/office/drawing/2014/main" id="{55B7FC00-3BB3-4021-8E90-4CE4D8C5389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5938" y="148648"/>
          <a:ext cx="902379" cy="103090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325938</xdr:colOff>
      <xdr:row>0</xdr:row>
      <xdr:rowOff>148648</xdr:rowOff>
    </xdr:from>
    <xdr:to>
      <xdr:col>0</xdr:col>
      <xdr:colOff>1228317</xdr:colOff>
      <xdr:row>3</xdr:row>
      <xdr:rowOff>150851</xdr:rowOff>
    </xdr:to>
    <xdr:pic>
      <xdr:nvPicPr>
        <xdr:cNvPr id="2" name="Imagen 16">
          <a:extLst>
            <a:ext uri="{FF2B5EF4-FFF2-40B4-BE49-F238E27FC236}">
              <a16:creationId xmlns:a16="http://schemas.microsoft.com/office/drawing/2014/main" id="{4FF0CBF4-891B-4CFB-B552-B82D1FDF6DD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5938" y="148648"/>
          <a:ext cx="902379" cy="1030903"/>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325938</xdr:colOff>
      <xdr:row>0</xdr:row>
      <xdr:rowOff>148648</xdr:rowOff>
    </xdr:from>
    <xdr:to>
      <xdr:col>0</xdr:col>
      <xdr:colOff>1228317</xdr:colOff>
      <xdr:row>3</xdr:row>
      <xdr:rowOff>150851</xdr:rowOff>
    </xdr:to>
    <xdr:pic>
      <xdr:nvPicPr>
        <xdr:cNvPr id="2" name="Imagen 16">
          <a:extLst>
            <a:ext uri="{FF2B5EF4-FFF2-40B4-BE49-F238E27FC236}">
              <a16:creationId xmlns:a16="http://schemas.microsoft.com/office/drawing/2014/main" id="{786EF2B8-8178-40BA-AA63-D85C1489DF8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5938" y="148648"/>
          <a:ext cx="902379" cy="1030903"/>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325938</xdr:colOff>
      <xdr:row>0</xdr:row>
      <xdr:rowOff>148648</xdr:rowOff>
    </xdr:from>
    <xdr:to>
      <xdr:col>0</xdr:col>
      <xdr:colOff>1228317</xdr:colOff>
      <xdr:row>3</xdr:row>
      <xdr:rowOff>150851</xdr:rowOff>
    </xdr:to>
    <xdr:pic>
      <xdr:nvPicPr>
        <xdr:cNvPr id="2" name="Imagen 16">
          <a:extLst>
            <a:ext uri="{FF2B5EF4-FFF2-40B4-BE49-F238E27FC236}">
              <a16:creationId xmlns:a16="http://schemas.microsoft.com/office/drawing/2014/main" id="{24841075-7CBE-454E-A9E6-9E9B4342FAF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5938" y="148648"/>
          <a:ext cx="902379" cy="1030903"/>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325938</xdr:colOff>
      <xdr:row>0</xdr:row>
      <xdr:rowOff>148648</xdr:rowOff>
    </xdr:from>
    <xdr:to>
      <xdr:col>0</xdr:col>
      <xdr:colOff>1228317</xdr:colOff>
      <xdr:row>3</xdr:row>
      <xdr:rowOff>150851</xdr:rowOff>
    </xdr:to>
    <xdr:pic>
      <xdr:nvPicPr>
        <xdr:cNvPr id="2" name="Imagen 16">
          <a:extLst>
            <a:ext uri="{FF2B5EF4-FFF2-40B4-BE49-F238E27FC236}">
              <a16:creationId xmlns:a16="http://schemas.microsoft.com/office/drawing/2014/main" id="{B8787EB8-F754-4CF9-AB9A-13416578CB1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5938" y="148648"/>
          <a:ext cx="902379" cy="1030903"/>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325938</xdr:colOff>
      <xdr:row>0</xdr:row>
      <xdr:rowOff>148648</xdr:rowOff>
    </xdr:from>
    <xdr:to>
      <xdr:col>0</xdr:col>
      <xdr:colOff>1228317</xdr:colOff>
      <xdr:row>3</xdr:row>
      <xdr:rowOff>150851</xdr:rowOff>
    </xdr:to>
    <xdr:pic>
      <xdr:nvPicPr>
        <xdr:cNvPr id="2" name="Imagen 16">
          <a:extLst>
            <a:ext uri="{FF2B5EF4-FFF2-40B4-BE49-F238E27FC236}">
              <a16:creationId xmlns:a16="http://schemas.microsoft.com/office/drawing/2014/main" id="{BD6C5901-845D-4915-8CEB-111B52D6BCC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5938" y="148648"/>
          <a:ext cx="902379" cy="103090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76501A-A897-4E38-AF01-32822B6EE245}">
  <dimension ref="A1:AP39"/>
  <sheetViews>
    <sheetView view="pageBreakPreview" topLeftCell="A20" zoomScale="50" zoomScaleNormal="40" zoomScaleSheetLayoutView="50" workbookViewId="0">
      <selection activeCell="C37" sqref="C37:Y37"/>
    </sheetView>
  </sheetViews>
  <sheetFormatPr baseColWidth="10" defaultRowHeight="12.75" x14ac:dyDescent="0.25"/>
  <cols>
    <col min="1" max="2" width="22.5703125" style="37" customWidth="1"/>
    <col min="3" max="3" width="20.140625" style="37" customWidth="1"/>
    <col min="4" max="4" width="27.42578125" style="37" customWidth="1"/>
    <col min="5" max="5" width="31.140625" style="37" customWidth="1"/>
    <col min="6" max="6" width="23.140625" style="37" customWidth="1"/>
    <col min="7" max="7" width="19.140625" style="37" customWidth="1"/>
    <col min="8" max="8" width="17.42578125" style="37" customWidth="1"/>
    <col min="9" max="9" width="25.28515625" style="37" hidden="1" customWidth="1"/>
    <col min="10" max="10" width="22.85546875" style="37" customWidth="1"/>
    <col min="11" max="11" width="31" style="37" customWidth="1"/>
    <col min="12" max="12" width="48.7109375" style="37" customWidth="1"/>
    <col min="13" max="13" width="26" style="37" customWidth="1"/>
    <col min="14" max="14" width="7.7109375" style="37" hidden="1" customWidth="1"/>
    <col min="15" max="15" width="21.140625" style="37" customWidth="1"/>
    <col min="16" max="16" width="16.7109375" style="37" customWidth="1"/>
    <col min="17" max="17" width="16.5703125" style="37" customWidth="1"/>
    <col min="18" max="18" width="22.140625" style="37" customWidth="1"/>
    <col min="19" max="19" width="24.140625" style="37" customWidth="1"/>
    <col min="20" max="20" width="26.85546875" style="37" customWidth="1"/>
    <col min="21" max="21" width="23.42578125" style="37" customWidth="1"/>
    <col min="22" max="22" width="21" style="37" customWidth="1"/>
    <col min="23" max="23" width="27.7109375" style="37" customWidth="1"/>
    <col min="24" max="24" width="28.140625" style="37" customWidth="1"/>
    <col min="25" max="25" width="33.85546875" style="37" customWidth="1"/>
    <col min="26" max="26" width="30.85546875" style="37" customWidth="1"/>
    <col min="27" max="27" width="26.85546875" style="37" customWidth="1"/>
    <col min="28" max="28" width="28.7109375" style="37" customWidth="1"/>
    <col min="29" max="29" width="18" style="37" customWidth="1"/>
    <col min="30" max="30" width="37" style="37" customWidth="1"/>
    <col min="31" max="31" width="19.140625" style="37" customWidth="1"/>
    <col min="32" max="32" width="29.5703125" style="37" customWidth="1"/>
    <col min="33" max="33" width="23.5703125" style="37" customWidth="1"/>
    <col min="34" max="34" width="17.28515625" style="37" hidden="1" customWidth="1"/>
    <col min="35" max="42" width="11.42578125" style="37" hidden="1" customWidth="1"/>
    <col min="43" max="16384" width="11.42578125" style="37"/>
  </cols>
  <sheetData>
    <row r="1" spans="1:41" x14ac:dyDescent="0.25">
      <c r="A1" s="36"/>
      <c r="B1" s="36"/>
      <c r="C1" s="36"/>
      <c r="D1" s="36"/>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K1" s="37" t="s">
        <v>3</v>
      </c>
      <c r="AL1" s="37" t="s">
        <v>4</v>
      </c>
      <c r="AN1" s="37" t="s">
        <v>5</v>
      </c>
    </row>
    <row r="2" spans="1:41" x14ac:dyDescent="0.25">
      <c r="A2" s="36"/>
      <c r="B2" s="36"/>
      <c r="C2" s="36"/>
      <c r="D2" s="36"/>
      <c r="E2" s="36"/>
      <c r="F2" s="36"/>
      <c r="G2" s="36"/>
      <c r="H2" s="36"/>
      <c r="I2" s="36"/>
      <c r="J2" s="36"/>
      <c r="K2" s="36"/>
      <c r="L2" s="36"/>
      <c r="M2" s="36"/>
      <c r="N2" s="36"/>
      <c r="O2" s="36"/>
      <c r="P2" s="36"/>
      <c r="Q2" s="36"/>
      <c r="R2" s="36"/>
      <c r="S2" s="36"/>
      <c r="T2" s="36"/>
      <c r="U2" s="36"/>
      <c r="V2" s="36"/>
      <c r="W2" s="36"/>
      <c r="X2" s="36"/>
      <c r="Y2" s="36"/>
      <c r="Z2" s="36"/>
      <c r="AA2" s="36"/>
      <c r="AB2" s="36"/>
      <c r="AC2" s="36"/>
      <c r="AD2" s="36"/>
      <c r="AE2" s="36"/>
      <c r="AF2" s="36"/>
      <c r="AG2" s="36"/>
      <c r="AH2" s="37" t="s">
        <v>7</v>
      </c>
      <c r="AI2" s="37" t="s">
        <v>8</v>
      </c>
      <c r="AL2" s="37" t="s">
        <v>9</v>
      </c>
      <c r="AN2" s="37" t="s">
        <v>10</v>
      </c>
    </row>
    <row r="3" spans="1:41" x14ac:dyDescent="0.25">
      <c r="A3" s="36"/>
      <c r="B3" s="36"/>
      <c r="C3" s="36"/>
      <c r="D3" s="36"/>
      <c r="E3" s="36"/>
      <c r="F3" s="36"/>
      <c r="G3" s="36"/>
      <c r="H3" s="36"/>
      <c r="I3" s="36"/>
      <c r="J3" s="36"/>
      <c r="K3" s="36"/>
      <c r="L3" s="36"/>
      <c r="M3" s="36"/>
      <c r="N3" s="36"/>
      <c r="O3" s="36"/>
      <c r="P3" s="36"/>
      <c r="Q3" s="36"/>
      <c r="R3" s="36"/>
      <c r="S3" s="36"/>
      <c r="T3" s="36"/>
      <c r="U3" s="36"/>
      <c r="V3" s="36"/>
      <c r="W3" s="36"/>
      <c r="X3" s="36"/>
      <c r="Y3" s="36"/>
      <c r="Z3" s="36"/>
      <c r="AA3" s="36"/>
      <c r="AB3" s="36"/>
      <c r="AC3" s="36"/>
      <c r="AD3" s="36"/>
      <c r="AE3" s="36"/>
      <c r="AF3" s="36"/>
      <c r="AG3" s="36"/>
      <c r="AH3" s="37" t="s">
        <v>14</v>
      </c>
      <c r="AI3" s="37" t="s">
        <v>15</v>
      </c>
      <c r="AL3" s="37" t="s">
        <v>16</v>
      </c>
      <c r="AN3" s="37" t="s">
        <v>17</v>
      </c>
    </row>
    <row r="4" spans="1:41" x14ac:dyDescent="0.25">
      <c r="A4" s="36"/>
      <c r="B4" s="36"/>
      <c r="C4" s="36"/>
      <c r="D4" s="36"/>
      <c r="E4" s="36"/>
      <c r="F4" s="36"/>
      <c r="G4" s="36"/>
      <c r="H4" s="36"/>
      <c r="I4" s="36"/>
      <c r="J4" s="36"/>
      <c r="K4" s="36"/>
      <c r="L4" s="36"/>
      <c r="M4" s="36"/>
      <c r="N4" s="36"/>
      <c r="O4" s="36"/>
      <c r="P4" s="36"/>
      <c r="Q4" s="36"/>
      <c r="R4" s="36"/>
      <c r="S4" s="36"/>
      <c r="T4" s="36"/>
      <c r="U4" s="36"/>
      <c r="V4" s="36"/>
      <c r="W4" s="36"/>
      <c r="X4" s="36"/>
      <c r="Y4" s="36"/>
      <c r="Z4" s="36"/>
      <c r="AA4" s="36"/>
      <c r="AB4" s="36"/>
      <c r="AC4" s="36"/>
      <c r="AD4" s="36"/>
      <c r="AE4" s="36"/>
      <c r="AF4" s="36"/>
      <c r="AG4" s="36"/>
      <c r="AH4" s="37" t="s">
        <v>19</v>
      </c>
      <c r="AI4" s="37" t="s">
        <v>20</v>
      </c>
      <c r="AK4" s="37" t="s">
        <v>21</v>
      </c>
      <c r="AL4" s="37" t="s">
        <v>22</v>
      </c>
      <c r="AN4" s="37" t="s">
        <v>23</v>
      </c>
    </row>
    <row r="5" spans="1:41" x14ac:dyDescent="0.25">
      <c r="A5" s="36"/>
      <c r="B5" s="36"/>
      <c r="C5" s="36"/>
      <c r="D5" s="36"/>
      <c r="E5" s="36"/>
      <c r="F5" s="36"/>
      <c r="G5" s="36"/>
      <c r="H5" s="36"/>
      <c r="I5" s="36"/>
      <c r="J5" s="36"/>
      <c r="K5" s="36"/>
      <c r="L5" s="36"/>
      <c r="M5" s="36"/>
      <c r="N5" s="36"/>
      <c r="O5" s="36"/>
      <c r="P5" s="36"/>
      <c r="Q5" s="36"/>
      <c r="R5" s="36"/>
      <c r="S5" s="36"/>
      <c r="T5" s="36"/>
      <c r="U5" s="36"/>
      <c r="V5" s="36"/>
      <c r="W5" s="36"/>
      <c r="X5" s="36"/>
      <c r="Y5" s="36"/>
      <c r="Z5" s="36"/>
      <c r="AA5" s="36"/>
      <c r="AB5" s="36"/>
      <c r="AC5" s="36"/>
      <c r="AD5" s="36"/>
      <c r="AE5" s="36"/>
      <c r="AF5" s="36"/>
      <c r="AG5" s="36"/>
      <c r="AH5" s="37" t="s">
        <v>98</v>
      </c>
      <c r="AI5" s="37" t="s">
        <v>156</v>
      </c>
      <c r="AK5" s="37" t="s">
        <v>95</v>
      </c>
      <c r="AL5" s="37" t="s">
        <v>135</v>
      </c>
      <c r="AN5" s="37" t="s">
        <v>157</v>
      </c>
    </row>
    <row r="6" spans="1:41" ht="29.25" customHeight="1" x14ac:dyDescent="0.25">
      <c r="A6" s="36"/>
      <c r="B6" s="36"/>
      <c r="C6" s="36"/>
      <c r="D6" s="36"/>
      <c r="E6" s="36"/>
      <c r="F6" s="36"/>
      <c r="G6" s="36"/>
      <c r="H6" s="36"/>
      <c r="I6" s="36"/>
      <c r="J6" s="36"/>
      <c r="K6" s="36"/>
      <c r="L6" s="36"/>
      <c r="M6" s="36"/>
      <c r="N6" s="36"/>
      <c r="O6" s="36"/>
      <c r="P6" s="36"/>
      <c r="Q6" s="36"/>
      <c r="R6" s="36"/>
      <c r="S6" s="36"/>
      <c r="T6" s="36"/>
      <c r="U6" s="36"/>
      <c r="V6" s="36"/>
      <c r="W6" s="36"/>
      <c r="X6" s="36"/>
      <c r="Y6" s="36"/>
      <c r="Z6" s="36"/>
      <c r="AA6" s="36"/>
      <c r="AB6" s="36"/>
      <c r="AC6" s="36"/>
      <c r="AD6" s="36"/>
      <c r="AE6" s="36"/>
      <c r="AF6" s="36"/>
      <c r="AG6" s="36"/>
      <c r="AH6" s="37" t="s">
        <v>113</v>
      </c>
      <c r="AI6" s="37" t="s">
        <v>114</v>
      </c>
      <c r="AJ6" s="37" t="s">
        <v>158</v>
      </c>
      <c r="AK6" s="37" t="s">
        <v>104</v>
      </c>
      <c r="AL6" s="37" t="s">
        <v>136</v>
      </c>
      <c r="AN6" s="37" t="s">
        <v>159</v>
      </c>
    </row>
    <row r="7" spans="1:41" ht="24.75" customHeight="1" x14ac:dyDescent="0.25">
      <c r="A7" s="244" t="s">
        <v>24</v>
      </c>
      <c r="B7" s="244"/>
      <c r="C7" s="245">
        <v>43850</v>
      </c>
      <c r="D7" s="246"/>
      <c r="E7" s="246"/>
      <c r="F7" s="246"/>
      <c r="G7" s="247"/>
      <c r="H7" s="248"/>
      <c r="I7" s="248"/>
      <c r="J7" s="248"/>
      <c r="K7" s="248"/>
      <c r="L7" s="249"/>
      <c r="M7" s="250" t="s">
        <v>160</v>
      </c>
      <c r="N7" s="251"/>
      <c r="O7" s="251"/>
      <c r="P7" s="251"/>
      <c r="Q7" s="251"/>
      <c r="R7" s="251"/>
      <c r="S7" s="251"/>
      <c r="T7" s="251"/>
      <c r="U7" s="251"/>
      <c r="V7" s="252"/>
      <c r="W7" s="38" t="s">
        <v>25</v>
      </c>
      <c r="X7" s="39" t="s">
        <v>161</v>
      </c>
      <c r="Y7" s="40" t="s">
        <v>26</v>
      </c>
      <c r="Z7" s="253"/>
      <c r="AA7" s="254"/>
      <c r="AB7" s="38" t="s">
        <v>27</v>
      </c>
      <c r="AC7" s="41"/>
      <c r="AD7" s="42" t="s">
        <v>28</v>
      </c>
      <c r="AE7" s="43"/>
      <c r="AF7" s="255"/>
      <c r="AG7" s="255"/>
      <c r="AH7" s="37" t="s">
        <v>29</v>
      </c>
      <c r="AI7" s="37" t="s">
        <v>30</v>
      </c>
      <c r="AJ7" s="37" t="s">
        <v>31</v>
      </c>
      <c r="AN7" s="37" t="s">
        <v>32</v>
      </c>
    </row>
    <row r="8" spans="1:41" x14ac:dyDescent="0.25">
      <c r="A8" s="232" t="s">
        <v>33</v>
      </c>
      <c r="B8" s="232"/>
      <c r="C8" s="232"/>
      <c r="D8" s="232"/>
      <c r="E8" s="232"/>
      <c r="F8" s="232"/>
      <c r="G8" s="233" t="s">
        <v>34</v>
      </c>
      <c r="H8" s="234"/>
      <c r="I8" s="234"/>
      <c r="J8" s="234"/>
      <c r="K8" s="234"/>
      <c r="L8" s="234"/>
      <c r="M8" s="234"/>
      <c r="N8" s="234"/>
      <c r="O8" s="234"/>
      <c r="P8" s="234"/>
      <c r="Q8" s="234"/>
      <c r="R8" s="234"/>
      <c r="S8" s="234"/>
      <c r="T8" s="234"/>
      <c r="U8" s="234"/>
      <c r="V8" s="234"/>
      <c r="W8" s="234"/>
      <c r="X8" s="239"/>
      <c r="Y8" s="234"/>
      <c r="Z8" s="234"/>
      <c r="AA8" s="234"/>
      <c r="AB8" s="235"/>
      <c r="AC8" s="237" t="s">
        <v>35</v>
      </c>
      <c r="AD8" s="241" t="s">
        <v>36</v>
      </c>
      <c r="AE8" s="242"/>
      <c r="AF8" s="242"/>
      <c r="AG8" s="242"/>
      <c r="AH8" s="37" t="s">
        <v>37</v>
      </c>
      <c r="AI8" s="37" t="s">
        <v>38</v>
      </c>
      <c r="AN8" s="37" t="s">
        <v>39</v>
      </c>
    </row>
    <row r="9" spans="1:41" s="44" customFormat="1" ht="14.25" customHeight="1" x14ac:dyDescent="0.25">
      <c r="A9" s="230" t="s">
        <v>40</v>
      </c>
      <c r="B9" s="228" t="s">
        <v>41</v>
      </c>
      <c r="C9" s="230" t="s">
        <v>42</v>
      </c>
      <c r="D9" s="230" t="s">
        <v>5</v>
      </c>
      <c r="E9" s="230" t="s">
        <v>43</v>
      </c>
      <c r="F9" s="232" t="s">
        <v>44</v>
      </c>
      <c r="G9" s="232" t="s">
        <v>45</v>
      </c>
      <c r="H9" s="232"/>
      <c r="I9" s="232"/>
      <c r="J9" s="232"/>
      <c r="K9" s="233" t="s">
        <v>46</v>
      </c>
      <c r="L9" s="234"/>
      <c r="M9" s="234"/>
      <c r="N9" s="234"/>
      <c r="O9" s="234"/>
      <c r="P9" s="234"/>
      <c r="Q9" s="234"/>
      <c r="R9" s="234"/>
      <c r="S9" s="234"/>
      <c r="T9" s="235"/>
      <c r="U9" s="233" t="s">
        <v>47</v>
      </c>
      <c r="V9" s="234"/>
      <c r="W9" s="234"/>
      <c r="X9" s="234"/>
      <c r="Y9" s="234"/>
      <c r="Z9" s="234"/>
      <c r="AA9" s="234"/>
      <c r="AB9" s="235"/>
      <c r="AC9" s="240"/>
      <c r="AD9" s="241"/>
      <c r="AE9" s="242"/>
      <c r="AF9" s="242"/>
      <c r="AG9" s="242"/>
      <c r="AH9" s="37" t="s">
        <v>48</v>
      </c>
      <c r="AI9" s="37" t="s">
        <v>49</v>
      </c>
      <c r="AJ9" s="37" t="s">
        <v>50</v>
      </c>
    </row>
    <row r="10" spans="1:41" s="44" customFormat="1" ht="20.25" customHeight="1" x14ac:dyDescent="0.25">
      <c r="A10" s="230"/>
      <c r="B10" s="238"/>
      <c r="C10" s="230"/>
      <c r="D10" s="230"/>
      <c r="E10" s="230"/>
      <c r="F10" s="232"/>
      <c r="G10" s="236" t="s">
        <v>51</v>
      </c>
      <c r="H10" s="236"/>
      <c r="I10" s="236"/>
      <c r="J10" s="236"/>
      <c r="K10" s="226" t="s">
        <v>52</v>
      </c>
      <c r="L10" s="232" t="s">
        <v>53</v>
      </c>
      <c r="M10" s="232" t="s">
        <v>54</v>
      </c>
      <c r="N10" s="237" t="s">
        <v>55</v>
      </c>
      <c r="O10" s="230" t="s">
        <v>56</v>
      </c>
      <c r="P10" s="238" t="s">
        <v>57</v>
      </c>
      <c r="Q10" s="228" t="s">
        <v>58</v>
      </c>
      <c r="R10" s="230" t="s">
        <v>59</v>
      </c>
      <c r="S10" s="228" t="s">
        <v>60</v>
      </c>
      <c r="T10" s="228" t="s">
        <v>61</v>
      </c>
      <c r="U10" s="227" t="s">
        <v>62</v>
      </c>
      <c r="V10" s="230" t="s">
        <v>63</v>
      </c>
      <c r="W10" s="226" t="s">
        <v>64</v>
      </c>
      <c r="X10" s="228" t="s">
        <v>65</v>
      </c>
      <c r="Y10" s="230" t="s">
        <v>66</v>
      </c>
      <c r="Z10" s="230"/>
      <c r="AA10" s="230"/>
      <c r="AB10" s="230"/>
      <c r="AC10" s="240"/>
      <c r="AD10" s="243"/>
      <c r="AE10" s="239"/>
      <c r="AF10" s="239"/>
      <c r="AG10" s="239"/>
      <c r="AH10" s="44" t="s">
        <v>67</v>
      </c>
      <c r="AI10" s="44" t="s">
        <v>68</v>
      </c>
      <c r="AJ10" s="44" t="s">
        <v>69</v>
      </c>
      <c r="AL10" s="44" t="s">
        <v>70</v>
      </c>
      <c r="AO10" s="37" t="s">
        <v>71</v>
      </c>
    </row>
    <row r="11" spans="1:41" s="44" customFormat="1" ht="57.75" customHeight="1" x14ac:dyDescent="0.25">
      <c r="A11" s="228"/>
      <c r="B11" s="229"/>
      <c r="C11" s="228"/>
      <c r="D11" s="228"/>
      <c r="E11" s="228"/>
      <c r="F11" s="237"/>
      <c r="G11" s="45" t="s">
        <v>4</v>
      </c>
      <c r="H11" s="45" t="s">
        <v>3</v>
      </c>
      <c r="I11" s="45"/>
      <c r="J11" s="46" t="s">
        <v>72</v>
      </c>
      <c r="K11" s="227"/>
      <c r="L11" s="232"/>
      <c r="M11" s="232"/>
      <c r="N11" s="236"/>
      <c r="O11" s="230"/>
      <c r="P11" s="229"/>
      <c r="Q11" s="229"/>
      <c r="R11" s="230"/>
      <c r="S11" s="229"/>
      <c r="T11" s="229"/>
      <c r="U11" s="231"/>
      <c r="V11" s="230"/>
      <c r="W11" s="227"/>
      <c r="X11" s="229"/>
      <c r="Y11" s="47" t="s">
        <v>73</v>
      </c>
      <c r="Z11" s="47" t="s">
        <v>74</v>
      </c>
      <c r="AA11" s="48" t="s">
        <v>75</v>
      </c>
      <c r="AB11" s="48" t="s">
        <v>76</v>
      </c>
      <c r="AC11" s="236"/>
      <c r="AD11" s="49" t="s">
        <v>77</v>
      </c>
      <c r="AE11" s="49" t="s">
        <v>78</v>
      </c>
      <c r="AF11" s="49" t="s">
        <v>79</v>
      </c>
      <c r="AG11" s="47" t="s">
        <v>80</v>
      </c>
      <c r="AH11" s="44" t="s">
        <v>81</v>
      </c>
      <c r="AI11" s="44" t="s">
        <v>15</v>
      </c>
      <c r="AL11" s="44" t="s">
        <v>82</v>
      </c>
      <c r="AO11" s="37" t="s">
        <v>83</v>
      </c>
    </row>
    <row r="12" spans="1:41" ht="37.5" customHeight="1" x14ac:dyDescent="0.25">
      <c r="A12" s="193" t="s">
        <v>162</v>
      </c>
      <c r="B12" s="194" t="s">
        <v>163</v>
      </c>
      <c r="C12" s="153" t="s">
        <v>164</v>
      </c>
      <c r="D12" s="196" t="s">
        <v>23</v>
      </c>
      <c r="E12" s="165" t="s">
        <v>165</v>
      </c>
      <c r="F12" s="153" t="s">
        <v>166</v>
      </c>
      <c r="G12" s="221" t="s">
        <v>22</v>
      </c>
      <c r="H12" s="221" t="s">
        <v>82</v>
      </c>
      <c r="I12" s="50" t="str">
        <f>CONCATENATE(G12,H12)</f>
        <v>POSIBLEMENOR</v>
      </c>
      <c r="J12" s="181" t="str">
        <f>I13</f>
        <v>3. MODERADO</v>
      </c>
      <c r="K12" s="203" t="s">
        <v>167</v>
      </c>
      <c r="L12" s="51" t="s">
        <v>85</v>
      </c>
      <c r="M12" s="52" t="s">
        <v>7</v>
      </c>
      <c r="N12" s="53">
        <f>IF(M12="ASIGNADO",15,IF(M12="NO ASIGNADO",0,""))</f>
        <v>15</v>
      </c>
      <c r="O12" s="223">
        <f>SUM(N12:N18)</f>
        <v>100</v>
      </c>
      <c r="P12" s="187" t="s">
        <v>68</v>
      </c>
      <c r="Q12" s="225">
        <f>IF(Q15="DÉBIL",0,IF(Q15="MODERADO",50,IF(Q15="FUERTE",100,"")))</f>
        <v>50</v>
      </c>
      <c r="R12" s="216" t="s">
        <v>8</v>
      </c>
      <c r="S12" s="218" t="s">
        <v>86</v>
      </c>
      <c r="T12" s="218" t="s">
        <v>86</v>
      </c>
      <c r="U12" s="197" t="s">
        <v>83</v>
      </c>
      <c r="V12" s="219" t="s">
        <v>101</v>
      </c>
      <c r="W12" s="172" t="s">
        <v>168</v>
      </c>
      <c r="X12" s="165" t="s">
        <v>164</v>
      </c>
      <c r="Y12" s="165" t="s">
        <v>169</v>
      </c>
      <c r="Z12" s="171" t="s">
        <v>170</v>
      </c>
      <c r="AA12" s="198" t="s">
        <v>88</v>
      </c>
      <c r="AB12" s="153" t="s">
        <v>171</v>
      </c>
      <c r="AC12" s="172"/>
      <c r="AD12" s="172"/>
      <c r="AE12" s="151" t="s">
        <v>172</v>
      </c>
      <c r="AF12" s="193" t="s">
        <v>173</v>
      </c>
      <c r="AG12" s="205"/>
      <c r="AH12" s="37" t="s">
        <v>89</v>
      </c>
      <c r="AI12" s="37" t="s">
        <v>90</v>
      </c>
      <c r="AJ12" s="37" t="s">
        <v>21</v>
      </c>
      <c r="AK12" s="37" t="s">
        <v>71</v>
      </c>
      <c r="AL12" s="37" t="s">
        <v>21</v>
      </c>
      <c r="AN12" s="37" t="s">
        <v>91</v>
      </c>
      <c r="AO12" s="37" t="s">
        <v>92</v>
      </c>
    </row>
    <row r="13" spans="1:41" ht="51.75" customHeight="1" x14ac:dyDescent="0.25">
      <c r="A13" s="193"/>
      <c r="B13" s="195"/>
      <c r="C13" s="170"/>
      <c r="D13" s="197"/>
      <c r="E13" s="146"/>
      <c r="F13" s="170"/>
      <c r="G13" s="221"/>
      <c r="H13" s="221"/>
      <c r="I13" s="50" t="str">
        <f>IF(I12="RARA VEZINSIGNIFICANTE","1. BAJO",IF(I12="RARA VEZMENOR","2. BAJO",IF(I12="IMPROBABLEINSIGNIFICANTE","3. BAJO",IF(I12="IMPROBABLEMENOR","4. BAJO",IF(I12="POSIBLEINSIGNIFICANTE","5. BAJO",IF(I12="RARA VEZMODERADO","1. MODERADO",IF(I12="IMPROBABLEMODERADO","2. MODERADO",IF(I12="POSIBLEMENOR","3. MODERADO",IF(I12="PROBABLEINSIGNIFICANTE","4. MODERADO",IF(I12="RARA VEZMAYOR","1. ALTO",IF(I12="IMPROBABLEMAYOR","2. ALTO",IF(I12="POSIBLEMODERADO","3. ALTO",IF(I12="PROBABLEMENOR","4. ALTO",IF(I12="PROBABLEMODERADO","5. ALTO",IF(I12="CASI SEGUROINSIGNIFICANTE","6. ALTO",IF(I12="CASI SEGUROMENOR","7. ALTO",IF(I12="RARA VEZCATASTRÓFICO","1. EXTREMO",IF(I12="IMPROBABLECATASTRÓFICO","2. EXTREMO",IF(I12="POSIBLEMAYOR","3. EXTREMO",IF(I12="POSIBLECATASTRÓFICO","4. EXTREMO",IF(I12="PROBABLEMAYOR","5. EXTREMO",IF(I12="PROBABLECATASTRÓFICO","6. EXTREMO",IF(I12="CASI SEGUROMODERADO","7. EXTREMO",IF(I12="CASI SEGUROMAYOR","8. EXTREMO",IF(I12="CASI SEGUROCATASTRÓFICO","9. EXTREMO","")))))))))))))))))))))))))</f>
        <v>3. MODERADO</v>
      </c>
      <c r="J13" s="182"/>
      <c r="K13" s="203"/>
      <c r="L13" s="54" t="s">
        <v>93</v>
      </c>
      <c r="M13" s="55" t="s">
        <v>19</v>
      </c>
      <c r="N13" s="56">
        <f>IF(M13="ADECUADO",15,IF(M13="INADECUADO",0,""))</f>
        <v>15</v>
      </c>
      <c r="O13" s="224"/>
      <c r="P13" s="188"/>
      <c r="Q13" s="225"/>
      <c r="R13" s="217"/>
      <c r="S13" s="218"/>
      <c r="T13" s="218"/>
      <c r="U13" s="197"/>
      <c r="V13" s="220"/>
      <c r="W13" s="172"/>
      <c r="X13" s="146"/>
      <c r="Y13" s="201"/>
      <c r="Z13" s="201"/>
      <c r="AA13" s="214"/>
      <c r="AB13" s="170"/>
      <c r="AC13" s="172"/>
      <c r="AD13" s="172"/>
      <c r="AE13" s="151"/>
      <c r="AF13" s="153"/>
      <c r="AG13" s="205"/>
      <c r="AH13" s="37" t="s">
        <v>86</v>
      </c>
      <c r="AI13" s="37" t="s">
        <v>94</v>
      </c>
      <c r="AL13" s="37" t="s">
        <v>95</v>
      </c>
      <c r="AN13" s="37" t="s">
        <v>88</v>
      </c>
      <c r="AO13" s="37" t="s">
        <v>96</v>
      </c>
    </row>
    <row r="14" spans="1:41" ht="69.75" customHeight="1" x14ac:dyDescent="0.25">
      <c r="A14" s="193"/>
      <c r="B14" s="195"/>
      <c r="C14" s="170"/>
      <c r="D14" s="197"/>
      <c r="E14" s="146"/>
      <c r="F14" s="170"/>
      <c r="G14" s="221"/>
      <c r="H14" s="221"/>
      <c r="I14" s="50" t="str">
        <f>IF(OR(I13="1. BAJO",I13="2. BAJO",I13="3. BAJO",I13="4. BAJO",I13="5. BAJO"),"BAJO",IF(OR(I13="1. MODERADO",I13="2. MODERADO",I13="3. MODERADO",I13="4. MODERADO"),"MODERADO",IF(OR(I13="1. ALTO",I13="2. ALTO",I13="3. ALTO",I13="4. ALTO",I13="5. ALTO",I13="6. ALTO",I13="7. ALTO"),"ALTO",IF(OR(I13="1. EXTREMO",I13="2. EXTREMO",I13="3. EXTREMO",I13="4. EXTREMO",I13="5. EXTREMO",I13="6. EXTREMO",I13="7. EXTREMO",I13="8. EXTREMO",I13="9. EXTREMO"),"EXTREMO",""))))</f>
        <v>MODERADO</v>
      </c>
      <c r="J14" s="182"/>
      <c r="K14" s="203"/>
      <c r="L14" s="57" t="s">
        <v>97</v>
      </c>
      <c r="M14" s="55" t="s">
        <v>98</v>
      </c>
      <c r="N14" s="56">
        <f>IF(M14="OPORTUNA",15,IF(M14="INOPORTUNA",0,""))</f>
        <v>15</v>
      </c>
      <c r="O14" s="224"/>
      <c r="P14" s="188"/>
      <c r="Q14" s="225"/>
      <c r="R14" s="217"/>
      <c r="S14" s="58" t="s">
        <v>99</v>
      </c>
      <c r="T14" s="58" t="s">
        <v>100</v>
      </c>
      <c r="U14" s="197"/>
      <c r="V14" s="220"/>
      <c r="W14" s="172"/>
      <c r="X14" s="146"/>
      <c r="Y14" s="201"/>
      <c r="Z14" s="201"/>
      <c r="AA14" s="214"/>
      <c r="AB14" s="170"/>
      <c r="AC14" s="172"/>
      <c r="AD14" s="172"/>
      <c r="AE14" s="151"/>
      <c r="AF14" s="153"/>
      <c r="AG14" s="205"/>
      <c r="AH14" s="37" t="s">
        <v>87</v>
      </c>
      <c r="AI14" s="37" t="s">
        <v>101</v>
      </c>
      <c r="AJ14" s="37" t="s">
        <v>102</v>
      </c>
      <c r="AK14" s="37" t="s">
        <v>103</v>
      </c>
      <c r="AL14" s="37" t="s">
        <v>104</v>
      </c>
      <c r="AO14" s="37" t="s">
        <v>105</v>
      </c>
    </row>
    <row r="15" spans="1:41" ht="84" customHeight="1" x14ac:dyDescent="0.25">
      <c r="A15" s="193"/>
      <c r="B15" s="195"/>
      <c r="C15" s="170"/>
      <c r="D15" s="197"/>
      <c r="E15" s="59" t="s">
        <v>106</v>
      </c>
      <c r="F15" s="170"/>
      <c r="G15" s="221"/>
      <c r="H15" s="221"/>
      <c r="I15" s="50"/>
      <c r="J15" s="182"/>
      <c r="K15" s="203"/>
      <c r="L15" s="54" t="s">
        <v>143</v>
      </c>
      <c r="M15" s="55" t="s">
        <v>107</v>
      </c>
      <c r="N15" s="56">
        <f>IF(M15="PREVENIR",15,IF(M15="DETECTAR",10,IF(M15="NO ES UN CONTROL",0,"")))</f>
        <v>15</v>
      </c>
      <c r="O15" s="207" t="str">
        <f>IF(O12&lt;86,"DÉBIL",IF(O12&lt;96,"MODERADO",IF(O12&lt;101,"FUERTE","")))</f>
        <v>FUERTE</v>
      </c>
      <c r="P15" s="188"/>
      <c r="Q15" s="209" t="str">
        <f>IF(AND(O15="FUERTE",P12="FUERTE (SIEMPRE SE EJECUTA)"),"FUERTE",IF(OR(O15="DÉBIL",P12="DÉBIL (NO SE EJECUTA)"),"DÉBIL",IF(OR(O15="MODERADO",P12="MODERADO (ALGUNAS VECES)"),"MODERADO")))</f>
        <v>MODERADO</v>
      </c>
      <c r="R15" s="188" t="str">
        <f>IF(AND(O15="FUERTE",P12="FUERTE (SIEMPRE SE EJECUTA)"),"NO","SÍ")</f>
        <v>SÍ</v>
      </c>
      <c r="S15" s="211">
        <f>IF(AND($Q$15="FUERTE",$S$12="DIRECTAMENTE",$T$12="DIRECTAMENTE"),2,IF(AND($Q$15="FUERTE",$S$12="DIRECTAMENTE",$T$12="INDIRECTAMENTE"),2,IF(AND($Q$15="FUERTE",$S$12="DIRECTAMENTE",$T$12="NO DISMINUYE"),2,IF(AND($Q$15="FUERTE",$S$12="NO DISMINUYE",$T$12="DIRECTAMENTE"),0,IF(AND($Q$15="MODERADO",$S$12="DIRECTAMENTE",$T$12="DIRECTAMENTE"),1,IF(AND($Q$15="MODERADO",$S$12="DIRECTAMENTE",$T$12="INDIRECTAMENTE"),1,IF(AND($Q$15="MODERADO",$S$12="DIRECTAMENTE",$T$12="NO DISMINUYE"),1,IF(AND($Q$15="MODERADO",$S$12="NO DISMINUYE",$T$12="DIRECTAMENTE"),0,"N/A"))))))))</f>
        <v>1</v>
      </c>
      <c r="T15" s="212">
        <f>IF(AND($Q$15="FUERTE",$S$12="DIRECTAMENTE",$T$12="DIRECTAMENTE"),2,IF(AND($Q$15="FUERTE",$S$12="DIRECTAMENTE",$T$12="INDIRECTAMENTE"),1,IF(AND($Q$15="FUERTE",$S$12="DIRECTAMENTE",$T$12="NO DISMINUYE"),0,IF(AND($Q$15="FUERTE",$S$12="NO DISMINUYE",$T$12="DIRECTAMENTE"),2,IF(AND($Q$15="MODERADO",$S$12="DIRECTAMENTE",$T$12="DIRECTAMENTE"),1,IF(AND($Q$15="MODERADO",$S$12="DIRECTAMENTE",$T$12="INDIRECTAMENTE"),0,IF(AND($Q$15="MODERADO",$S$12="DIRECTAMENTE",$T$12="NO DISMINUYE"),0,IF(AND($Q$15="MODERADO",$S$12="NO DISMINUYE",$T$12="DIRECTAMENTE"),1,"N/A"))))))))</f>
        <v>1</v>
      </c>
      <c r="U15" s="197"/>
      <c r="V15" s="220"/>
      <c r="W15" s="172"/>
      <c r="X15" s="146"/>
      <c r="Y15" s="201"/>
      <c r="Z15" s="202"/>
      <c r="AA15" s="214"/>
      <c r="AB15" s="170"/>
      <c r="AC15" s="172"/>
      <c r="AD15" s="172"/>
      <c r="AE15" s="151"/>
      <c r="AF15" s="153" t="s">
        <v>174</v>
      </c>
      <c r="AG15" s="205"/>
      <c r="AH15" s="37" t="s">
        <v>86</v>
      </c>
      <c r="AO15" s="37" t="s">
        <v>109</v>
      </c>
    </row>
    <row r="16" spans="1:41" ht="55.5" customHeight="1" x14ac:dyDescent="0.25">
      <c r="A16" s="193"/>
      <c r="B16" s="195"/>
      <c r="C16" s="170"/>
      <c r="D16" s="197"/>
      <c r="E16" s="146" t="s">
        <v>175</v>
      </c>
      <c r="F16" s="170"/>
      <c r="G16" s="221"/>
      <c r="H16" s="221"/>
      <c r="I16" s="50"/>
      <c r="J16" s="182"/>
      <c r="K16" s="203"/>
      <c r="L16" s="54" t="s">
        <v>110</v>
      </c>
      <c r="M16" s="55" t="s">
        <v>29</v>
      </c>
      <c r="N16" s="56">
        <f>IF(M16="CONFIABLE",15,IF(M16="NO CONFIABLE",0,""))</f>
        <v>15</v>
      </c>
      <c r="O16" s="208"/>
      <c r="P16" s="188"/>
      <c r="Q16" s="209"/>
      <c r="R16" s="188"/>
      <c r="S16" s="211"/>
      <c r="T16" s="213"/>
      <c r="U16" s="197"/>
      <c r="V16" s="220"/>
      <c r="W16" s="172"/>
      <c r="X16" s="146"/>
      <c r="Y16" s="201"/>
      <c r="Z16" s="60" t="s">
        <v>111</v>
      </c>
      <c r="AA16" s="214"/>
      <c r="AB16" s="170"/>
      <c r="AC16" s="172"/>
      <c r="AD16" s="172"/>
      <c r="AE16" s="151"/>
      <c r="AF16" s="153"/>
      <c r="AG16" s="205"/>
      <c r="AH16" s="37" t="s">
        <v>112</v>
      </c>
      <c r="AJ16" s="37" t="s">
        <v>113</v>
      </c>
      <c r="AK16" s="37" t="s">
        <v>107</v>
      </c>
      <c r="AL16" s="37" t="s">
        <v>114</v>
      </c>
      <c r="AO16" s="37" t="s">
        <v>115</v>
      </c>
    </row>
    <row r="17" spans="1:41" ht="66.75" customHeight="1" x14ac:dyDescent="0.25">
      <c r="A17" s="193"/>
      <c r="B17" s="195"/>
      <c r="C17" s="170"/>
      <c r="D17" s="197"/>
      <c r="E17" s="146"/>
      <c r="F17" s="170"/>
      <c r="G17" s="221"/>
      <c r="H17" s="221"/>
      <c r="I17" s="50"/>
      <c r="J17" s="182"/>
      <c r="K17" s="203"/>
      <c r="L17" s="54" t="s">
        <v>116</v>
      </c>
      <c r="M17" s="55" t="s">
        <v>37</v>
      </c>
      <c r="N17" s="56">
        <f>IF(M17="SE INVESTIGAN Y SE RESUELVEN OPORTUNAMENTE",15,IF(M17="NO SE INVESTIGAN Y SE RESUELVEN OPORTUNAMENTE",0,""))</f>
        <v>15</v>
      </c>
      <c r="O17" s="208"/>
      <c r="P17" s="188"/>
      <c r="Q17" s="209"/>
      <c r="R17" s="188"/>
      <c r="S17" s="211"/>
      <c r="T17" s="213"/>
      <c r="U17" s="197"/>
      <c r="V17" s="220"/>
      <c r="W17" s="172"/>
      <c r="X17" s="146"/>
      <c r="Y17" s="201"/>
      <c r="Z17" s="171" t="s">
        <v>176</v>
      </c>
      <c r="AA17" s="214"/>
      <c r="AB17" s="170"/>
      <c r="AC17" s="172"/>
      <c r="AD17" s="172"/>
      <c r="AE17" s="151"/>
      <c r="AF17" s="153"/>
      <c r="AG17" s="205"/>
      <c r="AH17" s="37" t="s">
        <v>94</v>
      </c>
      <c r="AO17" s="37" t="s">
        <v>117</v>
      </c>
    </row>
    <row r="18" spans="1:41" ht="60.75" customHeight="1" x14ac:dyDescent="0.25">
      <c r="A18" s="194"/>
      <c r="B18" s="195"/>
      <c r="C18" s="171"/>
      <c r="D18" s="198"/>
      <c r="E18" s="147"/>
      <c r="F18" s="171"/>
      <c r="G18" s="222"/>
      <c r="H18" s="222"/>
      <c r="I18" s="50"/>
      <c r="J18" s="182"/>
      <c r="K18" s="204"/>
      <c r="L18" s="61" t="s">
        <v>118</v>
      </c>
      <c r="M18" s="62" t="s">
        <v>48</v>
      </c>
      <c r="N18" s="63">
        <f>IF(M18="COMPLETA",10,IF(M18="INCOMPLETA",5,IF(M18="NO EXISTE",0,"")))</f>
        <v>10</v>
      </c>
      <c r="O18" s="208"/>
      <c r="P18" s="189"/>
      <c r="Q18" s="210"/>
      <c r="R18" s="189"/>
      <c r="S18" s="212"/>
      <c r="T18" s="213"/>
      <c r="U18" s="198"/>
      <c r="V18" s="220"/>
      <c r="W18" s="173"/>
      <c r="X18" s="147"/>
      <c r="Y18" s="202"/>
      <c r="Z18" s="202"/>
      <c r="AA18" s="215"/>
      <c r="AB18" s="171"/>
      <c r="AC18" s="173"/>
      <c r="AD18" s="173"/>
      <c r="AE18" s="152"/>
      <c r="AF18" s="165"/>
      <c r="AG18" s="206"/>
      <c r="AO18" s="37" t="s">
        <v>119</v>
      </c>
    </row>
    <row r="19" spans="1:41" ht="37.5" customHeight="1" x14ac:dyDescent="0.25">
      <c r="A19" s="193" t="s">
        <v>162</v>
      </c>
      <c r="B19" s="194" t="s">
        <v>163</v>
      </c>
      <c r="C19" s="153" t="s">
        <v>177</v>
      </c>
      <c r="D19" s="196" t="s">
        <v>23</v>
      </c>
      <c r="E19" s="165" t="s">
        <v>178</v>
      </c>
      <c r="F19" s="153" t="s">
        <v>179</v>
      </c>
      <c r="G19" s="199" t="s">
        <v>135</v>
      </c>
      <c r="H19" s="199" t="s">
        <v>21</v>
      </c>
      <c r="I19" s="4" t="str">
        <f>CONCATENATE(G19,H19)</f>
        <v>PROBABLEMODERADO</v>
      </c>
      <c r="J19" s="181" t="str">
        <f>I20</f>
        <v>5. ALTO</v>
      </c>
      <c r="K19" s="203" t="s">
        <v>180</v>
      </c>
      <c r="L19" s="51" t="s">
        <v>85</v>
      </c>
      <c r="M19" s="64" t="s">
        <v>7</v>
      </c>
      <c r="N19" s="53">
        <f>IF(M19="ASIGNADO",15,IF(M19="NO ASIGNADO",0,""))</f>
        <v>15</v>
      </c>
      <c r="O19" s="185">
        <f>SUM(N19:N25)</f>
        <v>100</v>
      </c>
      <c r="P19" s="187" t="s">
        <v>68</v>
      </c>
      <c r="Q19" s="190">
        <f>IF(Q22="DÉBIL",0,IF(Q22="MODERADO",50,IF(Q22="FUERTE",100,"")))</f>
        <v>50</v>
      </c>
      <c r="R19" s="191" t="s">
        <v>8</v>
      </c>
      <c r="S19" s="174" t="s">
        <v>86</v>
      </c>
      <c r="T19" s="174" t="s">
        <v>86</v>
      </c>
      <c r="U19" s="175" t="s">
        <v>119</v>
      </c>
      <c r="V19" s="177" t="s">
        <v>101</v>
      </c>
      <c r="W19" s="179" t="s">
        <v>181</v>
      </c>
      <c r="X19" s="153" t="s">
        <v>182</v>
      </c>
      <c r="Y19" s="165" t="s">
        <v>183</v>
      </c>
      <c r="Z19" s="148" t="s">
        <v>170</v>
      </c>
      <c r="AA19" s="167" t="s">
        <v>88</v>
      </c>
      <c r="AB19" s="153" t="s">
        <v>184</v>
      </c>
      <c r="AC19" s="172"/>
      <c r="AD19" s="172"/>
      <c r="AE19" s="151" t="s">
        <v>172</v>
      </c>
      <c r="AF19" s="153" t="s">
        <v>185</v>
      </c>
      <c r="AG19" s="154"/>
      <c r="AH19" s="37" t="s">
        <v>89</v>
      </c>
      <c r="AI19" s="37" t="s">
        <v>90</v>
      </c>
      <c r="AJ19" s="37" t="s">
        <v>21</v>
      </c>
      <c r="AK19" s="37" t="s">
        <v>71</v>
      </c>
      <c r="AL19" s="37" t="s">
        <v>21</v>
      </c>
      <c r="AN19" s="37" t="s">
        <v>91</v>
      </c>
      <c r="AO19" s="37" t="s">
        <v>92</v>
      </c>
    </row>
    <row r="20" spans="1:41" ht="51.75" customHeight="1" x14ac:dyDescent="0.25">
      <c r="A20" s="193"/>
      <c r="B20" s="195"/>
      <c r="C20" s="170"/>
      <c r="D20" s="197"/>
      <c r="E20" s="146"/>
      <c r="F20" s="170"/>
      <c r="G20" s="199"/>
      <c r="H20" s="199"/>
      <c r="I20" s="4" t="str">
        <f>IF(I19="RARA VEZINSIGNIFICANTE","1. BAJO",IF(I19="RARA VEZMENOR","2. BAJO",IF(I19="IMPROBABLEINSIGNIFICANTE","3. BAJO",IF(I19="IMPROBABLEMENOR","4. BAJO",IF(I19="POSIBLEINSIGNIFICANTE","5. BAJO",IF(I19="RARA VEZMODERADO","1. MODERADO",IF(I19="IMPROBABLEMODERADO","2. MODERADO",IF(I19="POSIBLEMENOR","3. MODERADO",IF(I19="PROBABLEINSIGNIFICANTE","4. MODERADO",IF(I19="RARA VEZMAYOR","1. ALTO",IF(I19="IMPROBABLEMAYOR","2. ALTO",IF(I19="POSIBLEMODERADO","3. ALTO",IF(I19="PROBABLEMENOR","4. ALTO",IF(I19="PROBABLEMODERADO","5. ALTO",IF(I19="CASI SEGUROINSIGNIFICANTE","6. ALTO",IF(I19="CASI SEGUROMENOR","7. ALTO",IF(I19="RARA VEZCATASTRÓFICO","1. EXTREMO",IF(I19="IMPROBABLECATASTRÓFICO","2. EXTREMO",IF(I19="POSIBLEMAYOR","3. EXTREMO",IF(I19="POSIBLECATASTRÓFICO","4. EXTREMO",IF(I19="PROBABLEMAYOR","5. EXTREMO",IF(I19="PROBABLECATASTRÓFICO","6. EXTREMO",IF(I19="CASI SEGUROMODERADO","7. EXTREMO",IF(I19="CASI SEGUROMAYOR","8. EXTREMO",IF(I19="CASI SEGUROCATASTRÓFICO","9. EXTREMO","")))))))))))))))))))))))))</f>
        <v>5. ALTO</v>
      </c>
      <c r="J20" s="182"/>
      <c r="K20" s="203"/>
      <c r="L20" s="54" t="s">
        <v>93</v>
      </c>
      <c r="M20" s="5" t="s">
        <v>19</v>
      </c>
      <c r="N20" s="56">
        <f>IF(M20="ADECUADO",15,IF(M20="INADECUADO",0,""))</f>
        <v>15</v>
      </c>
      <c r="O20" s="186"/>
      <c r="P20" s="188"/>
      <c r="Q20" s="190"/>
      <c r="R20" s="192"/>
      <c r="S20" s="174"/>
      <c r="T20" s="174"/>
      <c r="U20" s="175"/>
      <c r="V20" s="178"/>
      <c r="W20" s="179"/>
      <c r="X20" s="153"/>
      <c r="Y20" s="201"/>
      <c r="Z20" s="166"/>
      <c r="AA20" s="168"/>
      <c r="AB20" s="170"/>
      <c r="AC20" s="172"/>
      <c r="AD20" s="172"/>
      <c r="AE20" s="151"/>
      <c r="AF20" s="153"/>
      <c r="AG20" s="154"/>
      <c r="AH20" s="37" t="s">
        <v>86</v>
      </c>
      <c r="AI20" s="37" t="s">
        <v>94</v>
      </c>
      <c r="AL20" s="37" t="s">
        <v>95</v>
      </c>
      <c r="AN20" s="37" t="s">
        <v>88</v>
      </c>
      <c r="AO20" s="37" t="s">
        <v>96</v>
      </c>
    </row>
    <row r="21" spans="1:41" ht="69.75" customHeight="1" x14ac:dyDescent="0.25">
      <c r="A21" s="193"/>
      <c r="B21" s="195"/>
      <c r="C21" s="170"/>
      <c r="D21" s="197"/>
      <c r="E21" s="146"/>
      <c r="F21" s="170"/>
      <c r="G21" s="199"/>
      <c r="H21" s="199"/>
      <c r="I21" s="4" t="str">
        <f>IF(OR(I20="1. BAJO",I20="2. BAJO",I20="3. BAJO",I20="4. BAJO",I20="5. BAJO"),"BAJO",IF(OR(I20="1. MODERADO",I20="2. MODERADO",I20="3. MODERADO",I20="4. MODERADO"),"MODERADO",IF(OR(I20="1. ALTO",I20="2. ALTO",I20="3. ALTO",I20="4. ALTO",I20="5. ALTO",I20="6. ALTO",I20="7. ALTO"),"ALTO",IF(OR(I20="1. EXTREMO",I20="2. EXTREMO",I20="3. EXTREMO",I20="4. EXTREMO",I20="5. EXTREMO",I20="6. EXTREMO",I20="7. EXTREMO",I20="8. EXTREMO",I20="9. EXTREMO"),"EXTREMO",""))))</f>
        <v>ALTO</v>
      </c>
      <c r="J21" s="182"/>
      <c r="K21" s="203"/>
      <c r="L21" s="57" t="s">
        <v>97</v>
      </c>
      <c r="M21" s="5" t="s">
        <v>98</v>
      </c>
      <c r="N21" s="56">
        <f>IF(M21="OPORTUNA",15,IF(M21="INOPORTUNA",0,""))</f>
        <v>15</v>
      </c>
      <c r="O21" s="186"/>
      <c r="P21" s="188"/>
      <c r="Q21" s="190"/>
      <c r="R21" s="192"/>
      <c r="S21" s="58" t="s">
        <v>99</v>
      </c>
      <c r="T21" s="58" t="s">
        <v>100</v>
      </c>
      <c r="U21" s="175"/>
      <c r="V21" s="178"/>
      <c r="W21" s="179"/>
      <c r="X21" s="153"/>
      <c r="Y21" s="201"/>
      <c r="Z21" s="166"/>
      <c r="AA21" s="168"/>
      <c r="AB21" s="170"/>
      <c r="AC21" s="172"/>
      <c r="AD21" s="172"/>
      <c r="AE21" s="151"/>
      <c r="AF21" s="153"/>
      <c r="AG21" s="154"/>
      <c r="AH21" s="37" t="s">
        <v>87</v>
      </c>
      <c r="AI21" s="37" t="s">
        <v>101</v>
      </c>
      <c r="AJ21" s="37" t="s">
        <v>102</v>
      </c>
      <c r="AK21" s="37" t="s">
        <v>103</v>
      </c>
      <c r="AL21" s="37" t="s">
        <v>104</v>
      </c>
      <c r="AO21" s="37" t="s">
        <v>105</v>
      </c>
    </row>
    <row r="22" spans="1:41" ht="84" customHeight="1" x14ac:dyDescent="0.25">
      <c r="A22" s="193"/>
      <c r="B22" s="195"/>
      <c r="C22" s="170"/>
      <c r="D22" s="197"/>
      <c r="E22" s="59" t="s">
        <v>106</v>
      </c>
      <c r="F22" s="170"/>
      <c r="G22" s="199"/>
      <c r="H22" s="199"/>
      <c r="I22" s="4"/>
      <c r="J22" s="182"/>
      <c r="K22" s="203"/>
      <c r="L22" s="54" t="s">
        <v>143</v>
      </c>
      <c r="M22" s="5" t="s">
        <v>107</v>
      </c>
      <c r="N22" s="56">
        <f>IF(M22="PREVENIR",15,IF(M22="DETECTAR",10,IF(M22="NO ES UN CONTROL",0,"")))</f>
        <v>15</v>
      </c>
      <c r="O22" s="156" t="str">
        <f>IF(O19&lt;86,"DÉBIL",IF(O19&lt;96,"MODERADO",IF(O19&lt;101,"FUERTE","")))</f>
        <v>FUERTE</v>
      </c>
      <c r="P22" s="188"/>
      <c r="Q22" s="158" t="str">
        <f>IF(AND(O22="FUERTE",P19="FUERTE (SIEMPRE SE EJECUTA)"),"FUERTE",IF(OR(O22="DÉBIL",P19="DÉBIL (NO SE EJECUTA)"),"DÉBIL",IF(OR(O22="MODERADO",P19="MODERADO (ALGUNAS VECES)"),"MODERADO")))</f>
        <v>MODERADO</v>
      </c>
      <c r="R22" s="160" t="str">
        <f>IF(AND(O22="FUERTE",P19="FUERTE (SIEMPRE SE EJECUTA)"),"NO","SÍ")</f>
        <v>SÍ</v>
      </c>
      <c r="S22" s="162">
        <f>IF(AND($Q$15="FUERTE",$S$12="DIRECTAMENTE",$T$12="DIRECTAMENTE"),2,IF(AND($Q$15="FUERTE",$S$12="DIRECTAMENTE",$T$12="INDIRECTAMENTE"),2,IF(AND($Q$15="FUERTE",$S$12="DIRECTAMENTE",$T$12="NO DISMINUYE"),2,IF(AND($Q$15="FUERTE",$S$12="NO DISMINUYE",$T$12="DIRECTAMENTE"),0,IF(AND($Q$15="MODERADO",$S$12="DIRECTAMENTE",$T$12="DIRECTAMENTE"),1,IF(AND($Q$15="MODERADO",$S$12="DIRECTAMENTE",$T$12="INDIRECTAMENTE"),1,IF(AND($Q$15="MODERADO",$S$12="DIRECTAMENTE",$T$12="NO DISMINUYE"),1,IF(AND($Q$15="MODERADO",$S$12="NO DISMINUYE",$T$12="DIRECTAMENTE"),0,"N/A"))))))))</f>
        <v>1</v>
      </c>
      <c r="T22" s="163">
        <f>IF(AND($Q$15="FUERTE",$S$12="DIRECTAMENTE",$T$12="DIRECTAMENTE"),2,IF(AND($Q$15="FUERTE",$S$12="DIRECTAMENTE",$T$12="INDIRECTAMENTE"),1,IF(AND($Q$15="FUERTE",$S$12="DIRECTAMENTE",$T$12="NO DISMINUYE"),0,IF(AND($Q$15="FUERTE",$S$12="NO DISMINUYE",$T$12="DIRECTAMENTE"),2,IF(AND($Q$15="MODERADO",$S$12="DIRECTAMENTE",$T$12="DIRECTAMENTE"),1,IF(AND($Q$15="MODERADO",$S$12="DIRECTAMENTE",$T$12="INDIRECTAMENTE"),0,IF(AND($Q$15="MODERADO",$S$12="DIRECTAMENTE",$T$12="NO DISMINUYE"),0,IF(AND($Q$15="MODERADO",$S$12="NO DISMINUYE",$T$12="DIRECTAMENTE"),1,"N/A"))))))))</f>
        <v>1</v>
      </c>
      <c r="U22" s="175"/>
      <c r="V22" s="178"/>
      <c r="W22" s="179"/>
      <c r="X22" s="153"/>
      <c r="Y22" s="201"/>
      <c r="Z22" s="149"/>
      <c r="AA22" s="168"/>
      <c r="AB22" s="170"/>
      <c r="AC22" s="172"/>
      <c r="AD22" s="172"/>
      <c r="AE22" s="151"/>
      <c r="AF22" s="153" t="s">
        <v>186</v>
      </c>
      <c r="AG22" s="154"/>
      <c r="AH22" s="37" t="s">
        <v>86</v>
      </c>
      <c r="AO22" s="37" t="s">
        <v>109</v>
      </c>
    </row>
    <row r="23" spans="1:41" ht="55.5" customHeight="1" x14ac:dyDescent="0.25">
      <c r="A23" s="193"/>
      <c r="B23" s="195"/>
      <c r="C23" s="170"/>
      <c r="D23" s="197"/>
      <c r="E23" s="146" t="s">
        <v>187</v>
      </c>
      <c r="F23" s="170"/>
      <c r="G23" s="199"/>
      <c r="H23" s="199"/>
      <c r="I23" s="4"/>
      <c r="J23" s="182"/>
      <c r="K23" s="203"/>
      <c r="L23" s="54" t="s">
        <v>110</v>
      </c>
      <c r="M23" s="5" t="s">
        <v>29</v>
      </c>
      <c r="N23" s="56">
        <f>IF(M23="CONFIABLE",15,IF(M23="NO CONFIABLE",0,""))</f>
        <v>15</v>
      </c>
      <c r="O23" s="157"/>
      <c r="P23" s="188"/>
      <c r="Q23" s="158"/>
      <c r="R23" s="160"/>
      <c r="S23" s="162"/>
      <c r="T23" s="164"/>
      <c r="U23" s="175"/>
      <c r="V23" s="178"/>
      <c r="W23" s="179"/>
      <c r="X23" s="153"/>
      <c r="Y23" s="201"/>
      <c r="Z23" s="60" t="s">
        <v>111</v>
      </c>
      <c r="AA23" s="168"/>
      <c r="AB23" s="170"/>
      <c r="AC23" s="172"/>
      <c r="AD23" s="172"/>
      <c r="AE23" s="151"/>
      <c r="AF23" s="153"/>
      <c r="AG23" s="154"/>
      <c r="AH23" s="37" t="s">
        <v>112</v>
      </c>
      <c r="AJ23" s="37" t="s">
        <v>113</v>
      </c>
      <c r="AK23" s="37" t="s">
        <v>107</v>
      </c>
      <c r="AL23" s="37" t="s">
        <v>114</v>
      </c>
      <c r="AO23" s="37" t="s">
        <v>115</v>
      </c>
    </row>
    <row r="24" spans="1:41" ht="66.75" customHeight="1" x14ac:dyDescent="0.25">
      <c r="A24" s="193"/>
      <c r="B24" s="195"/>
      <c r="C24" s="170"/>
      <c r="D24" s="197"/>
      <c r="E24" s="146"/>
      <c r="F24" s="170"/>
      <c r="G24" s="199"/>
      <c r="H24" s="199"/>
      <c r="I24" s="4"/>
      <c r="J24" s="182"/>
      <c r="K24" s="203"/>
      <c r="L24" s="54" t="s">
        <v>116</v>
      </c>
      <c r="M24" s="5" t="s">
        <v>37</v>
      </c>
      <c r="N24" s="56">
        <f>IF(M24="SE INVESTIGAN Y SE RESUELVEN OPORTUNAMENTE",15,IF(M24="NO SE INVESTIGAN Y SE RESUELVEN OPORTUNAMENTE",0,""))</f>
        <v>15</v>
      </c>
      <c r="O24" s="157"/>
      <c r="P24" s="188"/>
      <c r="Q24" s="158"/>
      <c r="R24" s="160"/>
      <c r="S24" s="162"/>
      <c r="T24" s="164"/>
      <c r="U24" s="175"/>
      <c r="V24" s="178"/>
      <c r="W24" s="179"/>
      <c r="X24" s="153"/>
      <c r="Y24" s="201"/>
      <c r="Z24" s="148" t="s">
        <v>188</v>
      </c>
      <c r="AA24" s="168"/>
      <c r="AB24" s="170"/>
      <c r="AC24" s="172"/>
      <c r="AD24" s="172"/>
      <c r="AE24" s="151"/>
      <c r="AF24" s="153"/>
      <c r="AG24" s="154"/>
      <c r="AH24" s="37" t="s">
        <v>94</v>
      </c>
      <c r="AO24" s="37" t="s">
        <v>117</v>
      </c>
    </row>
    <row r="25" spans="1:41" ht="60.75" customHeight="1" x14ac:dyDescent="0.25">
      <c r="A25" s="194"/>
      <c r="B25" s="195"/>
      <c r="C25" s="171"/>
      <c r="D25" s="198"/>
      <c r="E25" s="147"/>
      <c r="F25" s="171"/>
      <c r="G25" s="200"/>
      <c r="H25" s="200"/>
      <c r="I25" s="4"/>
      <c r="J25" s="182"/>
      <c r="K25" s="204"/>
      <c r="L25" s="61" t="s">
        <v>118</v>
      </c>
      <c r="M25" s="65" t="s">
        <v>48</v>
      </c>
      <c r="N25" s="63">
        <f>IF(M25="COMPLETA",10,IF(M25="INCOMPLETA",5,IF(M25="NO EXISTE",0,"")))</f>
        <v>10</v>
      </c>
      <c r="O25" s="157"/>
      <c r="P25" s="189"/>
      <c r="Q25" s="159"/>
      <c r="R25" s="161"/>
      <c r="S25" s="163"/>
      <c r="T25" s="164"/>
      <c r="U25" s="176"/>
      <c r="V25" s="178"/>
      <c r="W25" s="180"/>
      <c r="X25" s="165"/>
      <c r="Y25" s="202"/>
      <c r="Z25" s="149"/>
      <c r="AA25" s="169"/>
      <c r="AB25" s="171"/>
      <c r="AC25" s="173"/>
      <c r="AD25" s="173"/>
      <c r="AE25" s="152"/>
      <c r="AF25" s="165"/>
      <c r="AG25" s="155"/>
      <c r="AO25" s="37" t="s">
        <v>119</v>
      </c>
    </row>
    <row r="26" spans="1:41" ht="37.5" customHeight="1" x14ac:dyDescent="0.25">
      <c r="A26" s="193" t="s">
        <v>162</v>
      </c>
      <c r="B26" s="194" t="s">
        <v>163</v>
      </c>
      <c r="C26" s="153" t="s">
        <v>189</v>
      </c>
      <c r="D26" s="196" t="s">
        <v>23</v>
      </c>
      <c r="E26" s="165" t="s">
        <v>190</v>
      </c>
      <c r="F26" s="153" t="s">
        <v>191</v>
      </c>
      <c r="G26" s="199" t="s">
        <v>22</v>
      </c>
      <c r="H26" s="199" t="s">
        <v>82</v>
      </c>
      <c r="I26" s="4" t="str">
        <f>CONCATENATE(G26,H26)</f>
        <v>POSIBLEMENOR</v>
      </c>
      <c r="J26" s="181" t="str">
        <f>I27</f>
        <v>3. MODERADO</v>
      </c>
      <c r="K26" s="183" t="s">
        <v>192</v>
      </c>
      <c r="L26" s="51" t="s">
        <v>85</v>
      </c>
      <c r="M26" s="64" t="s">
        <v>7</v>
      </c>
      <c r="N26" s="53">
        <f>IF(M26="ASIGNADO",15,IF(M26="NO ASIGNADO",0,""))</f>
        <v>15</v>
      </c>
      <c r="O26" s="185">
        <f>SUM(N26:N32)</f>
        <v>95</v>
      </c>
      <c r="P26" s="187" t="s">
        <v>68</v>
      </c>
      <c r="Q26" s="190">
        <f>IF(Q29="DÉBIL",0,IF(Q29="MODERADO",50,IF(Q29="FUERTE",100,"")))</f>
        <v>50</v>
      </c>
      <c r="R26" s="191" t="s">
        <v>8</v>
      </c>
      <c r="S26" s="174" t="s">
        <v>86</v>
      </c>
      <c r="T26" s="174" t="s">
        <v>86</v>
      </c>
      <c r="U26" s="175" t="s">
        <v>96</v>
      </c>
      <c r="V26" s="177" t="s">
        <v>101</v>
      </c>
      <c r="W26" s="179" t="s">
        <v>181</v>
      </c>
      <c r="X26" s="153" t="s">
        <v>193</v>
      </c>
      <c r="Y26" s="165" t="s">
        <v>194</v>
      </c>
      <c r="Z26" s="148" t="s">
        <v>170</v>
      </c>
      <c r="AA26" s="167" t="s">
        <v>88</v>
      </c>
      <c r="AB26" s="153" t="s">
        <v>195</v>
      </c>
      <c r="AC26" s="172"/>
      <c r="AD26" s="172"/>
      <c r="AE26" s="151" t="s">
        <v>172</v>
      </c>
      <c r="AF26" s="153" t="s">
        <v>196</v>
      </c>
      <c r="AG26" s="154"/>
      <c r="AH26" s="37" t="s">
        <v>89</v>
      </c>
      <c r="AI26" s="37" t="s">
        <v>90</v>
      </c>
      <c r="AJ26" s="37" t="s">
        <v>21</v>
      </c>
      <c r="AK26" s="37" t="s">
        <v>71</v>
      </c>
      <c r="AL26" s="37" t="s">
        <v>21</v>
      </c>
      <c r="AN26" s="37" t="s">
        <v>91</v>
      </c>
      <c r="AO26" s="37" t="s">
        <v>92</v>
      </c>
    </row>
    <row r="27" spans="1:41" ht="51.75" customHeight="1" x14ac:dyDescent="0.25">
      <c r="A27" s="193"/>
      <c r="B27" s="195"/>
      <c r="C27" s="170"/>
      <c r="D27" s="197"/>
      <c r="E27" s="146"/>
      <c r="F27" s="170"/>
      <c r="G27" s="199"/>
      <c r="H27" s="199"/>
      <c r="I27" s="4" t="str">
        <f>IF(I26="RARA VEZINSIGNIFICANTE","1. BAJO",IF(I26="RARA VEZMENOR","2. BAJO",IF(I26="IMPROBABLEINSIGNIFICANTE","3. BAJO",IF(I26="IMPROBABLEMENOR","4. BAJO",IF(I26="POSIBLEINSIGNIFICANTE","5. BAJO",IF(I26="RARA VEZMODERADO","1. MODERADO",IF(I26="IMPROBABLEMODERADO","2. MODERADO",IF(I26="POSIBLEMENOR","3. MODERADO",IF(I26="PROBABLEINSIGNIFICANTE","4. MODERADO",IF(I26="RARA VEZMAYOR","1. ALTO",IF(I26="IMPROBABLEMAYOR","2. ALTO",IF(I26="POSIBLEMODERADO","3. ALTO",IF(I26="PROBABLEMENOR","4. ALTO",IF(I26="PROBABLEMODERADO","5. ALTO",IF(I26="CASI SEGUROINSIGNIFICANTE","6. ALTO",IF(I26="CASI SEGUROMENOR","7. ALTO",IF(I26="RARA VEZCATASTRÓFICO","1. EXTREMO",IF(I26="IMPROBABLECATASTRÓFICO","2. EXTREMO",IF(I26="POSIBLEMAYOR","3. EXTREMO",IF(I26="POSIBLECATASTRÓFICO","4. EXTREMO",IF(I26="PROBABLEMAYOR","5. EXTREMO",IF(I26="PROBABLECATASTRÓFICO","6. EXTREMO",IF(I26="CASI SEGUROMODERADO","7. EXTREMO",IF(I26="CASI SEGUROMAYOR","8. EXTREMO",IF(I26="CASI SEGUROCATASTRÓFICO","9. EXTREMO","")))))))))))))))))))))))))</f>
        <v>3. MODERADO</v>
      </c>
      <c r="J27" s="182"/>
      <c r="K27" s="183"/>
      <c r="L27" s="54" t="s">
        <v>93</v>
      </c>
      <c r="M27" s="5" t="s">
        <v>19</v>
      </c>
      <c r="N27" s="56">
        <f>IF(M27="ADECUADO",15,IF(M27="INADECUADO",0,""))</f>
        <v>15</v>
      </c>
      <c r="O27" s="186"/>
      <c r="P27" s="188"/>
      <c r="Q27" s="190"/>
      <c r="R27" s="192"/>
      <c r="S27" s="174"/>
      <c r="T27" s="174"/>
      <c r="U27" s="175"/>
      <c r="V27" s="178"/>
      <c r="W27" s="179"/>
      <c r="X27" s="170"/>
      <c r="Y27" s="146"/>
      <c r="Z27" s="166"/>
      <c r="AA27" s="168"/>
      <c r="AB27" s="170"/>
      <c r="AC27" s="172"/>
      <c r="AD27" s="172"/>
      <c r="AE27" s="151"/>
      <c r="AF27" s="153"/>
      <c r="AG27" s="154"/>
      <c r="AH27" s="37" t="s">
        <v>86</v>
      </c>
      <c r="AI27" s="37" t="s">
        <v>94</v>
      </c>
      <c r="AL27" s="37" t="s">
        <v>95</v>
      </c>
      <c r="AN27" s="37" t="s">
        <v>88</v>
      </c>
      <c r="AO27" s="37" t="s">
        <v>96</v>
      </c>
    </row>
    <row r="28" spans="1:41" ht="69.75" customHeight="1" x14ac:dyDescent="0.25">
      <c r="A28" s="193"/>
      <c r="B28" s="195"/>
      <c r="C28" s="170"/>
      <c r="D28" s="197"/>
      <c r="E28" s="146"/>
      <c r="F28" s="170"/>
      <c r="G28" s="199"/>
      <c r="H28" s="199"/>
      <c r="I28" s="4" t="str">
        <f>IF(OR(I27="1. BAJO",I27="2. BAJO",I27="3. BAJO",I27="4. BAJO",I27="5. BAJO"),"BAJO",IF(OR(I27="1. MODERADO",I27="2. MODERADO",I27="3. MODERADO",I27="4. MODERADO"),"MODERADO",IF(OR(I27="1. ALTO",I27="2. ALTO",I27="3. ALTO",I27="4. ALTO",I27="5. ALTO",I27="6. ALTO",I27="7. ALTO"),"ALTO",IF(OR(I27="1. EXTREMO",I27="2. EXTREMO",I27="3. EXTREMO",I27="4. EXTREMO",I27="5. EXTREMO",I27="6. EXTREMO",I27="7. EXTREMO",I27="8. EXTREMO",I27="9. EXTREMO"),"EXTREMO",""))))</f>
        <v>MODERADO</v>
      </c>
      <c r="J28" s="182"/>
      <c r="K28" s="183"/>
      <c r="L28" s="57" t="s">
        <v>97</v>
      </c>
      <c r="M28" s="5" t="s">
        <v>98</v>
      </c>
      <c r="N28" s="56">
        <f>IF(M28="OPORTUNA",15,IF(M28="INOPORTUNA",0,""))</f>
        <v>15</v>
      </c>
      <c r="O28" s="186"/>
      <c r="P28" s="188"/>
      <c r="Q28" s="190"/>
      <c r="R28" s="192"/>
      <c r="S28" s="58" t="s">
        <v>99</v>
      </c>
      <c r="T28" s="58" t="s">
        <v>100</v>
      </c>
      <c r="U28" s="175"/>
      <c r="V28" s="178"/>
      <c r="W28" s="179"/>
      <c r="X28" s="170"/>
      <c r="Y28" s="146"/>
      <c r="Z28" s="166"/>
      <c r="AA28" s="168"/>
      <c r="AB28" s="170"/>
      <c r="AC28" s="172"/>
      <c r="AD28" s="172"/>
      <c r="AE28" s="151"/>
      <c r="AF28" s="153"/>
      <c r="AG28" s="154"/>
      <c r="AH28" s="37" t="s">
        <v>87</v>
      </c>
      <c r="AI28" s="37" t="s">
        <v>101</v>
      </c>
      <c r="AJ28" s="37" t="s">
        <v>102</v>
      </c>
      <c r="AK28" s="37" t="s">
        <v>103</v>
      </c>
      <c r="AL28" s="37" t="s">
        <v>104</v>
      </c>
      <c r="AO28" s="37" t="s">
        <v>105</v>
      </c>
    </row>
    <row r="29" spans="1:41" ht="84" customHeight="1" x14ac:dyDescent="0.25">
      <c r="A29" s="193"/>
      <c r="B29" s="195"/>
      <c r="C29" s="170"/>
      <c r="D29" s="197"/>
      <c r="E29" s="59" t="s">
        <v>106</v>
      </c>
      <c r="F29" s="170"/>
      <c r="G29" s="199"/>
      <c r="H29" s="199"/>
      <c r="I29" s="4"/>
      <c r="J29" s="182"/>
      <c r="K29" s="183"/>
      <c r="L29" s="54" t="s">
        <v>143</v>
      </c>
      <c r="M29" s="5" t="s">
        <v>113</v>
      </c>
      <c r="N29" s="56">
        <f>IF(M29="PREVENIR",15,IF(M29="DETECTAR",10,IF(M29="NO ES UN CONTROL",0,"")))</f>
        <v>10</v>
      </c>
      <c r="O29" s="156" t="str">
        <f>IF(O26&lt;86,"DÉBIL",IF(O26&lt;96,"MODERADO",IF(O26&lt;101,"FUERTE","")))</f>
        <v>MODERADO</v>
      </c>
      <c r="P29" s="188"/>
      <c r="Q29" s="158" t="str">
        <f>IF(AND(O29="FUERTE",P26="FUERTE (SIEMPRE SE EJECUTA)"),"FUERTE",IF(OR(O29="DÉBIL",P26="DÉBIL (NO SE EJECUTA)"),"DÉBIL",IF(OR(O29="MODERADO",P26="MODERADO (ALGUNAS VECES)"),"MODERADO")))</f>
        <v>MODERADO</v>
      </c>
      <c r="R29" s="160" t="str">
        <f>IF(AND(O29="FUERTE",P26="FUERTE (SIEMPRE SE EJECUTA)"),"NO","SÍ")</f>
        <v>SÍ</v>
      </c>
      <c r="S29" s="162">
        <f>IF(AND($Q$15="FUERTE",$S$12="DIRECTAMENTE",$T$12="DIRECTAMENTE"),2,IF(AND($Q$15="FUERTE",$S$12="DIRECTAMENTE",$T$12="INDIRECTAMENTE"),2,IF(AND($Q$15="FUERTE",$S$12="DIRECTAMENTE",$T$12="NO DISMINUYE"),2,IF(AND($Q$15="FUERTE",$S$12="NO DISMINUYE",$T$12="DIRECTAMENTE"),0,IF(AND($Q$15="MODERADO",$S$12="DIRECTAMENTE",$T$12="DIRECTAMENTE"),1,IF(AND($Q$15="MODERADO",$S$12="DIRECTAMENTE",$T$12="INDIRECTAMENTE"),1,IF(AND($Q$15="MODERADO",$S$12="DIRECTAMENTE",$T$12="NO DISMINUYE"),1,IF(AND($Q$15="MODERADO",$S$12="NO DISMINUYE",$T$12="DIRECTAMENTE"),0,"N/A"))))))))</f>
        <v>1</v>
      </c>
      <c r="T29" s="163">
        <f>IF(AND($Q$15="FUERTE",$S$12="DIRECTAMENTE",$T$12="DIRECTAMENTE"),2,IF(AND($Q$15="FUERTE",$S$12="DIRECTAMENTE",$T$12="INDIRECTAMENTE"),1,IF(AND($Q$15="FUERTE",$S$12="DIRECTAMENTE",$T$12="NO DISMINUYE"),0,IF(AND($Q$15="FUERTE",$S$12="NO DISMINUYE",$T$12="DIRECTAMENTE"),2,IF(AND($Q$15="MODERADO",$S$12="DIRECTAMENTE",$T$12="DIRECTAMENTE"),1,IF(AND($Q$15="MODERADO",$S$12="DIRECTAMENTE",$T$12="INDIRECTAMENTE"),0,IF(AND($Q$15="MODERADO",$S$12="DIRECTAMENTE",$T$12="NO DISMINUYE"),0,IF(AND($Q$15="MODERADO",$S$12="NO DISMINUYE",$T$12="DIRECTAMENTE"),1,"N/A"))))))))</f>
        <v>1</v>
      </c>
      <c r="U29" s="175"/>
      <c r="V29" s="178"/>
      <c r="W29" s="179"/>
      <c r="X29" s="170"/>
      <c r="Y29" s="146"/>
      <c r="Z29" s="149"/>
      <c r="AA29" s="168"/>
      <c r="AB29" s="170"/>
      <c r="AC29" s="172"/>
      <c r="AD29" s="172"/>
      <c r="AE29" s="151"/>
      <c r="AF29" s="153" t="s">
        <v>197</v>
      </c>
      <c r="AG29" s="154"/>
      <c r="AH29" s="37" t="s">
        <v>86</v>
      </c>
      <c r="AO29" s="37" t="s">
        <v>109</v>
      </c>
    </row>
    <row r="30" spans="1:41" ht="55.5" customHeight="1" x14ac:dyDescent="0.25">
      <c r="A30" s="193"/>
      <c r="B30" s="195"/>
      <c r="C30" s="170"/>
      <c r="D30" s="197"/>
      <c r="E30" s="146" t="s">
        <v>198</v>
      </c>
      <c r="F30" s="170"/>
      <c r="G30" s="199"/>
      <c r="H30" s="199"/>
      <c r="I30" s="4"/>
      <c r="J30" s="182"/>
      <c r="K30" s="183"/>
      <c r="L30" s="54" t="s">
        <v>110</v>
      </c>
      <c r="M30" s="5" t="s">
        <v>29</v>
      </c>
      <c r="N30" s="56">
        <f>IF(M30="CONFIABLE",15,IF(M30="NO CONFIABLE",0,""))</f>
        <v>15</v>
      </c>
      <c r="O30" s="157"/>
      <c r="P30" s="188"/>
      <c r="Q30" s="158"/>
      <c r="R30" s="160"/>
      <c r="S30" s="162"/>
      <c r="T30" s="164"/>
      <c r="U30" s="175"/>
      <c r="V30" s="178"/>
      <c r="W30" s="179"/>
      <c r="X30" s="170"/>
      <c r="Y30" s="146"/>
      <c r="Z30" s="60" t="s">
        <v>111</v>
      </c>
      <c r="AA30" s="168"/>
      <c r="AB30" s="170"/>
      <c r="AC30" s="172"/>
      <c r="AD30" s="172"/>
      <c r="AE30" s="151"/>
      <c r="AF30" s="153"/>
      <c r="AG30" s="154"/>
      <c r="AH30" s="37" t="s">
        <v>112</v>
      </c>
      <c r="AJ30" s="37" t="s">
        <v>113</v>
      </c>
      <c r="AK30" s="37" t="s">
        <v>107</v>
      </c>
      <c r="AL30" s="37" t="s">
        <v>114</v>
      </c>
      <c r="AO30" s="37" t="s">
        <v>115</v>
      </c>
    </row>
    <row r="31" spans="1:41" ht="66.75" customHeight="1" x14ac:dyDescent="0.25">
      <c r="A31" s="193"/>
      <c r="B31" s="195"/>
      <c r="C31" s="170"/>
      <c r="D31" s="197"/>
      <c r="E31" s="146"/>
      <c r="F31" s="170"/>
      <c r="G31" s="199"/>
      <c r="H31" s="199"/>
      <c r="I31" s="4"/>
      <c r="J31" s="182"/>
      <c r="K31" s="183"/>
      <c r="L31" s="54" t="s">
        <v>116</v>
      </c>
      <c r="M31" s="5" t="s">
        <v>37</v>
      </c>
      <c r="N31" s="56">
        <f>IF(M31="SE INVESTIGAN Y SE RESUELVEN OPORTUNAMENTE",15,IF(M31="NO SE INVESTIGAN Y SE RESUELVEN OPORTUNAMENTE",0,""))</f>
        <v>15</v>
      </c>
      <c r="O31" s="157"/>
      <c r="P31" s="188"/>
      <c r="Q31" s="158"/>
      <c r="R31" s="160"/>
      <c r="S31" s="162"/>
      <c r="T31" s="164"/>
      <c r="U31" s="175"/>
      <c r="V31" s="178"/>
      <c r="W31" s="179"/>
      <c r="X31" s="170"/>
      <c r="Y31" s="146"/>
      <c r="Z31" s="148" t="s">
        <v>155</v>
      </c>
      <c r="AA31" s="168"/>
      <c r="AB31" s="170"/>
      <c r="AC31" s="172"/>
      <c r="AD31" s="172"/>
      <c r="AE31" s="151"/>
      <c r="AF31" s="153"/>
      <c r="AG31" s="154"/>
      <c r="AH31" s="37" t="s">
        <v>94</v>
      </c>
      <c r="AO31" s="37" t="s">
        <v>117</v>
      </c>
    </row>
    <row r="32" spans="1:41" ht="60.75" customHeight="1" x14ac:dyDescent="0.25">
      <c r="A32" s="194"/>
      <c r="B32" s="195"/>
      <c r="C32" s="171"/>
      <c r="D32" s="198"/>
      <c r="E32" s="147"/>
      <c r="F32" s="171"/>
      <c r="G32" s="200"/>
      <c r="H32" s="200"/>
      <c r="I32" s="4"/>
      <c r="J32" s="182"/>
      <c r="K32" s="184"/>
      <c r="L32" s="61" t="s">
        <v>118</v>
      </c>
      <c r="M32" s="65" t="s">
        <v>48</v>
      </c>
      <c r="N32" s="63">
        <f>IF(M32="COMPLETA",10,IF(M32="INCOMPLETA",5,IF(M32="NO EXISTE",0,"")))</f>
        <v>10</v>
      </c>
      <c r="O32" s="157"/>
      <c r="P32" s="189"/>
      <c r="Q32" s="159"/>
      <c r="R32" s="161"/>
      <c r="S32" s="163"/>
      <c r="T32" s="164"/>
      <c r="U32" s="176"/>
      <c r="V32" s="178"/>
      <c r="W32" s="180"/>
      <c r="X32" s="171"/>
      <c r="Y32" s="147"/>
      <c r="Z32" s="149"/>
      <c r="AA32" s="169"/>
      <c r="AB32" s="171"/>
      <c r="AC32" s="173"/>
      <c r="AD32" s="173"/>
      <c r="AE32" s="152"/>
      <c r="AF32" s="165"/>
      <c r="AG32" s="155"/>
      <c r="AO32" s="37" t="s">
        <v>119</v>
      </c>
    </row>
    <row r="33" spans="1:41" s="67" customFormat="1" ht="30.75" customHeight="1" x14ac:dyDescent="0.25">
      <c r="A33" s="150" t="s">
        <v>120</v>
      </c>
      <c r="B33" s="150"/>
      <c r="C33" s="150"/>
      <c r="D33" s="150"/>
      <c r="E33" s="150"/>
      <c r="F33" s="150"/>
      <c r="G33" s="150"/>
      <c r="H33" s="150"/>
      <c r="I33" s="150"/>
      <c r="J33" s="150"/>
      <c r="K33" s="150"/>
      <c r="L33" s="150"/>
      <c r="M33" s="150"/>
      <c r="N33" s="150"/>
      <c r="O33" s="150"/>
      <c r="P33" s="150"/>
      <c r="Q33" s="150"/>
      <c r="R33" s="150"/>
      <c r="S33" s="150"/>
      <c r="T33" s="150"/>
      <c r="U33" s="150"/>
      <c r="V33" s="150"/>
      <c r="W33" s="150"/>
      <c r="X33" s="150"/>
      <c r="Y33" s="150"/>
      <c r="Z33" s="150"/>
      <c r="AA33" s="150"/>
      <c r="AB33" s="150"/>
      <c r="AC33" s="150"/>
      <c r="AD33" s="150"/>
      <c r="AE33" s="150"/>
      <c r="AF33" s="150"/>
      <c r="AG33" s="150"/>
      <c r="AH33" s="66"/>
      <c r="AO33" s="37" t="s">
        <v>199</v>
      </c>
    </row>
    <row r="34" spans="1:41" s="68" customFormat="1" ht="33.75" customHeight="1" x14ac:dyDescent="0.25">
      <c r="A34" s="145" t="s">
        <v>122</v>
      </c>
      <c r="B34" s="145"/>
      <c r="C34" s="145"/>
      <c r="D34" s="145"/>
      <c r="E34" s="145"/>
      <c r="F34" s="145"/>
      <c r="G34" s="145"/>
      <c r="H34" s="145"/>
      <c r="I34" s="145"/>
      <c r="J34" s="145"/>
      <c r="K34" s="145"/>
      <c r="L34" s="145"/>
      <c r="M34" s="145"/>
      <c r="N34" s="145"/>
      <c r="O34" s="145"/>
      <c r="P34" s="145"/>
      <c r="Q34" s="145"/>
      <c r="R34" s="145"/>
      <c r="S34" s="145"/>
      <c r="T34" s="145"/>
      <c r="U34" s="145"/>
      <c r="V34" s="145"/>
      <c r="W34" s="145"/>
      <c r="X34" s="145"/>
      <c r="Y34" s="145"/>
      <c r="Z34" s="145"/>
      <c r="AA34" s="145"/>
      <c r="AB34" s="145"/>
      <c r="AC34" s="145"/>
      <c r="AD34" s="145"/>
      <c r="AE34" s="145"/>
      <c r="AF34" s="145"/>
      <c r="AG34" s="145"/>
      <c r="AO34" s="37" t="s">
        <v>200</v>
      </c>
    </row>
    <row r="35" spans="1:41" s="68" customFormat="1" ht="32.25" customHeight="1" x14ac:dyDescent="0.25">
      <c r="A35" s="138" t="s">
        <v>124</v>
      </c>
      <c r="B35" s="138"/>
      <c r="C35" s="138" t="s">
        <v>125</v>
      </c>
      <c r="D35" s="138"/>
      <c r="E35" s="138"/>
      <c r="F35" s="138"/>
      <c r="G35" s="138"/>
      <c r="H35" s="138"/>
      <c r="I35" s="138"/>
      <c r="J35" s="138"/>
      <c r="K35" s="138"/>
      <c r="L35" s="138"/>
      <c r="M35" s="138"/>
      <c r="N35" s="138"/>
      <c r="O35" s="138"/>
      <c r="P35" s="138"/>
      <c r="Q35" s="138"/>
      <c r="R35" s="138"/>
      <c r="S35" s="138"/>
      <c r="T35" s="138"/>
      <c r="U35" s="138"/>
      <c r="V35" s="138"/>
      <c r="W35" s="138"/>
      <c r="X35" s="138"/>
      <c r="Y35" s="138"/>
      <c r="Z35" s="138" t="s">
        <v>126</v>
      </c>
      <c r="AA35" s="138"/>
      <c r="AB35" s="138"/>
      <c r="AC35" s="138"/>
      <c r="AD35" s="138" t="s">
        <v>127</v>
      </c>
      <c r="AE35" s="138"/>
      <c r="AF35" s="138"/>
      <c r="AG35" s="138"/>
      <c r="AO35" s="37" t="s">
        <v>201</v>
      </c>
    </row>
    <row r="36" spans="1:41" s="69" customFormat="1" ht="48" customHeight="1" x14ac:dyDescent="0.25">
      <c r="A36" s="140">
        <v>1</v>
      </c>
      <c r="B36" s="140"/>
      <c r="C36" s="141" t="s">
        <v>202</v>
      </c>
      <c r="D36" s="142"/>
      <c r="E36" s="142"/>
      <c r="F36" s="142"/>
      <c r="G36" s="142"/>
      <c r="H36" s="142"/>
      <c r="I36" s="142"/>
      <c r="J36" s="142"/>
      <c r="K36" s="142"/>
      <c r="L36" s="142"/>
      <c r="M36" s="142"/>
      <c r="N36" s="142"/>
      <c r="O36" s="142"/>
      <c r="P36" s="142"/>
      <c r="Q36" s="142"/>
      <c r="R36" s="142"/>
      <c r="S36" s="142"/>
      <c r="T36" s="142"/>
      <c r="U36" s="142"/>
      <c r="V36" s="142"/>
      <c r="W36" s="142"/>
      <c r="X36" s="142"/>
      <c r="Y36" s="142"/>
      <c r="Z36" s="143">
        <v>43120</v>
      </c>
      <c r="AA36" s="144"/>
      <c r="AB36" s="144"/>
      <c r="AC36" s="144"/>
      <c r="AD36" s="144" t="s">
        <v>203</v>
      </c>
      <c r="AE36" s="144"/>
      <c r="AF36" s="144"/>
      <c r="AG36" s="144"/>
      <c r="AO36" s="37" t="s">
        <v>204</v>
      </c>
    </row>
    <row r="37" spans="1:41" ht="48" customHeight="1" x14ac:dyDescent="0.25">
      <c r="A37" s="140">
        <v>2</v>
      </c>
      <c r="B37" s="140"/>
      <c r="C37" s="141" t="s">
        <v>205</v>
      </c>
      <c r="D37" s="142"/>
      <c r="E37" s="142"/>
      <c r="F37" s="142"/>
      <c r="G37" s="142"/>
      <c r="H37" s="142"/>
      <c r="I37" s="142"/>
      <c r="J37" s="142"/>
      <c r="K37" s="142"/>
      <c r="L37" s="142"/>
      <c r="M37" s="142"/>
      <c r="N37" s="142"/>
      <c r="O37" s="142"/>
      <c r="P37" s="142"/>
      <c r="Q37" s="142"/>
      <c r="R37" s="142"/>
      <c r="S37" s="142"/>
      <c r="T37" s="142"/>
      <c r="U37" s="142"/>
      <c r="V37" s="142"/>
      <c r="W37" s="142"/>
      <c r="X37" s="142"/>
      <c r="Y37" s="142"/>
      <c r="Z37" s="143">
        <v>43489</v>
      </c>
      <c r="AA37" s="144"/>
      <c r="AB37" s="144"/>
      <c r="AC37" s="144"/>
      <c r="AD37" s="144" t="s">
        <v>206</v>
      </c>
      <c r="AE37" s="144"/>
      <c r="AF37" s="144"/>
      <c r="AG37" s="144"/>
      <c r="AO37" s="37" t="s">
        <v>207</v>
      </c>
    </row>
    <row r="38" spans="1:41" ht="48" customHeight="1" x14ac:dyDescent="0.25">
      <c r="A38" s="140">
        <v>3</v>
      </c>
      <c r="B38" s="140"/>
      <c r="C38" s="141" t="s">
        <v>208</v>
      </c>
      <c r="D38" s="142"/>
      <c r="E38" s="142"/>
      <c r="F38" s="142"/>
      <c r="G38" s="142"/>
      <c r="H38" s="142"/>
      <c r="I38" s="142"/>
      <c r="J38" s="142"/>
      <c r="K38" s="142"/>
      <c r="L38" s="142"/>
      <c r="M38" s="142"/>
      <c r="N38" s="142"/>
      <c r="O38" s="142"/>
      <c r="P38" s="142"/>
      <c r="Q38" s="142"/>
      <c r="R38" s="142"/>
      <c r="S38" s="142"/>
      <c r="T38" s="142"/>
      <c r="U38" s="142"/>
      <c r="V38" s="142"/>
      <c r="W38" s="142"/>
      <c r="X38" s="142"/>
      <c r="Y38" s="142"/>
      <c r="Z38" s="143">
        <v>43769</v>
      </c>
      <c r="AA38" s="144"/>
      <c r="AB38" s="144"/>
      <c r="AC38" s="144"/>
      <c r="AD38" s="144" t="s">
        <v>209</v>
      </c>
      <c r="AE38" s="144"/>
      <c r="AF38" s="144"/>
      <c r="AG38" s="144"/>
      <c r="AO38" s="37" t="s">
        <v>210</v>
      </c>
    </row>
    <row r="39" spans="1:41" x14ac:dyDescent="0.25">
      <c r="A39" s="69"/>
      <c r="B39" s="69"/>
      <c r="C39" s="69"/>
      <c r="E39" s="69"/>
      <c r="F39" s="69"/>
      <c r="G39" s="69"/>
      <c r="H39" s="69"/>
      <c r="I39" s="69"/>
      <c r="J39" s="69"/>
      <c r="K39" s="69"/>
      <c r="L39" s="69"/>
      <c r="M39" s="69"/>
      <c r="N39" s="69"/>
      <c r="O39" s="69"/>
      <c r="P39" s="69"/>
      <c r="Q39" s="69"/>
      <c r="R39" s="69"/>
      <c r="S39" s="69"/>
      <c r="T39" s="69"/>
      <c r="U39" s="69"/>
      <c r="V39" s="69"/>
      <c r="W39" s="69"/>
      <c r="X39" s="69"/>
      <c r="Y39" s="69"/>
      <c r="Z39" s="69"/>
      <c r="AA39" s="69"/>
      <c r="AB39" s="69"/>
      <c r="AC39" s="69"/>
      <c r="AD39" s="69"/>
      <c r="AE39" s="69"/>
      <c r="AF39" s="69"/>
      <c r="AG39" s="69"/>
    </row>
  </sheetData>
  <sheetProtection selectLockedCells="1"/>
  <dataConsolidate/>
  <mergeCells count="164">
    <mergeCell ref="A7:B7"/>
    <mergeCell ref="C7:F7"/>
    <mergeCell ref="G7:L7"/>
    <mergeCell ref="M7:V7"/>
    <mergeCell ref="Z7:AA7"/>
    <mergeCell ref="AF7:AG7"/>
    <mergeCell ref="A8:F8"/>
    <mergeCell ref="G8:AB8"/>
    <mergeCell ref="AC8:AC11"/>
    <mergeCell ref="AD8:AG10"/>
    <mergeCell ref="A9:A11"/>
    <mergeCell ref="B9:B11"/>
    <mergeCell ref="C9:C11"/>
    <mergeCell ref="D9:D11"/>
    <mergeCell ref="E9:E11"/>
    <mergeCell ref="F9:F11"/>
    <mergeCell ref="G9:J9"/>
    <mergeCell ref="K9:T9"/>
    <mergeCell ref="U9:AB9"/>
    <mergeCell ref="G10:J10"/>
    <mergeCell ref="K10:K11"/>
    <mergeCell ref="L10:L11"/>
    <mergeCell ref="M10:M11"/>
    <mergeCell ref="N10:N11"/>
    <mergeCell ref="O10:O11"/>
    <mergeCell ref="P10:P11"/>
    <mergeCell ref="W10:W11"/>
    <mergeCell ref="X10:X11"/>
    <mergeCell ref="Y10:AB10"/>
    <mergeCell ref="A12:A18"/>
    <mergeCell ref="B12:B18"/>
    <mergeCell ref="C12:C18"/>
    <mergeCell ref="D12:D18"/>
    <mergeCell ref="E12:E14"/>
    <mergeCell ref="F12:F18"/>
    <mergeCell ref="G12:G18"/>
    <mergeCell ref="Q10:Q11"/>
    <mergeCell ref="R10:R11"/>
    <mergeCell ref="S10:S11"/>
    <mergeCell ref="T10:T11"/>
    <mergeCell ref="U10:U11"/>
    <mergeCell ref="V10:V11"/>
    <mergeCell ref="AD12:AD18"/>
    <mergeCell ref="AE12:AE18"/>
    <mergeCell ref="AF12:AF14"/>
    <mergeCell ref="AG12:AG18"/>
    <mergeCell ref="O15:O18"/>
    <mergeCell ref="Q15:Q18"/>
    <mergeCell ref="R15:R18"/>
    <mergeCell ref="S15:S18"/>
    <mergeCell ref="T15:T18"/>
    <mergeCell ref="AF15:AF18"/>
    <mergeCell ref="X12:X18"/>
    <mergeCell ref="Y12:Y18"/>
    <mergeCell ref="Z12:Z15"/>
    <mergeCell ref="AA12:AA18"/>
    <mergeCell ref="AB12:AB18"/>
    <mergeCell ref="AC12:AC18"/>
    <mergeCell ref="R12:R14"/>
    <mergeCell ref="S12:S13"/>
    <mergeCell ref="T12:T13"/>
    <mergeCell ref="U12:U18"/>
    <mergeCell ref="V12:V18"/>
    <mergeCell ref="W12:W18"/>
    <mergeCell ref="O12:O14"/>
    <mergeCell ref="P12:P18"/>
    <mergeCell ref="E16:E18"/>
    <mergeCell ref="Z17:Z18"/>
    <mergeCell ref="A19:A25"/>
    <mergeCell ref="B19:B25"/>
    <mergeCell ref="C19:C25"/>
    <mergeCell ref="D19:D25"/>
    <mergeCell ref="E19:E21"/>
    <mergeCell ref="F19:F25"/>
    <mergeCell ref="G19:G25"/>
    <mergeCell ref="H19:H25"/>
    <mergeCell ref="H12:H18"/>
    <mergeCell ref="J12:J18"/>
    <mergeCell ref="K12:K18"/>
    <mergeCell ref="Q12:Q14"/>
    <mergeCell ref="AE19:AE25"/>
    <mergeCell ref="AF19:AF21"/>
    <mergeCell ref="AG19:AG25"/>
    <mergeCell ref="O22:O25"/>
    <mergeCell ref="Q22:Q25"/>
    <mergeCell ref="R22:R25"/>
    <mergeCell ref="S22:S25"/>
    <mergeCell ref="T22:T25"/>
    <mergeCell ref="AF22:AF25"/>
    <mergeCell ref="Y19:Y25"/>
    <mergeCell ref="Z19:Z22"/>
    <mergeCell ref="AA19:AA25"/>
    <mergeCell ref="AB19:AB25"/>
    <mergeCell ref="AC19:AC25"/>
    <mergeCell ref="AD19:AD25"/>
    <mergeCell ref="S19:S20"/>
    <mergeCell ref="T19:T20"/>
    <mergeCell ref="U19:U25"/>
    <mergeCell ref="V19:V25"/>
    <mergeCell ref="W19:W25"/>
    <mergeCell ref="X19:X25"/>
    <mergeCell ref="O19:O21"/>
    <mergeCell ref="P19:P25"/>
    <mergeCell ref="Q19:Q21"/>
    <mergeCell ref="J26:J32"/>
    <mergeCell ref="K26:K32"/>
    <mergeCell ref="O26:O28"/>
    <mergeCell ref="P26:P32"/>
    <mergeCell ref="Q26:Q28"/>
    <mergeCell ref="R26:R28"/>
    <mergeCell ref="E23:E25"/>
    <mergeCell ref="Z24:Z25"/>
    <mergeCell ref="A26:A32"/>
    <mergeCell ref="B26:B32"/>
    <mergeCell ref="C26:C32"/>
    <mergeCell ref="D26:D32"/>
    <mergeCell ref="E26:E28"/>
    <mergeCell ref="F26:F32"/>
    <mergeCell ref="G26:G32"/>
    <mergeCell ref="H26:H32"/>
    <mergeCell ref="J19:J25"/>
    <mergeCell ref="K19:K25"/>
    <mergeCell ref="R19:R21"/>
    <mergeCell ref="AF29:AF32"/>
    <mergeCell ref="Y26:Y32"/>
    <mergeCell ref="Z26:Z29"/>
    <mergeCell ref="AA26:AA32"/>
    <mergeCell ref="AB26:AB32"/>
    <mergeCell ref="AC26:AC32"/>
    <mergeCell ref="AD26:AD32"/>
    <mergeCell ref="S26:S27"/>
    <mergeCell ref="T26:T27"/>
    <mergeCell ref="U26:U32"/>
    <mergeCell ref="V26:V32"/>
    <mergeCell ref="W26:W32"/>
    <mergeCell ref="X26:X32"/>
    <mergeCell ref="A36:B36"/>
    <mergeCell ref="C36:Y36"/>
    <mergeCell ref="Z36:AC36"/>
    <mergeCell ref="AD36:AG36"/>
    <mergeCell ref="A37:B37"/>
    <mergeCell ref="C37:Y37"/>
    <mergeCell ref="Z37:AC37"/>
    <mergeCell ref="AD37:AG37"/>
    <mergeCell ref="E30:E32"/>
    <mergeCell ref="Z31:Z32"/>
    <mergeCell ref="A33:AG33"/>
    <mergeCell ref="A34:AG34"/>
    <mergeCell ref="A35:B35"/>
    <mergeCell ref="C35:Y35"/>
    <mergeCell ref="Z35:AC35"/>
    <mergeCell ref="AD35:AG35"/>
    <mergeCell ref="AE26:AE32"/>
    <mergeCell ref="AF26:AF28"/>
    <mergeCell ref="AG26:AG32"/>
    <mergeCell ref="O29:O32"/>
    <mergeCell ref="Q29:Q32"/>
    <mergeCell ref="R29:R32"/>
    <mergeCell ref="S29:S32"/>
    <mergeCell ref="T29:T32"/>
    <mergeCell ref="A38:B38"/>
    <mergeCell ref="C38:Y38"/>
    <mergeCell ref="Z38:AC38"/>
    <mergeCell ref="AD38:AG38"/>
  </mergeCells>
  <conditionalFormatting sqref="J12:J18">
    <cfRule type="containsText" dxfId="199" priority="21" operator="containsText" text="EXTREMO">
      <formula>NOT(ISERROR(SEARCH("EXTREMO",J12)))</formula>
    </cfRule>
    <cfRule type="containsText" dxfId="198" priority="22" operator="containsText" text="ALTO">
      <formula>NOT(ISERROR(SEARCH("ALTO",J12)))</formula>
    </cfRule>
    <cfRule type="containsText" dxfId="197" priority="23" operator="containsText" text="MODERADO">
      <formula>NOT(ISERROR(SEARCH("MODERADO",J12)))</formula>
    </cfRule>
    <cfRule type="containsText" dxfId="196" priority="24" operator="containsText" text="BAJO">
      <formula>NOT(ISERROR(SEARCH("BAJO",J12)))</formula>
    </cfRule>
  </conditionalFormatting>
  <conditionalFormatting sqref="U12:U18">
    <cfRule type="containsText" dxfId="195" priority="17" operator="containsText" text="EXTREMO">
      <formula>NOT(ISERROR(SEARCH("EXTREMO",U12)))</formula>
    </cfRule>
    <cfRule type="containsText" dxfId="194" priority="18" operator="containsText" text="MODERADO">
      <formula>NOT(ISERROR(SEARCH("MODERADO",U12)))</formula>
    </cfRule>
    <cfRule type="containsText" dxfId="193" priority="19" operator="containsText" text="ALTO">
      <formula>NOT(ISERROR(SEARCH("ALTO",U12)))</formula>
    </cfRule>
    <cfRule type="containsText" dxfId="192" priority="20" operator="containsText" text="BAJO">
      <formula>NOT(ISERROR(SEARCH("BAJO",U12)))</formula>
    </cfRule>
  </conditionalFormatting>
  <conditionalFormatting sqref="J19:J25">
    <cfRule type="containsText" dxfId="191" priority="13" operator="containsText" text="EXTREMO">
      <formula>NOT(ISERROR(SEARCH("EXTREMO",J19)))</formula>
    </cfRule>
    <cfRule type="containsText" dxfId="190" priority="14" operator="containsText" text="ALTO">
      <formula>NOT(ISERROR(SEARCH("ALTO",J19)))</formula>
    </cfRule>
    <cfRule type="containsText" dxfId="189" priority="15" operator="containsText" text="MODERADO">
      <formula>NOT(ISERROR(SEARCH("MODERADO",J19)))</formula>
    </cfRule>
    <cfRule type="containsText" dxfId="188" priority="16" operator="containsText" text="BAJO">
      <formula>NOT(ISERROR(SEARCH("BAJO",J19)))</formula>
    </cfRule>
  </conditionalFormatting>
  <conditionalFormatting sqref="U19:U25">
    <cfRule type="containsText" dxfId="187" priority="9" operator="containsText" text="EXTREMO">
      <formula>NOT(ISERROR(SEARCH("EXTREMO",U19)))</formula>
    </cfRule>
    <cfRule type="containsText" dxfId="186" priority="10" operator="containsText" text="MODERADO">
      <formula>NOT(ISERROR(SEARCH("MODERADO",U19)))</formula>
    </cfRule>
    <cfRule type="containsText" dxfId="185" priority="11" operator="containsText" text="ALTO">
      <formula>NOT(ISERROR(SEARCH("ALTO",U19)))</formula>
    </cfRule>
    <cfRule type="containsText" dxfId="184" priority="12" operator="containsText" text="BAJO">
      <formula>NOT(ISERROR(SEARCH("BAJO",U19)))</formula>
    </cfRule>
  </conditionalFormatting>
  <conditionalFormatting sqref="J26:J32">
    <cfRule type="containsText" dxfId="183" priority="5" operator="containsText" text="EXTREMO">
      <formula>NOT(ISERROR(SEARCH("EXTREMO",J26)))</formula>
    </cfRule>
    <cfRule type="containsText" dxfId="182" priority="6" operator="containsText" text="ALTO">
      <formula>NOT(ISERROR(SEARCH("ALTO",J26)))</formula>
    </cfRule>
    <cfRule type="containsText" dxfId="181" priority="7" operator="containsText" text="MODERADO">
      <formula>NOT(ISERROR(SEARCH("MODERADO",J26)))</formula>
    </cfRule>
    <cfRule type="containsText" dxfId="180" priority="8" operator="containsText" text="BAJO">
      <formula>NOT(ISERROR(SEARCH("BAJO",J26)))</formula>
    </cfRule>
  </conditionalFormatting>
  <conditionalFormatting sqref="U26:U32">
    <cfRule type="containsText" dxfId="179" priority="1" operator="containsText" text="EXTREMO">
      <formula>NOT(ISERROR(SEARCH("EXTREMO",U26)))</formula>
    </cfRule>
    <cfRule type="containsText" dxfId="178" priority="2" operator="containsText" text="MODERADO">
      <formula>NOT(ISERROR(SEARCH("MODERADO",U26)))</formula>
    </cfRule>
    <cfRule type="containsText" dxfId="177" priority="3" operator="containsText" text="ALTO">
      <formula>NOT(ISERROR(SEARCH("ALTO",U26)))</formula>
    </cfRule>
    <cfRule type="containsText" dxfId="176" priority="4" operator="containsText" text="BAJO">
      <formula>NOT(ISERROR(SEARCH("BAJO",U26)))</formula>
    </cfRule>
  </conditionalFormatting>
  <dataValidations count="15">
    <dataValidation type="list" allowBlank="1" showInputMessage="1" showErrorMessage="1" sqref="M15 M22 M29" xr:uid="{F3FC2E26-B7A8-4B59-83BB-15D4626ADCEA}">
      <formula1>$AJ$16:$AL$16</formula1>
    </dataValidation>
    <dataValidation type="list" allowBlank="1" showInputMessage="1" showErrorMessage="1" sqref="AA12:AA32" xr:uid="{1981A961-422F-4787-8D4E-0E21E7339407}">
      <formula1>$AN$12:$AN$13</formula1>
    </dataValidation>
    <dataValidation type="list" allowBlank="1" showInputMessage="1" showErrorMessage="1" sqref="T12 S12:S13 T19 S19:S20 T26 S26:S27" xr:uid="{DBA5ADBF-0BB2-4B54-9A77-1F4838B3B495}">
      <formula1>$AH$15:$AH$17</formula1>
    </dataValidation>
    <dataValidation type="list" allowBlank="1" showInputMessage="1" showErrorMessage="1" sqref="D12:D32" xr:uid="{BD73DA59-908B-44DB-8645-A3446AD9CD09}">
      <formula1>$AN$2:$AN$8</formula1>
    </dataValidation>
    <dataValidation type="list" allowBlank="1" showInputMessage="1" showErrorMessage="1" sqref="V12:V32" xr:uid="{3666250B-0C94-4FA5-9885-24E98310B4E1}">
      <formula1>$AH$14:$AK$14</formula1>
    </dataValidation>
    <dataValidation type="list" allowBlank="1" showInputMessage="1" showErrorMessage="1" sqref="P12 P19 P26" xr:uid="{74C2C432-485F-4772-BF24-812729A66323}">
      <formula1>$AH$10:$AJ$10</formula1>
    </dataValidation>
    <dataValidation type="list" allowBlank="1" showInputMessage="1" showErrorMessage="1" sqref="M17 M24 M31" xr:uid="{2481B9BA-CABC-4867-AA79-1E5C0FB0DA33}">
      <formula1>$AH$8:$AI$8</formula1>
    </dataValidation>
    <dataValidation type="list" allowBlank="1" showInputMessage="1" showErrorMessage="1" sqref="M16 M23 M30" xr:uid="{560031CD-8A9B-48CC-A3B4-31EF9F4B7442}">
      <formula1>$AH$7:$AI$7</formula1>
    </dataValidation>
    <dataValidation type="list" allowBlank="1" showInputMessage="1" showErrorMessage="1" sqref="M14 M21 M28" xr:uid="{6B882D06-ACF6-43AA-996C-7FE850A3B218}">
      <formula1>$AH$5:$AI$5</formula1>
    </dataValidation>
    <dataValidation type="list" allowBlank="1" showInputMessage="1" showErrorMessage="1" sqref="M13 M20 M27" xr:uid="{74BE308C-D296-40D7-9BAE-0CA34F7F6A97}">
      <formula1>$AH$4:$AI$4</formula1>
    </dataValidation>
    <dataValidation type="list" allowBlank="1" showInputMessage="1" showErrorMessage="1" sqref="M12 M19 M26" xr:uid="{B9B163C1-8F07-4095-BB83-630F7C9C3B46}">
      <formula1>$AH$2:$AH$3</formula1>
    </dataValidation>
    <dataValidation type="list" allowBlank="1" showInputMessage="1" showErrorMessage="1" sqref="G12:G32" xr:uid="{8F1AF7F2-28AB-442F-B48D-EDD3B18C7EB9}">
      <formula1>$AL$2:$AL$6</formula1>
    </dataValidation>
    <dataValidation type="list" allowBlank="1" showInputMessage="1" showErrorMessage="1" sqref="M18 M25 M32" xr:uid="{1771B465-1F50-4DED-A03C-58FBFA078EDE}">
      <formula1>$AH$9:$AJ$9</formula1>
    </dataValidation>
    <dataValidation type="list" allowBlank="1" showInputMessage="1" showErrorMessage="1" sqref="H12:H32" xr:uid="{0AA2BD5E-1193-4B73-AF8B-85CB8AB4E9EE}">
      <formula1>$AL$10:$AL$14</formula1>
    </dataValidation>
    <dataValidation type="list" allowBlank="1" showInputMessage="1" showErrorMessage="1" sqref="U12:U32" xr:uid="{086A4FB3-456F-4E17-A0C1-31B7749919C6}">
      <formula1>$AO$10:$AO$38</formula1>
    </dataValidation>
  </dataValidations>
  <printOptions horizontalCentered="1"/>
  <pageMargins left="0" right="0" top="0.39370078740157483" bottom="0.51181102362204722" header="0.31496062992125984" footer="0.31496062992125984"/>
  <pageSetup scale="25"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03B46D-5F54-484C-A94C-0AA59326FE28}">
  <dimension ref="A1:AP43"/>
  <sheetViews>
    <sheetView tabSelected="1" zoomScale="75" zoomScaleNormal="75" workbookViewId="0">
      <selection activeCell="D61" sqref="D61"/>
    </sheetView>
  </sheetViews>
  <sheetFormatPr baseColWidth="10" defaultRowHeight="15" x14ac:dyDescent="0.25"/>
  <cols>
    <col min="1" max="1" width="32.5703125" style="105" customWidth="1"/>
    <col min="2" max="2" width="21.7109375" style="105" customWidth="1"/>
    <col min="3" max="3" width="15.28515625" style="105" customWidth="1"/>
    <col min="4" max="4" width="18.42578125" style="105" customWidth="1"/>
    <col min="5" max="5" width="32.5703125" style="105" customWidth="1"/>
    <col min="6" max="6" width="17.140625" style="105" customWidth="1"/>
    <col min="7" max="7" width="20.85546875" style="105" customWidth="1"/>
    <col min="8" max="8" width="14.28515625" style="105" bestFit="1" customWidth="1"/>
    <col min="9" max="9" width="12.28515625" style="105" hidden="1" customWidth="1"/>
    <col min="10" max="10" width="25.42578125" style="105" customWidth="1"/>
    <col min="11" max="11" width="27.5703125" style="105" customWidth="1"/>
    <col min="12" max="12" width="53.7109375" style="105" customWidth="1"/>
    <col min="13" max="13" width="23" style="105" bestFit="1" customWidth="1"/>
    <col min="14" max="14" width="6.85546875" style="105" hidden="1" customWidth="1"/>
    <col min="15" max="17" width="17.42578125" style="105" customWidth="1"/>
    <col min="18" max="18" width="19.7109375" style="105" customWidth="1"/>
    <col min="19" max="21" width="25.140625" style="105" customWidth="1"/>
    <col min="22" max="22" width="16.5703125" style="105" customWidth="1"/>
    <col min="23" max="23" width="22.140625" style="105" customWidth="1"/>
    <col min="24" max="28" width="25.42578125" style="105" customWidth="1"/>
    <col min="29" max="29" width="12.7109375" style="105" customWidth="1"/>
    <col min="30" max="31" width="25.42578125" style="105" customWidth="1"/>
    <col min="32" max="32" width="33.5703125" style="105" customWidth="1"/>
    <col min="33" max="33" width="34.85546875" style="105" customWidth="1"/>
    <col min="34" max="41" width="11.42578125" style="105" hidden="1" customWidth="1"/>
    <col min="42" max="42" width="0" style="105" hidden="1" customWidth="1"/>
    <col min="43" max="16384" width="11.42578125" style="105"/>
  </cols>
  <sheetData>
    <row r="1" spans="1:42" ht="27" customHeight="1" x14ac:dyDescent="0.25">
      <c r="A1" s="822"/>
      <c r="B1" s="823" t="s">
        <v>0</v>
      </c>
      <c r="C1" s="824"/>
      <c r="D1" s="824"/>
      <c r="E1" s="825"/>
      <c r="F1" s="823" t="s">
        <v>1</v>
      </c>
      <c r="G1" s="824"/>
      <c r="H1" s="824"/>
      <c r="I1" s="824"/>
      <c r="J1" s="824"/>
      <c r="K1" s="824"/>
      <c r="L1" s="824"/>
      <c r="M1" s="824"/>
      <c r="N1" s="824"/>
      <c r="O1" s="824"/>
      <c r="P1" s="824"/>
      <c r="Q1" s="824"/>
      <c r="R1" s="824"/>
      <c r="S1" s="824"/>
      <c r="T1" s="824"/>
      <c r="U1" s="824"/>
      <c r="V1" s="824"/>
      <c r="W1" s="824"/>
      <c r="X1" s="824"/>
      <c r="Y1" s="824"/>
      <c r="Z1" s="824"/>
      <c r="AA1" s="824"/>
      <c r="AB1" s="824"/>
      <c r="AC1" s="825"/>
      <c r="AD1" s="655" t="s">
        <v>2</v>
      </c>
      <c r="AE1" s="656"/>
      <c r="AF1" s="655" t="s">
        <v>132</v>
      </c>
      <c r="AG1" s="656"/>
      <c r="AK1" s="105" t="s">
        <v>3</v>
      </c>
      <c r="AL1" s="105" t="s">
        <v>9</v>
      </c>
      <c r="AN1" s="105" t="s">
        <v>5</v>
      </c>
    </row>
    <row r="2" spans="1:42" ht="27" customHeight="1" x14ac:dyDescent="0.25">
      <c r="A2" s="822"/>
      <c r="B2" s="826"/>
      <c r="C2" s="827"/>
      <c r="D2" s="827"/>
      <c r="E2" s="828"/>
      <c r="F2" s="826"/>
      <c r="G2" s="827"/>
      <c r="H2" s="827"/>
      <c r="I2" s="827"/>
      <c r="J2" s="827"/>
      <c r="K2" s="827"/>
      <c r="L2" s="827"/>
      <c r="M2" s="827"/>
      <c r="N2" s="827"/>
      <c r="O2" s="827"/>
      <c r="P2" s="827"/>
      <c r="Q2" s="827"/>
      <c r="R2" s="827"/>
      <c r="S2" s="827"/>
      <c r="T2" s="827"/>
      <c r="U2" s="827"/>
      <c r="V2" s="827"/>
      <c r="W2" s="827"/>
      <c r="X2" s="827"/>
      <c r="Y2" s="827"/>
      <c r="Z2" s="827"/>
      <c r="AA2" s="827"/>
      <c r="AB2" s="827"/>
      <c r="AC2" s="828"/>
      <c r="AD2" s="655" t="s">
        <v>6</v>
      </c>
      <c r="AE2" s="656"/>
      <c r="AF2" s="829" t="s">
        <v>134</v>
      </c>
      <c r="AG2" s="830"/>
      <c r="AH2" s="105" t="s">
        <v>7</v>
      </c>
      <c r="AI2" s="105" t="s">
        <v>8</v>
      </c>
      <c r="AL2" s="105" t="s">
        <v>16</v>
      </c>
      <c r="AN2" s="105" t="s">
        <v>10</v>
      </c>
    </row>
    <row r="3" spans="1:42" ht="27" customHeight="1" x14ac:dyDescent="0.25">
      <c r="A3" s="822"/>
      <c r="B3" s="823" t="s">
        <v>11</v>
      </c>
      <c r="C3" s="824"/>
      <c r="D3" s="824"/>
      <c r="E3" s="825"/>
      <c r="F3" s="823" t="s">
        <v>12</v>
      </c>
      <c r="G3" s="824"/>
      <c r="H3" s="824"/>
      <c r="I3" s="824"/>
      <c r="J3" s="824"/>
      <c r="K3" s="824"/>
      <c r="L3" s="824"/>
      <c r="M3" s="824"/>
      <c r="N3" s="824"/>
      <c r="O3" s="824"/>
      <c r="P3" s="824"/>
      <c r="Q3" s="824"/>
      <c r="R3" s="824"/>
      <c r="S3" s="824"/>
      <c r="T3" s="824"/>
      <c r="U3" s="824"/>
      <c r="V3" s="824"/>
      <c r="W3" s="824"/>
      <c r="X3" s="824"/>
      <c r="Y3" s="824"/>
      <c r="Z3" s="824"/>
      <c r="AA3" s="824"/>
      <c r="AB3" s="824"/>
      <c r="AC3" s="825"/>
      <c r="AD3" s="655" t="s">
        <v>13</v>
      </c>
      <c r="AE3" s="656"/>
      <c r="AF3" s="655" t="s">
        <v>133</v>
      </c>
      <c r="AG3" s="656"/>
      <c r="AH3" s="105" t="s">
        <v>14</v>
      </c>
      <c r="AI3" s="105" t="s">
        <v>15</v>
      </c>
      <c r="AL3" s="105" t="s">
        <v>22</v>
      </c>
      <c r="AN3" s="105" t="s">
        <v>17</v>
      </c>
    </row>
    <row r="4" spans="1:42" ht="27" customHeight="1" x14ac:dyDescent="0.25">
      <c r="A4" s="822"/>
      <c r="B4" s="826"/>
      <c r="C4" s="827"/>
      <c r="D4" s="827"/>
      <c r="E4" s="828"/>
      <c r="F4" s="826"/>
      <c r="G4" s="827"/>
      <c r="H4" s="827"/>
      <c r="I4" s="827"/>
      <c r="J4" s="827"/>
      <c r="K4" s="827"/>
      <c r="L4" s="827"/>
      <c r="M4" s="827"/>
      <c r="N4" s="827"/>
      <c r="O4" s="827"/>
      <c r="P4" s="827"/>
      <c r="Q4" s="827"/>
      <c r="R4" s="827"/>
      <c r="S4" s="827"/>
      <c r="T4" s="827"/>
      <c r="U4" s="827"/>
      <c r="V4" s="827"/>
      <c r="W4" s="827"/>
      <c r="X4" s="827"/>
      <c r="Y4" s="827"/>
      <c r="Z4" s="827"/>
      <c r="AA4" s="827"/>
      <c r="AB4" s="827"/>
      <c r="AC4" s="828"/>
      <c r="AD4" s="655" t="s">
        <v>18</v>
      </c>
      <c r="AE4" s="656"/>
      <c r="AF4" s="831">
        <v>43846</v>
      </c>
      <c r="AG4" s="656"/>
      <c r="AH4" s="105" t="s">
        <v>19</v>
      </c>
      <c r="AI4" s="105" t="s">
        <v>20</v>
      </c>
      <c r="AK4" s="105" t="s">
        <v>21</v>
      </c>
      <c r="AL4" s="105" t="s">
        <v>135</v>
      </c>
      <c r="AN4" s="105" t="s">
        <v>23</v>
      </c>
    </row>
    <row r="5" spans="1:42" ht="45" x14ac:dyDescent="0.25">
      <c r="A5" s="493" t="s">
        <v>24</v>
      </c>
      <c r="B5" s="493"/>
      <c r="C5" s="494">
        <v>43851</v>
      </c>
      <c r="D5" s="495"/>
      <c r="E5" s="495"/>
      <c r="F5" s="495"/>
      <c r="G5" s="496"/>
      <c r="H5" s="497"/>
      <c r="I5" s="497"/>
      <c r="J5" s="497"/>
      <c r="K5" s="497"/>
      <c r="L5" s="498"/>
      <c r="M5" s="499" t="s">
        <v>211</v>
      </c>
      <c r="N5" s="500"/>
      <c r="O5" s="500"/>
      <c r="P5" s="500"/>
      <c r="Q5" s="500"/>
      <c r="R5" s="500"/>
      <c r="S5" s="500"/>
      <c r="T5" s="500"/>
      <c r="U5" s="500"/>
      <c r="V5" s="501"/>
      <c r="W5" s="118" t="s">
        <v>25</v>
      </c>
      <c r="X5" s="832" t="s">
        <v>161</v>
      </c>
      <c r="Y5" s="833" t="s">
        <v>26</v>
      </c>
      <c r="Z5" s="502"/>
      <c r="AA5" s="503"/>
      <c r="AB5" s="118" t="s">
        <v>27</v>
      </c>
      <c r="AC5" s="102"/>
      <c r="AD5" s="834" t="s">
        <v>28</v>
      </c>
      <c r="AE5" s="102"/>
      <c r="AF5" s="504"/>
      <c r="AG5" s="504"/>
      <c r="AH5" s="105" t="s">
        <v>29</v>
      </c>
      <c r="AI5" s="105" t="s">
        <v>30</v>
      </c>
      <c r="AJ5" s="105" t="s">
        <v>31</v>
      </c>
      <c r="AL5" s="105" t="s">
        <v>136</v>
      </c>
      <c r="AN5" s="105" t="s">
        <v>32</v>
      </c>
    </row>
    <row r="6" spans="1:42" ht="30.75" customHeight="1" x14ac:dyDescent="0.25">
      <c r="A6" s="711" t="s">
        <v>33</v>
      </c>
      <c r="B6" s="711"/>
      <c r="C6" s="711"/>
      <c r="D6" s="711"/>
      <c r="E6" s="711"/>
      <c r="F6" s="711"/>
      <c r="G6" s="835" t="s">
        <v>34</v>
      </c>
      <c r="H6" s="836"/>
      <c r="I6" s="836"/>
      <c r="J6" s="836"/>
      <c r="K6" s="836"/>
      <c r="L6" s="836"/>
      <c r="M6" s="836"/>
      <c r="N6" s="836"/>
      <c r="O6" s="836"/>
      <c r="P6" s="836"/>
      <c r="Q6" s="836"/>
      <c r="R6" s="836"/>
      <c r="S6" s="836"/>
      <c r="T6" s="836"/>
      <c r="U6" s="836"/>
      <c r="V6" s="836"/>
      <c r="W6" s="836"/>
      <c r="X6" s="837"/>
      <c r="Y6" s="836"/>
      <c r="Z6" s="836"/>
      <c r="AA6" s="836"/>
      <c r="AB6" s="838"/>
      <c r="AC6" s="709" t="s">
        <v>35</v>
      </c>
      <c r="AD6" s="839" t="s">
        <v>36</v>
      </c>
      <c r="AE6" s="840"/>
      <c r="AF6" s="840"/>
      <c r="AG6" s="840"/>
      <c r="AH6" s="105" t="s">
        <v>37</v>
      </c>
      <c r="AI6" s="105" t="s">
        <v>38</v>
      </c>
      <c r="AN6" s="105" t="s">
        <v>39</v>
      </c>
    </row>
    <row r="7" spans="1:42" ht="25.5" customHeight="1" x14ac:dyDescent="0.25">
      <c r="A7" s="711" t="s">
        <v>40</v>
      </c>
      <c r="B7" s="709" t="s">
        <v>41</v>
      </c>
      <c r="C7" s="711" t="s">
        <v>42</v>
      </c>
      <c r="D7" s="711" t="s">
        <v>5</v>
      </c>
      <c r="E7" s="711" t="s">
        <v>43</v>
      </c>
      <c r="F7" s="711" t="s">
        <v>44</v>
      </c>
      <c r="G7" s="711" t="s">
        <v>45</v>
      </c>
      <c r="H7" s="711"/>
      <c r="I7" s="711"/>
      <c r="J7" s="711"/>
      <c r="K7" s="835" t="s">
        <v>46</v>
      </c>
      <c r="L7" s="836"/>
      <c r="M7" s="836"/>
      <c r="N7" s="836"/>
      <c r="O7" s="836"/>
      <c r="P7" s="836"/>
      <c r="Q7" s="836"/>
      <c r="R7" s="836"/>
      <c r="S7" s="836"/>
      <c r="T7" s="838"/>
      <c r="U7" s="835" t="s">
        <v>47</v>
      </c>
      <c r="V7" s="836"/>
      <c r="W7" s="836"/>
      <c r="X7" s="836"/>
      <c r="Y7" s="836"/>
      <c r="Z7" s="836"/>
      <c r="AA7" s="836"/>
      <c r="AB7" s="838"/>
      <c r="AC7" s="719"/>
      <c r="AD7" s="839"/>
      <c r="AE7" s="840"/>
      <c r="AF7" s="840"/>
      <c r="AG7" s="840"/>
      <c r="AH7" s="105" t="s">
        <v>48</v>
      </c>
      <c r="AI7" s="105" t="s">
        <v>49</v>
      </c>
      <c r="AJ7" s="105" t="s">
        <v>50</v>
      </c>
      <c r="AK7" s="841"/>
      <c r="AL7" s="841"/>
      <c r="AM7" s="841"/>
      <c r="AN7" s="841"/>
      <c r="AO7" s="841"/>
      <c r="AP7" s="841"/>
    </row>
    <row r="8" spans="1:42" ht="31.5" customHeight="1" x14ac:dyDescent="0.25">
      <c r="A8" s="711"/>
      <c r="B8" s="719"/>
      <c r="C8" s="711"/>
      <c r="D8" s="711"/>
      <c r="E8" s="711"/>
      <c r="F8" s="711"/>
      <c r="G8" s="710" t="s">
        <v>51</v>
      </c>
      <c r="H8" s="710"/>
      <c r="I8" s="710"/>
      <c r="J8" s="710"/>
      <c r="K8" s="707" t="s">
        <v>52</v>
      </c>
      <c r="L8" s="711" t="s">
        <v>53</v>
      </c>
      <c r="M8" s="711" t="s">
        <v>54</v>
      </c>
      <c r="N8" s="709" t="s">
        <v>55</v>
      </c>
      <c r="O8" s="711" t="s">
        <v>56</v>
      </c>
      <c r="P8" s="719" t="s">
        <v>57</v>
      </c>
      <c r="Q8" s="709" t="s">
        <v>58</v>
      </c>
      <c r="R8" s="711" t="s">
        <v>59</v>
      </c>
      <c r="S8" s="709" t="s">
        <v>60</v>
      </c>
      <c r="T8" s="709" t="s">
        <v>61</v>
      </c>
      <c r="U8" s="708" t="s">
        <v>62</v>
      </c>
      <c r="V8" s="711" t="s">
        <v>63</v>
      </c>
      <c r="W8" s="707" t="s">
        <v>64</v>
      </c>
      <c r="X8" s="709" t="s">
        <v>65</v>
      </c>
      <c r="Y8" s="711" t="s">
        <v>66</v>
      </c>
      <c r="Z8" s="711"/>
      <c r="AA8" s="711"/>
      <c r="AB8" s="711"/>
      <c r="AC8" s="719"/>
      <c r="AD8" s="842"/>
      <c r="AE8" s="837"/>
      <c r="AF8" s="837"/>
      <c r="AG8" s="837"/>
      <c r="AH8" s="841" t="s">
        <v>67</v>
      </c>
      <c r="AI8" s="841" t="s">
        <v>68</v>
      </c>
      <c r="AJ8" s="841" t="s">
        <v>69</v>
      </c>
      <c r="AK8" s="841"/>
      <c r="AL8" s="841" t="s">
        <v>70</v>
      </c>
      <c r="AM8" s="841"/>
      <c r="AN8" s="841"/>
      <c r="AO8" s="105" t="s">
        <v>71</v>
      </c>
      <c r="AP8" s="841"/>
    </row>
    <row r="9" spans="1:42" ht="57.75" thickBot="1" x14ac:dyDescent="0.3">
      <c r="A9" s="709"/>
      <c r="B9" s="719"/>
      <c r="C9" s="709"/>
      <c r="D9" s="709"/>
      <c r="E9" s="709"/>
      <c r="F9" s="709"/>
      <c r="G9" s="843" t="s">
        <v>4</v>
      </c>
      <c r="H9" s="843" t="s">
        <v>3</v>
      </c>
      <c r="I9" s="843"/>
      <c r="J9" s="123" t="s">
        <v>72</v>
      </c>
      <c r="K9" s="708"/>
      <c r="L9" s="711"/>
      <c r="M9" s="711"/>
      <c r="N9" s="710"/>
      <c r="O9" s="711"/>
      <c r="P9" s="710"/>
      <c r="Q9" s="710"/>
      <c r="R9" s="711"/>
      <c r="S9" s="710"/>
      <c r="T9" s="710"/>
      <c r="U9" s="712"/>
      <c r="V9" s="711"/>
      <c r="W9" s="708"/>
      <c r="X9" s="719"/>
      <c r="Y9" s="119" t="s">
        <v>73</v>
      </c>
      <c r="Z9" s="119" t="s">
        <v>74</v>
      </c>
      <c r="AA9" s="119" t="s">
        <v>75</v>
      </c>
      <c r="AB9" s="119" t="s">
        <v>76</v>
      </c>
      <c r="AC9" s="719"/>
      <c r="AD9" s="121" t="s">
        <v>77</v>
      </c>
      <c r="AE9" s="121" t="s">
        <v>78</v>
      </c>
      <c r="AF9" s="121" t="s">
        <v>79</v>
      </c>
      <c r="AG9" s="119" t="s">
        <v>80</v>
      </c>
      <c r="AH9" s="841" t="s">
        <v>81</v>
      </c>
      <c r="AI9" s="841" t="s">
        <v>15</v>
      </c>
      <c r="AJ9" s="841"/>
      <c r="AK9" s="841"/>
      <c r="AL9" s="841" t="s">
        <v>82</v>
      </c>
      <c r="AM9" s="841"/>
      <c r="AN9" s="841"/>
      <c r="AO9" s="105" t="s">
        <v>83</v>
      </c>
      <c r="AP9" s="841"/>
    </row>
    <row r="10" spans="1:42" ht="35.25" customHeight="1" x14ac:dyDescent="0.25">
      <c r="A10" s="844" t="s">
        <v>475</v>
      </c>
      <c r="B10" s="700" t="s">
        <v>476</v>
      </c>
      <c r="C10" s="748" t="s">
        <v>477</v>
      </c>
      <c r="D10" s="700" t="s">
        <v>84</v>
      </c>
      <c r="E10" s="748" t="s">
        <v>478</v>
      </c>
      <c r="F10" s="748" t="s">
        <v>479</v>
      </c>
      <c r="G10" s="845" t="s">
        <v>9</v>
      </c>
      <c r="H10" s="705" t="s">
        <v>21</v>
      </c>
      <c r="I10" s="126" t="str">
        <f t="shared" ref="I10" si="0">CONCATENATE(G10,H10)</f>
        <v>RARA VEZMODERADO</v>
      </c>
      <c r="J10" s="846" t="str">
        <f t="shared" ref="J10" si="1">I11</f>
        <v>1. MODERADO</v>
      </c>
      <c r="K10" s="847" t="s">
        <v>480</v>
      </c>
      <c r="L10" s="848" t="s">
        <v>85</v>
      </c>
      <c r="M10" s="128" t="s">
        <v>7</v>
      </c>
      <c r="N10" s="849">
        <f>IF(M10="ASIGNADO",15,IF(M10="NO ASIGNADO",0,""))</f>
        <v>15</v>
      </c>
      <c r="O10" s="687">
        <f t="shared" ref="O10" si="2">SUM(N10:N16)</f>
        <v>100</v>
      </c>
      <c r="P10" s="689" t="s">
        <v>67</v>
      </c>
      <c r="Q10" s="667">
        <f t="shared" ref="Q10" si="3">IF(Q13="DÉBIL",0,IF(Q13="MODERADO",50,IF(Q13="FUERTE",100,"")))</f>
        <v>100</v>
      </c>
      <c r="R10" s="850"/>
      <c r="S10" s="174" t="s">
        <v>86</v>
      </c>
      <c r="T10" s="174" t="s">
        <v>86</v>
      </c>
      <c r="U10" s="700" t="s">
        <v>481</v>
      </c>
      <c r="V10" s="682" t="s">
        <v>87</v>
      </c>
      <c r="W10" s="851" t="s">
        <v>301</v>
      </c>
      <c r="X10" s="852" t="s">
        <v>482</v>
      </c>
      <c r="Y10" s="852" t="s">
        <v>482</v>
      </c>
      <c r="Z10" s="853" t="s">
        <v>147</v>
      </c>
      <c r="AA10" s="854" t="s">
        <v>88</v>
      </c>
      <c r="AB10" s="852" t="s">
        <v>483</v>
      </c>
      <c r="AC10" s="853"/>
      <c r="AD10" s="852"/>
      <c r="AE10" s="854" t="s">
        <v>484</v>
      </c>
      <c r="AF10" s="663" t="s">
        <v>485</v>
      </c>
      <c r="AG10" s="853"/>
      <c r="AH10" s="841"/>
      <c r="AI10" s="841"/>
      <c r="AJ10" s="841"/>
      <c r="AK10" s="841"/>
      <c r="AL10" s="841"/>
      <c r="AM10" s="841"/>
      <c r="AN10" s="841"/>
      <c r="AP10" s="841"/>
    </row>
    <row r="11" spans="1:42" ht="35.25" customHeight="1" x14ac:dyDescent="0.25">
      <c r="A11" s="844"/>
      <c r="B11" s="700"/>
      <c r="C11" s="748"/>
      <c r="D11" s="700"/>
      <c r="E11" s="748"/>
      <c r="F11" s="748"/>
      <c r="G11" s="845"/>
      <c r="H11" s="705"/>
      <c r="I11" s="126" t="str">
        <f t="shared" ref="I11" si="4">IF(I10="RARA VEZINSIGNIFICANTE","1. BAJO",IF(I10="RARA VEZMENOR","2. BAJO",IF(I10="IMPROBABLEINSIGNIFICANTE","3. BAJO",IF(I10="IMPROBABLEMENOR","4. BAJO",IF(I10="POSIBLEINSIGNIFICANTE","5. BAJO",IF(I10="RARA VEZMODERADO","1. MODERADO",IF(I10="IMPROBABLEMODERADO","2. MODERADO",IF(I10="POSIBLEMENOR","3. MODERADO",IF(I10="PROBABLEINSIGNIFICANTE","4. MODERADO",IF(I10="RARA VEZMAYOR","1. ALTO",IF(I10="IMPROBABLEMAYOR","2. ALTO",IF(I10="POSIBLEMODERADO","3. ALTO",IF(I10="PROBABLEMENOR","4. ALTO",IF(I10="PROBABLEMODERADO","5. ALTO",IF(I10="CASI SEGUROINSIGNIFICANTE","6. ALTO",IF(I10="CASI SEGUROMENOR","7. ALTO",IF(I10="RARA VEZCATASTRÓFICO","1. EXTREMO",IF(I10="IMPROBABLECATASTRÓFICO","2. EXTREMO",IF(I10="POSIBLEMAYOR","3. EXTREMO",IF(I10="POSIBLECATASTRÓFICO","4. EXTREMO",IF(I10="PROBABLEMAYOR","5. EXTREMO",IF(I10="PROBABLECATASTRÓFICO","6. EXTREMO",IF(I10="CASI SEGUROMODERADO","7. EXTREMO",IF(I10="CASI SEGUROMAYOR","8. EXTREMO",IF(I10="CASI SEGUROCATASTRÓFICO","9. EXTREMO","")))))))))))))))))))))))))</f>
        <v>1. MODERADO</v>
      </c>
      <c r="J11" s="855"/>
      <c r="K11" s="685"/>
      <c r="L11" s="127" t="s">
        <v>93</v>
      </c>
      <c r="M11" s="130" t="s">
        <v>19</v>
      </c>
      <c r="N11" s="856">
        <f>IF(M11="ADECUADO",15,IF(M11="INADECUADO",0,""))</f>
        <v>15</v>
      </c>
      <c r="O11" s="688"/>
      <c r="P11" s="669"/>
      <c r="Q11" s="667"/>
      <c r="R11" s="857"/>
      <c r="S11" s="174"/>
      <c r="T11" s="174"/>
      <c r="U11" s="700"/>
      <c r="V11" s="683"/>
      <c r="W11" s="851"/>
      <c r="X11" s="852"/>
      <c r="Y11" s="852"/>
      <c r="Z11" s="853"/>
      <c r="AA11" s="854"/>
      <c r="AB11" s="858"/>
      <c r="AC11" s="853"/>
      <c r="AD11" s="852"/>
      <c r="AE11" s="854"/>
      <c r="AF11" s="663"/>
      <c r="AG11" s="853"/>
      <c r="AH11" s="841"/>
      <c r="AI11" s="841"/>
      <c r="AJ11" s="841"/>
      <c r="AK11" s="841"/>
      <c r="AL11" s="841"/>
      <c r="AM11" s="841"/>
      <c r="AN11" s="841"/>
      <c r="AP11" s="841"/>
    </row>
    <row r="12" spans="1:42" ht="35.25" customHeight="1" x14ac:dyDescent="0.25">
      <c r="A12" s="844"/>
      <c r="B12" s="700"/>
      <c r="C12" s="748"/>
      <c r="D12" s="700"/>
      <c r="E12" s="748"/>
      <c r="F12" s="748"/>
      <c r="G12" s="845"/>
      <c r="H12" s="705"/>
      <c r="I12" s="126" t="str">
        <f t="shared" ref="I12" si="5">IF(OR(I11="1. BAJO",I11="2. BAJO",I11="3. BAJO",I11="4. BAJO",I11="5. BAJO"),"BAJO",IF(OR(I11="1. MODERADO",I11="2. MODERADO",I11="3. MODERADO",I11="4. MODERADO"),"MODERADO",IF(OR(I11="1. ALTO",I11="2. ALTO",I11="3. ALTO",I11="4. ALTO",I11="5. ALTO",I11="6. ALTO",I11="7. ALTO"),"ALTO",IF(OR(I11="1. EXTREMO",I11="2. EXTREMO",I11="3. EXTREMO",I11="4. EXTREMO",I11="5. EXTREMO",I11="6. EXTREMO",I11="7. EXTREMO",I11="8. EXTREMO",I11="9. EXTREMO"),"EXTREMO",""))))</f>
        <v>MODERADO</v>
      </c>
      <c r="J12" s="855"/>
      <c r="K12" s="685"/>
      <c r="L12" s="132" t="s">
        <v>97</v>
      </c>
      <c r="M12" s="130" t="s">
        <v>98</v>
      </c>
      <c r="N12" s="856">
        <f>IF(M12="OPORTUNA",15,IF(M12="INOPORTUNA",0,""))</f>
        <v>15</v>
      </c>
      <c r="O12" s="688"/>
      <c r="P12" s="669"/>
      <c r="Q12" s="667"/>
      <c r="R12" s="857"/>
      <c r="S12" s="133" t="s">
        <v>99</v>
      </c>
      <c r="T12" s="133" t="s">
        <v>100</v>
      </c>
      <c r="U12" s="700"/>
      <c r="V12" s="683"/>
      <c r="W12" s="851"/>
      <c r="X12" s="852"/>
      <c r="Y12" s="852"/>
      <c r="Z12" s="853"/>
      <c r="AA12" s="854"/>
      <c r="AB12" s="858"/>
      <c r="AC12" s="853"/>
      <c r="AD12" s="852"/>
      <c r="AE12" s="854"/>
      <c r="AF12" s="663"/>
      <c r="AG12" s="853"/>
      <c r="AH12" s="841"/>
      <c r="AI12" s="841"/>
      <c r="AJ12" s="841"/>
      <c r="AK12" s="841"/>
      <c r="AL12" s="841"/>
      <c r="AM12" s="841"/>
      <c r="AN12" s="841"/>
      <c r="AP12" s="841"/>
    </row>
    <row r="13" spans="1:42" ht="35.25" customHeight="1" x14ac:dyDescent="0.25">
      <c r="A13" s="844"/>
      <c r="B13" s="700"/>
      <c r="C13" s="748"/>
      <c r="D13" s="700"/>
      <c r="E13" s="859" t="s">
        <v>106</v>
      </c>
      <c r="F13" s="748"/>
      <c r="G13" s="845"/>
      <c r="H13" s="705"/>
      <c r="I13" s="126"/>
      <c r="J13" s="855"/>
      <c r="K13" s="685"/>
      <c r="L13" s="127" t="s">
        <v>143</v>
      </c>
      <c r="M13" s="130" t="s">
        <v>107</v>
      </c>
      <c r="N13" s="856">
        <f>IF(M13="PREVENIR",15,IF(M13="DETECTAR",10,IF(M13="NO ES UN CONTROL",0,"")))</f>
        <v>15</v>
      </c>
      <c r="O13" s="665" t="str">
        <f t="shared" ref="O13" si="6">IF(O10&lt;86,"DÉBIL",IF(O10&lt;96,"MODERADO",IF(O10&lt;101,"FUERTE","")))</f>
        <v>FUERTE</v>
      </c>
      <c r="P13" s="669"/>
      <c r="Q13" s="667" t="str">
        <f t="shared" ref="Q13" si="7">IF(AND(O13="FUERTE",P10="FUERTE (SIEMPRE SE EJECUTA)"),"FUERTE",IF(OR(O13="DÉBIL",P10="DÉBIL (NO SE EJECUTA)"),"DÉBIL",IF(OR(O13="MODERADO",P10="MODERADO (ALGUNAS VECES)"),"MODERADO")))</f>
        <v>FUERTE</v>
      </c>
      <c r="R13" s="669" t="str">
        <f t="shared" ref="R13" si="8">IF(AND(O13="FUERTE",P10="FUERTE (SIEMPRE SE EJECUTA)"),"NO","SÍ")</f>
        <v>NO</v>
      </c>
      <c r="S13" s="671">
        <f>IF(AND($Q$34="FUERTE",$S$31="DIRECTAMENTE",$T$31="DIRECTAMENTE"),2,IF(AND($Q$34="FUERTE",$S$31="DIRECTAMENTE",$T$31="INDIRECTAMENTE"),2,IF(AND($Q$34="FUERTE",$S$31="DIRECTAMENTE",$T$31="NO DISMINUYE"),2,IF(AND($Q$34="FUERTE",$S$31="NO DISMINUYE",$T$31="DIRECTAMENTE"),0,IF(AND($Q$34="MODERADO",$S$31="DIRECTAMENTE",$T$31="DIRECTAMENTE"),1,IF(AND($Q$34="MODERADO",$S$31="DIRECTAMENTE",$T$31="INDIRECTAMENTE"),1,IF(AND($Q$34="MODERADO",$S$31="DIRECTAMENTE",$T$31="NO DISMINUYE"),1,IF(AND($Q$34="MODERADO",$S$31="NO DISMINUYE",$T$31="DIRECTAMENTE"),0,"N/A"))))))))</f>
        <v>2</v>
      </c>
      <c r="T13" s="672">
        <f>IF(AND($Q$34="FUERTE",$S$31="DIRECTAMENTE",$T$31="DIRECTAMENTE"),2,IF(AND($Q$34="FUERTE",$S$31="DIRECTAMENTE",$T$31="INDIRECTAMENTE"),1,IF(AND($Q$34="FUERTE",$S$31="DIRECTAMENTE",$T$31="NO DISMINUYE"),0,IF(AND($Q$34="FUERTE",$S$31="NO DISMINUYE",$T$31="DIRECTAMENTE"),2,IF(AND($Q$34="MODERADO",$S$31="DIRECTAMENTE",$T$31="DIRECTAMENTE"),1,IF(AND($Q$34="MODERADO",$S$31="DIRECTAMENTE",$T$31="INDIRECTAMENTE"),0,IF(AND($Q$34="MODERADO",$S$31="DIRECTAMENTE",$T$31="NO DISMINUYE"),0,IF(AND($Q$34="MODERADO",$S$31="NO DISMINUYE",$T$31="DIRECTAMENTE"),1,"N/A"))))))))</f>
        <v>2</v>
      </c>
      <c r="U13" s="700"/>
      <c r="V13" s="683"/>
      <c r="W13" s="851"/>
      <c r="X13" s="852"/>
      <c r="Y13" s="852"/>
      <c r="Z13" s="853"/>
      <c r="AA13" s="854"/>
      <c r="AB13" s="858"/>
      <c r="AC13" s="853"/>
      <c r="AD13" s="852"/>
      <c r="AE13" s="854"/>
      <c r="AF13" s="860" t="s">
        <v>486</v>
      </c>
      <c r="AG13" s="853"/>
      <c r="AH13" s="841"/>
      <c r="AI13" s="841"/>
      <c r="AJ13" s="841"/>
      <c r="AK13" s="841"/>
      <c r="AL13" s="841"/>
      <c r="AM13" s="841"/>
      <c r="AN13" s="841"/>
      <c r="AP13" s="841"/>
    </row>
    <row r="14" spans="1:42" ht="35.25" customHeight="1" x14ac:dyDescent="0.25">
      <c r="A14" s="844"/>
      <c r="B14" s="700"/>
      <c r="C14" s="748"/>
      <c r="D14" s="700"/>
      <c r="E14" s="748" t="s">
        <v>487</v>
      </c>
      <c r="F14" s="748"/>
      <c r="G14" s="845"/>
      <c r="H14" s="705"/>
      <c r="I14" s="126"/>
      <c r="J14" s="855"/>
      <c r="K14" s="685"/>
      <c r="L14" s="127" t="s">
        <v>110</v>
      </c>
      <c r="M14" s="130" t="s">
        <v>29</v>
      </c>
      <c r="N14" s="856">
        <f>IF(M14="CONFIABLE",15,IF(M14="NO CONFIABLE",0,""))</f>
        <v>15</v>
      </c>
      <c r="O14" s="666"/>
      <c r="P14" s="669"/>
      <c r="Q14" s="667"/>
      <c r="R14" s="669"/>
      <c r="S14" s="671"/>
      <c r="T14" s="673"/>
      <c r="U14" s="700"/>
      <c r="V14" s="683"/>
      <c r="W14" s="851"/>
      <c r="X14" s="852"/>
      <c r="Y14" s="852"/>
      <c r="Z14" s="861" t="s">
        <v>111</v>
      </c>
      <c r="AA14" s="854"/>
      <c r="AB14" s="858"/>
      <c r="AC14" s="853"/>
      <c r="AD14" s="852"/>
      <c r="AE14" s="854"/>
      <c r="AF14" s="862"/>
      <c r="AG14" s="853"/>
      <c r="AH14" s="841"/>
      <c r="AI14" s="841"/>
      <c r="AJ14" s="841"/>
      <c r="AK14" s="841"/>
      <c r="AL14" s="841"/>
      <c r="AM14" s="841"/>
      <c r="AN14" s="841"/>
      <c r="AP14" s="841"/>
    </row>
    <row r="15" spans="1:42" ht="35.25" customHeight="1" x14ac:dyDescent="0.25">
      <c r="A15" s="844"/>
      <c r="B15" s="700"/>
      <c r="C15" s="748"/>
      <c r="D15" s="700"/>
      <c r="E15" s="748"/>
      <c r="F15" s="748"/>
      <c r="G15" s="845"/>
      <c r="H15" s="705"/>
      <c r="I15" s="126"/>
      <c r="J15" s="855"/>
      <c r="K15" s="685"/>
      <c r="L15" s="127" t="s">
        <v>116</v>
      </c>
      <c r="M15" s="130" t="s">
        <v>37</v>
      </c>
      <c r="N15" s="856">
        <f>IF(M15="SE INVESTIGAN Y SE RESUELVEN OPORTUNAMENTE",15,IF(M15="NO SE INVESTIGAN Y SE RESUELVEN OPORTUNAMENTE",0,""))</f>
        <v>15</v>
      </c>
      <c r="O15" s="666"/>
      <c r="P15" s="669"/>
      <c r="Q15" s="667"/>
      <c r="R15" s="669"/>
      <c r="S15" s="671"/>
      <c r="T15" s="673"/>
      <c r="U15" s="700"/>
      <c r="V15" s="683"/>
      <c r="W15" s="851"/>
      <c r="X15" s="852"/>
      <c r="Y15" s="852"/>
      <c r="Z15" s="853" t="s">
        <v>488</v>
      </c>
      <c r="AA15" s="854"/>
      <c r="AB15" s="858"/>
      <c r="AC15" s="853"/>
      <c r="AD15" s="852"/>
      <c r="AE15" s="854"/>
      <c r="AF15" s="862"/>
      <c r="AG15" s="853"/>
      <c r="AH15" s="841"/>
      <c r="AI15" s="841"/>
      <c r="AJ15" s="841"/>
      <c r="AK15" s="841"/>
      <c r="AL15" s="841"/>
      <c r="AM15" s="841"/>
      <c r="AN15" s="841"/>
      <c r="AP15" s="841"/>
    </row>
    <row r="16" spans="1:42" ht="35.25" customHeight="1" x14ac:dyDescent="0.25">
      <c r="A16" s="844"/>
      <c r="B16" s="700"/>
      <c r="C16" s="748"/>
      <c r="D16" s="700"/>
      <c r="E16" s="748"/>
      <c r="F16" s="748"/>
      <c r="G16" s="863"/>
      <c r="H16" s="706"/>
      <c r="I16" s="126"/>
      <c r="J16" s="855"/>
      <c r="K16" s="685"/>
      <c r="L16" s="135" t="s">
        <v>118</v>
      </c>
      <c r="M16" s="136" t="s">
        <v>48</v>
      </c>
      <c r="N16" s="864">
        <f>IF(M16="COMPLETA",10,IF(M16="INCOMPLETA",5,IF(M16="NO EXISTE",0,"")))</f>
        <v>10</v>
      </c>
      <c r="O16" s="666"/>
      <c r="P16" s="670"/>
      <c r="Q16" s="668"/>
      <c r="R16" s="670"/>
      <c r="S16" s="672"/>
      <c r="T16" s="673"/>
      <c r="U16" s="695"/>
      <c r="V16" s="683"/>
      <c r="W16" s="865"/>
      <c r="X16" s="852"/>
      <c r="Y16" s="852"/>
      <c r="Z16" s="853"/>
      <c r="AA16" s="854"/>
      <c r="AB16" s="858"/>
      <c r="AC16" s="853"/>
      <c r="AD16" s="852"/>
      <c r="AE16" s="854"/>
      <c r="AF16" s="862"/>
      <c r="AG16" s="853"/>
      <c r="AH16" s="841"/>
      <c r="AI16" s="841"/>
      <c r="AJ16" s="841"/>
      <c r="AK16" s="841"/>
      <c r="AL16" s="841"/>
      <c r="AM16" s="841"/>
      <c r="AN16" s="841"/>
      <c r="AP16" s="841"/>
    </row>
    <row r="17" spans="1:42" ht="35.25" customHeight="1" x14ac:dyDescent="0.25">
      <c r="A17" s="844" t="s">
        <v>475</v>
      </c>
      <c r="B17" s="700" t="s">
        <v>476</v>
      </c>
      <c r="C17" s="748" t="s">
        <v>489</v>
      </c>
      <c r="D17" s="700" t="s">
        <v>84</v>
      </c>
      <c r="E17" s="748" t="s">
        <v>490</v>
      </c>
      <c r="F17" s="748" t="s">
        <v>491</v>
      </c>
      <c r="G17" s="845" t="s">
        <v>9</v>
      </c>
      <c r="H17" s="705" t="s">
        <v>21</v>
      </c>
      <c r="I17" s="126" t="str">
        <f t="shared" ref="I17" si="9">CONCATENATE(G17,H17)</f>
        <v>RARA VEZMODERADO</v>
      </c>
      <c r="J17" s="846" t="str">
        <f t="shared" ref="J17" si="10">I18</f>
        <v>1. MODERADO</v>
      </c>
      <c r="K17" s="866" t="s">
        <v>492</v>
      </c>
      <c r="L17" s="848" t="s">
        <v>85</v>
      </c>
      <c r="M17" s="128" t="s">
        <v>7</v>
      </c>
      <c r="N17" s="849">
        <f>IF(M17="ASIGNADO",15,IF(M17="NO ASIGNADO",0,""))</f>
        <v>15</v>
      </c>
      <c r="O17" s="687">
        <f t="shared" ref="O17" si="11">SUM(N17:N23)</f>
        <v>100</v>
      </c>
      <c r="P17" s="689" t="s">
        <v>67</v>
      </c>
      <c r="Q17" s="667">
        <f t="shared" ref="Q17" si="12">IF(Q20="DÉBIL",0,IF(Q20="MODERADO",50,IF(Q20="FUERTE",100,"")))</f>
        <v>100</v>
      </c>
      <c r="R17" s="850"/>
      <c r="S17" s="174" t="s">
        <v>86</v>
      </c>
      <c r="T17" s="174" t="s">
        <v>86</v>
      </c>
      <c r="U17" s="700" t="s">
        <v>481</v>
      </c>
      <c r="V17" s="682" t="s">
        <v>87</v>
      </c>
      <c r="W17" s="851" t="s">
        <v>301</v>
      </c>
      <c r="X17" s="852" t="s">
        <v>493</v>
      </c>
      <c r="Y17" s="852" t="s">
        <v>492</v>
      </c>
      <c r="Z17" s="853" t="s">
        <v>147</v>
      </c>
      <c r="AA17" s="854" t="s">
        <v>88</v>
      </c>
      <c r="AB17" s="852" t="s">
        <v>494</v>
      </c>
      <c r="AC17" s="853"/>
      <c r="AD17" s="852"/>
      <c r="AE17" s="854" t="s">
        <v>484</v>
      </c>
      <c r="AF17" s="663" t="s">
        <v>495</v>
      </c>
      <c r="AG17" s="853"/>
      <c r="AH17" s="841"/>
      <c r="AI17" s="841"/>
      <c r="AJ17" s="841"/>
      <c r="AK17" s="841"/>
      <c r="AL17" s="841"/>
      <c r="AM17" s="841"/>
      <c r="AN17" s="841"/>
      <c r="AP17" s="841"/>
    </row>
    <row r="18" spans="1:42" ht="35.25" customHeight="1" x14ac:dyDescent="0.25">
      <c r="A18" s="844"/>
      <c r="B18" s="700"/>
      <c r="C18" s="748"/>
      <c r="D18" s="700"/>
      <c r="E18" s="748"/>
      <c r="F18" s="748"/>
      <c r="G18" s="845"/>
      <c r="H18" s="705"/>
      <c r="I18" s="126" t="str">
        <f t="shared" ref="I18" si="13">IF(I17="RARA VEZINSIGNIFICANTE","1. BAJO",IF(I17="RARA VEZMENOR","2. BAJO",IF(I17="IMPROBABLEINSIGNIFICANTE","3. BAJO",IF(I17="IMPROBABLEMENOR","4. BAJO",IF(I17="POSIBLEINSIGNIFICANTE","5. BAJO",IF(I17="RARA VEZMODERADO","1. MODERADO",IF(I17="IMPROBABLEMODERADO","2. MODERADO",IF(I17="POSIBLEMENOR","3. MODERADO",IF(I17="PROBABLEINSIGNIFICANTE","4. MODERADO",IF(I17="RARA VEZMAYOR","1. ALTO",IF(I17="IMPROBABLEMAYOR","2. ALTO",IF(I17="POSIBLEMODERADO","3. ALTO",IF(I17="PROBABLEMENOR","4. ALTO",IF(I17="PROBABLEMODERADO","5. ALTO",IF(I17="CASI SEGUROINSIGNIFICANTE","6. ALTO",IF(I17="CASI SEGUROMENOR","7. ALTO",IF(I17="RARA VEZCATASTRÓFICO","1. EXTREMO",IF(I17="IMPROBABLECATASTRÓFICO","2. EXTREMO",IF(I17="POSIBLEMAYOR","3. EXTREMO",IF(I17="POSIBLECATASTRÓFICO","4. EXTREMO",IF(I17="PROBABLEMAYOR","5. EXTREMO",IF(I17="PROBABLECATASTRÓFICO","6. EXTREMO",IF(I17="CASI SEGUROMODERADO","7. EXTREMO",IF(I17="CASI SEGUROMAYOR","8. EXTREMO",IF(I17="CASI SEGUROCATASTRÓFICO","9. EXTREMO","")))))))))))))))))))))))))</f>
        <v>1. MODERADO</v>
      </c>
      <c r="J18" s="855"/>
      <c r="K18" s="685"/>
      <c r="L18" s="127" t="s">
        <v>93</v>
      </c>
      <c r="M18" s="130" t="s">
        <v>19</v>
      </c>
      <c r="N18" s="856">
        <f>IF(M18="ADECUADO",15,IF(M18="INADECUADO",0,""))</f>
        <v>15</v>
      </c>
      <c r="O18" s="688"/>
      <c r="P18" s="669"/>
      <c r="Q18" s="667"/>
      <c r="R18" s="857"/>
      <c r="S18" s="174"/>
      <c r="T18" s="174"/>
      <c r="U18" s="700"/>
      <c r="V18" s="683"/>
      <c r="W18" s="851"/>
      <c r="X18" s="852"/>
      <c r="Y18" s="858"/>
      <c r="Z18" s="853"/>
      <c r="AA18" s="854"/>
      <c r="AB18" s="858"/>
      <c r="AC18" s="853"/>
      <c r="AD18" s="858"/>
      <c r="AE18" s="854"/>
      <c r="AF18" s="663"/>
      <c r="AG18" s="853"/>
      <c r="AH18" s="841"/>
      <c r="AI18" s="841"/>
      <c r="AJ18" s="841"/>
      <c r="AK18" s="841"/>
      <c r="AL18" s="841"/>
      <c r="AM18" s="841"/>
      <c r="AN18" s="841"/>
      <c r="AP18" s="841"/>
    </row>
    <row r="19" spans="1:42" ht="35.25" customHeight="1" x14ac:dyDescent="0.25">
      <c r="A19" s="844"/>
      <c r="B19" s="700"/>
      <c r="C19" s="748"/>
      <c r="D19" s="700"/>
      <c r="E19" s="748"/>
      <c r="F19" s="748"/>
      <c r="G19" s="845"/>
      <c r="H19" s="705"/>
      <c r="I19" s="126" t="str">
        <f t="shared" ref="I19" si="14">IF(OR(I18="1. BAJO",I18="2. BAJO",I18="3. BAJO",I18="4. BAJO",I18="5. BAJO"),"BAJO",IF(OR(I18="1. MODERADO",I18="2. MODERADO",I18="3. MODERADO",I18="4. MODERADO"),"MODERADO",IF(OR(I18="1. ALTO",I18="2. ALTO",I18="3. ALTO",I18="4. ALTO",I18="5. ALTO",I18="6. ALTO",I18="7. ALTO"),"ALTO",IF(OR(I18="1. EXTREMO",I18="2. EXTREMO",I18="3. EXTREMO",I18="4. EXTREMO",I18="5. EXTREMO",I18="6. EXTREMO",I18="7. EXTREMO",I18="8. EXTREMO",I18="9. EXTREMO"),"EXTREMO",""))))</f>
        <v>MODERADO</v>
      </c>
      <c r="J19" s="855"/>
      <c r="K19" s="685"/>
      <c r="L19" s="132" t="s">
        <v>97</v>
      </c>
      <c r="M19" s="130" t="s">
        <v>98</v>
      </c>
      <c r="N19" s="856">
        <f>IF(M19="OPORTUNA",15,IF(M19="INOPORTUNA",0,""))</f>
        <v>15</v>
      </c>
      <c r="O19" s="688"/>
      <c r="P19" s="669"/>
      <c r="Q19" s="667"/>
      <c r="R19" s="857"/>
      <c r="S19" s="133" t="s">
        <v>99</v>
      </c>
      <c r="T19" s="133" t="s">
        <v>100</v>
      </c>
      <c r="U19" s="700"/>
      <c r="V19" s="683"/>
      <c r="W19" s="851"/>
      <c r="X19" s="852"/>
      <c r="Y19" s="858"/>
      <c r="Z19" s="853"/>
      <c r="AA19" s="854"/>
      <c r="AB19" s="858"/>
      <c r="AC19" s="853"/>
      <c r="AD19" s="858"/>
      <c r="AE19" s="854"/>
      <c r="AF19" s="663"/>
      <c r="AG19" s="853"/>
      <c r="AH19" s="841"/>
      <c r="AI19" s="841"/>
      <c r="AJ19" s="841"/>
      <c r="AK19" s="841"/>
      <c r="AL19" s="841"/>
      <c r="AM19" s="841"/>
      <c r="AN19" s="841"/>
      <c r="AP19" s="841"/>
    </row>
    <row r="20" spans="1:42" ht="35.25" customHeight="1" x14ac:dyDescent="0.25">
      <c r="A20" s="844"/>
      <c r="B20" s="700"/>
      <c r="C20" s="748"/>
      <c r="D20" s="700"/>
      <c r="E20" s="859" t="s">
        <v>106</v>
      </c>
      <c r="F20" s="748"/>
      <c r="G20" s="845"/>
      <c r="H20" s="705"/>
      <c r="I20" s="126"/>
      <c r="J20" s="855"/>
      <c r="K20" s="685"/>
      <c r="L20" s="127" t="s">
        <v>143</v>
      </c>
      <c r="M20" s="130" t="s">
        <v>107</v>
      </c>
      <c r="N20" s="856">
        <f>IF(M20="PREVENIR",15,IF(M20="DETECTAR",10,IF(M20="NO ES UN CONTROL",0,"")))</f>
        <v>15</v>
      </c>
      <c r="O20" s="665" t="str">
        <f t="shared" ref="O20" si="15">IF(O17&lt;86,"DÉBIL",IF(O17&lt;96,"MODERADO",IF(O17&lt;101,"FUERTE","")))</f>
        <v>FUERTE</v>
      </c>
      <c r="P20" s="669"/>
      <c r="Q20" s="667" t="str">
        <f t="shared" ref="Q20" si="16">IF(AND(O20="FUERTE",P17="FUERTE (SIEMPRE SE EJECUTA)"),"FUERTE",IF(OR(O20="DÉBIL",P17="DÉBIL (NO SE EJECUTA)"),"DÉBIL",IF(OR(O20="MODERADO",P17="MODERADO (ALGUNAS VECES)"),"MODERADO")))</f>
        <v>FUERTE</v>
      </c>
      <c r="R20" s="669" t="str">
        <f t="shared" ref="R20" si="17">IF(AND(O20="FUERTE",P17="FUERTE (SIEMPRE SE EJECUTA)"),"NO","SÍ")</f>
        <v>NO</v>
      </c>
      <c r="S20" s="671">
        <f>IF(AND($Q$34="FUERTE",$S$31="DIRECTAMENTE",$T$31="DIRECTAMENTE"),2,IF(AND($Q$34="FUERTE",$S$31="DIRECTAMENTE",$T$31="INDIRECTAMENTE"),2,IF(AND($Q$34="FUERTE",$S$31="DIRECTAMENTE",$T$31="NO DISMINUYE"),2,IF(AND($Q$34="FUERTE",$S$31="NO DISMINUYE",$T$31="DIRECTAMENTE"),0,IF(AND($Q$34="MODERADO",$S$31="DIRECTAMENTE",$T$31="DIRECTAMENTE"),1,IF(AND($Q$34="MODERADO",$S$31="DIRECTAMENTE",$T$31="INDIRECTAMENTE"),1,IF(AND($Q$34="MODERADO",$S$31="DIRECTAMENTE",$T$31="NO DISMINUYE"),1,IF(AND($Q$34="MODERADO",$S$31="NO DISMINUYE",$T$31="DIRECTAMENTE"),0,"N/A"))))))))</f>
        <v>2</v>
      </c>
      <c r="T20" s="672">
        <f>IF(AND($Q$34="FUERTE",$S$31="DIRECTAMENTE",$T$31="DIRECTAMENTE"),2,IF(AND($Q$34="FUERTE",$S$31="DIRECTAMENTE",$T$31="INDIRECTAMENTE"),1,IF(AND($Q$34="FUERTE",$S$31="DIRECTAMENTE",$T$31="NO DISMINUYE"),0,IF(AND($Q$34="FUERTE",$S$31="NO DISMINUYE",$T$31="DIRECTAMENTE"),2,IF(AND($Q$34="MODERADO",$S$31="DIRECTAMENTE",$T$31="DIRECTAMENTE"),1,IF(AND($Q$34="MODERADO",$S$31="DIRECTAMENTE",$T$31="INDIRECTAMENTE"),0,IF(AND($Q$34="MODERADO",$S$31="DIRECTAMENTE",$T$31="NO DISMINUYE"),0,IF(AND($Q$34="MODERADO",$S$31="NO DISMINUYE",$T$31="DIRECTAMENTE"),1,"N/A"))))))))</f>
        <v>2</v>
      </c>
      <c r="U20" s="700"/>
      <c r="V20" s="683"/>
      <c r="W20" s="851"/>
      <c r="X20" s="852"/>
      <c r="Y20" s="858"/>
      <c r="Z20" s="853"/>
      <c r="AA20" s="854"/>
      <c r="AB20" s="858"/>
      <c r="AC20" s="853"/>
      <c r="AD20" s="858"/>
      <c r="AE20" s="854"/>
      <c r="AF20" s="860" t="s">
        <v>496</v>
      </c>
      <c r="AG20" s="853"/>
      <c r="AH20" s="841"/>
      <c r="AI20" s="841"/>
      <c r="AJ20" s="841"/>
      <c r="AK20" s="841"/>
      <c r="AL20" s="841"/>
      <c r="AM20" s="841"/>
      <c r="AN20" s="841"/>
      <c r="AP20" s="841"/>
    </row>
    <row r="21" spans="1:42" ht="35.25" customHeight="1" x14ac:dyDescent="0.25">
      <c r="A21" s="844"/>
      <c r="B21" s="700"/>
      <c r="C21" s="748"/>
      <c r="D21" s="700"/>
      <c r="E21" s="748" t="s">
        <v>497</v>
      </c>
      <c r="F21" s="748"/>
      <c r="G21" s="845"/>
      <c r="H21" s="705"/>
      <c r="I21" s="126"/>
      <c r="J21" s="855"/>
      <c r="K21" s="685"/>
      <c r="L21" s="127" t="s">
        <v>110</v>
      </c>
      <c r="M21" s="130" t="s">
        <v>29</v>
      </c>
      <c r="N21" s="856">
        <f>IF(M21="CONFIABLE",15,IF(M21="NO CONFIABLE",0,""))</f>
        <v>15</v>
      </c>
      <c r="O21" s="666"/>
      <c r="P21" s="669"/>
      <c r="Q21" s="667"/>
      <c r="R21" s="669"/>
      <c r="S21" s="671"/>
      <c r="T21" s="673"/>
      <c r="U21" s="700"/>
      <c r="V21" s="683"/>
      <c r="W21" s="851"/>
      <c r="X21" s="852"/>
      <c r="Y21" s="858"/>
      <c r="Z21" s="861" t="s">
        <v>111</v>
      </c>
      <c r="AA21" s="854"/>
      <c r="AB21" s="858"/>
      <c r="AC21" s="853"/>
      <c r="AD21" s="858"/>
      <c r="AE21" s="854"/>
      <c r="AF21" s="862"/>
      <c r="AG21" s="853"/>
      <c r="AH21" s="841"/>
      <c r="AI21" s="841"/>
      <c r="AJ21" s="841"/>
      <c r="AK21" s="841"/>
      <c r="AL21" s="841"/>
      <c r="AM21" s="841"/>
      <c r="AN21" s="841"/>
      <c r="AP21" s="841"/>
    </row>
    <row r="22" spans="1:42" ht="35.25" customHeight="1" x14ac:dyDescent="0.25">
      <c r="A22" s="844"/>
      <c r="B22" s="700"/>
      <c r="C22" s="748"/>
      <c r="D22" s="700"/>
      <c r="E22" s="748"/>
      <c r="F22" s="748"/>
      <c r="G22" s="845"/>
      <c r="H22" s="705"/>
      <c r="I22" s="126"/>
      <c r="J22" s="855"/>
      <c r="K22" s="685"/>
      <c r="L22" s="127" t="s">
        <v>116</v>
      </c>
      <c r="M22" s="130" t="s">
        <v>37</v>
      </c>
      <c r="N22" s="856">
        <f>IF(M22="SE INVESTIGAN Y SE RESUELVEN OPORTUNAMENTE",15,IF(M22="NO SE INVESTIGAN Y SE RESUELVEN OPORTUNAMENTE",0,""))</f>
        <v>15</v>
      </c>
      <c r="O22" s="666"/>
      <c r="P22" s="669"/>
      <c r="Q22" s="667"/>
      <c r="R22" s="669"/>
      <c r="S22" s="671"/>
      <c r="T22" s="673"/>
      <c r="U22" s="700"/>
      <c r="V22" s="683"/>
      <c r="W22" s="851"/>
      <c r="X22" s="852"/>
      <c r="Y22" s="858"/>
      <c r="Z22" s="853" t="s">
        <v>148</v>
      </c>
      <c r="AA22" s="854"/>
      <c r="AB22" s="858"/>
      <c r="AC22" s="853"/>
      <c r="AD22" s="858"/>
      <c r="AE22" s="854"/>
      <c r="AF22" s="862"/>
      <c r="AG22" s="853"/>
      <c r="AH22" s="841"/>
      <c r="AI22" s="841"/>
      <c r="AJ22" s="841"/>
      <c r="AK22" s="841"/>
      <c r="AL22" s="841"/>
      <c r="AM22" s="841"/>
      <c r="AN22" s="841"/>
      <c r="AP22" s="841"/>
    </row>
    <row r="23" spans="1:42" ht="35.25" customHeight="1" x14ac:dyDescent="0.25">
      <c r="A23" s="844"/>
      <c r="B23" s="700"/>
      <c r="C23" s="748"/>
      <c r="D23" s="700"/>
      <c r="E23" s="748"/>
      <c r="F23" s="748"/>
      <c r="G23" s="863"/>
      <c r="H23" s="706"/>
      <c r="I23" s="126"/>
      <c r="J23" s="855"/>
      <c r="K23" s="685"/>
      <c r="L23" s="135" t="s">
        <v>118</v>
      </c>
      <c r="M23" s="136" t="s">
        <v>48</v>
      </c>
      <c r="N23" s="864">
        <f>IF(M23="COMPLETA",10,IF(M23="INCOMPLETA",5,IF(M23="NO EXISTE",0,"")))</f>
        <v>10</v>
      </c>
      <c r="O23" s="666"/>
      <c r="P23" s="670"/>
      <c r="Q23" s="668"/>
      <c r="R23" s="670"/>
      <c r="S23" s="672"/>
      <c r="T23" s="673"/>
      <c r="U23" s="695"/>
      <c r="V23" s="683"/>
      <c r="W23" s="865"/>
      <c r="X23" s="852"/>
      <c r="Y23" s="858"/>
      <c r="Z23" s="853"/>
      <c r="AA23" s="854"/>
      <c r="AB23" s="858"/>
      <c r="AC23" s="853"/>
      <c r="AD23" s="858"/>
      <c r="AE23" s="854"/>
      <c r="AF23" s="862"/>
      <c r="AG23" s="853"/>
      <c r="AH23" s="841"/>
      <c r="AI23" s="841"/>
      <c r="AJ23" s="841"/>
      <c r="AK23" s="841"/>
      <c r="AL23" s="841"/>
      <c r="AM23" s="841"/>
      <c r="AN23" s="841"/>
      <c r="AP23" s="841"/>
    </row>
    <row r="24" spans="1:42" ht="35.25" customHeight="1" x14ac:dyDescent="0.25">
      <c r="A24" s="844" t="s">
        <v>475</v>
      </c>
      <c r="B24" s="700" t="s">
        <v>476</v>
      </c>
      <c r="C24" s="748" t="s">
        <v>498</v>
      </c>
      <c r="D24" s="700" t="s">
        <v>84</v>
      </c>
      <c r="E24" s="748" t="s">
        <v>499</v>
      </c>
      <c r="F24" s="748" t="s">
        <v>500</v>
      </c>
      <c r="G24" s="845" t="s">
        <v>9</v>
      </c>
      <c r="H24" s="705" t="s">
        <v>21</v>
      </c>
      <c r="I24" s="126" t="str">
        <f t="shared" ref="I24" si="18">CONCATENATE(G24,H24)</f>
        <v>RARA VEZMODERADO</v>
      </c>
      <c r="J24" s="846" t="str">
        <f t="shared" ref="J24" si="19">I25</f>
        <v>1. MODERADO</v>
      </c>
      <c r="K24" s="866" t="s">
        <v>501</v>
      </c>
      <c r="L24" s="848" t="s">
        <v>85</v>
      </c>
      <c r="M24" s="128" t="s">
        <v>7</v>
      </c>
      <c r="N24" s="849">
        <f>IF(M24="ASIGNADO",15,IF(M24="NO ASIGNADO",0,""))</f>
        <v>15</v>
      </c>
      <c r="O24" s="687">
        <f t="shared" ref="O24" si="20">SUM(N24:N30)</f>
        <v>100</v>
      </c>
      <c r="P24" s="689" t="s">
        <v>67</v>
      </c>
      <c r="Q24" s="667">
        <f t="shared" ref="Q24" si="21">IF(Q27="DÉBIL",0,IF(Q27="MODERADO",50,IF(Q27="FUERTE",100,"")))</f>
        <v>100</v>
      </c>
      <c r="R24" s="850"/>
      <c r="S24" s="174" t="s">
        <v>86</v>
      </c>
      <c r="T24" s="174" t="s">
        <v>86</v>
      </c>
      <c r="U24" s="700" t="s">
        <v>481</v>
      </c>
      <c r="V24" s="682" t="s">
        <v>87</v>
      </c>
      <c r="W24" s="851" t="s">
        <v>301</v>
      </c>
      <c r="X24" s="852" t="s">
        <v>501</v>
      </c>
      <c r="Y24" s="852" t="s">
        <v>502</v>
      </c>
      <c r="Z24" s="853" t="s">
        <v>147</v>
      </c>
      <c r="AA24" s="854" t="s">
        <v>88</v>
      </c>
      <c r="AB24" s="852" t="s">
        <v>503</v>
      </c>
      <c r="AC24" s="853"/>
      <c r="AD24" s="852"/>
      <c r="AE24" s="854" t="s">
        <v>484</v>
      </c>
      <c r="AF24" s="663" t="s">
        <v>504</v>
      </c>
      <c r="AG24" s="853"/>
      <c r="AH24" s="841"/>
      <c r="AI24" s="841"/>
      <c r="AJ24" s="841"/>
      <c r="AK24" s="841"/>
      <c r="AL24" s="841"/>
      <c r="AM24" s="841"/>
      <c r="AN24" s="841"/>
      <c r="AP24" s="841"/>
    </row>
    <row r="25" spans="1:42" ht="35.25" customHeight="1" x14ac:dyDescent="0.25">
      <c r="A25" s="844"/>
      <c r="B25" s="700"/>
      <c r="C25" s="748"/>
      <c r="D25" s="700"/>
      <c r="E25" s="748"/>
      <c r="F25" s="748"/>
      <c r="G25" s="845"/>
      <c r="H25" s="705"/>
      <c r="I25" s="126" t="str">
        <f t="shared" ref="I25" si="22">IF(I24="RARA VEZINSIGNIFICANTE","1. BAJO",IF(I24="RARA VEZMENOR","2. BAJO",IF(I24="IMPROBABLEINSIGNIFICANTE","3. BAJO",IF(I24="IMPROBABLEMENOR","4. BAJO",IF(I24="POSIBLEINSIGNIFICANTE","5. BAJO",IF(I24="RARA VEZMODERADO","1. MODERADO",IF(I24="IMPROBABLEMODERADO","2. MODERADO",IF(I24="POSIBLEMENOR","3. MODERADO",IF(I24="PROBABLEINSIGNIFICANTE","4. MODERADO",IF(I24="RARA VEZMAYOR","1. ALTO",IF(I24="IMPROBABLEMAYOR","2. ALTO",IF(I24="POSIBLEMODERADO","3. ALTO",IF(I24="PROBABLEMENOR","4. ALTO",IF(I24="PROBABLEMODERADO","5. ALTO",IF(I24="CASI SEGUROINSIGNIFICANTE","6. ALTO",IF(I24="CASI SEGUROMENOR","7. ALTO",IF(I24="RARA VEZCATASTRÓFICO","1. EXTREMO",IF(I24="IMPROBABLECATASTRÓFICO","2. EXTREMO",IF(I24="POSIBLEMAYOR","3. EXTREMO",IF(I24="POSIBLECATASTRÓFICO","4. EXTREMO",IF(I24="PROBABLEMAYOR","5. EXTREMO",IF(I24="PROBABLECATASTRÓFICO","6. EXTREMO",IF(I24="CASI SEGUROMODERADO","7. EXTREMO",IF(I24="CASI SEGUROMAYOR","8. EXTREMO",IF(I24="CASI SEGUROCATASTRÓFICO","9. EXTREMO","")))))))))))))))))))))))))</f>
        <v>1. MODERADO</v>
      </c>
      <c r="J25" s="855"/>
      <c r="K25" s="685"/>
      <c r="L25" s="127" t="s">
        <v>93</v>
      </c>
      <c r="M25" s="130" t="s">
        <v>19</v>
      </c>
      <c r="N25" s="856">
        <f>IF(M25="ADECUADO",15,IF(M25="INADECUADO",0,""))</f>
        <v>15</v>
      </c>
      <c r="O25" s="688"/>
      <c r="P25" s="669"/>
      <c r="Q25" s="667"/>
      <c r="R25" s="857"/>
      <c r="S25" s="174"/>
      <c r="T25" s="174"/>
      <c r="U25" s="700"/>
      <c r="V25" s="683"/>
      <c r="W25" s="851"/>
      <c r="X25" s="852"/>
      <c r="Y25" s="852"/>
      <c r="Z25" s="853"/>
      <c r="AA25" s="854"/>
      <c r="AB25" s="858"/>
      <c r="AC25" s="853"/>
      <c r="AD25" s="852"/>
      <c r="AE25" s="854"/>
      <c r="AF25" s="663"/>
      <c r="AG25" s="853"/>
      <c r="AH25" s="841"/>
      <c r="AI25" s="841"/>
      <c r="AJ25" s="841"/>
      <c r="AK25" s="841"/>
      <c r="AL25" s="841"/>
      <c r="AM25" s="841"/>
      <c r="AN25" s="841"/>
      <c r="AP25" s="841"/>
    </row>
    <row r="26" spans="1:42" ht="35.25" customHeight="1" x14ac:dyDescent="0.25">
      <c r="A26" s="844"/>
      <c r="B26" s="700"/>
      <c r="C26" s="748"/>
      <c r="D26" s="700"/>
      <c r="E26" s="748"/>
      <c r="F26" s="748"/>
      <c r="G26" s="845"/>
      <c r="H26" s="705"/>
      <c r="I26" s="126" t="str">
        <f t="shared" ref="I26" si="23">IF(OR(I25="1. BAJO",I25="2. BAJO",I25="3. BAJO",I25="4. BAJO",I25="5. BAJO"),"BAJO",IF(OR(I25="1. MODERADO",I25="2. MODERADO",I25="3. MODERADO",I25="4. MODERADO"),"MODERADO",IF(OR(I25="1. ALTO",I25="2. ALTO",I25="3. ALTO",I25="4. ALTO",I25="5. ALTO",I25="6. ALTO",I25="7. ALTO"),"ALTO",IF(OR(I25="1. EXTREMO",I25="2. EXTREMO",I25="3. EXTREMO",I25="4. EXTREMO",I25="5. EXTREMO",I25="6. EXTREMO",I25="7. EXTREMO",I25="8. EXTREMO",I25="9. EXTREMO"),"EXTREMO",""))))</f>
        <v>MODERADO</v>
      </c>
      <c r="J26" s="855"/>
      <c r="K26" s="685"/>
      <c r="L26" s="132" t="s">
        <v>97</v>
      </c>
      <c r="M26" s="130" t="s">
        <v>98</v>
      </c>
      <c r="N26" s="856">
        <f>IF(M26="OPORTUNA",15,IF(M26="INOPORTUNA",0,""))</f>
        <v>15</v>
      </c>
      <c r="O26" s="688"/>
      <c r="P26" s="669"/>
      <c r="Q26" s="667"/>
      <c r="R26" s="857"/>
      <c r="S26" s="133" t="s">
        <v>99</v>
      </c>
      <c r="T26" s="133" t="s">
        <v>100</v>
      </c>
      <c r="U26" s="700"/>
      <c r="V26" s="683"/>
      <c r="W26" s="851"/>
      <c r="X26" s="852"/>
      <c r="Y26" s="852"/>
      <c r="Z26" s="853"/>
      <c r="AA26" s="854"/>
      <c r="AB26" s="858"/>
      <c r="AC26" s="853"/>
      <c r="AD26" s="852"/>
      <c r="AE26" s="854"/>
      <c r="AF26" s="663"/>
      <c r="AG26" s="853"/>
      <c r="AH26" s="841"/>
      <c r="AI26" s="841"/>
      <c r="AJ26" s="841"/>
      <c r="AK26" s="841"/>
      <c r="AL26" s="841"/>
      <c r="AM26" s="841"/>
      <c r="AN26" s="841"/>
      <c r="AP26" s="841"/>
    </row>
    <row r="27" spans="1:42" ht="35.25" customHeight="1" x14ac:dyDescent="0.25">
      <c r="A27" s="844"/>
      <c r="B27" s="700"/>
      <c r="C27" s="748"/>
      <c r="D27" s="700"/>
      <c r="E27" s="859" t="s">
        <v>106</v>
      </c>
      <c r="F27" s="748"/>
      <c r="G27" s="845"/>
      <c r="H27" s="705"/>
      <c r="I27" s="126"/>
      <c r="J27" s="855"/>
      <c r="K27" s="685"/>
      <c r="L27" s="127" t="s">
        <v>143</v>
      </c>
      <c r="M27" s="130" t="s">
        <v>107</v>
      </c>
      <c r="N27" s="856">
        <f>IF(M27="PREVENIR",15,IF(M27="DETECTAR",10,IF(M27="NO ES UN CONTROL",0,"")))</f>
        <v>15</v>
      </c>
      <c r="O27" s="665" t="str">
        <f t="shared" ref="O27" si="24">IF(O24&lt;86,"DÉBIL",IF(O24&lt;96,"MODERADO",IF(O24&lt;101,"FUERTE","")))</f>
        <v>FUERTE</v>
      </c>
      <c r="P27" s="669"/>
      <c r="Q27" s="667" t="str">
        <f t="shared" ref="Q27" si="25">IF(AND(O27="FUERTE",P24="FUERTE (SIEMPRE SE EJECUTA)"),"FUERTE",IF(OR(O27="DÉBIL",P24="DÉBIL (NO SE EJECUTA)"),"DÉBIL",IF(OR(O27="MODERADO",P24="MODERADO (ALGUNAS VECES)"),"MODERADO")))</f>
        <v>FUERTE</v>
      </c>
      <c r="R27" s="669" t="str">
        <f t="shared" ref="R27" si="26">IF(AND(O27="FUERTE",P24="FUERTE (SIEMPRE SE EJECUTA)"),"NO","SÍ")</f>
        <v>NO</v>
      </c>
      <c r="S27" s="671">
        <f>IF(AND($Q$34="FUERTE",$S$31="DIRECTAMENTE",$T$31="DIRECTAMENTE"),2,IF(AND($Q$34="FUERTE",$S$31="DIRECTAMENTE",$T$31="INDIRECTAMENTE"),2,IF(AND($Q$34="FUERTE",$S$31="DIRECTAMENTE",$T$31="NO DISMINUYE"),2,IF(AND($Q$34="FUERTE",$S$31="NO DISMINUYE",$T$31="DIRECTAMENTE"),0,IF(AND($Q$34="MODERADO",$S$31="DIRECTAMENTE",$T$31="DIRECTAMENTE"),1,IF(AND($Q$34="MODERADO",$S$31="DIRECTAMENTE",$T$31="INDIRECTAMENTE"),1,IF(AND($Q$34="MODERADO",$S$31="DIRECTAMENTE",$T$31="NO DISMINUYE"),1,IF(AND($Q$34="MODERADO",$S$31="NO DISMINUYE",$T$31="DIRECTAMENTE"),0,"N/A"))))))))</f>
        <v>2</v>
      </c>
      <c r="T27" s="672">
        <f>IF(AND($Q$34="FUERTE",$S$31="DIRECTAMENTE",$T$31="DIRECTAMENTE"),2,IF(AND($Q$34="FUERTE",$S$31="DIRECTAMENTE",$T$31="INDIRECTAMENTE"),1,IF(AND($Q$34="FUERTE",$S$31="DIRECTAMENTE",$T$31="NO DISMINUYE"),0,IF(AND($Q$34="FUERTE",$S$31="NO DISMINUYE",$T$31="DIRECTAMENTE"),2,IF(AND($Q$34="MODERADO",$S$31="DIRECTAMENTE",$T$31="DIRECTAMENTE"),1,IF(AND($Q$34="MODERADO",$S$31="DIRECTAMENTE",$T$31="INDIRECTAMENTE"),0,IF(AND($Q$34="MODERADO",$S$31="DIRECTAMENTE",$T$31="NO DISMINUYE"),0,IF(AND($Q$34="MODERADO",$S$31="NO DISMINUYE",$T$31="DIRECTAMENTE"),1,"N/A"))))))))</f>
        <v>2</v>
      </c>
      <c r="U27" s="700"/>
      <c r="V27" s="683"/>
      <c r="W27" s="851"/>
      <c r="X27" s="852"/>
      <c r="Y27" s="852"/>
      <c r="Z27" s="853"/>
      <c r="AA27" s="854"/>
      <c r="AB27" s="858"/>
      <c r="AC27" s="853"/>
      <c r="AD27" s="852"/>
      <c r="AE27" s="854"/>
      <c r="AF27" s="862" t="s">
        <v>505</v>
      </c>
      <c r="AG27" s="853"/>
      <c r="AH27" s="841"/>
      <c r="AI27" s="841"/>
      <c r="AJ27" s="841"/>
      <c r="AK27" s="841"/>
      <c r="AL27" s="841"/>
      <c r="AM27" s="841"/>
      <c r="AN27" s="841"/>
      <c r="AP27" s="841"/>
    </row>
    <row r="28" spans="1:42" ht="35.25" customHeight="1" x14ac:dyDescent="0.25">
      <c r="A28" s="844"/>
      <c r="B28" s="700"/>
      <c r="C28" s="748"/>
      <c r="D28" s="700"/>
      <c r="E28" s="748" t="s">
        <v>506</v>
      </c>
      <c r="F28" s="748"/>
      <c r="G28" s="845"/>
      <c r="H28" s="705"/>
      <c r="I28" s="126"/>
      <c r="J28" s="855"/>
      <c r="K28" s="685"/>
      <c r="L28" s="127" t="s">
        <v>110</v>
      </c>
      <c r="M28" s="130" t="s">
        <v>29</v>
      </c>
      <c r="N28" s="856">
        <f>IF(M28="CONFIABLE",15,IF(M28="NO CONFIABLE",0,""))</f>
        <v>15</v>
      </c>
      <c r="O28" s="666"/>
      <c r="P28" s="669"/>
      <c r="Q28" s="667"/>
      <c r="R28" s="669"/>
      <c r="S28" s="671"/>
      <c r="T28" s="673"/>
      <c r="U28" s="700"/>
      <c r="V28" s="683"/>
      <c r="W28" s="851"/>
      <c r="X28" s="852"/>
      <c r="Y28" s="852"/>
      <c r="Z28" s="861" t="s">
        <v>111</v>
      </c>
      <c r="AA28" s="854"/>
      <c r="AB28" s="858"/>
      <c r="AC28" s="853"/>
      <c r="AD28" s="852"/>
      <c r="AE28" s="854"/>
      <c r="AF28" s="862"/>
      <c r="AG28" s="853"/>
      <c r="AH28" s="841"/>
      <c r="AI28" s="841"/>
      <c r="AJ28" s="841"/>
      <c r="AK28" s="841"/>
      <c r="AL28" s="841"/>
      <c r="AM28" s="841"/>
      <c r="AN28" s="841"/>
      <c r="AP28" s="841"/>
    </row>
    <row r="29" spans="1:42" ht="35.25" customHeight="1" x14ac:dyDescent="0.25">
      <c r="A29" s="844"/>
      <c r="B29" s="700"/>
      <c r="C29" s="748"/>
      <c r="D29" s="700"/>
      <c r="E29" s="748"/>
      <c r="F29" s="748"/>
      <c r="G29" s="845"/>
      <c r="H29" s="705"/>
      <c r="I29" s="126"/>
      <c r="J29" s="855"/>
      <c r="K29" s="685"/>
      <c r="L29" s="127" t="s">
        <v>116</v>
      </c>
      <c r="M29" s="130" t="s">
        <v>37</v>
      </c>
      <c r="N29" s="856">
        <f>IF(M29="SE INVESTIGAN Y SE RESUELVEN OPORTUNAMENTE",15,IF(M29="NO SE INVESTIGAN Y SE RESUELVEN OPORTUNAMENTE",0,""))</f>
        <v>15</v>
      </c>
      <c r="O29" s="666"/>
      <c r="P29" s="669"/>
      <c r="Q29" s="667"/>
      <c r="R29" s="669"/>
      <c r="S29" s="671"/>
      <c r="T29" s="673"/>
      <c r="U29" s="700"/>
      <c r="V29" s="683"/>
      <c r="W29" s="851"/>
      <c r="X29" s="852"/>
      <c r="Y29" s="852"/>
      <c r="Z29" s="853" t="s">
        <v>148</v>
      </c>
      <c r="AA29" s="854"/>
      <c r="AB29" s="858"/>
      <c r="AC29" s="853"/>
      <c r="AD29" s="852"/>
      <c r="AE29" s="854"/>
      <c r="AF29" s="862"/>
      <c r="AG29" s="853"/>
      <c r="AH29" s="841"/>
      <c r="AI29" s="841"/>
      <c r="AJ29" s="841"/>
      <c r="AK29" s="841"/>
      <c r="AL29" s="841"/>
      <c r="AM29" s="841"/>
      <c r="AN29" s="841"/>
      <c r="AP29" s="841"/>
    </row>
    <row r="30" spans="1:42" ht="35.25" customHeight="1" thickBot="1" x14ac:dyDescent="0.3">
      <c r="A30" s="844"/>
      <c r="B30" s="700"/>
      <c r="C30" s="748"/>
      <c r="D30" s="700"/>
      <c r="E30" s="748"/>
      <c r="F30" s="748"/>
      <c r="G30" s="863"/>
      <c r="H30" s="706"/>
      <c r="I30" s="126"/>
      <c r="J30" s="855"/>
      <c r="K30" s="867"/>
      <c r="L30" s="135" t="s">
        <v>118</v>
      </c>
      <c r="M30" s="136" t="s">
        <v>48</v>
      </c>
      <c r="N30" s="864">
        <f>IF(M30="COMPLETA",10,IF(M30="INCOMPLETA",5,IF(M30="NO EXISTE",0,"")))</f>
        <v>10</v>
      </c>
      <c r="O30" s="666"/>
      <c r="P30" s="670"/>
      <c r="Q30" s="668"/>
      <c r="R30" s="670"/>
      <c r="S30" s="672"/>
      <c r="T30" s="673"/>
      <c r="U30" s="695"/>
      <c r="V30" s="683"/>
      <c r="W30" s="865"/>
      <c r="X30" s="852"/>
      <c r="Y30" s="852"/>
      <c r="Z30" s="853"/>
      <c r="AA30" s="854"/>
      <c r="AB30" s="858"/>
      <c r="AC30" s="853"/>
      <c r="AD30" s="852"/>
      <c r="AE30" s="854"/>
      <c r="AF30" s="862"/>
      <c r="AG30" s="853"/>
      <c r="AH30" s="841"/>
      <c r="AI30" s="841"/>
      <c r="AJ30" s="841"/>
      <c r="AK30" s="841"/>
      <c r="AL30" s="841"/>
      <c r="AM30" s="841"/>
      <c r="AN30" s="841"/>
      <c r="AP30" s="841"/>
    </row>
    <row r="31" spans="1:42" ht="44.25" hidden="1" customHeight="1" x14ac:dyDescent="0.25">
      <c r="A31" s="868" t="s">
        <v>475</v>
      </c>
      <c r="B31" s="695" t="s">
        <v>476</v>
      </c>
      <c r="C31" s="701"/>
      <c r="D31" s="695" t="s">
        <v>84</v>
      </c>
      <c r="E31" s="701"/>
      <c r="F31" s="664"/>
      <c r="G31" s="706" t="s">
        <v>136</v>
      </c>
      <c r="H31" s="706" t="s">
        <v>21</v>
      </c>
      <c r="I31" s="126" t="str">
        <f>CONCATENATE(G31,H31)</f>
        <v>CASI SEGUROMODERADO</v>
      </c>
      <c r="J31" s="846" t="str">
        <f>I32</f>
        <v>7. EXTREMO</v>
      </c>
      <c r="K31" s="662"/>
      <c r="L31" s="848" t="s">
        <v>85</v>
      </c>
      <c r="M31" s="128" t="s">
        <v>7</v>
      </c>
      <c r="N31" s="849">
        <f>IF(M31="ASIGNADO",15,IF(M31="NO ASIGNADO",0,""))</f>
        <v>15</v>
      </c>
      <c r="O31" s="687">
        <f>SUM(N31:N37)</f>
        <v>100</v>
      </c>
      <c r="P31" s="689" t="s">
        <v>67</v>
      </c>
      <c r="Q31" s="668">
        <f>IF(Q34="DÉBIL",0,IF(Q34="MODERADO",50,IF(Q34="FUERTE",100,"")))</f>
        <v>100</v>
      </c>
      <c r="R31" s="850"/>
      <c r="S31" s="689" t="s">
        <v>86</v>
      </c>
      <c r="T31" s="689" t="s">
        <v>86</v>
      </c>
      <c r="U31" s="695" t="s">
        <v>481</v>
      </c>
      <c r="V31" s="682" t="s">
        <v>87</v>
      </c>
      <c r="W31" s="664"/>
      <c r="X31" s="674"/>
      <c r="Y31" s="674"/>
      <c r="Z31" s="674"/>
      <c r="AA31" s="696" t="s">
        <v>88</v>
      </c>
      <c r="AB31" s="674"/>
      <c r="AC31" s="674"/>
      <c r="AD31" s="674"/>
      <c r="AE31" s="869" t="s">
        <v>507</v>
      </c>
      <c r="AF31" s="674" t="s">
        <v>508</v>
      </c>
      <c r="AG31" s="674"/>
      <c r="AH31" s="105" t="s">
        <v>89</v>
      </c>
      <c r="AI31" s="105" t="s">
        <v>90</v>
      </c>
      <c r="AJ31" s="105" t="s">
        <v>21</v>
      </c>
      <c r="AK31" s="105" t="s">
        <v>71</v>
      </c>
      <c r="AL31" s="105" t="s">
        <v>21</v>
      </c>
      <c r="AN31" s="105" t="s">
        <v>91</v>
      </c>
      <c r="AO31" s="105" t="s">
        <v>92</v>
      </c>
    </row>
    <row r="32" spans="1:42" ht="44.25" hidden="1" customHeight="1" x14ac:dyDescent="0.25">
      <c r="A32" s="870"/>
      <c r="B32" s="696"/>
      <c r="C32" s="651"/>
      <c r="D32" s="696"/>
      <c r="E32" s="651"/>
      <c r="F32" s="674"/>
      <c r="G32" s="871"/>
      <c r="H32" s="871"/>
      <c r="I32" s="126" t="str">
        <f>IF(I31="RARA VEZINSIGNIFICANTE","1. BAJO",IF(I31="RARA VEZMENOR","2. BAJO",IF(I31="IMPROBABLEINSIGNIFICANTE","3. BAJO",IF(I31="IMPROBABLEMENOR","4. BAJO",IF(I31="POSIBLEINSIGNIFICANTE","5. BAJO",IF(I31="RARA VEZMODERADO","1. MODERADO",IF(I31="IMPROBABLEMODERADO","2. MODERADO",IF(I31="POSIBLEMENOR","3. MODERADO",IF(I31="PROBABLEINSIGNIFICANTE","4. MODERADO",IF(I31="RARA VEZMAYOR","1. ALTO",IF(I31="IMPROBABLEMAYOR","2. ALTO",IF(I31="POSIBLEMODERADO","3. ALTO",IF(I31="PROBABLEMENOR","4. ALTO",IF(I31="PROBABLEMODERADO","5. ALTO",IF(I31="CASI SEGUROINSIGNIFICANTE","6. ALTO",IF(I31="CASI SEGUROMENOR","7. ALTO",IF(I31="RARA VEZCATASTRÓFICO","1. EXTREMO",IF(I31="IMPROBABLECATASTRÓFICO","2. EXTREMO",IF(I31="POSIBLEMAYOR","3. EXTREMO",IF(I31="POSIBLECATASTRÓFICO","4. EXTREMO",IF(I31="PROBABLEMAYOR","5. EXTREMO",IF(I31="PROBABLECATASTRÓFICO","6. EXTREMO",IF(I31="CASI SEGUROMODERADO","7. EXTREMO",IF(I31="CASI SEGUROMAYOR","8. EXTREMO",IF(I31="CASI SEGUROCATASTRÓFICO","9. EXTREMO","")))))))))))))))))))))))))</f>
        <v>7. EXTREMO</v>
      </c>
      <c r="J32" s="855"/>
      <c r="K32" s="872"/>
      <c r="L32" s="127" t="s">
        <v>93</v>
      </c>
      <c r="M32" s="130" t="s">
        <v>19</v>
      </c>
      <c r="N32" s="856">
        <f>IF(M32="ADECUADO",15,IF(M32="INADECUADO",0,""))</f>
        <v>15</v>
      </c>
      <c r="O32" s="688"/>
      <c r="P32" s="669"/>
      <c r="Q32" s="873"/>
      <c r="R32" s="857"/>
      <c r="S32" s="670"/>
      <c r="T32" s="670"/>
      <c r="U32" s="696"/>
      <c r="V32" s="683"/>
      <c r="W32" s="674"/>
      <c r="X32" s="674"/>
      <c r="Y32" s="674"/>
      <c r="Z32" s="674"/>
      <c r="AA32" s="696"/>
      <c r="AB32" s="674"/>
      <c r="AC32" s="674"/>
      <c r="AD32" s="674"/>
      <c r="AE32" s="869"/>
      <c r="AF32" s="674"/>
      <c r="AG32" s="674"/>
      <c r="AH32" s="105" t="s">
        <v>86</v>
      </c>
      <c r="AI32" s="105" t="s">
        <v>94</v>
      </c>
      <c r="AL32" s="105" t="s">
        <v>95</v>
      </c>
      <c r="AN32" s="105" t="s">
        <v>88</v>
      </c>
      <c r="AO32" s="105" t="s">
        <v>96</v>
      </c>
    </row>
    <row r="33" spans="1:42" ht="44.25" hidden="1" customHeight="1" x14ac:dyDescent="0.25">
      <c r="A33" s="870"/>
      <c r="B33" s="696"/>
      <c r="C33" s="651"/>
      <c r="D33" s="696"/>
      <c r="E33" s="652"/>
      <c r="F33" s="674"/>
      <c r="G33" s="871"/>
      <c r="H33" s="871"/>
      <c r="I33" s="126" t="str">
        <f>IF(OR(I32="1. BAJO",I32="2. BAJO",I32="3. BAJO",I32="4. BAJO",I32="5. BAJO"),"BAJO",IF(OR(I32="1. MODERADO",I32="2. MODERADO",I32="3. MODERADO",I32="4. MODERADO"),"MODERADO",IF(OR(I32="1. ALTO",I32="2. ALTO",I32="3. ALTO",I32="4. ALTO",I32="5. ALTO",I32="6. ALTO",I32="7. ALTO"),"ALTO",IF(OR(I32="1. EXTREMO",I32="2. EXTREMO",I32="3. EXTREMO",I32="4. EXTREMO",I32="5. EXTREMO",I32="6. EXTREMO",I32="7. EXTREMO",I32="8. EXTREMO",I32="9. EXTREMO"),"EXTREMO",""))))</f>
        <v>EXTREMO</v>
      </c>
      <c r="J33" s="855"/>
      <c r="K33" s="872"/>
      <c r="L33" s="105" t="s">
        <v>97</v>
      </c>
      <c r="M33" s="130" t="s">
        <v>98</v>
      </c>
      <c r="N33" s="856">
        <f>IF(M33="OPORTUNA",15,IF(M33="INOPORTUNA",0,""))</f>
        <v>15</v>
      </c>
      <c r="O33" s="874"/>
      <c r="P33" s="669"/>
      <c r="Q33" s="875"/>
      <c r="R33" s="857"/>
      <c r="S33" s="133" t="s">
        <v>99</v>
      </c>
      <c r="T33" s="133" t="s">
        <v>100</v>
      </c>
      <c r="U33" s="696"/>
      <c r="V33" s="683"/>
      <c r="W33" s="674"/>
      <c r="X33" s="674"/>
      <c r="Y33" s="674"/>
      <c r="Z33" s="674"/>
      <c r="AA33" s="696"/>
      <c r="AB33" s="674"/>
      <c r="AC33" s="674"/>
      <c r="AD33" s="674"/>
      <c r="AE33" s="869"/>
      <c r="AF33" s="675"/>
      <c r="AG33" s="674"/>
      <c r="AH33" s="105" t="s">
        <v>87</v>
      </c>
      <c r="AI33" s="105" t="s">
        <v>101</v>
      </c>
      <c r="AJ33" s="105" t="s">
        <v>102</v>
      </c>
      <c r="AK33" s="105" t="s">
        <v>103</v>
      </c>
      <c r="AL33" s="105" t="s">
        <v>104</v>
      </c>
      <c r="AO33" s="105" t="s">
        <v>105</v>
      </c>
    </row>
    <row r="34" spans="1:42" ht="44.25" hidden="1" customHeight="1" x14ac:dyDescent="0.25">
      <c r="A34" s="870"/>
      <c r="B34" s="696"/>
      <c r="C34" s="651"/>
      <c r="D34" s="696"/>
      <c r="E34" s="859" t="s">
        <v>106</v>
      </c>
      <c r="F34" s="674"/>
      <c r="G34" s="871"/>
      <c r="H34" s="871"/>
      <c r="I34" s="126"/>
      <c r="J34" s="855"/>
      <c r="K34" s="872"/>
      <c r="L34" s="127" t="s">
        <v>224</v>
      </c>
      <c r="M34" s="130" t="s">
        <v>107</v>
      </c>
      <c r="N34" s="856">
        <f>IF(M34="PREVENIR",15,IF(M34="DETECTAR",10,IF(M34="NO ES UN CONTROL",0,"")))</f>
        <v>15</v>
      </c>
      <c r="O34" s="665" t="str">
        <f>IF(O31&lt;86,"DÉBIL",IF(O31&lt;96,"MODERADO",IF(O31&lt;101,"FUERTE","")))</f>
        <v>FUERTE</v>
      </c>
      <c r="P34" s="669"/>
      <c r="Q34" s="668" t="str">
        <f>IF(AND(O34="FUERTE",P31="FUERTE (SIEMPRE SE EJECUTA)"),"FUERTE",IF(OR(O34="DÉBIL",P31="DÉBIL (NO SE EJECUTA)"),"DÉBIL",IF(OR(O34="MODERADO",P31="MODERADO (ALGUNAS VECES)"),"MODERADO")))</f>
        <v>FUERTE</v>
      </c>
      <c r="R34" s="669" t="str">
        <f>IF(AND(O34="FUERTE",P31="FUERTE (SIEMPRE SE EJECUTA)"),"NO","SÍ")</f>
        <v>NO</v>
      </c>
      <c r="S34" s="672">
        <f>IF(AND($Q$34="FUERTE",$S$31="DIRECTAMENTE",$T$31="DIRECTAMENTE"),2,IF(AND($Q$34="FUERTE",$S$31="DIRECTAMENTE",$T$31="INDIRECTAMENTE"),2,IF(AND($Q$34="FUERTE",$S$31="DIRECTAMENTE",$T$31="NO DISMINUYE"),2,IF(AND($Q$34="FUERTE",$S$31="NO DISMINUYE",$T$31="DIRECTAMENTE"),0,IF(AND($Q$34="MODERADO",$S$31="DIRECTAMENTE",$T$31="DIRECTAMENTE"),1,IF(AND($Q$34="MODERADO",$S$31="DIRECTAMENTE",$T$31="INDIRECTAMENTE"),1,IF(AND($Q$34="MODERADO",$S$31="DIRECTAMENTE",$T$31="NO DISMINUYE"),1,IF(AND($Q$34="MODERADO",$S$31="NO DISMINUYE",$T$31="DIRECTAMENTE"),0,"N/A"))))))))</f>
        <v>2</v>
      </c>
      <c r="T34" s="672">
        <f>IF(AND($Q$34="FUERTE",$S$31="DIRECTAMENTE",$T$31="DIRECTAMENTE"),2,IF(AND($Q$34="FUERTE",$S$31="DIRECTAMENTE",$T$31="INDIRECTAMENTE"),1,IF(AND($Q$34="FUERTE",$S$31="DIRECTAMENTE",$T$31="NO DISMINUYE"),0,IF(AND($Q$34="FUERTE",$S$31="NO DISMINUYE",$T$31="DIRECTAMENTE"),2,IF(AND($Q$34="MODERADO",$S$31="DIRECTAMENTE",$T$31="DIRECTAMENTE"),1,IF(AND($Q$34="MODERADO",$S$31="DIRECTAMENTE",$T$31="INDIRECTAMENTE"),0,IF(AND($Q$34="MODERADO",$S$31="DIRECTAMENTE",$T$31="NO DISMINUYE"),0,IF(AND($Q$34="MODERADO",$S$31="NO DISMINUYE",$T$31="DIRECTAMENTE"),1,"N/A"))))))))</f>
        <v>2</v>
      </c>
      <c r="U34" s="696"/>
      <c r="V34" s="683"/>
      <c r="W34" s="674"/>
      <c r="X34" s="674"/>
      <c r="Y34" s="674"/>
      <c r="Z34" s="675"/>
      <c r="AA34" s="696"/>
      <c r="AB34" s="674"/>
      <c r="AC34" s="674"/>
      <c r="AD34" s="674"/>
      <c r="AE34" s="869"/>
      <c r="AF34" s="664" t="s">
        <v>509</v>
      </c>
      <c r="AG34" s="674"/>
      <c r="AH34" s="105" t="s">
        <v>86</v>
      </c>
      <c r="AJ34" s="105" t="s">
        <v>84</v>
      </c>
      <c r="AK34" s="105" t="s">
        <v>108</v>
      </c>
      <c r="AO34" s="105" t="s">
        <v>109</v>
      </c>
    </row>
    <row r="35" spans="1:42" ht="44.25" hidden="1" customHeight="1" x14ac:dyDescent="0.25">
      <c r="A35" s="870"/>
      <c r="B35" s="696"/>
      <c r="C35" s="651"/>
      <c r="D35" s="696"/>
      <c r="E35" s="701"/>
      <c r="F35" s="674"/>
      <c r="G35" s="871"/>
      <c r="H35" s="871"/>
      <c r="I35" s="126"/>
      <c r="J35" s="855"/>
      <c r="K35" s="872"/>
      <c r="L35" s="127" t="s">
        <v>110</v>
      </c>
      <c r="M35" s="130" t="s">
        <v>29</v>
      </c>
      <c r="N35" s="856">
        <f>IF(M35="CONFIABLE",15,IF(M35="NO CONFIABLE",0,""))</f>
        <v>15</v>
      </c>
      <c r="O35" s="666"/>
      <c r="P35" s="669"/>
      <c r="Q35" s="873"/>
      <c r="R35" s="669"/>
      <c r="S35" s="673"/>
      <c r="T35" s="673"/>
      <c r="U35" s="696"/>
      <c r="V35" s="683"/>
      <c r="W35" s="674"/>
      <c r="X35" s="674"/>
      <c r="Y35" s="674"/>
      <c r="Z35" s="134" t="s">
        <v>111</v>
      </c>
      <c r="AA35" s="696"/>
      <c r="AB35" s="674"/>
      <c r="AC35" s="674"/>
      <c r="AD35" s="674"/>
      <c r="AE35" s="869"/>
      <c r="AF35" s="674"/>
      <c r="AG35" s="674"/>
      <c r="AH35" s="105" t="s">
        <v>112</v>
      </c>
      <c r="AJ35" s="105" t="s">
        <v>113</v>
      </c>
      <c r="AK35" s="105" t="s">
        <v>107</v>
      </c>
      <c r="AL35" s="105" t="s">
        <v>114</v>
      </c>
      <c r="AO35" s="105" t="s">
        <v>115</v>
      </c>
    </row>
    <row r="36" spans="1:42" ht="44.25" hidden="1" customHeight="1" x14ac:dyDescent="0.25">
      <c r="A36" s="870"/>
      <c r="B36" s="696"/>
      <c r="C36" s="651"/>
      <c r="D36" s="696"/>
      <c r="E36" s="651"/>
      <c r="F36" s="674"/>
      <c r="G36" s="871"/>
      <c r="H36" s="871"/>
      <c r="I36" s="126"/>
      <c r="J36" s="855"/>
      <c r="K36" s="872"/>
      <c r="L36" s="127" t="s">
        <v>116</v>
      </c>
      <c r="M36" s="130" t="s">
        <v>37</v>
      </c>
      <c r="N36" s="856">
        <f>IF(M36="SE INVESTIGAN Y SE RESUELVEN OPORTUNAMENTE",15,IF(M36="NO SE INVESTIGAN Y SE RESUELVEN OPORTUNAMENTE",0,""))</f>
        <v>15</v>
      </c>
      <c r="O36" s="666"/>
      <c r="P36" s="669"/>
      <c r="Q36" s="873"/>
      <c r="R36" s="669"/>
      <c r="S36" s="673"/>
      <c r="T36" s="673"/>
      <c r="U36" s="696"/>
      <c r="V36" s="683"/>
      <c r="W36" s="674"/>
      <c r="X36" s="674"/>
      <c r="Y36" s="674"/>
      <c r="Z36" s="664"/>
      <c r="AA36" s="696"/>
      <c r="AB36" s="674"/>
      <c r="AC36" s="674"/>
      <c r="AD36" s="674"/>
      <c r="AE36" s="869"/>
      <c r="AF36" s="674"/>
      <c r="AG36" s="674"/>
      <c r="AH36" s="105" t="s">
        <v>94</v>
      </c>
      <c r="AO36" s="105" t="s">
        <v>117</v>
      </c>
    </row>
    <row r="37" spans="1:42" ht="44.25" hidden="1" customHeight="1" x14ac:dyDescent="0.25">
      <c r="A37" s="876"/>
      <c r="B37" s="697"/>
      <c r="C37" s="652"/>
      <c r="D37" s="697"/>
      <c r="E37" s="652"/>
      <c r="F37" s="675"/>
      <c r="G37" s="877"/>
      <c r="H37" s="877"/>
      <c r="I37" s="126"/>
      <c r="J37" s="878"/>
      <c r="K37" s="879"/>
      <c r="L37" s="135" t="s">
        <v>118</v>
      </c>
      <c r="M37" s="136" t="s">
        <v>48</v>
      </c>
      <c r="N37" s="864">
        <f>IF(M37="COMPLETA",10,IF(M37="INCOMPLETA",5,IF(M37="NO EXISTE",0,"")))</f>
        <v>10</v>
      </c>
      <c r="O37" s="880"/>
      <c r="P37" s="670"/>
      <c r="Q37" s="875"/>
      <c r="R37" s="670"/>
      <c r="S37" s="881"/>
      <c r="T37" s="881"/>
      <c r="U37" s="697"/>
      <c r="V37" s="457"/>
      <c r="W37" s="675"/>
      <c r="X37" s="675"/>
      <c r="Y37" s="675"/>
      <c r="Z37" s="675"/>
      <c r="AA37" s="697"/>
      <c r="AB37" s="675"/>
      <c r="AC37" s="675"/>
      <c r="AD37" s="675"/>
      <c r="AE37" s="882"/>
      <c r="AF37" s="675"/>
      <c r="AG37" s="675"/>
      <c r="AO37" s="105" t="s">
        <v>119</v>
      </c>
    </row>
    <row r="38" spans="1:42" ht="45" x14ac:dyDescent="0.25">
      <c r="A38" s="883" t="s">
        <v>120</v>
      </c>
      <c r="B38" s="883"/>
      <c r="C38" s="883"/>
      <c r="D38" s="883"/>
      <c r="E38" s="883"/>
      <c r="F38" s="883"/>
      <c r="G38" s="883"/>
      <c r="H38" s="883"/>
      <c r="I38" s="883"/>
      <c r="J38" s="883"/>
      <c r="K38" s="883"/>
      <c r="L38" s="883"/>
      <c r="M38" s="883"/>
      <c r="N38" s="883"/>
      <c r="O38" s="883"/>
      <c r="P38" s="883"/>
      <c r="Q38" s="883"/>
      <c r="R38" s="883"/>
      <c r="S38" s="883"/>
      <c r="T38" s="883"/>
      <c r="U38" s="883"/>
      <c r="V38" s="883"/>
      <c r="W38" s="883"/>
      <c r="X38" s="883"/>
      <c r="Y38" s="883"/>
      <c r="Z38" s="883"/>
      <c r="AA38" s="883"/>
      <c r="AB38" s="883"/>
      <c r="AC38" s="883"/>
      <c r="AD38" s="883"/>
      <c r="AE38" s="883"/>
      <c r="AF38" s="883"/>
      <c r="AG38" s="883"/>
      <c r="AO38" s="105" t="s">
        <v>121</v>
      </c>
    </row>
    <row r="39" spans="1:42" ht="30" customHeight="1" x14ac:dyDescent="0.25">
      <c r="A39" s="884" t="s">
        <v>122</v>
      </c>
      <c r="B39" s="884"/>
      <c r="C39" s="884"/>
      <c r="D39" s="884"/>
      <c r="E39" s="884"/>
      <c r="F39" s="884"/>
      <c r="G39" s="884"/>
      <c r="H39" s="884"/>
      <c r="I39" s="884"/>
      <c r="J39" s="884"/>
      <c r="K39" s="884"/>
      <c r="L39" s="884"/>
      <c r="M39" s="884"/>
      <c r="N39" s="884"/>
      <c r="O39" s="884"/>
      <c r="P39" s="884"/>
      <c r="Q39" s="884"/>
      <c r="R39" s="884"/>
      <c r="S39" s="884"/>
      <c r="T39" s="884"/>
      <c r="U39" s="884"/>
      <c r="V39" s="884"/>
      <c r="W39" s="884"/>
      <c r="X39" s="884"/>
      <c r="Y39" s="884"/>
      <c r="Z39" s="884"/>
      <c r="AA39" s="884"/>
      <c r="AB39" s="884"/>
      <c r="AC39" s="884"/>
      <c r="AD39" s="884"/>
      <c r="AE39" s="884"/>
      <c r="AF39" s="884"/>
      <c r="AG39" s="884"/>
      <c r="AO39" s="105" t="s">
        <v>123</v>
      </c>
    </row>
    <row r="40" spans="1:42" ht="30" customHeight="1" x14ac:dyDescent="0.25">
      <c r="A40" s="885" t="s">
        <v>124</v>
      </c>
      <c r="B40" s="885"/>
      <c r="C40" s="885" t="s">
        <v>125</v>
      </c>
      <c r="D40" s="885"/>
      <c r="E40" s="885"/>
      <c r="F40" s="885"/>
      <c r="G40" s="885"/>
      <c r="H40" s="885"/>
      <c r="I40" s="885"/>
      <c r="J40" s="885"/>
      <c r="K40" s="885"/>
      <c r="L40" s="885"/>
      <c r="M40" s="885"/>
      <c r="N40" s="885"/>
      <c r="O40" s="885"/>
      <c r="P40" s="885"/>
      <c r="Q40" s="885"/>
      <c r="R40" s="885"/>
      <c r="S40" s="885"/>
      <c r="T40" s="885"/>
      <c r="U40" s="885"/>
      <c r="V40" s="885"/>
      <c r="W40" s="885"/>
      <c r="X40" s="885"/>
      <c r="Y40" s="885"/>
      <c r="Z40" s="885" t="s">
        <v>126</v>
      </c>
      <c r="AA40" s="885"/>
      <c r="AB40" s="885"/>
      <c r="AC40" s="885"/>
      <c r="AD40" s="822" t="s">
        <v>127</v>
      </c>
      <c r="AE40" s="822"/>
      <c r="AF40" s="822"/>
      <c r="AG40" s="822"/>
      <c r="AO40" s="105" t="s">
        <v>128</v>
      </c>
    </row>
    <row r="41" spans="1:42" ht="30" customHeight="1" x14ac:dyDescent="0.25">
      <c r="A41" s="636">
        <v>1</v>
      </c>
      <c r="B41" s="637"/>
      <c r="C41" s="883" t="s">
        <v>437</v>
      </c>
      <c r="D41" s="883"/>
      <c r="E41" s="883"/>
      <c r="F41" s="883"/>
      <c r="G41" s="883"/>
      <c r="H41" s="883"/>
      <c r="I41" s="883"/>
      <c r="J41" s="883"/>
      <c r="K41" s="883"/>
      <c r="L41" s="883"/>
      <c r="M41" s="883"/>
      <c r="N41" s="883"/>
      <c r="O41" s="883"/>
      <c r="P41" s="883"/>
      <c r="Q41" s="883"/>
      <c r="R41" s="883"/>
      <c r="S41" s="883"/>
      <c r="T41" s="883"/>
      <c r="U41" s="883"/>
      <c r="V41" s="883"/>
      <c r="W41" s="883"/>
      <c r="X41" s="883"/>
      <c r="Y41" s="883"/>
      <c r="Z41" s="886">
        <v>43853</v>
      </c>
      <c r="AA41" s="887"/>
      <c r="AB41" s="887"/>
      <c r="AC41" s="888"/>
      <c r="AD41" s="663" t="s">
        <v>510</v>
      </c>
      <c r="AE41" s="663"/>
      <c r="AF41" s="663"/>
      <c r="AG41" s="663"/>
      <c r="AH41" s="889"/>
      <c r="AI41" s="889"/>
      <c r="AJ41" s="889"/>
      <c r="AK41" s="889"/>
      <c r="AL41" s="889"/>
      <c r="AM41" s="889"/>
      <c r="AN41" s="889"/>
      <c r="AO41" s="105" t="s">
        <v>129</v>
      </c>
      <c r="AP41" s="889"/>
    </row>
    <row r="42" spans="1:42" ht="30" customHeight="1" x14ac:dyDescent="0.25">
      <c r="A42" s="636"/>
      <c r="B42" s="637"/>
      <c r="C42" s="700"/>
      <c r="D42" s="700"/>
      <c r="E42" s="700"/>
      <c r="F42" s="700"/>
      <c r="G42" s="700"/>
      <c r="H42" s="700"/>
      <c r="I42" s="700"/>
      <c r="J42" s="700"/>
      <c r="K42" s="700"/>
      <c r="L42" s="700"/>
      <c r="M42" s="700"/>
      <c r="N42" s="700"/>
      <c r="O42" s="700"/>
      <c r="P42" s="700"/>
      <c r="Q42" s="700"/>
      <c r="R42" s="700"/>
      <c r="S42" s="700"/>
      <c r="T42" s="700"/>
      <c r="U42" s="700"/>
      <c r="V42" s="700"/>
      <c r="W42" s="700"/>
      <c r="X42" s="700"/>
      <c r="Y42" s="700"/>
      <c r="Z42" s="650"/>
      <c r="AA42" s="887"/>
      <c r="AB42" s="887"/>
      <c r="AC42" s="888"/>
      <c r="AD42" s="663"/>
      <c r="AE42" s="663"/>
      <c r="AF42" s="663"/>
      <c r="AG42" s="663"/>
      <c r="AH42" s="889"/>
      <c r="AI42" s="889"/>
      <c r="AJ42" s="889"/>
      <c r="AK42" s="889"/>
      <c r="AL42" s="889"/>
      <c r="AM42" s="889"/>
      <c r="AN42" s="889"/>
      <c r="AO42" s="105" t="s">
        <v>130</v>
      </c>
      <c r="AP42" s="889"/>
    </row>
    <row r="43" spans="1:42" ht="30" customHeight="1" x14ac:dyDescent="0.25">
      <c r="A43" s="636"/>
      <c r="B43" s="637"/>
      <c r="C43" s="700"/>
      <c r="D43" s="700"/>
      <c r="E43" s="700"/>
      <c r="F43" s="700"/>
      <c r="G43" s="700"/>
      <c r="H43" s="700"/>
      <c r="I43" s="700"/>
      <c r="J43" s="700"/>
      <c r="K43" s="700"/>
      <c r="L43" s="700"/>
      <c r="M43" s="700"/>
      <c r="N43" s="700"/>
      <c r="O43" s="700"/>
      <c r="P43" s="700"/>
      <c r="Q43" s="700"/>
      <c r="R43" s="700"/>
      <c r="S43" s="700"/>
      <c r="T43" s="700"/>
      <c r="U43" s="700"/>
      <c r="V43" s="700"/>
      <c r="W43" s="700"/>
      <c r="X43" s="700"/>
      <c r="Y43" s="700"/>
      <c r="Z43" s="650"/>
      <c r="AA43" s="887"/>
      <c r="AB43" s="887"/>
      <c r="AC43" s="888"/>
      <c r="AD43" s="663"/>
      <c r="AE43" s="663"/>
      <c r="AF43" s="663"/>
      <c r="AG43" s="663"/>
      <c r="AH43" s="889"/>
      <c r="AI43" s="889"/>
      <c r="AJ43" s="889"/>
      <c r="AK43" s="889"/>
      <c r="AL43" s="889"/>
      <c r="AM43" s="889"/>
      <c r="AN43" s="889"/>
      <c r="AO43" s="105" t="s">
        <v>131</v>
      </c>
      <c r="AP43" s="889"/>
    </row>
  </sheetData>
  <mergeCells count="214">
    <mergeCell ref="A43:B43"/>
    <mergeCell ref="C43:Y43"/>
    <mergeCell ref="Z43:AC43"/>
    <mergeCell ref="AD43:AG43"/>
    <mergeCell ref="A41:B41"/>
    <mergeCell ref="C41:Y41"/>
    <mergeCell ref="Z41:AC41"/>
    <mergeCell ref="AD41:AG41"/>
    <mergeCell ref="A42:B42"/>
    <mergeCell ref="C42:Y42"/>
    <mergeCell ref="Z42:AC42"/>
    <mergeCell ref="AD42:AG42"/>
    <mergeCell ref="E35:E37"/>
    <mergeCell ref="Z36:Z37"/>
    <mergeCell ref="A38:AG38"/>
    <mergeCell ref="A39:AG39"/>
    <mergeCell ref="A40:B40"/>
    <mergeCell ref="C40:Y40"/>
    <mergeCell ref="Z40:AC40"/>
    <mergeCell ref="AD40:AG40"/>
    <mergeCell ref="AE31:AE37"/>
    <mergeCell ref="AF31:AF33"/>
    <mergeCell ref="AG31:AG37"/>
    <mergeCell ref="O34:O37"/>
    <mergeCell ref="Q34:Q37"/>
    <mergeCell ref="R34:R37"/>
    <mergeCell ref="S34:S37"/>
    <mergeCell ref="T34:T37"/>
    <mergeCell ref="AF34:AF37"/>
    <mergeCell ref="Y31:Y37"/>
    <mergeCell ref="Z31:Z34"/>
    <mergeCell ref="AA31:AA37"/>
    <mergeCell ref="AB31:AB37"/>
    <mergeCell ref="AC31:AC37"/>
    <mergeCell ref="AD31:AD37"/>
    <mergeCell ref="S31:S32"/>
    <mergeCell ref="T31:T32"/>
    <mergeCell ref="U31:U37"/>
    <mergeCell ref="V31:V37"/>
    <mergeCell ref="W31:W37"/>
    <mergeCell ref="X31:X37"/>
    <mergeCell ref="J31:J37"/>
    <mergeCell ref="K31:K37"/>
    <mergeCell ref="O31:O33"/>
    <mergeCell ref="P31:P37"/>
    <mergeCell ref="Q31:Q33"/>
    <mergeCell ref="R31:R33"/>
    <mergeCell ref="E28:E30"/>
    <mergeCell ref="Z29:Z30"/>
    <mergeCell ref="A31:A37"/>
    <mergeCell ref="B31:B37"/>
    <mergeCell ref="C31:C37"/>
    <mergeCell ref="D31:D37"/>
    <mergeCell ref="E31:E33"/>
    <mergeCell ref="F31:F37"/>
    <mergeCell ref="G31:G37"/>
    <mergeCell ref="H31:H37"/>
    <mergeCell ref="AE24:AE30"/>
    <mergeCell ref="AF24:AF26"/>
    <mergeCell ref="AG24:AG30"/>
    <mergeCell ref="O27:O30"/>
    <mergeCell ref="Q27:Q30"/>
    <mergeCell ref="R27:R30"/>
    <mergeCell ref="S27:S30"/>
    <mergeCell ref="T27:T30"/>
    <mergeCell ref="AF27:AF30"/>
    <mergeCell ref="Y24:Y30"/>
    <mergeCell ref="Z24:Z27"/>
    <mergeCell ref="AA24:AA30"/>
    <mergeCell ref="AB24:AB30"/>
    <mergeCell ref="AC24:AC30"/>
    <mergeCell ref="AD24:AD30"/>
    <mergeCell ref="S24:S25"/>
    <mergeCell ref="T24:T25"/>
    <mergeCell ref="U24:U30"/>
    <mergeCell ref="V24:V30"/>
    <mergeCell ref="W24:W30"/>
    <mergeCell ref="X24:X30"/>
    <mergeCell ref="J24:J30"/>
    <mergeCell ref="K24:K30"/>
    <mergeCell ref="O24:O26"/>
    <mergeCell ref="P24:P30"/>
    <mergeCell ref="Q24:Q26"/>
    <mergeCell ref="R24:R26"/>
    <mergeCell ref="E21:E23"/>
    <mergeCell ref="Z22:Z23"/>
    <mergeCell ref="A24:A30"/>
    <mergeCell ref="B24:B30"/>
    <mergeCell ref="C24:C30"/>
    <mergeCell ref="D24:D30"/>
    <mergeCell ref="E24:E26"/>
    <mergeCell ref="F24:F30"/>
    <mergeCell ref="G24:G30"/>
    <mergeCell ref="H24:H30"/>
    <mergeCell ref="AE17:AE23"/>
    <mergeCell ref="AF17:AF19"/>
    <mergeCell ref="AG17:AG23"/>
    <mergeCell ref="O20:O23"/>
    <mergeCell ref="Q20:Q23"/>
    <mergeCell ref="R20:R23"/>
    <mergeCell ref="S20:S23"/>
    <mergeCell ref="T20:T23"/>
    <mergeCell ref="AF20:AF23"/>
    <mergeCell ref="Y17:Y23"/>
    <mergeCell ref="Z17:Z20"/>
    <mergeCell ref="AA17:AA23"/>
    <mergeCell ref="AB17:AB23"/>
    <mergeCell ref="AC17:AC23"/>
    <mergeCell ref="AD17:AD23"/>
    <mergeCell ref="S17:S18"/>
    <mergeCell ref="T17:T18"/>
    <mergeCell ref="U17:U23"/>
    <mergeCell ref="V17:V23"/>
    <mergeCell ref="W17:W23"/>
    <mergeCell ref="X17:X23"/>
    <mergeCell ref="J17:J23"/>
    <mergeCell ref="K17:K23"/>
    <mergeCell ref="O17:O19"/>
    <mergeCell ref="P17:P23"/>
    <mergeCell ref="Q17:Q19"/>
    <mergeCell ref="R17:R19"/>
    <mergeCell ref="E14:E16"/>
    <mergeCell ref="Z15:Z16"/>
    <mergeCell ref="A17:A23"/>
    <mergeCell ref="B17:B23"/>
    <mergeCell ref="C17:C23"/>
    <mergeCell ref="D17:D23"/>
    <mergeCell ref="E17:E19"/>
    <mergeCell ref="F17:F23"/>
    <mergeCell ref="G17:G23"/>
    <mergeCell ref="H17:H23"/>
    <mergeCell ref="AD10:AD16"/>
    <mergeCell ref="AE10:AE16"/>
    <mergeCell ref="AF10:AF12"/>
    <mergeCell ref="AG10:AG16"/>
    <mergeCell ref="O13:O16"/>
    <mergeCell ref="Q13:Q16"/>
    <mergeCell ref="R13:R16"/>
    <mergeCell ref="S13:S16"/>
    <mergeCell ref="T13:T16"/>
    <mergeCell ref="AF13:AF16"/>
    <mergeCell ref="X10:X16"/>
    <mergeCell ref="Y10:Y16"/>
    <mergeCell ref="Z10:Z13"/>
    <mergeCell ref="AA10:AA16"/>
    <mergeCell ref="AB10:AB16"/>
    <mergeCell ref="AC10:AC16"/>
    <mergeCell ref="R10:R12"/>
    <mergeCell ref="S10:S11"/>
    <mergeCell ref="T10:T11"/>
    <mergeCell ref="U10:U16"/>
    <mergeCell ref="V10:V16"/>
    <mergeCell ref="W10:W16"/>
    <mergeCell ref="H10:H16"/>
    <mergeCell ref="J10:J16"/>
    <mergeCell ref="K10:K16"/>
    <mergeCell ref="O10:O12"/>
    <mergeCell ref="P10:P16"/>
    <mergeCell ref="Q10:Q12"/>
    <mergeCell ref="W8:W9"/>
    <mergeCell ref="X8:X9"/>
    <mergeCell ref="Y8:AB8"/>
    <mergeCell ref="A10:A16"/>
    <mergeCell ref="B10:B16"/>
    <mergeCell ref="C10:C16"/>
    <mergeCell ref="D10:D16"/>
    <mergeCell ref="E10:E12"/>
    <mergeCell ref="F10:F16"/>
    <mergeCell ref="G10:G16"/>
    <mergeCell ref="Q8:Q9"/>
    <mergeCell ref="R8:R9"/>
    <mergeCell ref="S8:S9"/>
    <mergeCell ref="T8:T9"/>
    <mergeCell ref="U8:U9"/>
    <mergeCell ref="V8:V9"/>
    <mergeCell ref="G7:J7"/>
    <mergeCell ref="K7:T7"/>
    <mergeCell ref="U7:AB7"/>
    <mergeCell ref="G8:J8"/>
    <mergeCell ref="K8:K9"/>
    <mergeCell ref="L8:L9"/>
    <mergeCell ref="M8:M9"/>
    <mergeCell ref="N8:N9"/>
    <mergeCell ref="O8:O9"/>
    <mergeCell ref="P8:P9"/>
    <mergeCell ref="A6:F6"/>
    <mergeCell ref="G6:AB6"/>
    <mergeCell ref="AC6:AC9"/>
    <mergeCell ref="AD6:AG8"/>
    <mergeCell ref="A7:A9"/>
    <mergeCell ref="B7:B9"/>
    <mergeCell ref="C7:C9"/>
    <mergeCell ref="D7:D9"/>
    <mergeCell ref="E7:E9"/>
    <mergeCell ref="F7:F9"/>
    <mergeCell ref="AF3:AG3"/>
    <mergeCell ref="AD4:AE4"/>
    <mergeCell ref="AF4:AG4"/>
    <mergeCell ref="A5:B5"/>
    <mergeCell ref="C5:F5"/>
    <mergeCell ref="G5:L5"/>
    <mergeCell ref="M5:V5"/>
    <mergeCell ref="Z5:AA5"/>
    <mergeCell ref="AF5:AG5"/>
    <mergeCell ref="A1:A4"/>
    <mergeCell ref="B1:E2"/>
    <mergeCell ref="F1:AC2"/>
    <mergeCell ref="AD1:AE1"/>
    <mergeCell ref="AF1:AG1"/>
    <mergeCell ref="AD2:AE2"/>
    <mergeCell ref="AF2:AG2"/>
    <mergeCell ref="B3:E4"/>
    <mergeCell ref="F3:AC4"/>
    <mergeCell ref="AD3:AE3"/>
  </mergeCells>
  <conditionalFormatting sqref="U10:U37">
    <cfRule type="containsText" dxfId="7" priority="5" operator="containsText" text="EXTREMO">
      <formula>NOT(ISERROR(SEARCH("EXTREMO",U10)))</formula>
    </cfRule>
    <cfRule type="containsText" dxfId="6" priority="6" operator="containsText" text="MODERADO">
      <formula>NOT(ISERROR(SEARCH("MODERADO",U10)))</formula>
    </cfRule>
    <cfRule type="containsText" dxfId="5" priority="7" operator="containsText" text="ALTO">
      <formula>NOT(ISERROR(SEARCH("ALTO",U10)))</formula>
    </cfRule>
    <cfRule type="containsText" dxfId="4" priority="8" operator="containsText" text="BAJO">
      <formula>NOT(ISERROR(SEARCH("BAJO",U10)))</formula>
    </cfRule>
  </conditionalFormatting>
  <conditionalFormatting sqref="J10:J37">
    <cfRule type="containsText" dxfId="3" priority="1" operator="containsText" text="EXTREMO">
      <formula>NOT(ISERROR(SEARCH("EXTREMO",J10)))</formula>
    </cfRule>
    <cfRule type="containsText" dxfId="2" priority="2" operator="containsText" text="ALTO">
      <formula>NOT(ISERROR(SEARCH("ALTO",J10)))</formula>
    </cfRule>
    <cfRule type="containsText" dxfId="1" priority="3" operator="containsText" text="MODERADO">
      <formula>NOT(ISERROR(SEARCH("MODERADO",J10)))</formula>
    </cfRule>
    <cfRule type="containsText" dxfId="0" priority="4" operator="containsText" text="BAJO">
      <formula>NOT(ISERROR(SEARCH("BAJO",J10)))</formula>
    </cfRule>
  </conditionalFormatting>
  <dataValidations count="15">
    <dataValidation type="list" allowBlank="1" showInputMessage="1" showErrorMessage="1" sqref="G10:G37" xr:uid="{7F8CC151-A23E-48A4-A4B1-3E8373309DC7}">
      <formula1>$AL$1:$AL$5</formula1>
    </dataValidation>
    <dataValidation type="list" allowBlank="1" showInputMessage="1" showErrorMessage="1" sqref="H10:H37" xr:uid="{D9FC6036-3FB5-42CE-BEC0-0ED1FC2EE500}">
      <formula1>$AL$31:$AL$33</formula1>
    </dataValidation>
    <dataValidation type="list" allowBlank="1" showInputMessage="1" showErrorMessage="1" sqref="M37 M23 M30 M16" xr:uid="{12394363-0183-4792-B1D2-79B91B64A205}">
      <formula1>$AH$7:$AJ$7</formula1>
    </dataValidation>
    <dataValidation type="list" allowBlank="1" showInputMessage="1" showErrorMessage="1" sqref="M31 M17 M24 M10" xr:uid="{B57F9D5E-FE85-47DA-B871-4FB08278F36F}">
      <formula1>$AH$2:$AH$3</formula1>
    </dataValidation>
    <dataValidation type="list" allowBlank="1" showInputMessage="1" showErrorMessage="1" sqref="M32 M18 M25 M11" xr:uid="{0B706809-5870-46CC-93AE-293581F818F7}">
      <formula1>$AH$4:$AI$4</formula1>
    </dataValidation>
    <dataValidation type="list" allowBlank="1" showInputMessage="1" showErrorMessage="1" sqref="M33 M19 M26 M12" xr:uid="{BE3F5A83-A681-4BEE-A10B-05B0B785AC65}">
      <formula1>#REF!</formula1>
    </dataValidation>
    <dataValidation type="list" allowBlank="1" showInputMessage="1" showErrorMessage="1" sqref="M35 M21 M28 M14" xr:uid="{FC588895-6C71-4A46-ADE2-3CD8F525B2DA}">
      <formula1>$AH$5:$AI$5</formula1>
    </dataValidation>
    <dataValidation type="list" allowBlank="1" showInputMessage="1" showErrorMessage="1" sqref="M36 M22 M29 M15" xr:uid="{B7636006-2456-4DE1-A4AE-02623A230BF7}">
      <formula1>$AH$6:$AI$6</formula1>
    </dataValidation>
    <dataValidation type="list" allowBlank="1" showInputMessage="1" showErrorMessage="1" sqref="P31 P10 P17 P24" xr:uid="{4CD873A2-7A47-4B07-8EB2-FF4B28BC3ED8}">
      <formula1>$AH$8:$AJ$8</formula1>
    </dataValidation>
    <dataValidation type="list" allowBlank="1" showInputMessage="1" showErrorMessage="1" sqref="V10:V37" xr:uid="{1F1B9AEB-702F-412A-8E51-F617B12E24B2}">
      <formula1>$AI$33:$AK$33</formula1>
    </dataValidation>
    <dataValidation type="list" allowBlank="1" showInputMessage="1" showErrorMessage="1" sqref="D10:D37" xr:uid="{D1427A4C-EE67-46E8-A28C-FADD8799DFE4}">
      <formula1>$AJ$34:$AK$34</formula1>
    </dataValidation>
    <dataValidation type="list" allowBlank="1" showInputMessage="1" showErrorMessage="1" sqref="T31 S31:S32 T10 T17 T24 S10:S11 S17:S18 S24:S25" xr:uid="{541902C8-C5A1-4FA5-BBD7-024563381252}">
      <formula1>$AH$34:$AH$36</formula1>
    </dataValidation>
    <dataValidation type="list" allowBlank="1" showInputMessage="1" showErrorMessage="1" sqref="AA10:AA37" xr:uid="{CE3DFB88-461D-473B-9EAD-C4F767FBA69D}">
      <formula1>$AN$31:$AN$32</formula1>
    </dataValidation>
    <dataValidation type="list" allowBlank="1" showInputMessage="1" showErrorMessage="1" sqref="M34 M20 M27 M13" xr:uid="{70DDC9C7-9710-460F-9120-55502D2AFF5D}">
      <formula1>$AJ$35:$AL$35</formula1>
    </dataValidation>
    <dataValidation type="list" allowBlank="1" showInputMessage="1" showErrorMessage="1" sqref="U10:U37" xr:uid="{13584100-3AD3-4476-B138-D068938B0807}">
      <formula1>$AO$8:$AO$49</formula1>
    </dataValidation>
  </dataValidations>
  <pageMargins left="0.7" right="0.7" top="0.75" bottom="0.75" header="0.3" footer="0.3"/>
  <pageSetup paperSize="9"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B58C76-B515-4416-ABBE-54E428D4CF30}">
  <dimension ref="A1:AP57"/>
  <sheetViews>
    <sheetView topLeftCell="A37" zoomScale="40" zoomScaleNormal="40" workbookViewId="0">
      <selection activeCell="A58" sqref="A58:XFD61"/>
    </sheetView>
  </sheetViews>
  <sheetFormatPr baseColWidth="10" defaultRowHeight="15" x14ac:dyDescent="0.25"/>
  <cols>
    <col min="1" max="6" width="32.42578125" style="9" customWidth="1"/>
    <col min="7" max="8" width="20.85546875" style="9" customWidth="1"/>
    <col min="9" max="9" width="20.85546875" style="9" hidden="1" customWidth="1"/>
    <col min="10" max="10" width="25.42578125" style="9" customWidth="1"/>
    <col min="11" max="11" width="67" style="9" customWidth="1"/>
    <col min="12" max="12" width="53.7109375" style="9" customWidth="1"/>
    <col min="13" max="13" width="24.140625" style="9" bestFit="1" customWidth="1"/>
    <col min="14" max="14" width="0" style="9" hidden="1" customWidth="1"/>
    <col min="15" max="17" width="17.42578125" style="9" customWidth="1"/>
    <col min="18" max="18" width="19.7109375" style="9" customWidth="1"/>
    <col min="19" max="21" width="25.140625" style="9" customWidth="1"/>
    <col min="22" max="22" width="16.42578125" style="9" customWidth="1"/>
    <col min="23" max="31" width="25.42578125" style="9" customWidth="1"/>
    <col min="32" max="33" width="34.85546875" style="9" customWidth="1"/>
    <col min="34" max="41" width="11.42578125" style="9" hidden="1" customWidth="1"/>
    <col min="42" max="42" width="0" style="9" hidden="1" customWidth="1"/>
    <col min="43" max="16384" width="11.42578125" style="9"/>
  </cols>
  <sheetData>
    <row r="1" spans="1:42" ht="27" customHeight="1" x14ac:dyDescent="0.25">
      <c r="A1" s="277"/>
      <c r="B1" s="406" t="s">
        <v>0</v>
      </c>
      <c r="C1" s="407"/>
      <c r="D1" s="407"/>
      <c r="E1" s="408"/>
      <c r="F1" s="406" t="s">
        <v>1</v>
      </c>
      <c r="G1" s="407"/>
      <c r="H1" s="407"/>
      <c r="I1" s="407"/>
      <c r="J1" s="407"/>
      <c r="K1" s="407"/>
      <c r="L1" s="407"/>
      <c r="M1" s="407"/>
      <c r="N1" s="407"/>
      <c r="O1" s="407"/>
      <c r="P1" s="407"/>
      <c r="Q1" s="407"/>
      <c r="R1" s="407"/>
      <c r="S1" s="407"/>
      <c r="T1" s="407"/>
      <c r="U1" s="407"/>
      <c r="V1" s="407"/>
      <c r="W1" s="407"/>
      <c r="X1" s="407"/>
      <c r="Y1" s="407"/>
      <c r="Z1" s="407"/>
      <c r="AA1" s="407"/>
      <c r="AB1" s="407"/>
      <c r="AC1" s="408"/>
      <c r="AD1" s="391" t="s">
        <v>2</v>
      </c>
      <c r="AE1" s="392"/>
      <c r="AF1" s="391" t="s">
        <v>132</v>
      </c>
      <c r="AG1" s="392"/>
      <c r="AH1" s="34"/>
      <c r="AI1" s="34"/>
      <c r="AJ1" s="34"/>
      <c r="AK1" s="34" t="s">
        <v>3</v>
      </c>
      <c r="AL1" s="34" t="s">
        <v>9</v>
      </c>
      <c r="AM1" s="34"/>
      <c r="AN1" s="34" t="s">
        <v>5</v>
      </c>
      <c r="AO1" s="34"/>
      <c r="AP1" s="34"/>
    </row>
    <row r="2" spans="1:42" ht="27" customHeight="1" x14ac:dyDescent="0.25">
      <c r="A2" s="277"/>
      <c r="B2" s="409"/>
      <c r="C2" s="410"/>
      <c r="D2" s="410"/>
      <c r="E2" s="411"/>
      <c r="F2" s="409"/>
      <c r="G2" s="410"/>
      <c r="H2" s="410"/>
      <c r="I2" s="410"/>
      <c r="J2" s="410"/>
      <c r="K2" s="410"/>
      <c r="L2" s="410"/>
      <c r="M2" s="410"/>
      <c r="N2" s="410"/>
      <c r="O2" s="410"/>
      <c r="P2" s="410"/>
      <c r="Q2" s="410"/>
      <c r="R2" s="410"/>
      <c r="S2" s="410"/>
      <c r="T2" s="410"/>
      <c r="U2" s="410"/>
      <c r="V2" s="410"/>
      <c r="W2" s="410"/>
      <c r="X2" s="410"/>
      <c r="Y2" s="410"/>
      <c r="Z2" s="410"/>
      <c r="AA2" s="410"/>
      <c r="AB2" s="410"/>
      <c r="AC2" s="411"/>
      <c r="AD2" s="391" t="s">
        <v>6</v>
      </c>
      <c r="AE2" s="392"/>
      <c r="AF2" s="412" t="s">
        <v>134</v>
      </c>
      <c r="AG2" s="413"/>
      <c r="AH2" s="34" t="s">
        <v>7</v>
      </c>
      <c r="AI2" s="34" t="s">
        <v>8</v>
      </c>
      <c r="AJ2" s="34"/>
      <c r="AK2" s="34"/>
      <c r="AL2" s="34" t="s">
        <v>16</v>
      </c>
      <c r="AM2" s="34"/>
      <c r="AN2" s="34" t="s">
        <v>10</v>
      </c>
      <c r="AO2" s="34"/>
      <c r="AP2" s="34"/>
    </row>
    <row r="3" spans="1:42" ht="27" customHeight="1" x14ac:dyDescent="0.25">
      <c r="A3" s="277"/>
      <c r="B3" s="406" t="s">
        <v>11</v>
      </c>
      <c r="C3" s="407"/>
      <c r="D3" s="407"/>
      <c r="E3" s="408"/>
      <c r="F3" s="406" t="s">
        <v>12</v>
      </c>
      <c r="G3" s="407"/>
      <c r="H3" s="407"/>
      <c r="I3" s="407"/>
      <c r="J3" s="407"/>
      <c r="K3" s="407"/>
      <c r="L3" s="407"/>
      <c r="M3" s="407"/>
      <c r="N3" s="407"/>
      <c r="O3" s="407"/>
      <c r="P3" s="407"/>
      <c r="Q3" s="407"/>
      <c r="R3" s="407"/>
      <c r="S3" s="407"/>
      <c r="T3" s="407"/>
      <c r="U3" s="407"/>
      <c r="V3" s="407"/>
      <c r="W3" s="407"/>
      <c r="X3" s="407"/>
      <c r="Y3" s="407"/>
      <c r="Z3" s="407"/>
      <c r="AA3" s="407"/>
      <c r="AB3" s="407"/>
      <c r="AC3" s="408"/>
      <c r="AD3" s="391" t="s">
        <v>13</v>
      </c>
      <c r="AE3" s="392"/>
      <c r="AF3" s="391" t="s">
        <v>133</v>
      </c>
      <c r="AG3" s="392"/>
      <c r="AH3" s="34" t="s">
        <v>14</v>
      </c>
      <c r="AI3" s="34" t="s">
        <v>15</v>
      </c>
      <c r="AJ3" s="34"/>
      <c r="AK3" s="34"/>
      <c r="AL3" s="34" t="s">
        <v>22</v>
      </c>
      <c r="AM3" s="34"/>
      <c r="AN3" s="34" t="s">
        <v>17</v>
      </c>
      <c r="AO3" s="34"/>
      <c r="AP3" s="34"/>
    </row>
    <row r="4" spans="1:42" ht="27" customHeight="1" x14ac:dyDescent="0.25">
      <c r="A4" s="277"/>
      <c r="B4" s="409"/>
      <c r="C4" s="410"/>
      <c r="D4" s="410"/>
      <c r="E4" s="411"/>
      <c r="F4" s="409"/>
      <c r="G4" s="410"/>
      <c r="H4" s="410"/>
      <c r="I4" s="410"/>
      <c r="J4" s="410"/>
      <c r="K4" s="410"/>
      <c r="L4" s="410"/>
      <c r="M4" s="410"/>
      <c r="N4" s="410"/>
      <c r="O4" s="410"/>
      <c r="P4" s="410"/>
      <c r="Q4" s="410"/>
      <c r="R4" s="410"/>
      <c r="S4" s="410"/>
      <c r="T4" s="410"/>
      <c r="U4" s="410"/>
      <c r="V4" s="410"/>
      <c r="W4" s="410"/>
      <c r="X4" s="410"/>
      <c r="Y4" s="410"/>
      <c r="Z4" s="410"/>
      <c r="AA4" s="410"/>
      <c r="AB4" s="410"/>
      <c r="AC4" s="411"/>
      <c r="AD4" s="391" t="s">
        <v>18</v>
      </c>
      <c r="AE4" s="392"/>
      <c r="AF4" s="393">
        <v>43846</v>
      </c>
      <c r="AG4" s="392"/>
      <c r="AH4" s="34" t="s">
        <v>19</v>
      </c>
      <c r="AI4" s="34" t="s">
        <v>20</v>
      </c>
      <c r="AJ4" s="34"/>
      <c r="AK4" s="34" t="s">
        <v>21</v>
      </c>
      <c r="AL4" s="34" t="s">
        <v>135</v>
      </c>
      <c r="AM4" s="34"/>
      <c r="AN4" s="34" t="s">
        <v>23</v>
      </c>
      <c r="AO4" s="34"/>
      <c r="AP4" s="34"/>
    </row>
    <row r="5" spans="1:42" x14ac:dyDescent="0.25">
      <c r="A5" s="394" t="s">
        <v>24</v>
      </c>
      <c r="B5" s="394"/>
      <c r="C5" s="395">
        <v>43850</v>
      </c>
      <c r="D5" s="396"/>
      <c r="E5" s="396"/>
      <c r="F5" s="396"/>
      <c r="G5" s="397"/>
      <c r="H5" s="398"/>
      <c r="I5" s="398"/>
      <c r="J5" s="398"/>
      <c r="K5" s="398"/>
      <c r="L5" s="399"/>
      <c r="M5" s="400" t="s">
        <v>211</v>
      </c>
      <c r="N5" s="401"/>
      <c r="O5" s="401"/>
      <c r="P5" s="401"/>
      <c r="Q5" s="401"/>
      <c r="R5" s="401"/>
      <c r="S5" s="401"/>
      <c r="T5" s="401"/>
      <c r="U5" s="401"/>
      <c r="V5" s="402"/>
      <c r="W5" s="38" t="s">
        <v>25</v>
      </c>
      <c r="X5" s="70" t="s">
        <v>161</v>
      </c>
      <c r="Y5" s="40" t="s">
        <v>26</v>
      </c>
      <c r="Z5" s="403"/>
      <c r="AA5" s="404"/>
      <c r="AB5" s="38" t="s">
        <v>27</v>
      </c>
      <c r="AC5" s="70"/>
      <c r="AD5" s="42" t="s">
        <v>28</v>
      </c>
      <c r="AE5" s="43"/>
      <c r="AF5" s="405"/>
      <c r="AG5" s="405"/>
      <c r="AH5" s="71" t="s">
        <v>29</v>
      </c>
      <c r="AI5" s="71" t="s">
        <v>30</v>
      </c>
      <c r="AJ5" s="71" t="s">
        <v>31</v>
      </c>
      <c r="AK5" s="71"/>
      <c r="AL5" s="71" t="s">
        <v>136</v>
      </c>
      <c r="AM5" s="71"/>
      <c r="AN5" s="71" t="s">
        <v>32</v>
      </c>
      <c r="AO5" s="71"/>
      <c r="AP5" s="71"/>
    </row>
    <row r="6" spans="1:42" x14ac:dyDescent="0.25">
      <c r="A6" s="385" t="s">
        <v>33</v>
      </c>
      <c r="B6" s="385"/>
      <c r="C6" s="385"/>
      <c r="D6" s="385"/>
      <c r="E6" s="385"/>
      <c r="F6" s="385"/>
      <c r="G6" s="386" t="s">
        <v>34</v>
      </c>
      <c r="H6" s="387"/>
      <c r="I6" s="387"/>
      <c r="J6" s="387"/>
      <c r="K6" s="387"/>
      <c r="L6" s="387"/>
      <c r="M6" s="387"/>
      <c r="N6" s="387"/>
      <c r="O6" s="387"/>
      <c r="P6" s="387"/>
      <c r="Q6" s="387"/>
      <c r="R6" s="387"/>
      <c r="S6" s="387"/>
      <c r="T6" s="387"/>
      <c r="U6" s="387"/>
      <c r="V6" s="387"/>
      <c r="W6" s="387"/>
      <c r="X6" s="390"/>
      <c r="Y6" s="387"/>
      <c r="Z6" s="387"/>
      <c r="AA6" s="387"/>
      <c r="AB6" s="388"/>
      <c r="AC6" s="237" t="s">
        <v>35</v>
      </c>
      <c r="AD6" s="241" t="s">
        <v>36</v>
      </c>
      <c r="AE6" s="242"/>
      <c r="AF6" s="242"/>
      <c r="AG6" s="242"/>
      <c r="AH6" s="34" t="s">
        <v>37</v>
      </c>
      <c r="AI6" s="34" t="s">
        <v>38</v>
      </c>
      <c r="AJ6" s="34"/>
      <c r="AK6" s="34"/>
      <c r="AL6" s="34"/>
      <c r="AM6" s="34"/>
      <c r="AN6" s="34" t="s">
        <v>39</v>
      </c>
      <c r="AO6" s="34"/>
      <c r="AP6" s="34"/>
    </row>
    <row r="7" spans="1:42" x14ac:dyDescent="0.25">
      <c r="A7" s="230" t="s">
        <v>40</v>
      </c>
      <c r="B7" s="228" t="s">
        <v>41</v>
      </c>
      <c r="C7" s="230" t="s">
        <v>42</v>
      </c>
      <c r="D7" s="230" t="s">
        <v>5</v>
      </c>
      <c r="E7" s="230" t="s">
        <v>43</v>
      </c>
      <c r="F7" s="232" t="s">
        <v>44</v>
      </c>
      <c r="G7" s="385" t="s">
        <v>45</v>
      </c>
      <c r="H7" s="385"/>
      <c r="I7" s="385"/>
      <c r="J7" s="385"/>
      <c r="K7" s="386" t="s">
        <v>46</v>
      </c>
      <c r="L7" s="387"/>
      <c r="M7" s="387"/>
      <c r="N7" s="387"/>
      <c r="O7" s="387"/>
      <c r="P7" s="387"/>
      <c r="Q7" s="387"/>
      <c r="R7" s="387"/>
      <c r="S7" s="387"/>
      <c r="T7" s="388"/>
      <c r="U7" s="386" t="s">
        <v>47</v>
      </c>
      <c r="V7" s="387"/>
      <c r="W7" s="387"/>
      <c r="X7" s="387"/>
      <c r="Y7" s="387"/>
      <c r="Z7" s="387"/>
      <c r="AA7" s="387"/>
      <c r="AB7" s="388"/>
      <c r="AC7" s="240"/>
      <c r="AD7" s="241"/>
      <c r="AE7" s="242"/>
      <c r="AF7" s="242"/>
      <c r="AG7" s="242"/>
      <c r="AH7" s="34" t="s">
        <v>48</v>
      </c>
      <c r="AI7" s="34" t="s">
        <v>49</v>
      </c>
      <c r="AJ7" s="34" t="s">
        <v>50</v>
      </c>
      <c r="AK7" s="72"/>
      <c r="AL7" s="72"/>
      <c r="AM7" s="72"/>
      <c r="AN7" s="72"/>
      <c r="AO7" s="72"/>
      <c r="AP7" s="72"/>
    </row>
    <row r="8" spans="1:42" x14ac:dyDescent="0.25">
      <c r="A8" s="230"/>
      <c r="B8" s="238"/>
      <c r="C8" s="230"/>
      <c r="D8" s="230"/>
      <c r="E8" s="230"/>
      <c r="F8" s="232"/>
      <c r="G8" s="389" t="s">
        <v>51</v>
      </c>
      <c r="H8" s="389"/>
      <c r="I8" s="389"/>
      <c r="J8" s="389"/>
      <c r="K8" s="226" t="s">
        <v>52</v>
      </c>
      <c r="L8" s="232" t="s">
        <v>53</v>
      </c>
      <c r="M8" s="232" t="s">
        <v>54</v>
      </c>
      <c r="N8" s="237" t="s">
        <v>55</v>
      </c>
      <c r="O8" s="230" t="s">
        <v>56</v>
      </c>
      <c r="P8" s="238" t="s">
        <v>57</v>
      </c>
      <c r="Q8" s="228" t="s">
        <v>58</v>
      </c>
      <c r="R8" s="230" t="s">
        <v>59</v>
      </c>
      <c r="S8" s="228" t="s">
        <v>60</v>
      </c>
      <c r="T8" s="228" t="s">
        <v>61</v>
      </c>
      <c r="U8" s="227" t="s">
        <v>62</v>
      </c>
      <c r="V8" s="230" t="s">
        <v>63</v>
      </c>
      <c r="W8" s="226" t="s">
        <v>64</v>
      </c>
      <c r="X8" s="228" t="s">
        <v>65</v>
      </c>
      <c r="Y8" s="230" t="s">
        <v>66</v>
      </c>
      <c r="Z8" s="230"/>
      <c r="AA8" s="230"/>
      <c r="AB8" s="230"/>
      <c r="AC8" s="240"/>
      <c r="AD8" s="243"/>
      <c r="AE8" s="239"/>
      <c r="AF8" s="239"/>
      <c r="AG8" s="239"/>
      <c r="AH8" s="72" t="s">
        <v>67</v>
      </c>
      <c r="AI8" s="72" t="s">
        <v>68</v>
      </c>
      <c r="AJ8" s="72" t="s">
        <v>69</v>
      </c>
      <c r="AK8" s="72"/>
      <c r="AL8" s="72" t="s">
        <v>70</v>
      </c>
      <c r="AM8" s="72"/>
      <c r="AN8" s="72"/>
      <c r="AO8" s="34" t="s">
        <v>71</v>
      </c>
      <c r="AP8" s="72"/>
    </row>
    <row r="9" spans="1:42" ht="38.25" x14ac:dyDescent="0.25">
      <c r="A9" s="228"/>
      <c r="B9" s="229"/>
      <c r="C9" s="228"/>
      <c r="D9" s="228"/>
      <c r="E9" s="228"/>
      <c r="F9" s="237"/>
      <c r="G9" s="45" t="s">
        <v>4</v>
      </c>
      <c r="H9" s="45" t="s">
        <v>3</v>
      </c>
      <c r="I9" s="45"/>
      <c r="J9" s="46" t="s">
        <v>72</v>
      </c>
      <c r="K9" s="227"/>
      <c r="L9" s="232"/>
      <c r="M9" s="232"/>
      <c r="N9" s="236"/>
      <c r="O9" s="230"/>
      <c r="P9" s="229"/>
      <c r="Q9" s="229"/>
      <c r="R9" s="230"/>
      <c r="S9" s="229"/>
      <c r="T9" s="229"/>
      <c r="U9" s="231"/>
      <c r="V9" s="230"/>
      <c r="W9" s="227"/>
      <c r="X9" s="229"/>
      <c r="Y9" s="47" t="s">
        <v>73</v>
      </c>
      <c r="Z9" s="47" t="s">
        <v>74</v>
      </c>
      <c r="AA9" s="48" t="s">
        <v>75</v>
      </c>
      <c r="AB9" s="48" t="s">
        <v>76</v>
      </c>
      <c r="AC9" s="236"/>
      <c r="AD9" s="73" t="s">
        <v>77</v>
      </c>
      <c r="AE9" s="49" t="s">
        <v>78</v>
      </c>
      <c r="AF9" s="49" t="s">
        <v>79</v>
      </c>
      <c r="AG9" s="47" t="s">
        <v>80</v>
      </c>
      <c r="AH9" s="72" t="s">
        <v>81</v>
      </c>
      <c r="AI9" s="72" t="s">
        <v>15</v>
      </c>
      <c r="AJ9" s="72"/>
      <c r="AK9" s="72"/>
      <c r="AL9" s="72" t="s">
        <v>82</v>
      </c>
      <c r="AM9" s="72"/>
      <c r="AN9" s="72"/>
      <c r="AO9" s="34" t="s">
        <v>83</v>
      </c>
      <c r="AP9" s="72"/>
    </row>
    <row r="10" spans="1:42" ht="41.25" customHeight="1" x14ac:dyDescent="0.25">
      <c r="A10" s="373" t="s">
        <v>212</v>
      </c>
      <c r="B10" s="332" t="s">
        <v>213</v>
      </c>
      <c r="C10" s="375" t="s">
        <v>214</v>
      </c>
      <c r="D10" s="378" t="s">
        <v>84</v>
      </c>
      <c r="E10" s="375" t="s">
        <v>215</v>
      </c>
      <c r="F10" s="345" t="s">
        <v>216</v>
      </c>
      <c r="G10" s="316" t="s">
        <v>9</v>
      </c>
      <c r="H10" s="316" t="s">
        <v>95</v>
      </c>
      <c r="I10" s="74" t="str">
        <f>CONCATENATE(G10,H10)</f>
        <v>RARA VEZMAYOR</v>
      </c>
      <c r="J10" s="296" t="str">
        <f>I11</f>
        <v>1. ALTO</v>
      </c>
      <c r="K10" s="370" t="s">
        <v>217</v>
      </c>
      <c r="L10" s="75" t="s">
        <v>85</v>
      </c>
      <c r="M10" s="64" t="s">
        <v>7</v>
      </c>
      <c r="N10" s="53">
        <f>IF(M10="ASIGNADO",15,IF(M10="NO ASIGNADO",0,""))</f>
        <v>15</v>
      </c>
      <c r="O10" s="185">
        <f>SUM(N10:N16)</f>
        <v>100</v>
      </c>
      <c r="P10" s="187" t="s">
        <v>67</v>
      </c>
      <c r="Q10" s="190">
        <f>IF(Q13="DÉBIL",0,IF(Q13="MODERADO",50,IF(Q13="FUERTE",100,"")))</f>
        <v>100</v>
      </c>
      <c r="R10" s="301"/>
      <c r="S10" s="174" t="s">
        <v>86</v>
      </c>
      <c r="T10" s="174" t="s">
        <v>86</v>
      </c>
      <c r="U10" s="175" t="s">
        <v>115</v>
      </c>
      <c r="V10" s="177" t="s">
        <v>102</v>
      </c>
      <c r="W10" s="337" t="s">
        <v>218</v>
      </c>
      <c r="X10" s="363" t="s">
        <v>219</v>
      </c>
      <c r="Y10" s="339" t="s">
        <v>220</v>
      </c>
      <c r="Z10" s="366">
        <v>44196</v>
      </c>
      <c r="AA10" s="167" t="s">
        <v>91</v>
      </c>
      <c r="AB10" s="345" t="s">
        <v>221</v>
      </c>
      <c r="AC10" s="369"/>
      <c r="AD10" s="262"/>
      <c r="AE10" s="278" t="s">
        <v>222</v>
      </c>
      <c r="AF10" s="205" t="s">
        <v>223</v>
      </c>
      <c r="AG10" s="154"/>
      <c r="AH10" s="34" t="s">
        <v>89</v>
      </c>
      <c r="AI10" s="34" t="s">
        <v>90</v>
      </c>
      <c r="AJ10" s="34" t="s">
        <v>21</v>
      </c>
      <c r="AK10" s="34" t="s">
        <v>71</v>
      </c>
      <c r="AL10" s="34" t="s">
        <v>21</v>
      </c>
      <c r="AM10" s="34"/>
      <c r="AN10" s="34" t="s">
        <v>91</v>
      </c>
      <c r="AO10" s="34" t="s">
        <v>92</v>
      </c>
      <c r="AP10" s="34"/>
    </row>
    <row r="11" spans="1:42" ht="55.5" customHeight="1" x14ac:dyDescent="0.25">
      <c r="A11" s="373"/>
      <c r="B11" s="333"/>
      <c r="C11" s="376"/>
      <c r="D11" s="379"/>
      <c r="E11" s="381"/>
      <c r="F11" s="383"/>
      <c r="G11" s="316"/>
      <c r="H11" s="316"/>
      <c r="I11" s="74" t="str">
        <f>IF(I10="RARA VEZINSIGNIFICANTE","1. BAJO",IF(I10="RARA VEZMENOR","2. BAJO",IF(I10="IMPROBABLEINSIGNIFICANTE","3. BAJO",IF(I10="IMPROBABLEMENOR","4. BAJO",IF(I10="POSIBLEINSIGNIFICANTE","5. BAJO",IF(I10="RARA VEZMODERADO","1. MODERADO",IF(I10="IMPROBABLEMODERADO","2. MODERADO",IF(I10="POSIBLEMENOR","3. MODERADO",IF(I10="PROBABLEINSIGNIFICANTE","4. MODERADO",IF(I10="RARA VEZMAYOR","1. ALTO",IF(I10="IMPROBABLEMAYOR","2. ALTO",IF(I10="POSIBLEMODERADO","3. ALTO",IF(I10="PROBABLEMENOR","4. ALTO",IF(I10="PROBABLEMODERADO","5. ALTO",IF(I10="CASI SEGUROINSIGNIFICANTE","6. ALTO",IF(I10="CASI SEGUROMENOR","7. ALTO",IF(I10="RARA VEZCATASTRÓFICO","1. EXTREMO",IF(I10="IMPROBABLECATASTRÓFICO","2. EXTREMO",IF(I10="POSIBLEMAYOR","3. EXTREMO",IF(I10="POSIBLECATASTRÓFICO","4. EXTREMO",IF(I10="PROBABLEMAYOR","5. EXTREMO",IF(I10="PROBABLECATASTRÓFICO","6. EXTREMO",IF(I10="CASI SEGUROMODERADO","7. EXTREMO",IF(I10="CASI SEGUROMAYOR","8. EXTREMO",IF(I10="CASI SEGUROCATASTRÓFICO","9. EXTREMO","")))))))))))))))))))))))))</f>
        <v>1. ALTO</v>
      </c>
      <c r="J11" s="297"/>
      <c r="K11" s="371"/>
      <c r="L11" s="76" t="s">
        <v>93</v>
      </c>
      <c r="M11" s="5" t="s">
        <v>19</v>
      </c>
      <c r="N11" s="56">
        <f>IF(M11="ADECUADO",15,IF(M11="INADECUADO",0,""))</f>
        <v>15</v>
      </c>
      <c r="O11" s="186"/>
      <c r="P11" s="188"/>
      <c r="Q11" s="190"/>
      <c r="R11" s="302"/>
      <c r="S11" s="174"/>
      <c r="T11" s="174"/>
      <c r="U11" s="175"/>
      <c r="V11" s="178"/>
      <c r="W11" s="337"/>
      <c r="X11" s="364"/>
      <c r="Y11" s="340"/>
      <c r="Z11" s="367"/>
      <c r="AA11" s="168"/>
      <c r="AB11" s="345"/>
      <c r="AC11" s="369"/>
      <c r="AD11" s="262"/>
      <c r="AE11" s="278"/>
      <c r="AF11" s="205"/>
      <c r="AG11" s="154"/>
      <c r="AH11" s="34" t="s">
        <v>86</v>
      </c>
      <c r="AI11" s="34" t="s">
        <v>94</v>
      </c>
      <c r="AJ11" s="34"/>
      <c r="AK11" s="34"/>
      <c r="AL11" s="34" t="s">
        <v>95</v>
      </c>
      <c r="AM11" s="34"/>
      <c r="AN11" s="34" t="s">
        <v>88</v>
      </c>
      <c r="AO11" s="34" t="s">
        <v>96</v>
      </c>
      <c r="AP11" s="34"/>
    </row>
    <row r="12" spans="1:42" ht="69" customHeight="1" x14ac:dyDescent="0.25">
      <c r="A12" s="373"/>
      <c r="B12" s="333"/>
      <c r="C12" s="376"/>
      <c r="D12" s="379"/>
      <c r="E12" s="382"/>
      <c r="F12" s="383"/>
      <c r="G12" s="316"/>
      <c r="H12" s="316"/>
      <c r="I12" s="74" t="str">
        <f>IF(OR(I11="1. BAJO",I11="2. BAJO",I11="3. BAJO",I11="4. BAJO",I11="5. BAJO"),"BAJO",IF(OR(I11="1. MODERADO",I11="2. MODERADO",I11="3. MODERADO",I11="4. MODERADO"),"MODERADO",IF(OR(I11="1. ALTO",I11="2. ALTO",I11="3. ALTO",I11="4. ALTO",I11="5. ALTO",I11="6. ALTO",I11="7. ALTO"),"ALTO",IF(OR(I11="1. EXTREMO",I11="2. EXTREMO",I11="3. EXTREMO",I11="4. EXTREMO",I11="5. EXTREMO",I11="6. EXTREMO",I11="7. EXTREMO",I11="8. EXTREMO",I11="9. EXTREMO"),"EXTREMO",""))))</f>
        <v>ALTO</v>
      </c>
      <c r="J12" s="297"/>
      <c r="K12" s="371"/>
      <c r="L12" s="77" t="s">
        <v>97</v>
      </c>
      <c r="M12" s="5" t="s">
        <v>98</v>
      </c>
      <c r="N12" s="56">
        <f>IF(M12="OPORTUNA",15,IF(M12="INOPORTUNA",0,""))</f>
        <v>15</v>
      </c>
      <c r="O12" s="186"/>
      <c r="P12" s="188"/>
      <c r="Q12" s="190"/>
      <c r="R12" s="302"/>
      <c r="S12" s="58" t="s">
        <v>99</v>
      </c>
      <c r="T12" s="58" t="s">
        <v>100</v>
      </c>
      <c r="U12" s="175"/>
      <c r="V12" s="178"/>
      <c r="W12" s="337"/>
      <c r="X12" s="364"/>
      <c r="Y12" s="340"/>
      <c r="Z12" s="367"/>
      <c r="AA12" s="168"/>
      <c r="AB12" s="345"/>
      <c r="AC12" s="369"/>
      <c r="AD12" s="262"/>
      <c r="AE12" s="278"/>
      <c r="AF12" s="205"/>
      <c r="AG12" s="154"/>
      <c r="AH12" s="34" t="s">
        <v>87</v>
      </c>
      <c r="AI12" s="34" t="s">
        <v>101</v>
      </c>
      <c r="AJ12" s="34" t="s">
        <v>102</v>
      </c>
      <c r="AK12" s="34" t="s">
        <v>103</v>
      </c>
      <c r="AL12" s="34" t="s">
        <v>104</v>
      </c>
      <c r="AM12" s="34"/>
      <c r="AN12" s="34"/>
      <c r="AO12" s="34" t="s">
        <v>105</v>
      </c>
      <c r="AP12" s="34"/>
    </row>
    <row r="13" spans="1:42" ht="86.25" customHeight="1" x14ac:dyDescent="0.25">
      <c r="A13" s="373"/>
      <c r="B13" s="333"/>
      <c r="C13" s="376"/>
      <c r="D13" s="379"/>
      <c r="E13" s="60" t="s">
        <v>106</v>
      </c>
      <c r="F13" s="383"/>
      <c r="G13" s="316"/>
      <c r="H13" s="316"/>
      <c r="I13" s="74"/>
      <c r="J13" s="297"/>
      <c r="K13" s="371"/>
      <c r="L13" s="76" t="s">
        <v>224</v>
      </c>
      <c r="M13" s="5" t="s">
        <v>107</v>
      </c>
      <c r="N13" s="56">
        <f>IF(M13="PREVENIR",15,IF(M13="DETECTAR",10,IF(M13="NO ES UN CONTROL",0,"")))</f>
        <v>15</v>
      </c>
      <c r="O13" s="156" t="str">
        <f>IF(O10&lt;86,"DÉBIL",IF(O10&lt;96,"MODERADO",IF(O10&lt;101,"FUERTE","")))</f>
        <v>FUERTE</v>
      </c>
      <c r="P13" s="188"/>
      <c r="Q13" s="158" t="str">
        <f>IF(AND(O13="FUERTE",P10="FUERTE (SIEMPRE SE EJECUTA)"),"FUERTE",IF(OR(O13="DÉBIL",P10="DÉBIL (NO SE EJECUTA)"),"DÉBIL",IF(OR(O13="MODERADO",P10="MODERADO (ALGUNAS VECES)"),"MODERADO")))</f>
        <v>FUERTE</v>
      </c>
      <c r="R13" s="280" t="str">
        <f>IF(AND(O13="FUERTE",P10="FUERTE (SIEMPRE SE EJECUTA)"),"NO","SÍ")</f>
        <v>NO</v>
      </c>
      <c r="S13" s="162">
        <f>IF(AND($Q$13="FUERTE",$S$10="DIRECTAMENTE",$T$10="DIRECTAMENTE"),2,IF(AND($Q$13="FUERTE",$S$10="DIRECTAMENTE",$T$10="INDIRECTAMENTE"),2,IF(AND($Q$13="FUERTE",$S$10="DIRECTAMENTE",$T$10="NO DISMINUYE"),2,IF(AND($Q$13="FUERTE",$S$10="NO DISMINUYE",$T$10="DIRECTAMENTE"),0,IF(AND($Q$13="MODERADO",$S$10="DIRECTAMENTE",$T$10="DIRECTAMENTE"),1,IF(AND($Q$13="MODERADO",$S$10="DIRECTAMENTE",$T$10="INDIRECTAMENTE"),1,IF(AND($Q$13="MODERADO",$S$10="DIRECTAMENTE",$T$10="NO DISMINUYE"),1,IF(AND($Q$13="MODERADO",$S$10="NO DISMINUYE",$T$10="DIRECTAMENTE"),0,"N/A"))))))))</f>
        <v>2</v>
      </c>
      <c r="T13" s="163">
        <f>IF(AND($Q$13="FUERTE",$S$10="DIRECTAMENTE",$T$10="DIRECTAMENTE"),2,IF(AND($Q$13="FUERTE",$S$10="DIRECTAMENTE",$T$10="INDIRECTAMENTE"),1,IF(AND($Q$13="FUERTE",$S$10="DIRECTAMENTE",$T$10="NO DISMINUYE"),0,IF(AND($Q$13="FUERTE",$S$10="NO DISMINUYE",$T$10="DIRECTAMENTE"),2,IF(AND($Q$13="MODERADO",$S$10="DIRECTAMENTE",$T$10="DIRECTAMENTE"),1,IF(AND($Q$13="MODERADO",$S$10="DIRECTAMENTE",$T$10="INDIRECTAMENTE"),0,IF(AND($Q$13="MODERADO",$S$10="DIRECTAMENTE",$T$10="NO DISMINUYE"),0,IF(AND($Q$13="MODERADO",$S$10="NO DISMINUYE",$T$10="DIRECTAMENTE"),1,"N/A"))))))))</f>
        <v>2</v>
      </c>
      <c r="U13" s="175"/>
      <c r="V13" s="178"/>
      <c r="W13" s="337"/>
      <c r="X13" s="364"/>
      <c r="Y13" s="340"/>
      <c r="Z13" s="368"/>
      <c r="AA13" s="168"/>
      <c r="AB13" s="345"/>
      <c r="AC13" s="369"/>
      <c r="AD13" s="262"/>
      <c r="AE13" s="278"/>
      <c r="AF13" s="205" t="s">
        <v>225</v>
      </c>
      <c r="AG13" s="154"/>
      <c r="AH13" s="34" t="s">
        <v>86</v>
      </c>
      <c r="AI13" s="34"/>
      <c r="AJ13" s="34" t="s">
        <v>84</v>
      </c>
      <c r="AK13" s="34" t="s">
        <v>108</v>
      </c>
      <c r="AL13" s="34"/>
      <c r="AM13" s="34"/>
      <c r="AN13" s="34"/>
      <c r="AO13" s="34" t="s">
        <v>109</v>
      </c>
      <c r="AP13" s="34"/>
    </row>
    <row r="14" spans="1:42" ht="75.75" customHeight="1" x14ac:dyDescent="0.25">
      <c r="A14" s="373"/>
      <c r="B14" s="333"/>
      <c r="C14" s="376"/>
      <c r="D14" s="379"/>
      <c r="E14" s="312" t="s">
        <v>226</v>
      </c>
      <c r="F14" s="383"/>
      <c r="G14" s="316"/>
      <c r="H14" s="316"/>
      <c r="I14" s="74"/>
      <c r="J14" s="297"/>
      <c r="K14" s="371"/>
      <c r="L14" s="76" t="s">
        <v>110</v>
      </c>
      <c r="M14" s="5" t="s">
        <v>29</v>
      </c>
      <c r="N14" s="56">
        <f>IF(M14="CONFIABLE",15,IF(M14="NO CONFIABLE",0,""))</f>
        <v>15</v>
      </c>
      <c r="O14" s="157"/>
      <c r="P14" s="188"/>
      <c r="Q14" s="158"/>
      <c r="R14" s="280"/>
      <c r="S14" s="162"/>
      <c r="T14" s="164"/>
      <c r="U14" s="175"/>
      <c r="V14" s="178"/>
      <c r="W14" s="337"/>
      <c r="X14" s="364"/>
      <c r="Y14" s="340"/>
      <c r="Z14" s="60" t="s">
        <v>111</v>
      </c>
      <c r="AA14" s="168"/>
      <c r="AB14" s="345"/>
      <c r="AC14" s="369"/>
      <c r="AD14" s="262"/>
      <c r="AE14" s="278"/>
      <c r="AF14" s="205"/>
      <c r="AG14" s="154"/>
      <c r="AH14" s="34" t="s">
        <v>112</v>
      </c>
      <c r="AI14" s="34"/>
      <c r="AJ14" s="34" t="s">
        <v>113</v>
      </c>
      <c r="AK14" s="34" t="s">
        <v>107</v>
      </c>
      <c r="AL14" s="34" t="s">
        <v>114</v>
      </c>
      <c r="AM14" s="34"/>
      <c r="AN14" s="34"/>
      <c r="AO14" s="34" t="s">
        <v>115</v>
      </c>
      <c r="AP14" s="34"/>
    </row>
    <row r="15" spans="1:42" ht="66.75" customHeight="1" x14ac:dyDescent="0.25">
      <c r="A15" s="373"/>
      <c r="B15" s="333"/>
      <c r="C15" s="376"/>
      <c r="D15" s="379"/>
      <c r="E15" s="312"/>
      <c r="F15" s="383"/>
      <c r="G15" s="316"/>
      <c r="H15" s="316"/>
      <c r="I15" s="74"/>
      <c r="J15" s="297"/>
      <c r="K15" s="371"/>
      <c r="L15" s="76" t="s">
        <v>116</v>
      </c>
      <c r="M15" s="5" t="s">
        <v>37</v>
      </c>
      <c r="N15" s="56">
        <f>IF(M15="SE INVESTIGAN Y SE RESUELVEN OPORTUNAMENTE",15,IF(M15="NO SE INVESTIGAN Y SE RESUELVEN OPORTUNAMENTE",0,""))</f>
        <v>15</v>
      </c>
      <c r="O15" s="157"/>
      <c r="P15" s="188"/>
      <c r="Q15" s="158"/>
      <c r="R15" s="280"/>
      <c r="S15" s="162"/>
      <c r="T15" s="164"/>
      <c r="U15" s="175"/>
      <c r="V15" s="178"/>
      <c r="W15" s="337"/>
      <c r="X15" s="364"/>
      <c r="Y15" s="340"/>
      <c r="Z15" s="324" t="s">
        <v>227</v>
      </c>
      <c r="AA15" s="168"/>
      <c r="AB15" s="345"/>
      <c r="AC15" s="369"/>
      <c r="AD15" s="262"/>
      <c r="AE15" s="278"/>
      <c r="AF15" s="205"/>
      <c r="AG15" s="154"/>
      <c r="AH15" s="34" t="s">
        <v>94</v>
      </c>
      <c r="AI15" s="34"/>
      <c r="AJ15" s="34"/>
      <c r="AK15" s="34"/>
      <c r="AL15" s="34"/>
      <c r="AM15" s="34"/>
      <c r="AN15" s="34"/>
      <c r="AO15" s="34" t="s">
        <v>117</v>
      </c>
      <c r="AP15" s="34"/>
    </row>
    <row r="16" spans="1:42" ht="57.75" customHeight="1" x14ac:dyDescent="0.25">
      <c r="A16" s="374"/>
      <c r="B16" s="333"/>
      <c r="C16" s="377"/>
      <c r="D16" s="380"/>
      <c r="E16" s="349"/>
      <c r="F16" s="384"/>
      <c r="G16" s="317"/>
      <c r="H16" s="317"/>
      <c r="I16" s="74"/>
      <c r="J16" s="297"/>
      <c r="K16" s="372"/>
      <c r="L16" s="78" t="s">
        <v>118</v>
      </c>
      <c r="M16" s="65" t="s">
        <v>48</v>
      </c>
      <c r="N16" s="63">
        <f>IF(M16="COMPLETA",10,IF(M16="INCOMPLETA",5,IF(M16="NO EXISTE",0,"")))</f>
        <v>10</v>
      </c>
      <c r="O16" s="157"/>
      <c r="P16" s="189"/>
      <c r="Q16" s="159"/>
      <c r="R16" s="281"/>
      <c r="S16" s="163"/>
      <c r="T16" s="164"/>
      <c r="U16" s="176"/>
      <c r="V16" s="178"/>
      <c r="W16" s="282"/>
      <c r="X16" s="365"/>
      <c r="Y16" s="341"/>
      <c r="Z16" s="320"/>
      <c r="AA16" s="169"/>
      <c r="AB16" s="339"/>
      <c r="AC16" s="342"/>
      <c r="AD16" s="292"/>
      <c r="AE16" s="279"/>
      <c r="AF16" s="206"/>
      <c r="AG16" s="155"/>
      <c r="AH16" s="34"/>
      <c r="AI16" s="34"/>
      <c r="AJ16" s="34"/>
      <c r="AK16" s="34"/>
      <c r="AL16" s="34"/>
      <c r="AM16" s="34"/>
      <c r="AN16" s="34"/>
      <c r="AO16" s="34" t="s">
        <v>119</v>
      </c>
      <c r="AP16" s="34"/>
    </row>
    <row r="17" spans="1:42" ht="41.25" customHeight="1" x14ac:dyDescent="0.25">
      <c r="A17" s="303" t="s">
        <v>228</v>
      </c>
      <c r="B17" s="332" t="s">
        <v>229</v>
      </c>
      <c r="C17" s="357" t="s">
        <v>230</v>
      </c>
      <c r="D17" s="310" t="s">
        <v>84</v>
      </c>
      <c r="E17" s="311" t="s">
        <v>231</v>
      </c>
      <c r="F17" s="360" t="s">
        <v>232</v>
      </c>
      <c r="G17" s="316" t="s">
        <v>9</v>
      </c>
      <c r="H17" s="316" t="s">
        <v>95</v>
      </c>
      <c r="I17" s="74" t="str">
        <f>CONCATENATE(G17,H17)</f>
        <v>RARA VEZMAYOR</v>
      </c>
      <c r="J17" s="296" t="str">
        <f>I18</f>
        <v>1. ALTO</v>
      </c>
      <c r="K17" s="354" t="s">
        <v>233</v>
      </c>
      <c r="L17" s="75" t="s">
        <v>85</v>
      </c>
      <c r="M17" s="64" t="s">
        <v>7</v>
      </c>
      <c r="N17" s="53">
        <f>IF(M17="ASIGNADO",15,IF(M17="NO ASIGNADO",0,""))</f>
        <v>15</v>
      </c>
      <c r="O17" s="185">
        <f>SUM(N17:N23)</f>
        <v>100</v>
      </c>
      <c r="P17" s="187" t="s">
        <v>67</v>
      </c>
      <c r="Q17" s="190">
        <f>IF(Q20="DÉBIL",0,IF(Q20="MODERADO",50,IF(Q20="FUERTE",100,"")))</f>
        <v>100</v>
      </c>
      <c r="R17" s="301"/>
      <c r="S17" s="174" t="s">
        <v>86</v>
      </c>
      <c r="T17" s="174" t="s">
        <v>86</v>
      </c>
      <c r="U17" s="175" t="s">
        <v>115</v>
      </c>
      <c r="V17" s="177" t="s">
        <v>102</v>
      </c>
      <c r="W17" s="337" t="s">
        <v>218</v>
      </c>
      <c r="X17" s="337" t="s">
        <v>234</v>
      </c>
      <c r="Y17" s="282" t="s">
        <v>235</v>
      </c>
      <c r="Z17" s="353">
        <v>44196</v>
      </c>
      <c r="AA17" s="167" t="s">
        <v>91</v>
      </c>
      <c r="AB17" s="337" t="s">
        <v>236</v>
      </c>
      <c r="AC17" s="343"/>
      <c r="AD17" s="262"/>
      <c r="AE17" s="278" t="s">
        <v>237</v>
      </c>
      <c r="AF17" s="205" t="s">
        <v>238</v>
      </c>
      <c r="AG17" s="154"/>
      <c r="AH17" s="34" t="s">
        <v>89</v>
      </c>
      <c r="AI17" s="34" t="s">
        <v>90</v>
      </c>
      <c r="AJ17" s="34" t="s">
        <v>21</v>
      </c>
      <c r="AK17" s="34" t="s">
        <v>71</v>
      </c>
      <c r="AL17" s="34" t="s">
        <v>21</v>
      </c>
      <c r="AM17" s="34"/>
      <c r="AN17" s="34" t="s">
        <v>91</v>
      </c>
      <c r="AO17" s="34" t="s">
        <v>92</v>
      </c>
      <c r="AP17" s="34"/>
    </row>
    <row r="18" spans="1:42" ht="55.5" customHeight="1" x14ac:dyDescent="0.25">
      <c r="A18" s="303"/>
      <c r="B18" s="333"/>
      <c r="C18" s="358"/>
      <c r="D18" s="175"/>
      <c r="E18" s="312"/>
      <c r="F18" s="361"/>
      <c r="G18" s="316"/>
      <c r="H18" s="316"/>
      <c r="I18" s="74" t="str">
        <f>IF(I17="RARA VEZINSIGNIFICANTE","1. BAJO",IF(I17="RARA VEZMENOR","2. BAJO",IF(I17="IMPROBABLEINSIGNIFICANTE","3. BAJO",IF(I17="IMPROBABLEMENOR","4. BAJO",IF(I17="POSIBLEINSIGNIFICANTE","5. BAJO",IF(I17="RARA VEZMODERADO","1. MODERADO",IF(I17="IMPROBABLEMODERADO","2. MODERADO",IF(I17="POSIBLEMENOR","3. MODERADO",IF(I17="PROBABLEINSIGNIFICANTE","4. MODERADO",IF(I17="RARA VEZMAYOR","1. ALTO",IF(I17="IMPROBABLEMAYOR","2. ALTO",IF(I17="POSIBLEMODERADO","3. ALTO",IF(I17="PROBABLEMENOR","4. ALTO",IF(I17="PROBABLEMODERADO","5. ALTO",IF(I17="CASI SEGUROINSIGNIFICANTE","6. ALTO",IF(I17="CASI SEGUROMENOR","7. ALTO",IF(I17="RARA VEZCATASTRÓFICO","1. EXTREMO",IF(I17="IMPROBABLECATASTRÓFICO","2. EXTREMO",IF(I17="POSIBLEMAYOR","3. EXTREMO",IF(I17="POSIBLECATASTRÓFICO","4. EXTREMO",IF(I17="PROBABLEMAYOR","5. EXTREMO",IF(I17="PROBABLECATASTRÓFICO","6. EXTREMO",IF(I17="CASI SEGUROMODERADO","7. EXTREMO",IF(I17="CASI SEGUROMAYOR","8. EXTREMO",IF(I17="CASI SEGUROCATASTRÓFICO","9. EXTREMO","")))))))))))))))))))))))))</f>
        <v>1. ALTO</v>
      </c>
      <c r="J18" s="297"/>
      <c r="K18" s="355"/>
      <c r="L18" s="76" t="s">
        <v>93</v>
      </c>
      <c r="M18" s="5" t="s">
        <v>19</v>
      </c>
      <c r="N18" s="56">
        <f>IF(M18="ADECUADO",15,IF(M18="INADECUADO",0,""))</f>
        <v>15</v>
      </c>
      <c r="O18" s="186"/>
      <c r="P18" s="188"/>
      <c r="Q18" s="190"/>
      <c r="R18" s="302"/>
      <c r="S18" s="174"/>
      <c r="T18" s="174"/>
      <c r="U18" s="175"/>
      <c r="V18" s="178"/>
      <c r="W18" s="337"/>
      <c r="X18" s="338"/>
      <c r="Y18" s="286"/>
      <c r="Z18" s="319"/>
      <c r="AA18" s="168"/>
      <c r="AB18" s="338"/>
      <c r="AC18" s="343"/>
      <c r="AD18" s="262"/>
      <c r="AE18" s="278"/>
      <c r="AF18" s="205"/>
      <c r="AG18" s="154"/>
      <c r="AH18" s="34" t="s">
        <v>86</v>
      </c>
      <c r="AI18" s="34" t="s">
        <v>94</v>
      </c>
      <c r="AJ18" s="34"/>
      <c r="AK18" s="34"/>
      <c r="AL18" s="34" t="s">
        <v>95</v>
      </c>
      <c r="AM18" s="34"/>
      <c r="AN18" s="34" t="s">
        <v>88</v>
      </c>
      <c r="AO18" s="34" t="s">
        <v>96</v>
      </c>
      <c r="AP18" s="34"/>
    </row>
    <row r="19" spans="1:42" ht="69" customHeight="1" x14ac:dyDescent="0.25">
      <c r="A19" s="303"/>
      <c r="B19" s="333"/>
      <c r="C19" s="358"/>
      <c r="D19" s="175"/>
      <c r="E19" s="312"/>
      <c r="F19" s="361"/>
      <c r="G19" s="316"/>
      <c r="H19" s="316"/>
      <c r="I19" s="74" t="str">
        <f>IF(OR(I18="1. BAJO",I18="2. BAJO",I18="3. BAJO",I18="4. BAJO",I18="5. BAJO"),"BAJO",IF(OR(I18="1. MODERADO",I18="2. MODERADO",I18="3. MODERADO",I18="4. MODERADO"),"MODERADO",IF(OR(I18="1. ALTO",I18="2. ALTO",I18="3. ALTO",I18="4. ALTO",I18="5. ALTO",I18="6. ALTO",I18="7. ALTO"),"ALTO",IF(OR(I18="1. EXTREMO",I18="2. EXTREMO",I18="3. EXTREMO",I18="4. EXTREMO",I18="5. EXTREMO",I18="6. EXTREMO",I18="7. EXTREMO",I18="8. EXTREMO",I18="9. EXTREMO"),"EXTREMO",""))))</f>
        <v>ALTO</v>
      </c>
      <c r="J19" s="297"/>
      <c r="K19" s="355"/>
      <c r="L19" s="77" t="s">
        <v>97</v>
      </c>
      <c r="M19" s="5" t="s">
        <v>98</v>
      </c>
      <c r="N19" s="56">
        <f>IF(M19="OPORTUNA",15,IF(M19="INOPORTUNA",0,""))</f>
        <v>15</v>
      </c>
      <c r="O19" s="186"/>
      <c r="P19" s="188"/>
      <c r="Q19" s="190"/>
      <c r="R19" s="302"/>
      <c r="S19" s="58" t="s">
        <v>99</v>
      </c>
      <c r="T19" s="58" t="s">
        <v>100</v>
      </c>
      <c r="U19" s="175"/>
      <c r="V19" s="178"/>
      <c r="W19" s="337"/>
      <c r="X19" s="338"/>
      <c r="Y19" s="286"/>
      <c r="Z19" s="319"/>
      <c r="AA19" s="168"/>
      <c r="AB19" s="338"/>
      <c r="AC19" s="343"/>
      <c r="AD19" s="262"/>
      <c r="AE19" s="278"/>
      <c r="AF19" s="205"/>
      <c r="AG19" s="154"/>
      <c r="AH19" s="34" t="s">
        <v>87</v>
      </c>
      <c r="AI19" s="34" t="s">
        <v>101</v>
      </c>
      <c r="AJ19" s="34" t="s">
        <v>102</v>
      </c>
      <c r="AK19" s="34" t="s">
        <v>103</v>
      </c>
      <c r="AL19" s="34" t="s">
        <v>104</v>
      </c>
      <c r="AM19" s="34"/>
      <c r="AN19" s="34"/>
      <c r="AO19" s="34" t="s">
        <v>105</v>
      </c>
      <c r="AP19" s="34"/>
    </row>
    <row r="20" spans="1:42" ht="86.25" customHeight="1" x14ac:dyDescent="0.25">
      <c r="A20" s="303"/>
      <c r="B20" s="333"/>
      <c r="C20" s="358"/>
      <c r="D20" s="175"/>
      <c r="E20" s="60" t="s">
        <v>106</v>
      </c>
      <c r="F20" s="361"/>
      <c r="G20" s="316"/>
      <c r="H20" s="316"/>
      <c r="I20" s="74"/>
      <c r="J20" s="297"/>
      <c r="K20" s="355"/>
      <c r="L20" s="76" t="s">
        <v>224</v>
      </c>
      <c r="M20" s="5" t="s">
        <v>107</v>
      </c>
      <c r="N20" s="56">
        <f>IF(M20="PREVENIR",15,IF(M20="DETECTAR",10,IF(M20="NO ES UN CONTROL",0,"")))</f>
        <v>15</v>
      </c>
      <c r="O20" s="156" t="str">
        <f>IF(O17&lt;86,"DÉBIL",IF(O17&lt;96,"MODERADO",IF(O17&lt;101,"FUERTE","")))</f>
        <v>FUERTE</v>
      </c>
      <c r="P20" s="188"/>
      <c r="Q20" s="158" t="str">
        <f>IF(AND(O20="FUERTE",P17="FUERTE (SIEMPRE SE EJECUTA)"),"FUERTE",IF(OR(O20="DÉBIL",P17="DÉBIL (NO SE EJECUTA)"),"DÉBIL",IF(OR(O20="MODERADO",P17="MODERADO (ALGUNAS VECES)"),"MODERADO")))</f>
        <v>FUERTE</v>
      </c>
      <c r="R20" s="280" t="str">
        <f>IF(AND(O20="FUERTE",P17="FUERTE (SIEMPRE SE EJECUTA)"),"NO","SÍ")</f>
        <v>NO</v>
      </c>
      <c r="S20" s="162">
        <f>IF(AND($Q$13="FUERTE",$S$10="DIRECTAMENTE",$T$10="DIRECTAMENTE"),2,IF(AND($Q$13="FUERTE",$S$10="DIRECTAMENTE",$T$10="INDIRECTAMENTE"),2,IF(AND($Q$13="FUERTE",$S$10="DIRECTAMENTE",$T$10="NO DISMINUYE"),2,IF(AND($Q$13="FUERTE",$S$10="NO DISMINUYE",$T$10="DIRECTAMENTE"),0,IF(AND($Q$13="MODERADO",$S$10="DIRECTAMENTE",$T$10="DIRECTAMENTE"),1,IF(AND($Q$13="MODERADO",$S$10="DIRECTAMENTE",$T$10="INDIRECTAMENTE"),1,IF(AND($Q$13="MODERADO",$S$10="DIRECTAMENTE",$T$10="NO DISMINUYE"),1,IF(AND($Q$13="MODERADO",$S$10="NO DISMINUYE",$T$10="DIRECTAMENTE"),0,"N/A"))))))))</f>
        <v>2</v>
      </c>
      <c r="T20" s="163">
        <f>IF(AND($Q$13="FUERTE",$S$10="DIRECTAMENTE",$T$10="DIRECTAMENTE"),2,IF(AND($Q$13="FUERTE",$S$10="DIRECTAMENTE",$T$10="INDIRECTAMENTE"),1,IF(AND($Q$13="FUERTE",$S$10="DIRECTAMENTE",$T$10="NO DISMINUYE"),0,IF(AND($Q$13="FUERTE",$S$10="NO DISMINUYE",$T$10="DIRECTAMENTE"),2,IF(AND($Q$13="MODERADO",$S$10="DIRECTAMENTE",$T$10="DIRECTAMENTE"),1,IF(AND($Q$13="MODERADO",$S$10="DIRECTAMENTE",$T$10="INDIRECTAMENTE"),0,IF(AND($Q$13="MODERADO",$S$10="DIRECTAMENTE",$T$10="NO DISMINUYE"),0,IF(AND($Q$13="MODERADO",$S$10="NO DISMINUYE",$T$10="DIRECTAMENTE"),1,"N/A"))))))))</f>
        <v>2</v>
      </c>
      <c r="U20" s="175"/>
      <c r="V20" s="178"/>
      <c r="W20" s="337"/>
      <c r="X20" s="338"/>
      <c r="Y20" s="286"/>
      <c r="Z20" s="320"/>
      <c r="AA20" s="168"/>
      <c r="AB20" s="338"/>
      <c r="AC20" s="343"/>
      <c r="AD20" s="262"/>
      <c r="AE20" s="278"/>
      <c r="AF20" s="205" t="s">
        <v>239</v>
      </c>
      <c r="AG20" s="154"/>
      <c r="AH20" s="34" t="s">
        <v>86</v>
      </c>
      <c r="AI20" s="34"/>
      <c r="AJ20" s="34" t="s">
        <v>84</v>
      </c>
      <c r="AK20" s="34" t="s">
        <v>108</v>
      </c>
      <c r="AL20" s="34"/>
      <c r="AM20" s="34"/>
      <c r="AN20" s="34"/>
      <c r="AO20" s="34" t="s">
        <v>109</v>
      </c>
      <c r="AP20" s="34"/>
    </row>
    <row r="21" spans="1:42" ht="75.75" customHeight="1" x14ac:dyDescent="0.25">
      <c r="A21" s="303"/>
      <c r="B21" s="333"/>
      <c r="C21" s="358"/>
      <c r="D21" s="175"/>
      <c r="E21" s="312" t="s">
        <v>240</v>
      </c>
      <c r="F21" s="361"/>
      <c r="G21" s="316"/>
      <c r="H21" s="316"/>
      <c r="I21" s="74"/>
      <c r="J21" s="297"/>
      <c r="K21" s="355"/>
      <c r="L21" s="76" t="s">
        <v>110</v>
      </c>
      <c r="M21" s="5" t="s">
        <v>29</v>
      </c>
      <c r="N21" s="56">
        <f>IF(M21="CONFIABLE",15,IF(M21="NO CONFIABLE",0,""))</f>
        <v>15</v>
      </c>
      <c r="O21" s="157"/>
      <c r="P21" s="188"/>
      <c r="Q21" s="158"/>
      <c r="R21" s="280"/>
      <c r="S21" s="162"/>
      <c r="T21" s="164"/>
      <c r="U21" s="175"/>
      <c r="V21" s="178"/>
      <c r="W21" s="337"/>
      <c r="X21" s="338"/>
      <c r="Y21" s="286"/>
      <c r="Z21" s="60" t="s">
        <v>111</v>
      </c>
      <c r="AA21" s="168"/>
      <c r="AB21" s="338"/>
      <c r="AC21" s="343"/>
      <c r="AD21" s="262"/>
      <c r="AE21" s="278"/>
      <c r="AF21" s="205"/>
      <c r="AG21" s="154"/>
      <c r="AH21" s="34" t="s">
        <v>112</v>
      </c>
      <c r="AI21" s="34"/>
      <c r="AJ21" s="34" t="s">
        <v>113</v>
      </c>
      <c r="AK21" s="34" t="s">
        <v>107</v>
      </c>
      <c r="AL21" s="34" t="s">
        <v>114</v>
      </c>
      <c r="AM21" s="34"/>
      <c r="AN21" s="34"/>
      <c r="AO21" s="34" t="s">
        <v>115</v>
      </c>
      <c r="AP21" s="34"/>
    </row>
    <row r="22" spans="1:42" ht="66.75" customHeight="1" x14ac:dyDescent="0.25">
      <c r="A22" s="303"/>
      <c r="B22" s="333"/>
      <c r="C22" s="358"/>
      <c r="D22" s="175"/>
      <c r="E22" s="312"/>
      <c r="F22" s="361"/>
      <c r="G22" s="316"/>
      <c r="H22" s="316"/>
      <c r="I22" s="74"/>
      <c r="J22" s="297"/>
      <c r="K22" s="355"/>
      <c r="L22" s="76" t="s">
        <v>116</v>
      </c>
      <c r="M22" s="5" t="s">
        <v>37</v>
      </c>
      <c r="N22" s="56">
        <f>IF(M22="SE INVESTIGAN Y SE RESUELVEN OPORTUNAMENTE",15,IF(M22="NO SE INVESTIGAN Y SE RESUELVEN OPORTUNAMENTE",0,""))</f>
        <v>15</v>
      </c>
      <c r="O22" s="157"/>
      <c r="P22" s="188"/>
      <c r="Q22" s="158"/>
      <c r="R22" s="280"/>
      <c r="S22" s="162"/>
      <c r="T22" s="164"/>
      <c r="U22" s="175"/>
      <c r="V22" s="178"/>
      <c r="W22" s="337"/>
      <c r="X22" s="338"/>
      <c r="Y22" s="286"/>
      <c r="Z22" s="324" t="s">
        <v>241</v>
      </c>
      <c r="AA22" s="168"/>
      <c r="AB22" s="338"/>
      <c r="AC22" s="343"/>
      <c r="AD22" s="262"/>
      <c r="AE22" s="278"/>
      <c r="AF22" s="205"/>
      <c r="AG22" s="154"/>
      <c r="AH22" s="34" t="s">
        <v>94</v>
      </c>
      <c r="AI22" s="34"/>
      <c r="AJ22" s="34"/>
      <c r="AK22" s="34"/>
      <c r="AL22" s="34"/>
      <c r="AM22" s="34"/>
      <c r="AN22" s="34"/>
      <c r="AO22" s="34" t="s">
        <v>117</v>
      </c>
      <c r="AP22" s="34"/>
    </row>
    <row r="23" spans="1:42" ht="51" customHeight="1" x14ac:dyDescent="0.25">
      <c r="A23" s="304"/>
      <c r="B23" s="333"/>
      <c r="C23" s="359"/>
      <c r="D23" s="176"/>
      <c r="E23" s="349"/>
      <c r="F23" s="362"/>
      <c r="G23" s="317"/>
      <c r="H23" s="317"/>
      <c r="I23" s="74"/>
      <c r="J23" s="297"/>
      <c r="K23" s="356"/>
      <c r="L23" s="78" t="s">
        <v>118</v>
      </c>
      <c r="M23" s="65" t="s">
        <v>48</v>
      </c>
      <c r="N23" s="63">
        <f>IF(M23="COMPLETA",10,IF(M23="INCOMPLETA",5,IF(M23="NO EXISTE",0,"")))</f>
        <v>10</v>
      </c>
      <c r="O23" s="157"/>
      <c r="P23" s="189"/>
      <c r="Q23" s="159"/>
      <c r="R23" s="281"/>
      <c r="S23" s="163"/>
      <c r="T23" s="164"/>
      <c r="U23" s="176"/>
      <c r="V23" s="178"/>
      <c r="W23" s="282"/>
      <c r="X23" s="273"/>
      <c r="Y23" s="274"/>
      <c r="Z23" s="320"/>
      <c r="AA23" s="169"/>
      <c r="AB23" s="273"/>
      <c r="AC23" s="344"/>
      <c r="AD23" s="292"/>
      <c r="AE23" s="279"/>
      <c r="AF23" s="206"/>
      <c r="AG23" s="155"/>
      <c r="AH23" s="34"/>
      <c r="AI23" s="34"/>
      <c r="AJ23" s="34"/>
      <c r="AK23" s="34"/>
      <c r="AL23" s="34"/>
      <c r="AM23" s="34"/>
      <c r="AN23" s="34"/>
      <c r="AO23" s="34" t="s">
        <v>119</v>
      </c>
      <c r="AP23" s="34"/>
    </row>
    <row r="24" spans="1:42" ht="41.25" customHeight="1" x14ac:dyDescent="0.25">
      <c r="A24" s="303" t="s">
        <v>228</v>
      </c>
      <c r="B24" s="332" t="s">
        <v>229</v>
      </c>
      <c r="C24" s="307" t="s">
        <v>242</v>
      </c>
      <c r="D24" s="310" t="s">
        <v>84</v>
      </c>
      <c r="E24" s="313" t="s">
        <v>243</v>
      </c>
      <c r="F24" s="351" t="s">
        <v>244</v>
      </c>
      <c r="G24" s="316" t="s">
        <v>9</v>
      </c>
      <c r="H24" s="316" t="s">
        <v>95</v>
      </c>
      <c r="I24" s="74" t="str">
        <f>CONCATENATE(G24,H24)</f>
        <v>RARA VEZMAYOR</v>
      </c>
      <c r="J24" s="296" t="str">
        <f>I25</f>
        <v>1. ALTO</v>
      </c>
      <c r="K24" s="346" t="s">
        <v>245</v>
      </c>
      <c r="L24" s="75" t="s">
        <v>85</v>
      </c>
      <c r="M24" s="64" t="s">
        <v>7</v>
      </c>
      <c r="N24" s="53">
        <f>IF(M24="ASIGNADO",15,IF(M24="NO ASIGNADO",0,""))</f>
        <v>15</v>
      </c>
      <c r="O24" s="185">
        <f>SUM(N24:N30)</f>
        <v>100</v>
      </c>
      <c r="P24" s="187" t="s">
        <v>67</v>
      </c>
      <c r="Q24" s="190">
        <f>IF(Q27="DÉBIL",0,IF(Q27="MODERADO",50,IF(Q27="FUERTE",100,"")))</f>
        <v>100</v>
      </c>
      <c r="R24" s="301"/>
      <c r="S24" s="174" t="s">
        <v>86</v>
      </c>
      <c r="T24" s="174" t="s">
        <v>86</v>
      </c>
      <c r="U24" s="175" t="s">
        <v>115</v>
      </c>
      <c r="V24" s="177" t="s">
        <v>87</v>
      </c>
      <c r="W24" s="337" t="s">
        <v>218</v>
      </c>
      <c r="X24" s="345" t="s">
        <v>246</v>
      </c>
      <c r="Y24" s="339" t="s">
        <v>247</v>
      </c>
      <c r="Z24" s="342">
        <v>44196</v>
      </c>
      <c r="AA24" s="167" t="s">
        <v>91</v>
      </c>
      <c r="AB24" s="337" t="s">
        <v>248</v>
      </c>
      <c r="AC24" s="343"/>
      <c r="AD24" s="262"/>
      <c r="AE24" s="278" t="s">
        <v>237</v>
      </c>
      <c r="AF24" s="205" t="s">
        <v>249</v>
      </c>
      <c r="AG24" s="154"/>
      <c r="AH24" s="34" t="s">
        <v>89</v>
      </c>
      <c r="AI24" s="34" t="s">
        <v>90</v>
      </c>
      <c r="AJ24" s="34" t="s">
        <v>21</v>
      </c>
      <c r="AK24" s="34" t="s">
        <v>71</v>
      </c>
      <c r="AL24" s="34" t="s">
        <v>21</v>
      </c>
      <c r="AM24" s="34"/>
      <c r="AN24" s="34" t="s">
        <v>91</v>
      </c>
      <c r="AO24" s="34" t="s">
        <v>92</v>
      </c>
      <c r="AP24" s="34"/>
    </row>
    <row r="25" spans="1:42" ht="55.5" customHeight="1" x14ac:dyDescent="0.25">
      <c r="A25" s="303"/>
      <c r="B25" s="333"/>
      <c r="C25" s="308"/>
      <c r="D25" s="175"/>
      <c r="E25" s="328"/>
      <c r="F25" s="352"/>
      <c r="G25" s="316"/>
      <c r="H25" s="316"/>
      <c r="I25" s="74" t="str">
        <f>IF(I24="RARA VEZINSIGNIFICANTE","1. BAJO",IF(I24="RARA VEZMENOR","2. BAJO",IF(I24="IMPROBABLEINSIGNIFICANTE","3. BAJO",IF(I24="IMPROBABLEMENOR","4. BAJO",IF(I24="POSIBLEINSIGNIFICANTE","5. BAJO",IF(I24="RARA VEZMODERADO","1. MODERADO",IF(I24="IMPROBABLEMODERADO","2. MODERADO",IF(I24="POSIBLEMENOR","3. MODERADO",IF(I24="PROBABLEINSIGNIFICANTE","4. MODERADO",IF(I24="RARA VEZMAYOR","1. ALTO",IF(I24="IMPROBABLEMAYOR","2. ALTO",IF(I24="POSIBLEMODERADO","3. ALTO",IF(I24="PROBABLEMENOR","4. ALTO",IF(I24="PROBABLEMODERADO","5. ALTO",IF(I24="CASI SEGUROINSIGNIFICANTE","6. ALTO",IF(I24="CASI SEGUROMENOR","7. ALTO",IF(I24="RARA VEZCATASTRÓFICO","1. EXTREMO",IF(I24="IMPROBABLECATASTRÓFICO","2. EXTREMO",IF(I24="POSIBLEMAYOR","3. EXTREMO",IF(I24="POSIBLECATASTRÓFICO","4. EXTREMO",IF(I24="PROBABLEMAYOR","5. EXTREMO",IF(I24="PROBABLECATASTRÓFICO","6. EXTREMO",IF(I24="CASI SEGUROMODERADO","7. EXTREMO",IF(I24="CASI SEGUROMAYOR","8. EXTREMO",IF(I24="CASI SEGUROCATASTRÓFICO","9. EXTREMO","")))))))))))))))))))))))))</f>
        <v>1. ALTO</v>
      </c>
      <c r="J25" s="297"/>
      <c r="K25" s="347"/>
      <c r="L25" s="76" t="s">
        <v>93</v>
      </c>
      <c r="M25" s="5" t="s">
        <v>19</v>
      </c>
      <c r="N25" s="56">
        <f>IF(M25="ADECUADO",15,IF(M25="INADECUADO",0,""))</f>
        <v>15</v>
      </c>
      <c r="O25" s="186"/>
      <c r="P25" s="188"/>
      <c r="Q25" s="190"/>
      <c r="R25" s="302"/>
      <c r="S25" s="174"/>
      <c r="T25" s="174"/>
      <c r="U25" s="175"/>
      <c r="V25" s="178"/>
      <c r="W25" s="337"/>
      <c r="X25" s="345"/>
      <c r="Y25" s="340"/>
      <c r="Z25" s="319"/>
      <c r="AA25" s="168"/>
      <c r="AB25" s="338"/>
      <c r="AC25" s="343"/>
      <c r="AD25" s="262"/>
      <c r="AE25" s="278"/>
      <c r="AF25" s="205"/>
      <c r="AG25" s="154"/>
      <c r="AH25" s="34" t="s">
        <v>86</v>
      </c>
      <c r="AI25" s="34" t="s">
        <v>94</v>
      </c>
      <c r="AJ25" s="34"/>
      <c r="AK25" s="34"/>
      <c r="AL25" s="34" t="s">
        <v>95</v>
      </c>
      <c r="AM25" s="34"/>
      <c r="AN25" s="34" t="s">
        <v>88</v>
      </c>
      <c r="AO25" s="34" t="s">
        <v>96</v>
      </c>
      <c r="AP25" s="34"/>
    </row>
    <row r="26" spans="1:42" ht="69" customHeight="1" x14ac:dyDescent="0.25">
      <c r="A26" s="303"/>
      <c r="B26" s="333"/>
      <c r="C26" s="308"/>
      <c r="D26" s="175"/>
      <c r="E26" s="350"/>
      <c r="F26" s="352"/>
      <c r="G26" s="316"/>
      <c r="H26" s="316"/>
      <c r="I26" s="74" t="str">
        <f>IF(OR(I25="1. BAJO",I25="2. BAJO",I25="3. BAJO",I25="4. BAJO",I25="5. BAJO"),"BAJO",IF(OR(I25="1. MODERADO",I25="2. MODERADO",I25="3. MODERADO",I25="4. MODERADO"),"MODERADO",IF(OR(I25="1. ALTO",I25="2. ALTO",I25="3. ALTO",I25="4. ALTO",I25="5. ALTO",I25="6. ALTO",I25="7. ALTO"),"ALTO",IF(OR(I25="1. EXTREMO",I25="2. EXTREMO",I25="3. EXTREMO",I25="4. EXTREMO",I25="5. EXTREMO",I25="6. EXTREMO",I25="7. EXTREMO",I25="8. EXTREMO",I25="9. EXTREMO"),"EXTREMO",""))))</f>
        <v>ALTO</v>
      </c>
      <c r="J26" s="297"/>
      <c r="K26" s="347"/>
      <c r="L26" s="77" t="s">
        <v>97</v>
      </c>
      <c r="M26" s="5" t="s">
        <v>98</v>
      </c>
      <c r="N26" s="56">
        <f>IF(M26="OPORTUNA",15,IF(M26="INOPORTUNA",0,""))</f>
        <v>15</v>
      </c>
      <c r="O26" s="186"/>
      <c r="P26" s="188"/>
      <c r="Q26" s="190"/>
      <c r="R26" s="302"/>
      <c r="S26" s="58" t="s">
        <v>99</v>
      </c>
      <c r="T26" s="58" t="s">
        <v>100</v>
      </c>
      <c r="U26" s="175"/>
      <c r="V26" s="178"/>
      <c r="W26" s="337"/>
      <c r="X26" s="345"/>
      <c r="Y26" s="340"/>
      <c r="Z26" s="319"/>
      <c r="AA26" s="168"/>
      <c r="AB26" s="338"/>
      <c r="AC26" s="343"/>
      <c r="AD26" s="262"/>
      <c r="AE26" s="278"/>
      <c r="AF26" s="205"/>
      <c r="AG26" s="154"/>
      <c r="AH26" s="34" t="s">
        <v>87</v>
      </c>
      <c r="AI26" s="34" t="s">
        <v>101</v>
      </c>
      <c r="AJ26" s="34" t="s">
        <v>102</v>
      </c>
      <c r="AK26" s="34" t="s">
        <v>103</v>
      </c>
      <c r="AL26" s="34" t="s">
        <v>104</v>
      </c>
      <c r="AM26" s="34"/>
      <c r="AN26" s="34"/>
      <c r="AO26" s="34" t="s">
        <v>105</v>
      </c>
      <c r="AP26" s="34"/>
    </row>
    <row r="27" spans="1:42" ht="86.25" customHeight="1" x14ac:dyDescent="0.25">
      <c r="A27" s="303"/>
      <c r="B27" s="333"/>
      <c r="C27" s="308"/>
      <c r="D27" s="175"/>
      <c r="E27" s="60" t="s">
        <v>106</v>
      </c>
      <c r="F27" s="352"/>
      <c r="G27" s="316"/>
      <c r="H27" s="316"/>
      <c r="I27" s="74"/>
      <c r="J27" s="297"/>
      <c r="K27" s="347"/>
      <c r="L27" s="76" t="s">
        <v>224</v>
      </c>
      <c r="M27" s="5" t="s">
        <v>107</v>
      </c>
      <c r="N27" s="56">
        <f>IF(M27="PREVENIR",15,IF(M27="DETECTAR",10,IF(M27="NO ES UN CONTROL",0,"")))</f>
        <v>15</v>
      </c>
      <c r="O27" s="156" t="str">
        <f>IF(O24&lt;86,"DÉBIL",IF(O24&lt;96,"MODERADO",IF(O24&lt;101,"FUERTE","")))</f>
        <v>FUERTE</v>
      </c>
      <c r="P27" s="188"/>
      <c r="Q27" s="158" t="str">
        <f>IF(AND(O27="FUERTE",P24="FUERTE (SIEMPRE SE EJECUTA)"),"FUERTE",IF(OR(O27="DÉBIL",P24="DÉBIL (NO SE EJECUTA)"),"DÉBIL",IF(OR(O27="MODERADO",P24="MODERADO (ALGUNAS VECES)"),"MODERADO")))</f>
        <v>FUERTE</v>
      </c>
      <c r="R27" s="280" t="str">
        <f>IF(AND(O27="FUERTE",P24="FUERTE (SIEMPRE SE EJECUTA)"),"NO","SÍ")</f>
        <v>NO</v>
      </c>
      <c r="S27" s="162">
        <f>IF(AND($Q$13="FUERTE",$S$10="DIRECTAMENTE",$T$10="DIRECTAMENTE"),2,IF(AND($Q$13="FUERTE",$S$10="DIRECTAMENTE",$T$10="INDIRECTAMENTE"),2,IF(AND($Q$13="FUERTE",$S$10="DIRECTAMENTE",$T$10="NO DISMINUYE"),2,IF(AND($Q$13="FUERTE",$S$10="NO DISMINUYE",$T$10="DIRECTAMENTE"),0,IF(AND($Q$13="MODERADO",$S$10="DIRECTAMENTE",$T$10="DIRECTAMENTE"),1,IF(AND($Q$13="MODERADO",$S$10="DIRECTAMENTE",$T$10="INDIRECTAMENTE"),1,IF(AND($Q$13="MODERADO",$S$10="DIRECTAMENTE",$T$10="NO DISMINUYE"),1,IF(AND($Q$13="MODERADO",$S$10="NO DISMINUYE",$T$10="DIRECTAMENTE"),0,"N/A"))))))))</f>
        <v>2</v>
      </c>
      <c r="T27" s="163">
        <f>IF(AND($Q$13="FUERTE",$S$10="DIRECTAMENTE",$T$10="DIRECTAMENTE"),2,IF(AND($Q$13="FUERTE",$S$10="DIRECTAMENTE",$T$10="INDIRECTAMENTE"),1,IF(AND($Q$13="FUERTE",$S$10="DIRECTAMENTE",$T$10="NO DISMINUYE"),0,IF(AND($Q$13="FUERTE",$S$10="NO DISMINUYE",$T$10="DIRECTAMENTE"),2,IF(AND($Q$13="MODERADO",$S$10="DIRECTAMENTE",$T$10="DIRECTAMENTE"),1,IF(AND($Q$13="MODERADO",$S$10="DIRECTAMENTE",$T$10="INDIRECTAMENTE"),0,IF(AND($Q$13="MODERADO",$S$10="DIRECTAMENTE",$T$10="NO DISMINUYE"),0,IF(AND($Q$13="MODERADO",$S$10="NO DISMINUYE",$T$10="DIRECTAMENTE"),1,"N/A"))))))))</f>
        <v>2</v>
      </c>
      <c r="U27" s="175"/>
      <c r="V27" s="178"/>
      <c r="W27" s="337"/>
      <c r="X27" s="345"/>
      <c r="Y27" s="340"/>
      <c r="Z27" s="320"/>
      <c r="AA27" s="168"/>
      <c r="AB27" s="338"/>
      <c r="AC27" s="343"/>
      <c r="AD27" s="262"/>
      <c r="AE27" s="278"/>
      <c r="AF27" s="205" t="s">
        <v>250</v>
      </c>
      <c r="AG27" s="154"/>
      <c r="AH27" s="34" t="s">
        <v>86</v>
      </c>
      <c r="AI27" s="34"/>
      <c r="AJ27" s="34" t="s">
        <v>84</v>
      </c>
      <c r="AK27" s="34" t="s">
        <v>108</v>
      </c>
      <c r="AL27" s="34"/>
      <c r="AM27" s="34"/>
      <c r="AN27" s="34"/>
      <c r="AO27" s="34" t="s">
        <v>109</v>
      </c>
      <c r="AP27" s="34"/>
    </row>
    <row r="28" spans="1:42" ht="75.75" customHeight="1" x14ac:dyDescent="0.25">
      <c r="A28" s="303"/>
      <c r="B28" s="333"/>
      <c r="C28" s="308"/>
      <c r="D28" s="175"/>
      <c r="E28" s="146" t="s">
        <v>251</v>
      </c>
      <c r="F28" s="352"/>
      <c r="G28" s="316"/>
      <c r="H28" s="316"/>
      <c r="I28" s="74"/>
      <c r="J28" s="297"/>
      <c r="K28" s="347"/>
      <c r="L28" s="76" t="s">
        <v>110</v>
      </c>
      <c r="M28" s="5" t="s">
        <v>29</v>
      </c>
      <c r="N28" s="56">
        <f>IF(M28="CONFIABLE",15,IF(M28="NO CONFIABLE",0,""))</f>
        <v>15</v>
      </c>
      <c r="O28" s="157"/>
      <c r="P28" s="188"/>
      <c r="Q28" s="158"/>
      <c r="R28" s="280"/>
      <c r="S28" s="162"/>
      <c r="T28" s="164"/>
      <c r="U28" s="175"/>
      <c r="V28" s="178"/>
      <c r="W28" s="337"/>
      <c r="X28" s="345"/>
      <c r="Y28" s="340"/>
      <c r="Z28" s="60" t="s">
        <v>111</v>
      </c>
      <c r="AA28" s="168"/>
      <c r="AB28" s="338"/>
      <c r="AC28" s="343"/>
      <c r="AD28" s="262"/>
      <c r="AE28" s="278"/>
      <c r="AF28" s="205"/>
      <c r="AG28" s="154"/>
      <c r="AH28" s="34" t="s">
        <v>112</v>
      </c>
      <c r="AI28" s="34"/>
      <c r="AJ28" s="34" t="s">
        <v>113</v>
      </c>
      <c r="AK28" s="34" t="s">
        <v>107</v>
      </c>
      <c r="AL28" s="34" t="s">
        <v>114</v>
      </c>
      <c r="AM28" s="34"/>
      <c r="AN28" s="34"/>
      <c r="AO28" s="34" t="s">
        <v>115</v>
      </c>
      <c r="AP28" s="34"/>
    </row>
    <row r="29" spans="1:42" ht="66.75" customHeight="1" x14ac:dyDescent="0.25">
      <c r="A29" s="303"/>
      <c r="B29" s="333"/>
      <c r="C29" s="308"/>
      <c r="D29" s="175"/>
      <c r="E29" s="146"/>
      <c r="F29" s="352"/>
      <c r="G29" s="316"/>
      <c r="H29" s="316"/>
      <c r="I29" s="74"/>
      <c r="J29" s="297"/>
      <c r="K29" s="347"/>
      <c r="L29" s="76" t="s">
        <v>116</v>
      </c>
      <c r="M29" s="5" t="s">
        <v>37</v>
      </c>
      <c r="N29" s="56">
        <f>IF(M29="SE INVESTIGAN Y SE RESUELVEN OPORTUNAMENTE",15,IF(M29="NO SE INVESTIGAN Y SE RESUELVEN OPORTUNAMENTE",0,""))</f>
        <v>15</v>
      </c>
      <c r="O29" s="157"/>
      <c r="P29" s="188"/>
      <c r="Q29" s="158"/>
      <c r="R29" s="280"/>
      <c r="S29" s="162"/>
      <c r="T29" s="164"/>
      <c r="U29" s="175"/>
      <c r="V29" s="178"/>
      <c r="W29" s="337"/>
      <c r="X29" s="345"/>
      <c r="Y29" s="340"/>
      <c r="Z29" s="273" t="s">
        <v>252</v>
      </c>
      <c r="AA29" s="168"/>
      <c r="AB29" s="338"/>
      <c r="AC29" s="343"/>
      <c r="AD29" s="262"/>
      <c r="AE29" s="278"/>
      <c r="AF29" s="205"/>
      <c r="AG29" s="154"/>
      <c r="AH29" s="34" t="s">
        <v>94</v>
      </c>
      <c r="AI29" s="34"/>
      <c r="AJ29" s="34"/>
      <c r="AK29" s="34"/>
      <c r="AL29" s="34"/>
      <c r="AM29" s="34"/>
      <c r="AN29" s="34"/>
      <c r="AO29" s="34" t="s">
        <v>117</v>
      </c>
      <c r="AP29" s="34"/>
    </row>
    <row r="30" spans="1:42" ht="143.25" customHeight="1" x14ac:dyDescent="0.25">
      <c r="A30" s="304"/>
      <c r="B30" s="333"/>
      <c r="C30" s="309"/>
      <c r="D30" s="176"/>
      <c r="E30" s="147"/>
      <c r="F30" s="324"/>
      <c r="G30" s="317"/>
      <c r="H30" s="317"/>
      <c r="I30" s="74"/>
      <c r="J30" s="297"/>
      <c r="K30" s="348"/>
      <c r="L30" s="78" t="s">
        <v>118</v>
      </c>
      <c r="M30" s="65" t="s">
        <v>48</v>
      </c>
      <c r="N30" s="63">
        <f>IF(M30="COMPLETA",10,IF(M30="INCOMPLETA",5,IF(M30="NO EXISTE",0,"")))</f>
        <v>10</v>
      </c>
      <c r="O30" s="157"/>
      <c r="P30" s="189"/>
      <c r="Q30" s="159"/>
      <c r="R30" s="281"/>
      <c r="S30" s="163"/>
      <c r="T30" s="164"/>
      <c r="U30" s="176"/>
      <c r="V30" s="178"/>
      <c r="W30" s="282"/>
      <c r="X30" s="339"/>
      <c r="Y30" s="341"/>
      <c r="Z30" s="274"/>
      <c r="AA30" s="169"/>
      <c r="AB30" s="273"/>
      <c r="AC30" s="344"/>
      <c r="AD30" s="292"/>
      <c r="AE30" s="279"/>
      <c r="AF30" s="206"/>
      <c r="AG30" s="155"/>
      <c r="AH30" s="34"/>
      <c r="AI30" s="34"/>
      <c r="AJ30" s="34"/>
      <c r="AK30" s="34"/>
      <c r="AL30" s="34"/>
      <c r="AM30" s="34"/>
      <c r="AN30" s="34"/>
      <c r="AO30" s="34" t="s">
        <v>119</v>
      </c>
      <c r="AP30" s="34"/>
    </row>
    <row r="31" spans="1:42" ht="41.25" customHeight="1" x14ac:dyDescent="0.25">
      <c r="A31" s="303" t="s">
        <v>228</v>
      </c>
      <c r="B31" s="332" t="s">
        <v>253</v>
      </c>
      <c r="C31" s="334" t="s">
        <v>254</v>
      </c>
      <c r="D31" s="310" t="s">
        <v>84</v>
      </c>
      <c r="E31" s="313" t="s">
        <v>255</v>
      </c>
      <c r="F31" s="337" t="s">
        <v>256</v>
      </c>
      <c r="G31" s="316" t="s">
        <v>9</v>
      </c>
      <c r="H31" s="316" t="s">
        <v>95</v>
      </c>
      <c r="I31" s="74" t="str">
        <f>CONCATENATE(G31,H31)</f>
        <v>RARA VEZMAYOR</v>
      </c>
      <c r="J31" s="296" t="str">
        <f>I32</f>
        <v>1. ALTO</v>
      </c>
      <c r="K31" s="329" t="s">
        <v>257</v>
      </c>
      <c r="L31" s="75" t="s">
        <v>85</v>
      </c>
      <c r="M31" s="64" t="s">
        <v>7</v>
      </c>
      <c r="N31" s="53">
        <f>IF(M31="ASIGNADO",15,IF(M31="NO ASIGNADO",0,""))</f>
        <v>15</v>
      </c>
      <c r="O31" s="185">
        <f>SUM(N31:N37)</f>
        <v>100</v>
      </c>
      <c r="P31" s="187" t="s">
        <v>67</v>
      </c>
      <c r="Q31" s="190">
        <f>IF(Q34="DÉBIL",0,IF(Q34="MODERADO",50,IF(Q34="FUERTE",100,"")))</f>
        <v>100</v>
      </c>
      <c r="R31" s="301"/>
      <c r="S31" s="174" t="s">
        <v>86</v>
      </c>
      <c r="T31" s="174" t="s">
        <v>86</v>
      </c>
      <c r="U31" s="175" t="s">
        <v>115</v>
      </c>
      <c r="V31" s="177" t="s">
        <v>102</v>
      </c>
      <c r="W31" s="293" t="s">
        <v>218</v>
      </c>
      <c r="X31" s="293" t="s">
        <v>258</v>
      </c>
      <c r="Y31" s="282" t="s">
        <v>259</v>
      </c>
      <c r="Z31" s="285">
        <v>44196</v>
      </c>
      <c r="AA31" s="167" t="s">
        <v>91</v>
      </c>
      <c r="AB31" s="287" t="s">
        <v>260</v>
      </c>
      <c r="AC31" s="290"/>
      <c r="AD31" s="262"/>
      <c r="AE31" s="154" t="s">
        <v>261</v>
      </c>
      <c r="AF31" s="205" t="s">
        <v>262</v>
      </c>
      <c r="AG31" s="154"/>
      <c r="AH31" s="34" t="s">
        <v>89</v>
      </c>
      <c r="AI31" s="34" t="s">
        <v>90</v>
      </c>
      <c r="AJ31" s="34" t="s">
        <v>21</v>
      </c>
      <c r="AK31" s="34" t="s">
        <v>71</v>
      </c>
      <c r="AL31" s="34" t="s">
        <v>21</v>
      </c>
      <c r="AM31" s="34"/>
      <c r="AN31" s="34" t="s">
        <v>91</v>
      </c>
      <c r="AO31" s="34" t="s">
        <v>92</v>
      </c>
      <c r="AP31" s="34"/>
    </row>
    <row r="32" spans="1:42" ht="55.5" customHeight="1" x14ac:dyDescent="0.25">
      <c r="A32" s="303"/>
      <c r="B32" s="333"/>
      <c r="C32" s="335"/>
      <c r="D32" s="175"/>
      <c r="E32" s="328"/>
      <c r="F32" s="338"/>
      <c r="G32" s="316"/>
      <c r="H32" s="316"/>
      <c r="I32" s="74" t="str">
        <f>IF(I31="RARA VEZINSIGNIFICANTE","1. BAJO",IF(I31="RARA VEZMENOR","2. BAJO",IF(I31="IMPROBABLEINSIGNIFICANTE","3. BAJO",IF(I31="IMPROBABLEMENOR","4. BAJO",IF(I31="POSIBLEINSIGNIFICANTE","5. BAJO",IF(I31="RARA VEZMODERADO","1. MODERADO",IF(I31="IMPROBABLEMODERADO","2. MODERADO",IF(I31="POSIBLEMENOR","3. MODERADO",IF(I31="PROBABLEINSIGNIFICANTE","4. MODERADO",IF(I31="RARA VEZMAYOR","1. ALTO",IF(I31="IMPROBABLEMAYOR","2. ALTO",IF(I31="POSIBLEMODERADO","3. ALTO",IF(I31="PROBABLEMENOR","4. ALTO",IF(I31="PROBABLEMODERADO","5. ALTO",IF(I31="CASI SEGUROINSIGNIFICANTE","6. ALTO",IF(I31="CASI SEGUROMENOR","7. ALTO",IF(I31="RARA VEZCATASTRÓFICO","1. EXTREMO",IF(I31="IMPROBABLECATASTRÓFICO","2. EXTREMO",IF(I31="POSIBLEMAYOR","3. EXTREMO",IF(I31="POSIBLECATASTRÓFICO","4. EXTREMO",IF(I31="PROBABLEMAYOR","5. EXTREMO",IF(I31="PROBABLECATASTRÓFICO","6. EXTREMO",IF(I31="CASI SEGUROMODERADO","7. EXTREMO",IF(I31="CASI SEGUROMAYOR","8. EXTREMO",IF(I31="CASI SEGUROCATASTRÓFICO","9. EXTREMO","")))))))))))))))))))))))))</f>
        <v>1. ALTO</v>
      </c>
      <c r="J32" s="297"/>
      <c r="K32" s="330"/>
      <c r="L32" s="76" t="s">
        <v>93</v>
      </c>
      <c r="M32" s="5" t="s">
        <v>19</v>
      </c>
      <c r="N32" s="56">
        <f>IF(M32="ADECUADO",15,IF(M32="INADECUADO",0,""))</f>
        <v>15</v>
      </c>
      <c r="O32" s="186"/>
      <c r="P32" s="188"/>
      <c r="Q32" s="190"/>
      <c r="R32" s="302"/>
      <c r="S32" s="174"/>
      <c r="T32" s="174"/>
      <c r="U32" s="175"/>
      <c r="V32" s="178"/>
      <c r="W32" s="294"/>
      <c r="X32" s="294"/>
      <c r="Y32" s="283"/>
      <c r="Z32" s="286"/>
      <c r="AA32" s="168"/>
      <c r="AB32" s="288"/>
      <c r="AC32" s="290"/>
      <c r="AD32" s="262"/>
      <c r="AE32" s="154"/>
      <c r="AF32" s="205"/>
      <c r="AG32" s="154"/>
      <c r="AH32" s="34" t="s">
        <v>86</v>
      </c>
      <c r="AI32" s="34" t="s">
        <v>94</v>
      </c>
      <c r="AJ32" s="34"/>
      <c r="AK32" s="34"/>
      <c r="AL32" s="34" t="s">
        <v>95</v>
      </c>
      <c r="AM32" s="34"/>
      <c r="AN32" s="34" t="s">
        <v>88</v>
      </c>
      <c r="AO32" s="34" t="s">
        <v>96</v>
      </c>
      <c r="AP32" s="34"/>
    </row>
    <row r="33" spans="1:42" ht="69" customHeight="1" x14ac:dyDescent="0.25">
      <c r="A33" s="303"/>
      <c r="B33" s="333"/>
      <c r="C33" s="335"/>
      <c r="D33" s="175"/>
      <c r="E33" s="328"/>
      <c r="F33" s="338"/>
      <c r="G33" s="316"/>
      <c r="H33" s="316"/>
      <c r="I33" s="74" t="str">
        <f>IF(OR(I32="1. BAJO",I32="2. BAJO",I32="3. BAJO",I32="4. BAJO",I32="5. BAJO"),"BAJO",IF(OR(I32="1. MODERADO",I32="2. MODERADO",I32="3. MODERADO",I32="4. MODERADO"),"MODERADO",IF(OR(I32="1. ALTO",I32="2. ALTO",I32="3. ALTO",I32="4. ALTO",I32="5. ALTO",I32="6. ALTO",I32="7. ALTO"),"ALTO",IF(OR(I32="1. EXTREMO",I32="2. EXTREMO",I32="3. EXTREMO",I32="4. EXTREMO",I32="5. EXTREMO",I32="6. EXTREMO",I32="7. EXTREMO",I32="8. EXTREMO",I32="9. EXTREMO"),"EXTREMO",""))))</f>
        <v>ALTO</v>
      </c>
      <c r="J33" s="297"/>
      <c r="K33" s="330"/>
      <c r="L33" s="77" t="s">
        <v>97</v>
      </c>
      <c r="M33" s="5" t="s">
        <v>98</v>
      </c>
      <c r="N33" s="56">
        <f>IF(M33="OPORTUNA",15,IF(M33="INOPORTUNA",0,""))</f>
        <v>15</v>
      </c>
      <c r="O33" s="186"/>
      <c r="P33" s="188"/>
      <c r="Q33" s="190"/>
      <c r="R33" s="302"/>
      <c r="S33" s="58" t="s">
        <v>99</v>
      </c>
      <c r="T33" s="58" t="s">
        <v>100</v>
      </c>
      <c r="U33" s="175"/>
      <c r="V33" s="178"/>
      <c r="W33" s="294"/>
      <c r="X33" s="294"/>
      <c r="Y33" s="283"/>
      <c r="Z33" s="286"/>
      <c r="AA33" s="168"/>
      <c r="AB33" s="288"/>
      <c r="AC33" s="290"/>
      <c r="AD33" s="262"/>
      <c r="AE33" s="154"/>
      <c r="AF33" s="205"/>
      <c r="AG33" s="154"/>
      <c r="AH33" s="34" t="s">
        <v>87</v>
      </c>
      <c r="AI33" s="34" t="s">
        <v>101</v>
      </c>
      <c r="AJ33" s="34" t="s">
        <v>102</v>
      </c>
      <c r="AK33" s="34" t="s">
        <v>103</v>
      </c>
      <c r="AL33" s="34" t="s">
        <v>104</v>
      </c>
      <c r="AM33" s="34"/>
      <c r="AN33" s="34"/>
      <c r="AO33" s="34" t="s">
        <v>105</v>
      </c>
      <c r="AP33" s="34"/>
    </row>
    <row r="34" spans="1:42" ht="86.25" customHeight="1" x14ac:dyDescent="0.25">
      <c r="A34" s="303"/>
      <c r="B34" s="333"/>
      <c r="C34" s="335"/>
      <c r="D34" s="175"/>
      <c r="E34" s="60" t="s">
        <v>106</v>
      </c>
      <c r="F34" s="338"/>
      <c r="G34" s="316"/>
      <c r="H34" s="316"/>
      <c r="I34" s="74"/>
      <c r="J34" s="297"/>
      <c r="K34" s="330"/>
      <c r="L34" s="76" t="s">
        <v>224</v>
      </c>
      <c r="M34" s="5" t="s">
        <v>107</v>
      </c>
      <c r="N34" s="56">
        <f>IF(M34="PREVENIR",15,IF(M34="DETECTAR",10,IF(M34="NO ES UN CONTROL",0,"")))</f>
        <v>15</v>
      </c>
      <c r="O34" s="156" t="str">
        <f>IF(O31&lt;86,"DÉBIL",IF(O31&lt;96,"MODERADO",IF(O31&lt;101,"FUERTE","")))</f>
        <v>FUERTE</v>
      </c>
      <c r="P34" s="188"/>
      <c r="Q34" s="158" t="str">
        <f>IF(AND(O34="FUERTE",P31="FUERTE (SIEMPRE SE EJECUTA)"),"FUERTE",IF(OR(O34="DÉBIL",P31="DÉBIL (NO SE EJECUTA)"),"DÉBIL",IF(OR(O34="MODERADO",P31="MODERADO (ALGUNAS VECES)"),"MODERADO")))</f>
        <v>FUERTE</v>
      </c>
      <c r="R34" s="280" t="str">
        <f>IF(AND(O34="FUERTE",P31="FUERTE (SIEMPRE SE EJECUTA)"),"NO","SÍ")</f>
        <v>NO</v>
      </c>
      <c r="S34" s="162">
        <f>IF(AND($Q$13="FUERTE",$S$10="DIRECTAMENTE",$T$10="DIRECTAMENTE"),2,IF(AND($Q$13="FUERTE",$S$10="DIRECTAMENTE",$T$10="INDIRECTAMENTE"),2,IF(AND($Q$13="FUERTE",$S$10="DIRECTAMENTE",$T$10="NO DISMINUYE"),2,IF(AND($Q$13="FUERTE",$S$10="NO DISMINUYE",$T$10="DIRECTAMENTE"),0,IF(AND($Q$13="MODERADO",$S$10="DIRECTAMENTE",$T$10="DIRECTAMENTE"),1,IF(AND($Q$13="MODERADO",$S$10="DIRECTAMENTE",$T$10="INDIRECTAMENTE"),1,IF(AND($Q$13="MODERADO",$S$10="DIRECTAMENTE",$T$10="NO DISMINUYE"),1,IF(AND($Q$13="MODERADO",$S$10="NO DISMINUYE",$T$10="DIRECTAMENTE"),0,"N/A"))))))))</f>
        <v>2</v>
      </c>
      <c r="T34" s="163">
        <f>IF(AND($Q$13="FUERTE",$S$10="DIRECTAMENTE",$T$10="DIRECTAMENTE"),2,IF(AND($Q$13="FUERTE",$S$10="DIRECTAMENTE",$T$10="INDIRECTAMENTE"),1,IF(AND($Q$13="FUERTE",$S$10="DIRECTAMENTE",$T$10="NO DISMINUYE"),0,IF(AND($Q$13="FUERTE",$S$10="NO DISMINUYE",$T$10="DIRECTAMENTE"),2,IF(AND($Q$13="MODERADO",$S$10="DIRECTAMENTE",$T$10="DIRECTAMENTE"),1,IF(AND($Q$13="MODERADO",$S$10="DIRECTAMENTE",$T$10="INDIRECTAMENTE"),0,IF(AND($Q$13="MODERADO",$S$10="DIRECTAMENTE",$T$10="NO DISMINUYE"),0,IF(AND($Q$13="MODERADO",$S$10="NO DISMINUYE",$T$10="DIRECTAMENTE"),1,"N/A"))))))))</f>
        <v>2</v>
      </c>
      <c r="U34" s="175"/>
      <c r="V34" s="178"/>
      <c r="W34" s="294"/>
      <c r="X34" s="294"/>
      <c r="Y34" s="283"/>
      <c r="Z34" s="274"/>
      <c r="AA34" s="168"/>
      <c r="AB34" s="288"/>
      <c r="AC34" s="290"/>
      <c r="AD34" s="262"/>
      <c r="AE34" s="154"/>
      <c r="AF34" s="205" t="s">
        <v>263</v>
      </c>
      <c r="AG34" s="154"/>
      <c r="AH34" s="34" t="s">
        <v>86</v>
      </c>
      <c r="AI34" s="34"/>
      <c r="AJ34" s="34" t="s">
        <v>84</v>
      </c>
      <c r="AK34" s="34" t="s">
        <v>108</v>
      </c>
      <c r="AL34" s="34"/>
      <c r="AM34" s="34"/>
      <c r="AN34" s="34"/>
      <c r="AO34" s="34" t="s">
        <v>109</v>
      </c>
      <c r="AP34" s="34"/>
    </row>
    <row r="35" spans="1:42" ht="75.75" customHeight="1" x14ac:dyDescent="0.25">
      <c r="A35" s="303"/>
      <c r="B35" s="333"/>
      <c r="C35" s="335"/>
      <c r="D35" s="175"/>
      <c r="E35" s="165" t="s">
        <v>264</v>
      </c>
      <c r="F35" s="338"/>
      <c r="G35" s="316"/>
      <c r="H35" s="316"/>
      <c r="I35" s="74"/>
      <c r="J35" s="297"/>
      <c r="K35" s="330"/>
      <c r="L35" s="76" t="s">
        <v>110</v>
      </c>
      <c r="M35" s="5" t="s">
        <v>29</v>
      </c>
      <c r="N35" s="56">
        <f>IF(M35="CONFIABLE",15,IF(M35="NO CONFIABLE",0,""))</f>
        <v>15</v>
      </c>
      <c r="O35" s="157"/>
      <c r="P35" s="188"/>
      <c r="Q35" s="158"/>
      <c r="R35" s="280"/>
      <c r="S35" s="162"/>
      <c r="T35" s="164"/>
      <c r="U35" s="175"/>
      <c r="V35" s="178"/>
      <c r="W35" s="294"/>
      <c r="X35" s="294"/>
      <c r="Y35" s="283"/>
      <c r="Z35" s="60" t="s">
        <v>111</v>
      </c>
      <c r="AA35" s="168"/>
      <c r="AB35" s="288"/>
      <c r="AC35" s="290"/>
      <c r="AD35" s="262"/>
      <c r="AE35" s="154"/>
      <c r="AF35" s="205"/>
      <c r="AG35" s="154"/>
      <c r="AH35" s="34" t="s">
        <v>112</v>
      </c>
      <c r="AI35" s="34"/>
      <c r="AJ35" s="34" t="s">
        <v>113</v>
      </c>
      <c r="AK35" s="34" t="s">
        <v>107</v>
      </c>
      <c r="AL35" s="34" t="s">
        <v>114</v>
      </c>
      <c r="AM35" s="34"/>
      <c r="AN35" s="34"/>
      <c r="AO35" s="34" t="s">
        <v>115</v>
      </c>
      <c r="AP35" s="34"/>
    </row>
    <row r="36" spans="1:42" ht="66.75" customHeight="1" x14ac:dyDescent="0.25">
      <c r="A36" s="303"/>
      <c r="B36" s="333"/>
      <c r="C36" s="335"/>
      <c r="D36" s="175"/>
      <c r="E36" s="146"/>
      <c r="F36" s="338"/>
      <c r="G36" s="316"/>
      <c r="H36" s="316"/>
      <c r="I36" s="74"/>
      <c r="J36" s="297"/>
      <c r="K36" s="330"/>
      <c r="L36" s="76" t="s">
        <v>116</v>
      </c>
      <c r="M36" s="5" t="s">
        <v>37</v>
      </c>
      <c r="N36" s="56">
        <f>IF(M36="SE INVESTIGAN Y SE RESUELVEN OPORTUNAMENTE",15,IF(M36="NO SE INVESTIGAN Y SE RESUELVEN OPORTUNAMENTE",0,""))</f>
        <v>15</v>
      </c>
      <c r="O36" s="157"/>
      <c r="P36" s="188"/>
      <c r="Q36" s="158"/>
      <c r="R36" s="280"/>
      <c r="S36" s="162"/>
      <c r="T36" s="164"/>
      <c r="U36" s="175"/>
      <c r="V36" s="178"/>
      <c r="W36" s="294"/>
      <c r="X36" s="294"/>
      <c r="Y36" s="283"/>
      <c r="Z36" s="324" t="s">
        <v>252</v>
      </c>
      <c r="AA36" s="168"/>
      <c r="AB36" s="288"/>
      <c r="AC36" s="290"/>
      <c r="AD36" s="262"/>
      <c r="AE36" s="154"/>
      <c r="AF36" s="205"/>
      <c r="AG36" s="154"/>
      <c r="AH36" s="34" t="s">
        <v>94</v>
      </c>
      <c r="AI36" s="34"/>
      <c r="AJ36" s="34"/>
      <c r="AK36" s="34"/>
      <c r="AL36" s="34"/>
      <c r="AM36" s="34"/>
      <c r="AN36" s="34"/>
      <c r="AO36" s="34" t="s">
        <v>117</v>
      </c>
      <c r="AP36" s="34"/>
    </row>
    <row r="37" spans="1:42" ht="130.5" customHeight="1" x14ac:dyDescent="0.25">
      <c r="A37" s="304"/>
      <c r="B37" s="333"/>
      <c r="C37" s="336"/>
      <c r="D37" s="176"/>
      <c r="E37" s="147"/>
      <c r="F37" s="273"/>
      <c r="G37" s="317"/>
      <c r="H37" s="317"/>
      <c r="I37" s="74"/>
      <c r="J37" s="297"/>
      <c r="K37" s="331"/>
      <c r="L37" s="78" t="s">
        <v>118</v>
      </c>
      <c r="M37" s="65" t="s">
        <v>48</v>
      </c>
      <c r="N37" s="63">
        <f>IF(M37="COMPLETA",10,IF(M37="INCOMPLETA",5,IF(M37="NO EXISTE",0,"")))</f>
        <v>10</v>
      </c>
      <c r="O37" s="157"/>
      <c r="P37" s="189"/>
      <c r="Q37" s="159"/>
      <c r="R37" s="281"/>
      <c r="S37" s="163"/>
      <c r="T37" s="164"/>
      <c r="U37" s="176"/>
      <c r="V37" s="178"/>
      <c r="W37" s="295"/>
      <c r="X37" s="295"/>
      <c r="Y37" s="284"/>
      <c r="Z37" s="320"/>
      <c r="AA37" s="169"/>
      <c r="AB37" s="289"/>
      <c r="AC37" s="291"/>
      <c r="AD37" s="292"/>
      <c r="AE37" s="155"/>
      <c r="AF37" s="206"/>
      <c r="AG37" s="155"/>
      <c r="AH37" s="34"/>
      <c r="AI37" s="34"/>
      <c r="AJ37" s="34"/>
      <c r="AK37" s="34"/>
      <c r="AL37" s="34"/>
      <c r="AM37" s="34"/>
      <c r="AN37" s="34"/>
      <c r="AO37" s="34" t="s">
        <v>119</v>
      </c>
      <c r="AP37" s="34"/>
    </row>
    <row r="38" spans="1:42" ht="41.25" customHeight="1" x14ac:dyDescent="0.25">
      <c r="A38" s="303" t="s">
        <v>228</v>
      </c>
      <c r="B38" s="305" t="s">
        <v>265</v>
      </c>
      <c r="C38" s="325" t="s">
        <v>266</v>
      </c>
      <c r="D38" s="310" t="s">
        <v>84</v>
      </c>
      <c r="E38" s="313" t="s">
        <v>267</v>
      </c>
      <c r="F38" s="325" t="s">
        <v>268</v>
      </c>
      <c r="G38" s="316" t="s">
        <v>9</v>
      </c>
      <c r="H38" s="316" t="s">
        <v>95</v>
      </c>
      <c r="I38" s="74" t="str">
        <f>CONCATENATE(G38,H38)</f>
        <v>RARA VEZMAYOR</v>
      </c>
      <c r="J38" s="296" t="str">
        <f>I39</f>
        <v>1. ALTO</v>
      </c>
      <c r="K38" s="321" t="s">
        <v>269</v>
      </c>
      <c r="L38" s="75" t="s">
        <v>85</v>
      </c>
      <c r="M38" s="64" t="s">
        <v>7</v>
      </c>
      <c r="N38" s="53">
        <f>IF(M38="ASIGNADO",15,IF(M38="NO ASIGNADO",0,""))</f>
        <v>15</v>
      </c>
      <c r="O38" s="185">
        <f>SUM(N38:N44)</f>
        <v>100</v>
      </c>
      <c r="P38" s="187" t="s">
        <v>67</v>
      </c>
      <c r="Q38" s="190">
        <f>IF(Q41="DÉBIL",0,IF(Q41="MODERADO",50,IF(Q41="FUERTE",100,"")))</f>
        <v>100</v>
      </c>
      <c r="R38" s="301"/>
      <c r="S38" s="174" t="s">
        <v>86</v>
      </c>
      <c r="T38" s="174" t="s">
        <v>86</v>
      </c>
      <c r="U38" s="175" t="s">
        <v>115</v>
      </c>
      <c r="V38" s="177" t="s">
        <v>102</v>
      </c>
      <c r="W38" s="293" t="s">
        <v>218</v>
      </c>
      <c r="X38" s="293" t="s">
        <v>270</v>
      </c>
      <c r="Y38" s="282" t="s">
        <v>271</v>
      </c>
      <c r="Z38" s="285">
        <v>44196</v>
      </c>
      <c r="AA38" s="167" t="s">
        <v>91</v>
      </c>
      <c r="AB38" s="318" t="s">
        <v>272</v>
      </c>
      <c r="AC38" s="290"/>
      <c r="AD38" s="262"/>
      <c r="AE38" s="278" t="s">
        <v>273</v>
      </c>
      <c r="AF38" s="205" t="s">
        <v>274</v>
      </c>
      <c r="AG38" s="154"/>
      <c r="AH38" s="34" t="s">
        <v>89</v>
      </c>
      <c r="AI38" s="34" t="s">
        <v>90</v>
      </c>
      <c r="AJ38" s="34" t="s">
        <v>21</v>
      </c>
      <c r="AK38" s="34" t="s">
        <v>71</v>
      </c>
      <c r="AL38" s="34" t="s">
        <v>21</v>
      </c>
      <c r="AM38" s="34"/>
      <c r="AN38" s="34" t="s">
        <v>91</v>
      </c>
      <c r="AO38" s="34" t="s">
        <v>92</v>
      </c>
      <c r="AP38" s="34"/>
    </row>
    <row r="39" spans="1:42" ht="55.5" customHeight="1" x14ac:dyDescent="0.25">
      <c r="A39" s="303"/>
      <c r="B39" s="306"/>
      <c r="C39" s="326"/>
      <c r="D39" s="175"/>
      <c r="E39" s="328"/>
      <c r="F39" s="166"/>
      <c r="G39" s="316"/>
      <c r="H39" s="316"/>
      <c r="I39" s="74" t="str">
        <f>IF(I38="RARA VEZINSIGNIFICANTE","1. BAJO",IF(I38="RARA VEZMENOR","2. BAJO",IF(I38="IMPROBABLEINSIGNIFICANTE","3. BAJO",IF(I38="IMPROBABLEMENOR","4. BAJO",IF(I38="POSIBLEINSIGNIFICANTE","5. BAJO",IF(I38="RARA VEZMODERADO","1. MODERADO",IF(I38="IMPROBABLEMODERADO","2. MODERADO",IF(I38="POSIBLEMENOR","3. MODERADO",IF(I38="PROBABLEINSIGNIFICANTE","4. MODERADO",IF(I38="RARA VEZMAYOR","1. ALTO",IF(I38="IMPROBABLEMAYOR","2. ALTO",IF(I38="POSIBLEMODERADO","3. ALTO",IF(I38="PROBABLEMENOR","4. ALTO",IF(I38="PROBABLEMODERADO","5. ALTO",IF(I38="CASI SEGUROINSIGNIFICANTE","6. ALTO",IF(I38="CASI SEGUROMENOR","7. ALTO",IF(I38="RARA VEZCATASTRÓFICO","1. EXTREMO",IF(I38="IMPROBABLECATASTRÓFICO","2. EXTREMO",IF(I38="POSIBLEMAYOR","3. EXTREMO",IF(I38="POSIBLECATASTRÓFICO","4. EXTREMO",IF(I38="PROBABLEMAYOR","5. EXTREMO",IF(I38="PROBABLECATASTRÓFICO","6. EXTREMO",IF(I38="CASI SEGUROMODERADO","7. EXTREMO",IF(I38="CASI SEGUROMAYOR","8. EXTREMO",IF(I38="CASI SEGUROCATASTRÓFICO","9. EXTREMO","")))))))))))))))))))))))))</f>
        <v>1. ALTO</v>
      </c>
      <c r="J39" s="297"/>
      <c r="K39" s="322"/>
      <c r="L39" s="76" t="s">
        <v>93</v>
      </c>
      <c r="M39" s="5" t="s">
        <v>19</v>
      </c>
      <c r="N39" s="56">
        <f>IF(M39="ADECUADO",15,IF(M39="INADECUADO",0,""))</f>
        <v>15</v>
      </c>
      <c r="O39" s="186"/>
      <c r="P39" s="188"/>
      <c r="Q39" s="190"/>
      <c r="R39" s="302"/>
      <c r="S39" s="174"/>
      <c r="T39" s="174"/>
      <c r="U39" s="175"/>
      <c r="V39" s="178"/>
      <c r="W39" s="294"/>
      <c r="X39" s="319"/>
      <c r="Y39" s="283"/>
      <c r="Z39" s="286"/>
      <c r="AA39" s="168"/>
      <c r="AB39" s="318"/>
      <c r="AC39" s="290"/>
      <c r="AD39" s="262"/>
      <c r="AE39" s="278"/>
      <c r="AF39" s="205"/>
      <c r="AG39" s="154"/>
      <c r="AH39" s="34" t="s">
        <v>86</v>
      </c>
      <c r="AI39" s="34" t="s">
        <v>94</v>
      </c>
      <c r="AJ39" s="34"/>
      <c r="AK39" s="34"/>
      <c r="AL39" s="34" t="s">
        <v>95</v>
      </c>
      <c r="AM39" s="34"/>
      <c r="AN39" s="34" t="s">
        <v>88</v>
      </c>
      <c r="AO39" s="34" t="s">
        <v>96</v>
      </c>
      <c r="AP39" s="34"/>
    </row>
    <row r="40" spans="1:42" ht="69" customHeight="1" x14ac:dyDescent="0.25">
      <c r="A40" s="303"/>
      <c r="B40" s="306"/>
      <c r="C40" s="326"/>
      <c r="D40" s="175"/>
      <c r="E40" s="328"/>
      <c r="F40" s="166"/>
      <c r="G40" s="316"/>
      <c r="H40" s="316"/>
      <c r="I40" s="74" t="str">
        <f>IF(OR(I39="1. BAJO",I39="2. BAJO",I39="3. BAJO",I39="4. BAJO",I39="5. BAJO"),"BAJO",IF(OR(I39="1. MODERADO",I39="2. MODERADO",I39="3. MODERADO",I39="4. MODERADO"),"MODERADO",IF(OR(I39="1. ALTO",I39="2. ALTO",I39="3. ALTO",I39="4. ALTO",I39="5. ALTO",I39="6. ALTO",I39="7. ALTO"),"ALTO",IF(OR(I39="1. EXTREMO",I39="2. EXTREMO",I39="3. EXTREMO",I39="4. EXTREMO",I39="5. EXTREMO",I39="6. EXTREMO",I39="7. EXTREMO",I39="8. EXTREMO",I39="9. EXTREMO"),"EXTREMO",""))))</f>
        <v>ALTO</v>
      </c>
      <c r="J40" s="297"/>
      <c r="K40" s="322"/>
      <c r="L40" s="77" t="s">
        <v>97</v>
      </c>
      <c r="M40" s="5" t="s">
        <v>98</v>
      </c>
      <c r="N40" s="56">
        <f>IF(M40="OPORTUNA",15,IF(M40="INOPORTUNA",0,""))</f>
        <v>15</v>
      </c>
      <c r="O40" s="186"/>
      <c r="P40" s="188"/>
      <c r="Q40" s="190"/>
      <c r="R40" s="302"/>
      <c r="S40" s="58" t="s">
        <v>99</v>
      </c>
      <c r="T40" s="58" t="s">
        <v>100</v>
      </c>
      <c r="U40" s="175"/>
      <c r="V40" s="178"/>
      <c r="W40" s="294"/>
      <c r="X40" s="319"/>
      <c r="Y40" s="283"/>
      <c r="Z40" s="286"/>
      <c r="AA40" s="168"/>
      <c r="AB40" s="318"/>
      <c r="AC40" s="290"/>
      <c r="AD40" s="262"/>
      <c r="AE40" s="278"/>
      <c r="AF40" s="205"/>
      <c r="AG40" s="154"/>
      <c r="AH40" s="34" t="s">
        <v>87</v>
      </c>
      <c r="AI40" s="34" t="s">
        <v>101</v>
      </c>
      <c r="AJ40" s="34" t="s">
        <v>102</v>
      </c>
      <c r="AK40" s="34" t="s">
        <v>103</v>
      </c>
      <c r="AL40" s="34" t="s">
        <v>104</v>
      </c>
      <c r="AM40" s="34"/>
      <c r="AN40" s="34"/>
      <c r="AO40" s="34" t="s">
        <v>105</v>
      </c>
      <c r="AP40" s="34"/>
    </row>
    <row r="41" spans="1:42" ht="86.25" customHeight="1" x14ac:dyDescent="0.25">
      <c r="A41" s="303"/>
      <c r="B41" s="306"/>
      <c r="C41" s="326"/>
      <c r="D41" s="175"/>
      <c r="E41" s="60" t="s">
        <v>106</v>
      </c>
      <c r="F41" s="166"/>
      <c r="G41" s="316"/>
      <c r="H41" s="316"/>
      <c r="I41" s="74"/>
      <c r="J41" s="297"/>
      <c r="K41" s="322"/>
      <c r="L41" s="76" t="s">
        <v>224</v>
      </c>
      <c r="M41" s="5" t="s">
        <v>107</v>
      </c>
      <c r="N41" s="56">
        <f>IF(M41="PREVENIR",15,IF(M41="DETECTAR",10,IF(M41="NO ES UN CONTROL",0,"")))</f>
        <v>15</v>
      </c>
      <c r="O41" s="156" t="str">
        <f>IF(O38&lt;86,"DÉBIL",IF(O38&lt;96,"MODERADO",IF(O38&lt;101,"FUERTE","")))</f>
        <v>FUERTE</v>
      </c>
      <c r="P41" s="188"/>
      <c r="Q41" s="158" t="str">
        <f>IF(AND(O41="FUERTE",P38="FUERTE (SIEMPRE SE EJECUTA)"),"FUERTE",IF(OR(O41="DÉBIL",P38="DÉBIL (NO SE EJECUTA)"),"DÉBIL",IF(OR(O41="MODERADO",P38="MODERADO (ALGUNAS VECES)"),"MODERADO")))</f>
        <v>FUERTE</v>
      </c>
      <c r="R41" s="280" t="str">
        <f>IF(AND(O41="FUERTE",P38="FUERTE (SIEMPRE SE EJECUTA)"),"NO","SÍ")</f>
        <v>NO</v>
      </c>
      <c r="S41" s="162">
        <f>IF(AND($Q$13="FUERTE",$S$10="DIRECTAMENTE",$T$10="DIRECTAMENTE"),2,IF(AND($Q$13="FUERTE",$S$10="DIRECTAMENTE",$T$10="INDIRECTAMENTE"),2,IF(AND($Q$13="FUERTE",$S$10="DIRECTAMENTE",$T$10="NO DISMINUYE"),2,IF(AND($Q$13="FUERTE",$S$10="NO DISMINUYE",$T$10="DIRECTAMENTE"),0,IF(AND($Q$13="MODERADO",$S$10="DIRECTAMENTE",$T$10="DIRECTAMENTE"),1,IF(AND($Q$13="MODERADO",$S$10="DIRECTAMENTE",$T$10="INDIRECTAMENTE"),1,IF(AND($Q$13="MODERADO",$S$10="DIRECTAMENTE",$T$10="NO DISMINUYE"),1,IF(AND($Q$13="MODERADO",$S$10="NO DISMINUYE",$T$10="DIRECTAMENTE"),0,"N/A"))))))))</f>
        <v>2</v>
      </c>
      <c r="T41" s="163">
        <f>IF(AND($Q$13="FUERTE",$S$10="DIRECTAMENTE",$T$10="DIRECTAMENTE"),2,IF(AND($Q$13="FUERTE",$S$10="DIRECTAMENTE",$T$10="INDIRECTAMENTE"),1,IF(AND($Q$13="FUERTE",$S$10="DIRECTAMENTE",$T$10="NO DISMINUYE"),0,IF(AND($Q$13="FUERTE",$S$10="NO DISMINUYE",$T$10="DIRECTAMENTE"),2,IF(AND($Q$13="MODERADO",$S$10="DIRECTAMENTE",$T$10="DIRECTAMENTE"),1,IF(AND($Q$13="MODERADO",$S$10="DIRECTAMENTE",$T$10="INDIRECTAMENTE"),0,IF(AND($Q$13="MODERADO",$S$10="DIRECTAMENTE",$T$10="NO DISMINUYE"),0,IF(AND($Q$13="MODERADO",$S$10="NO DISMINUYE",$T$10="DIRECTAMENTE"),1,"N/A"))))))))</f>
        <v>2</v>
      </c>
      <c r="U41" s="175"/>
      <c r="V41" s="178"/>
      <c r="W41" s="294"/>
      <c r="X41" s="319"/>
      <c r="Y41" s="283"/>
      <c r="Z41" s="274"/>
      <c r="AA41" s="168"/>
      <c r="AB41" s="318"/>
      <c r="AC41" s="290"/>
      <c r="AD41" s="262"/>
      <c r="AE41" s="278"/>
      <c r="AF41" s="205" t="s">
        <v>275</v>
      </c>
      <c r="AG41" s="154"/>
      <c r="AH41" s="34" t="s">
        <v>86</v>
      </c>
      <c r="AI41" s="34"/>
      <c r="AJ41" s="34" t="s">
        <v>84</v>
      </c>
      <c r="AK41" s="34" t="s">
        <v>108</v>
      </c>
      <c r="AL41" s="34"/>
      <c r="AM41" s="34"/>
      <c r="AN41" s="34"/>
      <c r="AO41" s="34" t="s">
        <v>109</v>
      </c>
      <c r="AP41" s="34"/>
    </row>
    <row r="42" spans="1:42" ht="75.75" customHeight="1" x14ac:dyDescent="0.25">
      <c r="A42" s="303"/>
      <c r="B42" s="306"/>
      <c r="C42" s="326"/>
      <c r="D42" s="175"/>
      <c r="E42" s="271" t="s">
        <v>276</v>
      </c>
      <c r="F42" s="166"/>
      <c r="G42" s="316"/>
      <c r="H42" s="316"/>
      <c r="I42" s="74"/>
      <c r="J42" s="297"/>
      <c r="K42" s="322"/>
      <c r="L42" s="76" t="s">
        <v>110</v>
      </c>
      <c r="M42" s="5" t="s">
        <v>29</v>
      </c>
      <c r="N42" s="56">
        <f>IF(M42="CONFIABLE",15,IF(M42="NO CONFIABLE",0,""))</f>
        <v>15</v>
      </c>
      <c r="O42" s="157"/>
      <c r="P42" s="188"/>
      <c r="Q42" s="158"/>
      <c r="R42" s="280"/>
      <c r="S42" s="162"/>
      <c r="T42" s="164"/>
      <c r="U42" s="175"/>
      <c r="V42" s="178"/>
      <c r="W42" s="294"/>
      <c r="X42" s="319"/>
      <c r="Y42" s="283"/>
      <c r="Z42" s="60" t="s">
        <v>111</v>
      </c>
      <c r="AA42" s="168"/>
      <c r="AB42" s="318"/>
      <c r="AC42" s="290"/>
      <c r="AD42" s="262"/>
      <c r="AE42" s="278"/>
      <c r="AF42" s="205"/>
      <c r="AG42" s="154"/>
      <c r="AH42" s="34" t="s">
        <v>112</v>
      </c>
      <c r="AI42" s="34"/>
      <c r="AJ42" s="34" t="s">
        <v>113</v>
      </c>
      <c r="AK42" s="34" t="s">
        <v>107</v>
      </c>
      <c r="AL42" s="34" t="s">
        <v>114</v>
      </c>
      <c r="AM42" s="34"/>
      <c r="AN42" s="34"/>
      <c r="AO42" s="34" t="s">
        <v>115</v>
      </c>
      <c r="AP42" s="34"/>
    </row>
    <row r="43" spans="1:42" ht="66.75" customHeight="1" x14ac:dyDescent="0.25">
      <c r="A43" s="303"/>
      <c r="B43" s="306"/>
      <c r="C43" s="326"/>
      <c r="D43" s="175"/>
      <c r="E43" s="271"/>
      <c r="F43" s="166"/>
      <c r="G43" s="316"/>
      <c r="H43" s="316"/>
      <c r="I43" s="74"/>
      <c r="J43" s="297"/>
      <c r="K43" s="322"/>
      <c r="L43" s="76" t="s">
        <v>116</v>
      </c>
      <c r="M43" s="5" t="s">
        <v>37</v>
      </c>
      <c r="N43" s="56">
        <f>IF(M43="SE INVESTIGAN Y SE RESUELVEN OPORTUNAMENTE",15,IF(M43="NO SE INVESTIGAN Y SE RESUELVEN OPORTUNAMENTE",0,""))</f>
        <v>15</v>
      </c>
      <c r="O43" s="157"/>
      <c r="P43" s="188"/>
      <c r="Q43" s="158"/>
      <c r="R43" s="280"/>
      <c r="S43" s="162"/>
      <c r="T43" s="164"/>
      <c r="U43" s="175"/>
      <c r="V43" s="178"/>
      <c r="W43" s="294"/>
      <c r="X43" s="319"/>
      <c r="Y43" s="283"/>
      <c r="Z43" s="287" t="s">
        <v>277</v>
      </c>
      <c r="AA43" s="168"/>
      <c r="AB43" s="318"/>
      <c r="AC43" s="290"/>
      <c r="AD43" s="262"/>
      <c r="AE43" s="278"/>
      <c r="AF43" s="205"/>
      <c r="AG43" s="154"/>
      <c r="AH43" s="34" t="s">
        <v>94</v>
      </c>
      <c r="AI43" s="34"/>
      <c r="AJ43" s="34"/>
      <c r="AK43" s="34"/>
      <c r="AL43" s="34"/>
      <c r="AM43" s="34"/>
      <c r="AN43" s="34"/>
      <c r="AO43" s="34" t="s">
        <v>117</v>
      </c>
      <c r="AP43" s="34"/>
    </row>
    <row r="44" spans="1:42" ht="51" customHeight="1" x14ac:dyDescent="0.25">
      <c r="A44" s="304"/>
      <c r="B44" s="306"/>
      <c r="C44" s="327"/>
      <c r="D44" s="176"/>
      <c r="E44" s="272"/>
      <c r="F44" s="149"/>
      <c r="G44" s="317"/>
      <c r="H44" s="317"/>
      <c r="I44" s="74"/>
      <c r="J44" s="297"/>
      <c r="K44" s="323"/>
      <c r="L44" s="78" t="s">
        <v>118</v>
      </c>
      <c r="M44" s="65" t="s">
        <v>48</v>
      </c>
      <c r="N44" s="63">
        <f>IF(M44="COMPLETA",10,IF(M44="INCOMPLETA",5,IF(M44="NO EXISTE",0,"")))</f>
        <v>10</v>
      </c>
      <c r="O44" s="157"/>
      <c r="P44" s="189"/>
      <c r="Q44" s="159"/>
      <c r="R44" s="281"/>
      <c r="S44" s="163"/>
      <c r="T44" s="164"/>
      <c r="U44" s="176"/>
      <c r="V44" s="178"/>
      <c r="W44" s="295"/>
      <c r="X44" s="320"/>
      <c r="Y44" s="284"/>
      <c r="Z44" s="289"/>
      <c r="AA44" s="169"/>
      <c r="AB44" s="287"/>
      <c r="AC44" s="291"/>
      <c r="AD44" s="292"/>
      <c r="AE44" s="279"/>
      <c r="AF44" s="206"/>
      <c r="AG44" s="155"/>
      <c r="AH44" s="34"/>
      <c r="AI44" s="34"/>
      <c r="AJ44" s="34"/>
      <c r="AK44" s="34"/>
      <c r="AL44" s="34"/>
      <c r="AM44" s="34"/>
      <c r="AN44" s="34"/>
      <c r="AO44" s="34" t="s">
        <v>119</v>
      </c>
      <c r="AP44" s="34"/>
    </row>
    <row r="45" spans="1:42" ht="41.25" customHeight="1" x14ac:dyDescent="0.25">
      <c r="A45" s="303" t="s">
        <v>228</v>
      </c>
      <c r="B45" s="305" t="s">
        <v>278</v>
      </c>
      <c r="C45" s="307" t="s">
        <v>279</v>
      </c>
      <c r="D45" s="310" t="s">
        <v>84</v>
      </c>
      <c r="E45" s="311" t="s">
        <v>280</v>
      </c>
      <c r="F45" s="313" t="s">
        <v>281</v>
      </c>
      <c r="G45" s="316" t="s">
        <v>9</v>
      </c>
      <c r="H45" s="316" t="s">
        <v>95</v>
      </c>
      <c r="I45" s="74" t="str">
        <f>CONCATENATE(G45,H45)</f>
        <v>RARA VEZMAYOR</v>
      </c>
      <c r="J45" s="296" t="str">
        <f>I46</f>
        <v>1. ALTO</v>
      </c>
      <c r="K45" s="298" t="s">
        <v>282</v>
      </c>
      <c r="L45" s="75" t="s">
        <v>85</v>
      </c>
      <c r="M45" s="64" t="s">
        <v>7</v>
      </c>
      <c r="N45" s="53">
        <f>IF(M45="ASIGNADO",15,IF(M45="NO ASIGNADO",0,""))</f>
        <v>15</v>
      </c>
      <c r="O45" s="185">
        <f>SUM(N45:N51)</f>
        <v>100</v>
      </c>
      <c r="P45" s="187" t="s">
        <v>67</v>
      </c>
      <c r="Q45" s="190">
        <f>IF(Q48="DÉBIL",0,IF(Q48="MODERADO",50,IF(Q48="FUERTE",100,"")))</f>
        <v>100</v>
      </c>
      <c r="R45" s="301"/>
      <c r="S45" s="174" t="s">
        <v>86</v>
      </c>
      <c r="T45" s="174" t="s">
        <v>86</v>
      </c>
      <c r="U45" s="175" t="s">
        <v>115</v>
      </c>
      <c r="V45" s="177" t="s">
        <v>87</v>
      </c>
      <c r="W45" s="293" t="s">
        <v>218</v>
      </c>
      <c r="X45" s="293" t="s">
        <v>283</v>
      </c>
      <c r="Y45" s="282" t="s">
        <v>284</v>
      </c>
      <c r="Z45" s="285">
        <v>44196</v>
      </c>
      <c r="AA45" s="167" t="s">
        <v>91</v>
      </c>
      <c r="AB45" s="287" t="s">
        <v>285</v>
      </c>
      <c r="AC45" s="290"/>
      <c r="AD45" s="262"/>
      <c r="AE45" s="278" t="s">
        <v>286</v>
      </c>
      <c r="AF45" s="205" t="s">
        <v>294</v>
      </c>
      <c r="AG45" s="154"/>
      <c r="AH45" s="34" t="s">
        <v>89</v>
      </c>
      <c r="AI45" s="34" t="s">
        <v>90</v>
      </c>
      <c r="AJ45" s="34" t="s">
        <v>21</v>
      </c>
      <c r="AK45" s="34" t="s">
        <v>71</v>
      </c>
      <c r="AL45" s="34" t="s">
        <v>21</v>
      </c>
      <c r="AM45" s="34"/>
      <c r="AN45" s="34" t="s">
        <v>91</v>
      </c>
      <c r="AO45" s="34" t="s">
        <v>92</v>
      </c>
      <c r="AP45" s="34"/>
    </row>
    <row r="46" spans="1:42" ht="55.5" customHeight="1" x14ac:dyDescent="0.25">
      <c r="A46" s="303"/>
      <c r="B46" s="306"/>
      <c r="C46" s="308"/>
      <c r="D46" s="175"/>
      <c r="E46" s="312"/>
      <c r="F46" s="314"/>
      <c r="G46" s="316"/>
      <c r="H46" s="316"/>
      <c r="I46" s="74" t="str">
        <f>IF(I45="RARA VEZINSIGNIFICANTE","1. BAJO",IF(I45="RARA VEZMENOR","2. BAJO",IF(I45="IMPROBABLEINSIGNIFICANTE","3. BAJO",IF(I45="IMPROBABLEMENOR","4. BAJO",IF(I45="POSIBLEINSIGNIFICANTE","5. BAJO",IF(I45="RARA VEZMODERADO","1. MODERADO",IF(I45="IMPROBABLEMODERADO","2. MODERADO",IF(I45="POSIBLEMENOR","3. MODERADO",IF(I45="PROBABLEINSIGNIFICANTE","4. MODERADO",IF(I45="RARA VEZMAYOR","1. ALTO",IF(I45="IMPROBABLEMAYOR","2. ALTO",IF(I45="POSIBLEMODERADO","3. ALTO",IF(I45="PROBABLEMENOR","4. ALTO",IF(I45="PROBABLEMODERADO","5. ALTO",IF(I45="CASI SEGUROINSIGNIFICANTE","6. ALTO",IF(I45="CASI SEGUROMENOR","7. ALTO",IF(I45="RARA VEZCATASTRÓFICO","1. EXTREMO",IF(I45="IMPROBABLECATASTRÓFICO","2. EXTREMO",IF(I45="POSIBLEMAYOR","3. EXTREMO",IF(I45="POSIBLECATASTRÓFICO","4. EXTREMO",IF(I45="PROBABLEMAYOR","5. EXTREMO",IF(I45="PROBABLECATASTRÓFICO","6. EXTREMO",IF(I45="CASI SEGUROMODERADO","7. EXTREMO",IF(I45="CASI SEGUROMAYOR","8. EXTREMO",IF(I45="CASI SEGUROCATASTRÓFICO","9. EXTREMO","")))))))))))))))))))))))))</f>
        <v>1. ALTO</v>
      </c>
      <c r="J46" s="297"/>
      <c r="K46" s="299"/>
      <c r="L46" s="76" t="s">
        <v>93</v>
      </c>
      <c r="M46" s="5" t="s">
        <v>19</v>
      </c>
      <c r="N46" s="56">
        <f>IF(M46="ADECUADO",15,IF(M46="INADECUADO",0,""))</f>
        <v>15</v>
      </c>
      <c r="O46" s="186"/>
      <c r="P46" s="188"/>
      <c r="Q46" s="190"/>
      <c r="R46" s="302"/>
      <c r="S46" s="174"/>
      <c r="T46" s="174"/>
      <c r="U46" s="175"/>
      <c r="V46" s="178"/>
      <c r="W46" s="294"/>
      <c r="X46" s="294"/>
      <c r="Y46" s="283"/>
      <c r="Z46" s="286"/>
      <c r="AA46" s="168"/>
      <c r="AB46" s="288"/>
      <c r="AC46" s="290"/>
      <c r="AD46" s="262"/>
      <c r="AE46" s="278"/>
      <c r="AF46" s="205"/>
      <c r="AG46" s="154"/>
      <c r="AH46" s="34" t="s">
        <v>86</v>
      </c>
      <c r="AI46" s="34" t="s">
        <v>94</v>
      </c>
      <c r="AJ46" s="34"/>
      <c r="AK46" s="34"/>
      <c r="AL46" s="34" t="s">
        <v>95</v>
      </c>
      <c r="AM46" s="34"/>
      <c r="AN46" s="34" t="s">
        <v>88</v>
      </c>
      <c r="AO46" s="34" t="s">
        <v>96</v>
      </c>
      <c r="AP46" s="34"/>
    </row>
    <row r="47" spans="1:42" ht="69" customHeight="1" x14ac:dyDescent="0.25">
      <c r="A47" s="303"/>
      <c r="B47" s="306"/>
      <c r="C47" s="308"/>
      <c r="D47" s="175"/>
      <c r="E47" s="312"/>
      <c r="F47" s="314"/>
      <c r="G47" s="316"/>
      <c r="H47" s="316"/>
      <c r="I47" s="74" t="str">
        <f>IF(OR(I46="1. BAJO",I46="2. BAJO",I46="3. BAJO",I46="4. BAJO",I46="5. BAJO"),"BAJO",IF(OR(I46="1. MODERADO",I46="2. MODERADO",I46="3. MODERADO",I46="4. MODERADO"),"MODERADO",IF(OR(I46="1. ALTO",I46="2. ALTO",I46="3. ALTO",I46="4. ALTO",I46="5. ALTO",I46="6. ALTO",I46="7. ALTO"),"ALTO",IF(OR(I46="1. EXTREMO",I46="2. EXTREMO",I46="3. EXTREMO",I46="4. EXTREMO",I46="5. EXTREMO",I46="6. EXTREMO",I46="7. EXTREMO",I46="8. EXTREMO",I46="9. EXTREMO"),"EXTREMO",""))))</f>
        <v>ALTO</v>
      </c>
      <c r="J47" s="297"/>
      <c r="K47" s="299"/>
      <c r="L47" s="77" t="s">
        <v>97</v>
      </c>
      <c r="M47" s="5" t="s">
        <v>98</v>
      </c>
      <c r="N47" s="56">
        <f>IF(M47="OPORTUNA",15,IF(M47="INOPORTUNA",0,""))</f>
        <v>15</v>
      </c>
      <c r="O47" s="186"/>
      <c r="P47" s="188"/>
      <c r="Q47" s="190"/>
      <c r="R47" s="302"/>
      <c r="S47" s="58" t="s">
        <v>99</v>
      </c>
      <c r="T47" s="58" t="s">
        <v>100</v>
      </c>
      <c r="U47" s="175"/>
      <c r="V47" s="178"/>
      <c r="W47" s="294"/>
      <c r="X47" s="294"/>
      <c r="Y47" s="283"/>
      <c r="Z47" s="286"/>
      <c r="AA47" s="168"/>
      <c r="AB47" s="288"/>
      <c r="AC47" s="290"/>
      <c r="AD47" s="262"/>
      <c r="AE47" s="278"/>
      <c r="AF47" s="205"/>
      <c r="AG47" s="154"/>
      <c r="AH47" s="34" t="s">
        <v>87</v>
      </c>
      <c r="AI47" s="34" t="s">
        <v>101</v>
      </c>
      <c r="AJ47" s="34" t="s">
        <v>102</v>
      </c>
      <c r="AK47" s="34" t="s">
        <v>103</v>
      </c>
      <c r="AL47" s="34" t="s">
        <v>104</v>
      </c>
      <c r="AM47" s="34"/>
      <c r="AN47" s="34"/>
      <c r="AO47" s="34" t="s">
        <v>105</v>
      </c>
      <c r="AP47" s="34"/>
    </row>
    <row r="48" spans="1:42" ht="86.25" customHeight="1" x14ac:dyDescent="0.25">
      <c r="A48" s="303"/>
      <c r="B48" s="306"/>
      <c r="C48" s="308"/>
      <c r="D48" s="175"/>
      <c r="E48" s="60" t="s">
        <v>106</v>
      </c>
      <c r="F48" s="314"/>
      <c r="G48" s="316"/>
      <c r="H48" s="316"/>
      <c r="I48" s="74"/>
      <c r="J48" s="297"/>
      <c r="K48" s="299"/>
      <c r="L48" s="76" t="s">
        <v>224</v>
      </c>
      <c r="M48" s="5" t="s">
        <v>107</v>
      </c>
      <c r="N48" s="56">
        <f>IF(M48="PREVENIR",15,IF(M48="DETECTAR",10,IF(M48="NO ES UN CONTROL",0,"")))</f>
        <v>15</v>
      </c>
      <c r="O48" s="156" t="str">
        <f>IF(O45&lt;86,"DÉBIL",IF(O45&lt;96,"MODERADO",IF(O45&lt;101,"FUERTE","")))</f>
        <v>FUERTE</v>
      </c>
      <c r="P48" s="188"/>
      <c r="Q48" s="158" t="str">
        <f>IF(AND(O48="FUERTE",P45="FUERTE (SIEMPRE SE EJECUTA)"),"FUERTE",IF(OR(O48="DÉBIL",P45="DÉBIL (NO SE EJECUTA)"),"DÉBIL",IF(OR(O48="MODERADO",P45="MODERADO (ALGUNAS VECES)"),"MODERADO")))</f>
        <v>FUERTE</v>
      </c>
      <c r="R48" s="280" t="str">
        <f>IF(AND(O48="FUERTE",P45="FUERTE (SIEMPRE SE EJECUTA)"),"NO","SÍ")</f>
        <v>NO</v>
      </c>
      <c r="S48" s="162">
        <f>IF(AND($Q$13="FUERTE",$S$10="DIRECTAMENTE",$T$10="DIRECTAMENTE"),2,IF(AND($Q$13="FUERTE",$S$10="DIRECTAMENTE",$T$10="INDIRECTAMENTE"),2,IF(AND($Q$13="FUERTE",$S$10="DIRECTAMENTE",$T$10="NO DISMINUYE"),2,IF(AND($Q$13="FUERTE",$S$10="NO DISMINUYE",$T$10="DIRECTAMENTE"),0,IF(AND($Q$13="MODERADO",$S$10="DIRECTAMENTE",$T$10="DIRECTAMENTE"),1,IF(AND($Q$13="MODERADO",$S$10="DIRECTAMENTE",$T$10="INDIRECTAMENTE"),1,IF(AND($Q$13="MODERADO",$S$10="DIRECTAMENTE",$T$10="NO DISMINUYE"),1,IF(AND($Q$13="MODERADO",$S$10="NO DISMINUYE",$T$10="DIRECTAMENTE"),0,"N/A"))))))))</f>
        <v>2</v>
      </c>
      <c r="T48" s="163">
        <f>IF(AND($Q$13="FUERTE",$S$10="DIRECTAMENTE",$T$10="DIRECTAMENTE"),2,IF(AND($Q$13="FUERTE",$S$10="DIRECTAMENTE",$T$10="INDIRECTAMENTE"),1,IF(AND($Q$13="FUERTE",$S$10="DIRECTAMENTE",$T$10="NO DISMINUYE"),0,IF(AND($Q$13="FUERTE",$S$10="NO DISMINUYE",$T$10="DIRECTAMENTE"),2,IF(AND($Q$13="MODERADO",$S$10="DIRECTAMENTE",$T$10="DIRECTAMENTE"),1,IF(AND($Q$13="MODERADO",$S$10="DIRECTAMENTE",$T$10="INDIRECTAMENTE"),0,IF(AND($Q$13="MODERADO",$S$10="DIRECTAMENTE",$T$10="NO DISMINUYE"),0,IF(AND($Q$13="MODERADO",$S$10="NO DISMINUYE",$T$10="DIRECTAMENTE"),1,"N/A"))))))))</f>
        <v>2</v>
      </c>
      <c r="U48" s="175"/>
      <c r="V48" s="178"/>
      <c r="W48" s="294"/>
      <c r="X48" s="294"/>
      <c r="Y48" s="283"/>
      <c r="Z48" s="274"/>
      <c r="AA48" s="168"/>
      <c r="AB48" s="288"/>
      <c r="AC48" s="290"/>
      <c r="AD48" s="262"/>
      <c r="AE48" s="278"/>
      <c r="AF48" s="205" t="s">
        <v>287</v>
      </c>
      <c r="AG48" s="154"/>
      <c r="AH48" s="34" t="s">
        <v>86</v>
      </c>
      <c r="AI48" s="34"/>
      <c r="AJ48" s="34" t="s">
        <v>84</v>
      </c>
      <c r="AK48" s="34" t="s">
        <v>108</v>
      </c>
      <c r="AL48" s="34"/>
      <c r="AM48" s="34"/>
      <c r="AN48" s="34"/>
      <c r="AO48" s="34" t="s">
        <v>109</v>
      </c>
      <c r="AP48" s="34"/>
    </row>
    <row r="49" spans="1:42" ht="75.75" customHeight="1" x14ac:dyDescent="0.25">
      <c r="A49" s="303"/>
      <c r="B49" s="306"/>
      <c r="C49" s="308"/>
      <c r="D49" s="175"/>
      <c r="E49" s="271" t="s">
        <v>288</v>
      </c>
      <c r="F49" s="314"/>
      <c r="G49" s="316"/>
      <c r="H49" s="316"/>
      <c r="I49" s="74"/>
      <c r="J49" s="297"/>
      <c r="K49" s="299"/>
      <c r="L49" s="76" t="s">
        <v>110</v>
      </c>
      <c r="M49" s="5" t="s">
        <v>29</v>
      </c>
      <c r="N49" s="56">
        <f>IF(M49="CONFIABLE",15,IF(M49="NO CONFIABLE",0,""))</f>
        <v>15</v>
      </c>
      <c r="O49" s="157"/>
      <c r="P49" s="188"/>
      <c r="Q49" s="158"/>
      <c r="R49" s="280"/>
      <c r="S49" s="162"/>
      <c r="T49" s="164"/>
      <c r="U49" s="175"/>
      <c r="V49" s="178"/>
      <c r="W49" s="294"/>
      <c r="X49" s="294"/>
      <c r="Y49" s="283"/>
      <c r="Z49" s="60" t="s">
        <v>111</v>
      </c>
      <c r="AA49" s="168"/>
      <c r="AB49" s="288"/>
      <c r="AC49" s="290"/>
      <c r="AD49" s="262"/>
      <c r="AE49" s="278"/>
      <c r="AF49" s="205"/>
      <c r="AG49" s="154"/>
      <c r="AH49" s="34" t="s">
        <v>112</v>
      </c>
      <c r="AI49" s="34"/>
      <c r="AJ49" s="34" t="s">
        <v>113</v>
      </c>
      <c r="AK49" s="34" t="s">
        <v>107</v>
      </c>
      <c r="AL49" s="34" t="s">
        <v>114</v>
      </c>
      <c r="AM49" s="34"/>
      <c r="AN49" s="34"/>
      <c r="AO49" s="34" t="s">
        <v>115</v>
      </c>
      <c r="AP49" s="34"/>
    </row>
    <row r="50" spans="1:42" ht="66.75" customHeight="1" x14ac:dyDescent="0.25">
      <c r="A50" s="303"/>
      <c r="B50" s="306"/>
      <c r="C50" s="308"/>
      <c r="D50" s="175"/>
      <c r="E50" s="271"/>
      <c r="F50" s="314"/>
      <c r="G50" s="316"/>
      <c r="H50" s="316"/>
      <c r="I50" s="74"/>
      <c r="J50" s="297"/>
      <c r="K50" s="299"/>
      <c r="L50" s="76" t="s">
        <v>116</v>
      </c>
      <c r="M50" s="5" t="s">
        <v>37</v>
      </c>
      <c r="N50" s="56">
        <f>IF(M50="SE INVESTIGAN Y SE RESUELVEN OPORTUNAMENTE",15,IF(M50="NO SE INVESTIGAN Y SE RESUELVEN OPORTUNAMENTE",0,""))</f>
        <v>15</v>
      </c>
      <c r="O50" s="157"/>
      <c r="P50" s="188"/>
      <c r="Q50" s="158"/>
      <c r="R50" s="280"/>
      <c r="S50" s="162"/>
      <c r="T50" s="164"/>
      <c r="U50" s="175"/>
      <c r="V50" s="178"/>
      <c r="W50" s="294"/>
      <c r="X50" s="294"/>
      <c r="Y50" s="283"/>
      <c r="Z50" s="273" t="s">
        <v>252</v>
      </c>
      <c r="AA50" s="168"/>
      <c r="AB50" s="288"/>
      <c r="AC50" s="290"/>
      <c r="AD50" s="262"/>
      <c r="AE50" s="278"/>
      <c r="AF50" s="205"/>
      <c r="AG50" s="154"/>
      <c r="AH50" s="34" t="s">
        <v>94</v>
      </c>
      <c r="AI50" s="34"/>
      <c r="AJ50" s="34"/>
      <c r="AK50" s="34"/>
      <c r="AL50" s="34"/>
      <c r="AM50" s="34"/>
      <c r="AN50" s="34"/>
      <c r="AO50" s="34" t="s">
        <v>117</v>
      </c>
      <c r="AP50" s="34"/>
    </row>
    <row r="51" spans="1:42" ht="51" customHeight="1" x14ac:dyDescent="0.25">
      <c r="A51" s="304"/>
      <c r="B51" s="306"/>
      <c r="C51" s="309"/>
      <c r="D51" s="176"/>
      <c r="E51" s="272"/>
      <c r="F51" s="315"/>
      <c r="G51" s="317"/>
      <c r="H51" s="317"/>
      <c r="I51" s="74"/>
      <c r="J51" s="297"/>
      <c r="K51" s="300"/>
      <c r="L51" s="78" t="s">
        <v>118</v>
      </c>
      <c r="M51" s="65" t="s">
        <v>48</v>
      </c>
      <c r="N51" s="63">
        <f>IF(M51="COMPLETA",10,IF(M51="INCOMPLETA",5,IF(M51="NO EXISTE",0,"")))</f>
        <v>10</v>
      </c>
      <c r="O51" s="157"/>
      <c r="P51" s="189"/>
      <c r="Q51" s="159"/>
      <c r="R51" s="281"/>
      <c r="S51" s="163"/>
      <c r="T51" s="164"/>
      <c r="U51" s="176"/>
      <c r="V51" s="178"/>
      <c r="W51" s="295"/>
      <c r="X51" s="295"/>
      <c r="Y51" s="284"/>
      <c r="Z51" s="274"/>
      <c r="AA51" s="169"/>
      <c r="AB51" s="289"/>
      <c r="AC51" s="291"/>
      <c r="AD51" s="292"/>
      <c r="AE51" s="279"/>
      <c r="AF51" s="206"/>
      <c r="AG51" s="155"/>
      <c r="AH51" s="34"/>
      <c r="AI51" s="34"/>
      <c r="AJ51" s="34"/>
      <c r="AK51" s="34"/>
      <c r="AL51" s="34"/>
      <c r="AM51" s="34"/>
      <c r="AN51" s="34"/>
      <c r="AO51" s="34" t="s">
        <v>119</v>
      </c>
      <c r="AP51" s="34"/>
    </row>
    <row r="52" spans="1:42" x14ac:dyDescent="0.25">
      <c r="A52" s="265" t="s">
        <v>120</v>
      </c>
      <c r="B52" s="265"/>
      <c r="C52" s="265"/>
      <c r="D52" s="265"/>
      <c r="E52" s="265"/>
      <c r="F52" s="265"/>
      <c r="G52" s="265"/>
      <c r="H52" s="265"/>
      <c r="I52" s="265"/>
      <c r="J52" s="265"/>
      <c r="K52" s="265"/>
      <c r="L52" s="265"/>
      <c r="M52" s="265"/>
      <c r="N52" s="265"/>
      <c r="O52" s="265"/>
      <c r="P52" s="265"/>
      <c r="Q52" s="265"/>
      <c r="R52" s="265"/>
      <c r="S52" s="265"/>
      <c r="T52" s="265"/>
      <c r="U52" s="265"/>
      <c r="V52" s="265"/>
      <c r="W52" s="265"/>
      <c r="X52" s="265"/>
      <c r="Y52" s="265"/>
      <c r="Z52" s="265"/>
      <c r="AA52" s="265"/>
      <c r="AB52" s="265"/>
      <c r="AC52" s="265"/>
      <c r="AD52" s="265"/>
      <c r="AE52" s="265"/>
      <c r="AF52" s="265"/>
      <c r="AG52" s="265"/>
      <c r="AH52" s="34"/>
      <c r="AI52" s="34"/>
      <c r="AJ52" s="34"/>
      <c r="AK52" s="34"/>
      <c r="AL52" s="34"/>
      <c r="AM52" s="34"/>
      <c r="AN52" s="34"/>
      <c r="AO52" s="34" t="s">
        <v>121</v>
      </c>
      <c r="AP52" s="34"/>
    </row>
    <row r="53" spans="1:42" ht="30" customHeight="1" x14ac:dyDescent="0.25">
      <c r="A53" s="145" t="s">
        <v>122</v>
      </c>
      <c r="B53" s="145"/>
      <c r="C53" s="145"/>
      <c r="D53" s="145"/>
      <c r="E53" s="145"/>
      <c r="F53" s="145"/>
      <c r="G53" s="145"/>
      <c r="H53" s="145"/>
      <c r="I53" s="145"/>
      <c r="J53" s="145"/>
      <c r="K53" s="145"/>
      <c r="L53" s="145"/>
      <c r="M53" s="145"/>
      <c r="N53" s="145"/>
      <c r="O53" s="145"/>
      <c r="P53" s="145"/>
      <c r="Q53" s="145"/>
      <c r="R53" s="145"/>
      <c r="S53" s="145"/>
      <c r="T53" s="145"/>
      <c r="U53" s="145"/>
      <c r="V53" s="145"/>
      <c r="W53" s="145"/>
      <c r="X53" s="145"/>
      <c r="Y53" s="145"/>
      <c r="Z53" s="145"/>
      <c r="AA53" s="145"/>
      <c r="AB53" s="145"/>
      <c r="AC53" s="145"/>
      <c r="AD53" s="145"/>
      <c r="AE53" s="145"/>
      <c r="AF53" s="145"/>
      <c r="AG53" s="145"/>
      <c r="AH53" s="34"/>
      <c r="AI53" s="34"/>
      <c r="AJ53" s="34"/>
      <c r="AK53" s="34"/>
      <c r="AL53" s="34"/>
      <c r="AM53" s="34"/>
      <c r="AN53" s="34"/>
      <c r="AO53" s="34" t="s">
        <v>123</v>
      </c>
      <c r="AP53" s="34"/>
    </row>
    <row r="54" spans="1:42" ht="30" customHeight="1" x14ac:dyDescent="0.25">
      <c r="A54" s="275" t="s">
        <v>124</v>
      </c>
      <c r="B54" s="275"/>
      <c r="C54" s="275" t="s">
        <v>125</v>
      </c>
      <c r="D54" s="275"/>
      <c r="E54" s="275"/>
      <c r="F54" s="275"/>
      <c r="G54" s="275"/>
      <c r="H54" s="275"/>
      <c r="I54" s="275"/>
      <c r="J54" s="275"/>
      <c r="K54" s="275"/>
      <c r="L54" s="275"/>
      <c r="M54" s="275"/>
      <c r="N54" s="275"/>
      <c r="O54" s="275"/>
      <c r="P54" s="275"/>
      <c r="Q54" s="275"/>
      <c r="R54" s="275"/>
      <c r="S54" s="275"/>
      <c r="T54" s="275"/>
      <c r="U54" s="275"/>
      <c r="V54" s="275"/>
      <c r="W54" s="275"/>
      <c r="X54" s="275"/>
      <c r="Y54" s="275"/>
      <c r="Z54" s="276" t="s">
        <v>126</v>
      </c>
      <c r="AA54" s="276"/>
      <c r="AB54" s="276"/>
      <c r="AC54" s="276"/>
      <c r="AD54" s="277" t="s">
        <v>127</v>
      </c>
      <c r="AE54" s="277"/>
      <c r="AF54" s="277"/>
      <c r="AG54" s="277"/>
      <c r="AH54" s="34"/>
      <c r="AI54" s="34"/>
      <c r="AJ54" s="34"/>
      <c r="AK54" s="34"/>
      <c r="AL54" s="34"/>
      <c r="AM54" s="34"/>
      <c r="AN54" s="34"/>
      <c r="AO54" s="34" t="s">
        <v>128</v>
      </c>
      <c r="AP54" s="34"/>
    </row>
    <row r="55" spans="1:42" ht="120" customHeight="1" x14ac:dyDescent="0.25">
      <c r="A55" s="263" t="s">
        <v>289</v>
      </c>
      <c r="B55" s="264"/>
      <c r="C55" s="265" t="s">
        <v>290</v>
      </c>
      <c r="D55" s="265"/>
      <c r="E55" s="265"/>
      <c r="F55" s="265"/>
      <c r="G55" s="265"/>
      <c r="H55" s="265"/>
      <c r="I55" s="265"/>
      <c r="J55" s="265"/>
      <c r="K55" s="265"/>
      <c r="L55" s="265"/>
      <c r="M55" s="265"/>
      <c r="N55" s="265"/>
      <c r="O55" s="265"/>
      <c r="P55" s="265"/>
      <c r="Q55" s="265"/>
      <c r="R55" s="265"/>
      <c r="S55" s="265"/>
      <c r="T55" s="265"/>
      <c r="U55" s="265"/>
      <c r="V55" s="265"/>
      <c r="W55" s="265"/>
      <c r="X55" s="265"/>
      <c r="Y55" s="265"/>
      <c r="Z55" s="266">
        <v>43852</v>
      </c>
      <c r="AA55" s="267"/>
      <c r="AB55" s="267"/>
      <c r="AC55" s="268"/>
      <c r="AD55" s="269" t="s">
        <v>291</v>
      </c>
      <c r="AE55" s="270"/>
      <c r="AF55" s="270"/>
      <c r="AG55" s="270"/>
      <c r="AH55" s="8"/>
      <c r="AI55" s="8"/>
      <c r="AJ55" s="8"/>
      <c r="AK55" s="8"/>
      <c r="AL55" s="8"/>
      <c r="AM55" s="8"/>
      <c r="AN55" s="8"/>
      <c r="AO55" s="34" t="s">
        <v>129</v>
      </c>
      <c r="AP55" s="8"/>
    </row>
    <row r="56" spans="1:42" ht="30" customHeight="1" x14ac:dyDescent="0.25">
      <c r="A56" s="256" t="s">
        <v>292</v>
      </c>
      <c r="B56" s="257"/>
      <c r="C56" s="258"/>
      <c r="D56" s="258"/>
      <c r="E56" s="258"/>
      <c r="F56" s="258"/>
      <c r="G56" s="258"/>
      <c r="H56" s="258"/>
      <c r="I56" s="258"/>
      <c r="J56" s="258"/>
      <c r="K56" s="258"/>
      <c r="L56" s="258"/>
      <c r="M56" s="258"/>
      <c r="N56" s="258"/>
      <c r="O56" s="258"/>
      <c r="P56" s="258"/>
      <c r="Q56" s="258"/>
      <c r="R56" s="258"/>
      <c r="S56" s="258"/>
      <c r="T56" s="258"/>
      <c r="U56" s="258"/>
      <c r="V56" s="258"/>
      <c r="W56" s="258"/>
      <c r="X56" s="258"/>
      <c r="Y56" s="258"/>
      <c r="Z56" s="259"/>
      <c r="AA56" s="260"/>
      <c r="AB56" s="260"/>
      <c r="AC56" s="261"/>
      <c r="AD56" s="262"/>
      <c r="AE56" s="262"/>
      <c r="AF56" s="262"/>
      <c r="AG56" s="262"/>
      <c r="AH56" s="8"/>
      <c r="AI56" s="8"/>
      <c r="AJ56" s="8"/>
      <c r="AK56" s="8"/>
      <c r="AL56" s="8"/>
      <c r="AM56" s="8"/>
      <c r="AN56" s="8"/>
      <c r="AO56" s="34" t="s">
        <v>130</v>
      </c>
      <c r="AP56" s="8"/>
    </row>
    <row r="57" spans="1:42" ht="30" customHeight="1" x14ac:dyDescent="0.25">
      <c r="A57" s="256" t="s">
        <v>292</v>
      </c>
      <c r="B57" s="257"/>
      <c r="C57" s="258"/>
      <c r="D57" s="258"/>
      <c r="E57" s="258"/>
      <c r="F57" s="258"/>
      <c r="G57" s="258"/>
      <c r="H57" s="258"/>
      <c r="I57" s="258"/>
      <c r="J57" s="258"/>
      <c r="K57" s="258"/>
      <c r="L57" s="258"/>
      <c r="M57" s="258"/>
      <c r="N57" s="258"/>
      <c r="O57" s="258"/>
      <c r="P57" s="258"/>
      <c r="Q57" s="258"/>
      <c r="R57" s="258"/>
      <c r="S57" s="258"/>
      <c r="T57" s="258"/>
      <c r="U57" s="258"/>
      <c r="V57" s="258"/>
      <c r="W57" s="258"/>
      <c r="X57" s="258"/>
      <c r="Y57" s="258"/>
      <c r="Z57" s="259"/>
      <c r="AA57" s="260"/>
      <c r="AB57" s="260"/>
      <c r="AC57" s="261"/>
      <c r="AD57" s="262"/>
      <c r="AE57" s="262"/>
      <c r="AF57" s="262"/>
      <c r="AG57" s="262"/>
      <c r="AH57" s="8"/>
      <c r="AI57" s="8"/>
      <c r="AJ57" s="8"/>
      <c r="AK57" s="8"/>
      <c r="AL57" s="8"/>
      <c r="AM57" s="8"/>
      <c r="AN57" s="8"/>
      <c r="AO57" s="34" t="s">
        <v>131</v>
      </c>
      <c r="AP57" s="8"/>
    </row>
  </sheetData>
  <mergeCells count="288">
    <mergeCell ref="AF3:AG3"/>
    <mergeCell ref="AD4:AE4"/>
    <mergeCell ref="AF4:AG4"/>
    <mergeCell ref="A5:B5"/>
    <mergeCell ref="C5:F5"/>
    <mergeCell ref="G5:L5"/>
    <mergeCell ref="M5:V5"/>
    <mergeCell ref="Z5:AA5"/>
    <mergeCell ref="AF5:AG5"/>
    <mergeCell ref="A1:A4"/>
    <mergeCell ref="B1:E2"/>
    <mergeCell ref="F1:AC2"/>
    <mergeCell ref="AD1:AE1"/>
    <mergeCell ref="AF1:AG1"/>
    <mergeCell ref="AD2:AE2"/>
    <mergeCell ref="AF2:AG2"/>
    <mergeCell ref="B3:E4"/>
    <mergeCell ref="F3:AC4"/>
    <mergeCell ref="AD3:AE3"/>
    <mergeCell ref="A6:F6"/>
    <mergeCell ref="G6:AB6"/>
    <mergeCell ref="AC6:AC9"/>
    <mergeCell ref="AD6:AG8"/>
    <mergeCell ref="A7:A9"/>
    <mergeCell ref="B7:B9"/>
    <mergeCell ref="C7:C9"/>
    <mergeCell ref="D7:D9"/>
    <mergeCell ref="E7:E9"/>
    <mergeCell ref="F7:F9"/>
    <mergeCell ref="G7:J7"/>
    <mergeCell ref="K7:T7"/>
    <mergeCell ref="U7:AB7"/>
    <mergeCell ref="G8:J8"/>
    <mergeCell ref="K8:K9"/>
    <mergeCell ref="L8:L9"/>
    <mergeCell ref="M8:M9"/>
    <mergeCell ref="N8:N9"/>
    <mergeCell ref="O8:O9"/>
    <mergeCell ref="P8:P9"/>
    <mergeCell ref="W8:W9"/>
    <mergeCell ref="X8:X9"/>
    <mergeCell ref="Y8:AB8"/>
    <mergeCell ref="A10:A16"/>
    <mergeCell ref="B10:B16"/>
    <mergeCell ref="C10:C16"/>
    <mergeCell ref="D10:D16"/>
    <mergeCell ref="E10:E12"/>
    <mergeCell ref="F10:F16"/>
    <mergeCell ref="G10:G16"/>
    <mergeCell ref="Q8:Q9"/>
    <mergeCell ref="R8:R9"/>
    <mergeCell ref="S8:S9"/>
    <mergeCell ref="T8:T9"/>
    <mergeCell ref="U8:U9"/>
    <mergeCell ref="V8:V9"/>
    <mergeCell ref="AD10:AD16"/>
    <mergeCell ref="AE10:AE16"/>
    <mergeCell ref="AF10:AF12"/>
    <mergeCell ref="AG10:AG16"/>
    <mergeCell ref="O13:O16"/>
    <mergeCell ref="Q13:Q16"/>
    <mergeCell ref="R13:R16"/>
    <mergeCell ref="S13:S16"/>
    <mergeCell ref="T13:T16"/>
    <mergeCell ref="AF13:AF16"/>
    <mergeCell ref="X10:X16"/>
    <mergeCell ref="Y10:Y16"/>
    <mergeCell ref="Z10:Z13"/>
    <mergeCell ref="AA10:AA16"/>
    <mergeCell ref="AB10:AB16"/>
    <mergeCell ref="AC10:AC16"/>
    <mergeCell ref="R10:R12"/>
    <mergeCell ref="S10:S11"/>
    <mergeCell ref="T10:T11"/>
    <mergeCell ref="U10:U16"/>
    <mergeCell ref="V10:V16"/>
    <mergeCell ref="W10:W16"/>
    <mergeCell ref="O10:O12"/>
    <mergeCell ref="P10:P16"/>
    <mergeCell ref="E14:E16"/>
    <mergeCell ref="Z15:Z16"/>
    <mergeCell ref="A17:A23"/>
    <mergeCell ref="B17:B23"/>
    <mergeCell ref="C17:C23"/>
    <mergeCell ref="D17:D23"/>
    <mergeCell ref="E17:E19"/>
    <mergeCell ref="F17:F23"/>
    <mergeCell ref="G17:G23"/>
    <mergeCell ref="H17:H23"/>
    <mergeCell ref="H10:H16"/>
    <mergeCell ref="J10:J16"/>
    <mergeCell ref="K10:K16"/>
    <mergeCell ref="Q10:Q12"/>
    <mergeCell ref="AE17:AE23"/>
    <mergeCell ref="AF17:AF19"/>
    <mergeCell ref="AG17:AG23"/>
    <mergeCell ref="O20:O23"/>
    <mergeCell ref="Q20:Q23"/>
    <mergeCell ref="R20:R23"/>
    <mergeCell ref="S20:S23"/>
    <mergeCell ref="T20:T23"/>
    <mergeCell ref="AF20:AF23"/>
    <mergeCell ref="Y17:Y23"/>
    <mergeCell ref="Z17:Z20"/>
    <mergeCell ref="AA17:AA23"/>
    <mergeCell ref="AB17:AB23"/>
    <mergeCell ref="AC17:AC23"/>
    <mergeCell ref="AD17:AD23"/>
    <mergeCell ref="S17:S18"/>
    <mergeCell ref="T17:T18"/>
    <mergeCell ref="U17:U23"/>
    <mergeCell ref="V17:V23"/>
    <mergeCell ref="W17:W23"/>
    <mergeCell ref="X17:X23"/>
    <mergeCell ref="O17:O19"/>
    <mergeCell ref="P17:P23"/>
    <mergeCell ref="Q17:Q19"/>
    <mergeCell ref="E21:E23"/>
    <mergeCell ref="Z22:Z23"/>
    <mergeCell ref="A24:A30"/>
    <mergeCell ref="B24:B30"/>
    <mergeCell ref="C24:C30"/>
    <mergeCell ref="D24:D30"/>
    <mergeCell ref="E24:E26"/>
    <mergeCell ref="F24:F30"/>
    <mergeCell ref="G24:G30"/>
    <mergeCell ref="H24:H30"/>
    <mergeCell ref="J17:J23"/>
    <mergeCell ref="K17:K23"/>
    <mergeCell ref="R17:R19"/>
    <mergeCell ref="AE24:AE30"/>
    <mergeCell ref="AF24:AF26"/>
    <mergeCell ref="AG24:AG30"/>
    <mergeCell ref="O27:O30"/>
    <mergeCell ref="Q27:Q30"/>
    <mergeCell ref="R27:R30"/>
    <mergeCell ref="S27:S30"/>
    <mergeCell ref="T27:T30"/>
    <mergeCell ref="AF27:AF30"/>
    <mergeCell ref="Y24:Y30"/>
    <mergeCell ref="Z24:Z27"/>
    <mergeCell ref="AA24:AA30"/>
    <mergeCell ref="AB24:AB30"/>
    <mergeCell ref="AC24:AC30"/>
    <mergeCell ref="AD24:AD30"/>
    <mergeCell ref="S24:S25"/>
    <mergeCell ref="T24:T25"/>
    <mergeCell ref="U24:U30"/>
    <mergeCell ref="V24:V30"/>
    <mergeCell ref="W24:W30"/>
    <mergeCell ref="X24:X30"/>
    <mergeCell ref="O24:O26"/>
    <mergeCell ref="P24:P30"/>
    <mergeCell ref="Q24:Q26"/>
    <mergeCell ref="E28:E30"/>
    <mergeCell ref="Z29:Z30"/>
    <mergeCell ref="A31:A37"/>
    <mergeCell ref="B31:B37"/>
    <mergeCell ref="C31:C37"/>
    <mergeCell ref="D31:D37"/>
    <mergeCell ref="E31:E33"/>
    <mergeCell ref="F31:F37"/>
    <mergeCell ref="G31:G37"/>
    <mergeCell ref="H31:H37"/>
    <mergeCell ref="J24:J30"/>
    <mergeCell ref="K24:K30"/>
    <mergeCell ref="R24:R26"/>
    <mergeCell ref="AE31:AE37"/>
    <mergeCell ref="AF31:AF33"/>
    <mergeCell ref="AG31:AG37"/>
    <mergeCell ref="O34:O37"/>
    <mergeCell ref="Q34:Q37"/>
    <mergeCell ref="R34:R37"/>
    <mergeCell ref="S34:S37"/>
    <mergeCell ref="T34:T37"/>
    <mergeCell ref="AF34:AF37"/>
    <mergeCell ref="Y31:Y37"/>
    <mergeCell ref="Z31:Z34"/>
    <mergeCell ref="AA31:AA37"/>
    <mergeCell ref="AB31:AB37"/>
    <mergeCell ref="AC31:AC37"/>
    <mergeCell ref="AD31:AD37"/>
    <mergeCell ref="S31:S32"/>
    <mergeCell ref="T31:T32"/>
    <mergeCell ref="U31:U37"/>
    <mergeCell ref="V31:V37"/>
    <mergeCell ref="W31:W37"/>
    <mergeCell ref="X31:X37"/>
    <mergeCell ref="O31:O33"/>
    <mergeCell ref="P31:P37"/>
    <mergeCell ref="Q31:Q33"/>
    <mergeCell ref="E35:E37"/>
    <mergeCell ref="Z36:Z37"/>
    <mergeCell ref="A38:A44"/>
    <mergeCell ref="B38:B44"/>
    <mergeCell ref="C38:C44"/>
    <mergeCell ref="D38:D44"/>
    <mergeCell ref="E38:E40"/>
    <mergeCell ref="F38:F44"/>
    <mergeCell ref="G38:G44"/>
    <mergeCell ref="H38:H44"/>
    <mergeCell ref="J31:J37"/>
    <mergeCell ref="K31:K37"/>
    <mergeCell ref="R31:R33"/>
    <mergeCell ref="AE38:AE44"/>
    <mergeCell ref="AF38:AF40"/>
    <mergeCell ref="AG38:AG44"/>
    <mergeCell ref="O41:O44"/>
    <mergeCell ref="Q41:Q44"/>
    <mergeCell ref="R41:R44"/>
    <mergeCell ref="S41:S44"/>
    <mergeCell ref="T41:T44"/>
    <mergeCell ref="AF41:AF44"/>
    <mergeCell ref="Y38:Y44"/>
    <mergeCell ref="Z38:Z41"/>
    <mergeCell ref="AA38:AA44"/>
    <mergeCell ref="AB38:AB44"/>
    <mergeCell ref="AC38:AC44"/>
    <mergeCell ref="AD38:AD44"/>
    <mergeCell ref="S38:S39"/>
    <mergeCell ref="T38:T39"/>
    <mergeCell ref="U38:U44"/>
    <mergeCell ref="V38:V44"/>
    <mergeCell ref="W38:W44"/>
    <mergeCell ref="X38:X44"/>
    <mergeCell ref="O38:O40"/>
    <mergeCell ref="P38:P44"/>
    <mergeCell ref="Q38:Q40"/>
    <mergeCell ref="J45:J51"/>
    <mergeCell ref="K45:K51"/>
    <mergeCell ref="O45:O47"/>
    <mergeCell ref="P45:P51"/>
    <mergeCell ref="Q45:Q47"/>
    <mergeCell ref="R45:R47"/>
    <mergeCell ref="E42:E44"/>
    <mergeCell ref="Z43:Z44"/>
    <mergeCell ref="A45:A51"/>
    <mergeCell ref="B45:B51"/>
    <mergeCell ref="C45:C51"/>
    <mergeCell ref="D45:D51"/>
    <mergeCell ref="E45:E47"/>
    <mergeCell ref="F45:F51"/>
    <mergeCell ref="G45:G51"/>
    <mergeCell ref="H45:H51"/>
    <mergeCell ref="J38:J44"/>
    <mergeCell ref="K38:K44"/>
    <mergeCell ref="R38:R40"/>
    <mergeCell ref="AF48:AF51"/>
    <mergeCell ref="Y45:Y51"/>
    <mergeCell ref="Z45:Z48"/>
    <mergeCell ref="AA45:AA51"/>
    <mergeCell ref="AB45:AB51"/>
    <mergeCell ref="AC45:AC51"/>
    <mergeCell ref="AD45:AD51"/>
    <mergeCell ref="S45:S46"/>
    <mergeCell ref="T45:T46"/>
    <mergeCell ref="U45:U51"/>
    <mergeCell ref="V45:V51"/>
    <mergeCell ref="W45:W51"/>
    <mergeCell ref="X45:X51"/>
    <mergeCell ref="A55:B55"/>
    <mergeCell ref="C55:Y55"/>
    <mergeCell ref="Z55:AC55"/>
    <mergeCell ref="AD55:AG55"/>
    <mergeCell ref="A56:B56"/>
    <mergeCell ref="C56:Y56"/>
    <mergeCell ref="Z56:AC56"/>
    <mergeCell ref="AD56:AG56"/>
    <mergeCell ref="E49:E51"/>
    <mergeCell ref="Z50:Z51"/>
    <mergeCell ref="A52:AG52"/>
    <mergeCell ref="A53:AG53"/>
    <mergeCell ref="A54:B54"/>
    <mergeCell ref="C54:Y54"/>
    <mergeCell ref="Z54:AC54"/>
    <mergeCell ref="AD54:AG54"/>
    <mergeCell ref="AE45:AE51"/>
    <mergeCell ref="AF45:AF47"/>
    <mergeCell ref="AG45:AG51"/>
    <mergeCell ref="O48:O51"/>
    <mergeCell ref="Q48:Q51"/>
    <mergeCell ref="R48:R51"/>
    <mergeCell ref="S48:S51"/>
    <mergeCell ref="T48:T51"/>
    <mergeCell ref="A57:B57"/>
    <mergeCell ref="C57:Y57"/>
    <mergeCell ref="Z57:AC57"/>
    <mergeCell ref="AD57:AG57"/>
  </mergeCells>
  <conditionalFormatting sqref="U10:U16">
    <cfRule type="containsText" dxfId="175" priority="45" operator="containsText" text="EXTREMO">
      <formula>NOT(ISERROR(SEARCH("EXTREMO",U10)))</formula>
    </cfRule>
    <cfRule type="containsText" dxfId="174" priority="46" operator="containsText" text="MODERADO">
      <formula>NOT(ISERROR(SEARCH("MODERADO",U10)))</formula>
    </cfRule>
    <cfRule type="containsText" dxfId="173" priority="47" operator="containsText" text="ALTO">
      <formula>NOT(ISERROR(SEARCH("ALTO",U10)))</formula>
    </cfRule>
    <cfRule type="containsText" dxfId="172" priority="48" operator="containsText" text="BAJO">
      <formula>NOT(ISERROR(SEARCH("BAJO",U10)))</formula>
    </cfRule>
  </conditionalFormatting>
  <conditionalFormatting sqref="J10:J16">
    <cfRule type="containsText" dxfId="171" priority="41" operator="containsText" text="EXTREMO">
      <formula>NOT(ISERROR(SEARCH("EXTREMO",J10)))</formula>
    </cfRule>
    <cfRule type="containsText" dxfId="170" priority="42" operator="containsText" text="ALTO">
      <formula>NOT(ISERROR(SEARCH("ALTO",J10)))</formula>
    </cfRule>
    <cfRule type="containsText" dxfId="169" priority="43" operator="containsText" text="MODERADO">
      <formula>NOT(ISERROR(SEARCH("MODERADO",J10)))</formula>
    </cfRule>
    <cfRule type="containsText" dxfId="168" priority="44" operator="containsText" text="BAJO">
      <formula>NOT(ISERROR(SEARCH("BAJO",J10)))</formula>
    </cfRule>
  </conditionalFormatting>
  <conditionalFormatting sqref="U17:U23">
    <cfRule type="containsText" dxfId="167" priority="37" operator="containsText" text="EXTREMO">
      <formula>NOT(ISERROR(SEARCH("EXTREMO",U17)))</formula>
    </cfRule>
    <cfRule type="containsText" dxfId="166" priority="38" operator="containsText" text="MODERADO">
      <formula>NOT(ISERROR(SEARCH("MODERADO",U17)))</formula>
    </cfRule>
    <cfRule type="containsText" dxfId="165" priority="39" operator="containsText" text="ALTO">
      <formula>NOT(ISERROR(SEARCH("ALTO",U17)))</formula>
    </cfRule>
    <cfRule type="containsText" dxfId="164" priority="40" operator="containsText" text="BAJO">
      <formula>NOT(ISERROR(SEARCH("BAJO",U17)))</formula>
    </cfRule>
  </conditionalFormatting>
  <conditionalFormatting sqref="J17:J23">
    <cfRule type="containsText" dxfId="163" priority="33" operator="containsText" text="EXTREMO">
      <formula>NOT(ISERROR(SEARCH("EXTREMO",J17)))</formula>
    </cfRule>
    <cfRule type="containsText" dxfId="162" priority="34" operator="containsText" text="ALTO">
      <formula>NOT(ISERROR(SEARCH("ALTO",J17)))</formula>
    </cfRule>
    <cfRule type="containsText" dxfId="161" priority="35" operator="containsText" text="MODERADO">
      <formula>NOT(ISERROR(SEARCH("MODERADO",J17)))</formula>
    </cfRule>
    <cfRule type="containsText" dxfId="160" priority="36" operator="containsText" text="BAJO">
      <formula>NOT(ISERROR(SEARCH("BAJO",J17)))</formula>
    </cfRule>
  </conditionalFormatting>
  <conditionalFormatting sqref="U24:U30">
    <cfRule type="containsText" dxfId="159" priority="29" operator="containsText" text="EXTREMO">
      <formula>NOT(ISERROR(SEARCH("EXTREMO",U24)))</formula>
    </cfRule>
    <cfRule type="containsText" dxfId="158" priority="30" operator="containsText" text="MODERADO">
      <formula>NOT(ISERROR(SEARCH("MODERADO",U24)))</formula>
    </cfRule>
    <cfRule type="containsText" dxfId="157" priority="31" operator="containsText" text="ALTO">
      <formula>NOT(ISERROR(SEARCH("ALTO",U24)))</formula>
    </cfRule>
    <cfRule type="containsText" dxfId="156" priority="32" operator="containsText" text="BAJO">
      <formula>NOT(ISERROR(SEARCH("BAJO",U24)))</formula>
    </cfRule>
  </conditionalFormatting>
  <conditionalFormatting sqref="J24:J30">
    <cfRule type="containsText" dxfId="155" priority="25" operator="containsText" text="EXTREMO">
      <formula>NOT(ISERROR(SEARCH("EXTREMO",J24)))</formula>
    </cfRule>
    <cfRule type="containsText" dxfId="154" priority="26" operator="containsText" text="ALTO">
      <formula>NOT(ISERROR(SEARCH("ALTO",J24)))</formula>
    </cfRule>
    <cfRule type="containsText" dxfId="153" priority="27" operator="containsText" text="MODERADO">
      <formula>NOT(ISERROR(SEARCH("MODERADO",J24)))</formula>
    </cfRule>
    <cfRule type="containsText" dxfId="152" priority="28" operator="containsText" text="BAJO">
      <formula>NOT(ISERROR(SEARCH("BAJO",J24)))</formula>
    </cfRule>
  </conditionalFormatting>
  <conditionalFormatting sqref="U31:U37">
    <cfRule type="containsText" dxfId="151" priority="21" operator="containsText" text="EXTREMO">
      <formula>NOT(ISERROR(SEARCH("EXTREMO",U31)))</formula>
    </cfRule>
    <cfRule type="containsText" dxfId="150" priority="22" operator="containsText" text="MODERADO">
      <formula>NOT(ISERROR(SEARCH("MODERADO",U31)))</formula>
    </cfRule>
    <cfRule type="containsText" dxfId="149" priority="23" operator="containsText" text="ALTO">
      <formula>NOT(ISERROR(SEARCH("ALTO",U31)))</formula>
    </cfRule>
    <cfRule type="containsText" dxfId="148" priority="24" operator="containsText" text="BAJO">
      <formula>NOT(ISERROR(SEARCH("BAJO",U31)))</formula>
    </cfRule>
  </conditionalFormatting>
  <conditionalFormatting sqref="J31:J37">
    <cfRule type="containsText" dxfId="147" priority="17" operator="containsText" text="EXTREMO">
      <formula>NOT(ISERROR(SEARCH("EXTREMO",J31)))</formula>
    </cfRule>
    <cfRule type="containsText" dxfId="146" priority="18" operator="containsText" text="ALTO">
      <formula>NOT(ISERROR(SEARCH("ALTO",J31)))</formula>
    </cfRule>
    <cfRule type="containsText" dxfId="145" priority="19" operator="containsText" text="MODERADO">
      <formula>NOT(ISERROR(SEARCH("MODERADO",J31)))</formula>
    </cfRule>
    <cfRule type="containsText" dxfId="144" priority="20" operator="containsText" text="BAJO">
      <formula>NOT(ISERROR(SEARCH("BAJO",J31)))</formula>
    </cfRule>
  </conditionalFormatting>
  <conditionalFormatting sqref="U38:U44">
    <cfRule type="containsText" dxfId="143" priority="13" operator="containsText" text="EXTREMO">
      <formula>NOT(ISERROR(SEARCH("EXTREMO",U38)))</formula>
    </cfRule>
    <cfRule type="containsText" dxfId="142" priority="14" operator="containsText" text="MODERADO">
      <formula>NOT(ISERROR(SEARCH("MODERADO",U38)))</formula>
    </cfRule>
    <cfRule type="containsText" dxfId="141" priority="15" operator="containsText" text="ALTO">
      <formula>NOT(ISERROR(SEARCH("ALTO",U38)))</formula>
    </cfRule>
    <cfRule type="containsText" dxfId="140" priority="16" operator="containsText" text="BAJO">
      <formula>NOT(ISERROR(SEARCH("BAJO",U38)))</formula>
    </cfRule>
  </conditionalFormatting>
  <conditionalFormatting sqref="J38:J44">
    <cfRule type="containsText" dxfId="139" priority="9" operator="containsText" text="EXTREMO">
      <formula>NOT(ISERROR(SEARCH("EXTREMO",J38)))</formula>
    </cfRule>
    <cfRule type="containsText" dxfId="138" priority="10" operator="containsText" text="ALTO">
      <formula>NOT(ISERROR(SEARCH("ALTO",J38)))</formula>
    </cfRule>
    <cfRule type="containsText" dxfId="137" priority="11" operator="containsText" text="MODERADO">
      <formula>NOT(ISERROR(SEARCH("MODERADO",J38)))</formula>
    </cfRule>
    <cfRule type="containsText" dxfId="136" priority="12" operator="containsText" text="BAJO">
      <formula>NOT(ISERROR(SEARCH("BAJO",J38)))</formula>
    </cfRule>
  </conditionalFormatting>
  <conditionalFormatting sqref="U45:U51">
    <cfRule type="containsText" dxfId="135" priority="5" operator="containsText" text="EXTREMO">
      <formula>NOT(ISERROR(SEARCH("EXTREMO",U45)))</formula>
    </cfRule>
    <cfRule type="containsText" dxfId="134" priority="6" operator="containsText" text="MODERADO">
      <formula>NOT(ISERROR(SEARCH("MODERADO",U45)))</formula>
    </cfRule>
    <cfRule type="containsText" dxfId="133" priority="7" operator="containsText" text="ALTO">
      <formula>NOT(ISERROR(SEARCH("ALTO",U45)))</formula>
    </cfRule>
    <cfRule type="containsText" dxfId="132" priority="8" operator="containsText" text="BAJO">
      <formula>NOT(ISERROR(SEARCH("BAJO",U45)))</formula>
    </cfRule>
  </conditionalFormatting>
  <conditionalFormatting sqref="J45:J51">
    <cfRule type="containsText" dxfId="131" priority="1" operator="containsText" text="EXTREMO">
      <formula>NOT(ISERROR(SEARCH("EXTREMO",J45)))</formula>
    </cfRule>
    <cfRule type="containsText" dxfId="130" priority="2" operator="containsText" text="ALTO">
      <formula>NOT(ISERROR(SEARCH("ALTO",J45)))</formula>
    </cfRule>
    <cfRule type="containsText" dxfId="129" priority="3" operator="containsText" text="MODERADO">
      <formula>NOT(ISERROR(SEARCH("MODERADO",J45)))</formula>
    </cfRule>
    <cfRule type="containsText" dxfId="128" priority="4" operator="containsText" text="BAJO">
      <formula>NOT(ISERROR(SEARCH("BAJO",J45)))</formula>
    </cfRule>
  </conditionalFormatting>
  <dataValidations count="15">
    <dataValidation type="list" allowBlank="1" showInputMessage="1" showErrorMessage="1" sqref="G10:G51" xr:uid="{D54AAF05-0E7B-45E0-A5BA-2CBC7052BBB2}">
      <formula1>$AL$1:$AL$5</formula1>
    </dataValidation>
    <dataValidation type="list" allowBlank="1" showInputMessage="1" showErrorMessage="1" sqref="H10:H51" xr:uid="{A41544B5-A0B0-4FB7-B82A-19A4C884BF4F}">
      <formula1>$AL$10:$AL$12</formula1>
    </dataValidation>
    <dataValidation type="list" allowBlank="1" showInputMessage="1" showErrorMessage="1" sqref="M16 M23 M30 M37 M44 M51" xr:uid="{92FFE88D-9EE1-4007-AD41-5F0E3C62E8F5}">
      <formula1>$AH$7:$AJ$7</formula1>
    </dataValidation>
    <dataValidation type="list" allowBlank="1" showInputMessage="1" showErrorMessage="1" sqref="M10 M17 M24 M31 M38 M45" xr:uid="{990D8B4B-CE42-4F20-AF50-9006B416D245}">
      <formula1>$AH$2:$AH$3</formula1>
    </dataValidation>
    <dataValidation type="list" allowBlank="1" showInputMessage="1" showErrorMessage="1" sqref="M11 M18 M25 M32 M39 M46" xr:uid="{3B53258A-7E22-4738-9C38-668D5ECA65E3}">
      <formula1>$AH$4:$AI$4</formula1>
    </dataValidation>
    <dataValidation type="list" allowBlank="1" showInputMessage="1" showErrorMessage="1" sqref="M12 M19 M26 M33 M40 M47" xr:uid="{6FAF00F5-C0D3-477F-B685-D72A7812C341}">
      <formula1>#REF!</formula1>
    </dataValidation>
    <dataValidation type="list" allowBlank="1" showInputMessage="1" showErrorMessage="1" sqref="M14 M21 M28 M35 M42 M49" xr:uid="{81154CC6-27A3-4A4D-8D3E-B15A77C27386}">
      <formula1>$AH$5:$AI$5</formula1>
    </dataValidation>
    <dataValidation type="list" allowBlank="1" showInputMessage="1" showErrorMessage="1" sqref="M15 M22 M29 M36 M43 M50" xr:uid="{3917B828-6D69-4C75-B41C-D411ABE0C10A}">
      <formula1>$AH$6:$AI$6</formula1>
    </dataValidation>
    <dataValidation type="list" allowBlank="1" showInputMessage="1" showErrorMessage="1" sqref="P10 P17 P24 P31 P38 P45" xr:uid="{A0611D1A-195D-4DDD-957D-C497BBBD9A80}">
      <formula1>$AH$8:$AJ$8</formula1>
    </dataValidation>
    <dataValidation type="list" allowBlank="1" showInputMessage="1" showErrorMessage="1" sqref="V10:V51" xr:uid="{5C9908F1-B9E0-4165-89B2-88E29CD51C8C}">
      <formula1>$AI$12:$AK$12</formula1>
    </dataValidation>
    <dataValidation type="list" allowBlank="1" showInputMessage="1" showErrorMessage="1" sqref="D10:D51" xr:uid="{1F45FEC6-1316-48D1-9BF7-7159A699EE59}">
      <formula1>$AJ$13:$AK$13</formula1>
    </dataValidation>
    <dataValidation type="list" allowBlank="1" showInputMessage="1" showErrorMessage="1" sqref="T10 S10:S11 T17 S17:S18 T24 S24:S25 T31 S31:S32 T38 S38:S39 T45 S45:S46" xr:uid="{58265DA2-159F-4948-B11C-6CD6CA7EB016}">
      <formula1>$AH$13:$AH$15</formula1>
    </dataValidation>
    <dataValidation type="list" allowBlank="1" showInputMessage="1" showErrorMessage="1" sqref="AA10:AA51" xr:uid="{4961A30C-30A0-4A32-9C36-F1A6D7AFA15F}">
      <formula1>$AN$10:$AN$11</formula1>
    </dataValidation>
    <dataValidation type="list" allowBlank="1" showInputMessage="1" showErrorMessage="1" sqref="M13 M20 M27 M34 M41 M48" xr:uid="{C6EECF97-5BFE-494A-9674-C5B4500907FE}">
      <formula1>$AJ$14:$AL$14</formula1>
    </dataValidation>
    <dataValidation type="list" allowBlank="1" showInputMessage="1" showErrorMessage="1" sqref="U10:U51" xr:uid="{BA6C5914-3D67-47EE-A846-CAF02DA12913}">
      <formula1>$AO$8:$AO$63</formula1>
    </dataValidation>
  </dataValidation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6B8495-3F6A-4CF1-BD32-2A3B103B1C5B}">
  <dimension ref="A1:AQ29"/>
  <sheetViews>
    <sheetView topLeftCell="A16" zoomScale="50" zoomScaleNormal="50" workbookViewId="0">
      <selection activeCell="A30" sqref="A30:XFD33"/>
    </sheetView>
  </sheetViews>
  <sheetFormatPr baseColWidth="10" defaultRowHeight="15" x14ac:dyDescent="0.25"/>
  <cols>
    <col min="1" max="1" width="32.5703125" style="79" customWidth="1"/>
    <col min="2" max="2" width="22.28515625" style="79" customWidth="1"/>
    <col min="3" max="3" width="22.85546875" style="79" customWidth="1"/>
    <col min="4" max="4" width="32.5703125" style="96" customWidth="1"/>
    <col min="5" max="5" width="32.5703125" style="79" customWidth="1"/>
    <col min="6" max="6" width="39.42578125" style="79" customWidth="1"/>
    <col min="7" max="7" width="18.5703125" style="79" customWidth="1"/>
    <col min="8" max="8" width="20.85546875" style="79" customWidth="1"/>
    <col min="9" max="9" width="20.85546875" style="79" hidden="1" customWidth="1"/>
    <col min="10" max="10" width="25.42578125" style="79" customWidth="1"/>
    <col min="11" max="11" width="57.7109375" style="79" customWidth="1"/>
    <col min="12" max="12" width="53.7109375" style="79" customWidth="1"/>
    <col min="13" max="13" width="34.42578125" style="79" customWidth="1"/>
    <col min="14" max="14" width="0" style="79" hidden="1" customWidth="1"/>
    <col min="15" max="17" width="17.42578125" style="79" customWidth="1"/>
    <col min="18" max="18" width="34" style="79" customWidth="1"/>
    <col min="19" max="21" width="25.140625" style="79" customWidth="1"/>
    <col min="22" max="22" width="16.5703125" style="79" customWidth="1"/>
    <col min="23" max="23" width="21.42578125" style="79" customWidth="1"/>
    <col min="24" max="25" width="25.42578125" style="79" customWidth="1"/>
    <col min="26" max="26" width="28" style="79" customWidth="1"/>
    <col min="27" max="29" width="25.42578125" style="79" customWidth="1"/>
    <col min="30" max="30" width="28.28515625" style="79" customWidth="1"/>
    <col min="31" max="31" width="25.42578125" style="79" customWidth="1"/>
    <col min="32" max="33" width="34.85546875" style="79" customWidth="1"/>
    <col min="34" max="41" width="11.42578125" style="79" hidden="1" customWidth="1"/>
    <col min="42" max="42" width="0" style="79" hidden="1" customWidth="1"/>
    <col min="43" max="16384" width="11.42578125" style="79"/>
  </cols>
  <sheetData>
    <row r="1" spans="1:43" ht="27" customHeight="1" x14ac:dyDescent="0.25">
      <c r="A1" s="277"/>
      <c r="B1" s="406" t="s">
        <v>0</v>
      </c>
      <c r="C1" s="407"/>
      <c r="D1" s="407"/>
      <c r="E1" s="408"/>
      <c r="F1" s="406" t="s">
        <v>1</v>
      </c>
      <c r="G1" s="407"/>
      <c r="H1" s="407"/>
      <c r="I1" s="407"/>
      <c r="J1" s="407"/>
      <c r="K1" s="407"/>
      <c r="L1" s="407"/>
      <c r="M1" s="407"/>
      <c r="N1" s="407"/>
      <c r="O1" s="407"/>
      <c r="P1" s="407"/>
      <c r="Q1" s="407"/>
      <c r="R1" s="407"/>
      <c r="S1" s="407"/>
      <c r="T1" s="407"/>
      <c r="U1" s="407"/>
      <c r="V1" s="407"/>
      <c r="W1" s="407"/>
      <c r="X1" s="407"/>
      <c r="Y1" s="407"/>
      <c r="Z1" s="407"/>
      <c r="AA1" s="407"/>
      <c r="AB1" s="407"/>
      <c r="AC1" s="408"/>
      <c r="AD1" s="391" t="s">
        <v>2</v>
      </c>
      <c r="AE1" s="392"/>
      <c r="AF1" s="391" t="s">
        <v>132</v>
      </c>
      <c r="AG1" s="392"/>
      <c r="AH1" s="37"/>
      <c r="AI1" s="37"/>
      <c r="AJ1" s="37"/>
      <c r="AK1" s="37" t="s">
        <v>3</v>
      </c>
      <c r="AL1" s="37" t="s">
        <v>9</v>
      </c>
      <c r="AM1" s="37"/>
      <c r="AN1" s="37" t="s">
        <v>5</v>
      </c>
      <c r="AO1" s="37"/>
      <c r="AP1" s="37"/>
    </row>
    <row r="2" spans="1:43" ht="27" customHeight="1" x14ac:dyDescent="0.25">
      <c r="A2" s="277"/>
      <c r="B2" s="409"/>
      <c r="C2" s="410"/>
      <c r="D2" s="410"/>
      <c r="E2" s="411"/>
      <c r="F2" s="409"/>
      <c r="G2" s="410"/>
      <c r="H2" s="410"/>
      <c r="I2" s="410"/>
      <c r="J2" s="410"/>
      <c r="K2" s="410"/>
      <c r="L2" s="410"/>
      <c r="M2" s="410"/>
      <c r="N2" s="410"/>
      <c r="O2" s="410"/>
      <c r="P2" s="410"/>
      <c r="Q2" s="410"/>
      <c r="R2" s="410"/>
      <c r="S2" s="410"/>
      <c r="T2" s="410"/>
      <c r="U2" s="410"/>
      <c r="V2" s="410"/>
      <c r="W2" s="410"/>
      <c r="X2" s="410"/>
      <c r="Y2" s="410"/>
      <c r="Z2" s="410"/>
      <c r="AA2" s="410"/>
      <c r="AB2" s="410"/>
      <c r="AC2" s="411"/>
      <c r="AD2" s="391" t="s">
        <v>6</v>
      </c>
      <c r="AE2" s="392"/>
      <c r="AF2" s="412" t="s">
        <v>134</v>
      </c>
      <c r="AG2" s="413"/>
      <c r="AH2" s="37" t="s">
        <v>7</v>
      </c>
      <c r="AI2" s="37" t="s">
        <v>8</v>
      </c>
      <c r="AJ2" s="37"/>
      <c r="AK2" s="37"/>
      <c r="AL2" s="37" t="s">
        <v>16</v>
      </c>
      <c r="AM2" s="37"/>
      <c r="AN2" s="37" t="s">
        <v>10</v>
      </c>
      <c r="AO2" s="37"/>
      <c r="AP2" s="37"/>
    </row>
    <row r="3" spans="1:43" ht="27" customHeight="1" x14ac:dyDescent="0.25">
      <c r="A3" s="277"/>
      <c r="B3" s="406" t="s">
        <v>11</v>
      </c>
      <c r="C3" s="407"/>
      <c r="D3" s="407"/>
      <c r="E3" s="408"/>
      <c r="F3" s="406" t="s">
        <v>12</v>
      </c>
      <c r="G3" s="407"/>
      <c r="H3" s="407"/>
      <c r="I3" s="407"/>
      <c r="J3" s="407"/>
      <c r="K3" s="407"/>
      <c r="L3" s="407"/>
      <c r="M3" s="407"/>
      <c r="N3" s="407"/>
      <c r="O3" s="407"/>
      <c r="P3" s="407"/>
      <c r="Q3" s="407"/>
      <c r="R3" s="407"/>
      <c r="S3" s="407"/>
      <c r="T3" s="407"/>
      <c r="U3" s="407"/>
      <c r="V3" s="407"/>
      <c r="W3" s="407"/>
      <c r="X3" s="407"/>
      <c r="Y3" s="407"/>
      <c r="Z3" s="407"/>
      <c r="AA3" s="407"/>
      <c r="AB3" s="407"/>
      <c r="AC3" s="408"/>
      <c r="AD3" s="391" t="s">
        <v>13</v>
      </c>
      <c r="AE3" s="392"/>
      <c r="AF3" s="391" t="s">
        <v>133</v>
      </c>
      <c r="AG3" s="392"/>
      <c r="AH3" s="37" t="s">
        <v>14</v>
      </c>
      <c r="AI3" s="37" t="s">
        <v>15</v>
      </c>
      <c r="AJ3" s="37"/>
      <c r="AK3" s="37"/>
      <c r="AL3" s="37" t="s">
        <v>22</v>
      </c>
      <c r="AM3" s="37"/>
      <c r="AN3" s="37" t="s">
        <v>17</v>
      </c>
      <c r="AO3" s="37"/>
      <c r="AP3" s="37"/>
    </row>
    <row r="4" spans="1:43" ht="27" customHeight="1" x14ac:dyDescent="0.25">
      <c r="A4" s="277"/>
      <c r="B4" s="409"/>
      <c r="C4" s="410"/>
      <c r="D4" s="410"/>
      <c r="E4" s="411"/>
      <c r="F4" s="409"/>
      <c r="G4" s="410"/>
      <c r="H4" s="410"/>
      <c r="I4" s="410"/>
      <c r="J4" s="410"/>
      <c r="K4" s="410"/>
      <c r="L4" s="410"/>
      <c r="M4" s="410"/>
      <c r="N4" s="410"/>
      <c r="O4" s="410"/>
      <c r="P4" s="410"/>
      <c r="Q4" s="410"/>
      <c r="R4" s="410"/>
      <c r="S4" s="410"/>
      <c r="T4" s="410"/>
      <c r="U4" s="410"/>
      <c r="V4" s="410"/>
      <c r="W4" s="410"/>
      <c r="X4" s="410"/>
      <c r="Y4" s="410"/>
      <c r="Z4" s="410"/>
      <c r="AA4" s="410"/>
      <c r="AB4" s="410"/>
      <c r="AC4" s="411"/>
      <c r="AD4" s="391" t="s">
        <v>18</v>
      </c>
      <c r="AE4" s="392"/>
      <c r="AF4" s="393">
        <v>43846</v>
      </c>
      <c r="AG4" s="392"/>
      <c r="AH4" s="37" t="s">
        <v>19</v>
      </c>
      <c r="AI4" s="37" t="s">
        <v>20</v>
      </c>
      <c r="AJ4" s="37"/>
      <c r="AK4" s="37" t="s">
        <v>21</v>
      </c>
      <c r="AL4" s="37" t="s">
        <v>135</v>
      </c>
      <c r="AM4" s="37"/>
      <c r="AN4" s="37" t="s">
        <v>23</v>
      </c>
      <c r="AO4" s="37"/>
      <c r="AP4" s="37"/>
    </row>
    <row r="5" spans="1:43" ht="42" customHeight="1" x14ac:dyDescent="0.25">
      <c r="A5" s="394" t="s">
        <v>24</v>
      </c>
      <c r="B5" s="394"/>
      <c r="C5" s="445">
        <v>43850</v>
      </c>
      <c r="D5" s="446"/>
      <c r="E5" s="446"/>
      <c r="F5" s="446"/>
      <c r="G5" s="447"/>
      <c r="H5" s="448"/>
      <c r="I5" s="448"/>
      <c r="J5" s="448"/>
      <c r="K5" s="448"/>
      <c r="L5" s="449"/>
      <c r="M5" s="400" t="s">
        <v>211</v>
      </c>
      <c r="N5" s="401"/>
      <c r="O5" s="401"/>
      <c r="P5" s="401"/>
      <c r="Q5" s="401"/>
      <c r="R5" s="401"/>
      <c r="S5" s="401"/>
      <c r="T5" s="401"/>
      <c r="U5" s="401"/>
      <c r="V5" s="402"/>
      <c r="W5" s="80" t="s">
        <v>25</v>
      </c>
      <c r="X5" s="81" t="s">
        <v>161</v>
      </c>
      <c r="Y5" s="82" t="s">
        <v>26</v>
      </c>
      <c r="Z5" s="403"/>
      <c r="AA5" s="404"/>
      <c r="AB5" s="80" t="s">
        <v>27</v>
      </c>
      <c r="AC5" s="70"/>
      <c r="AD5" s="83" t="s">
        <v>28</v>
      </c>
      <c r="AE5" s="70"/>
      <c r="AF5" s="450"/>
      <c r="AG5" s="450"/>
      <c r="AH5" s="79" t="s">
        <v>29</v>
      </c>
      <c r="AI5" s="79" t="s">
        <v>30</v>
      </c>
      <c r="AJ5" s="79" t="s">
        <v>31</v>
      </c>
      <c r="AL5" s="79" t="s">
        <v>136</v>
      </c>
      <c r="AN5" s="79" t="s">
        <v>32</v>
      </c>
    </row>
    <row r="6" spans="1:43" ht="15.75" x14ac:dyDescent="0.25">
      <c r="A6" s="433" t="s">
        <v>33</v>
      </c>
      <c r="B6" s="433"/>
      <c r="C6" s="433"/>
      <c r="D6" s="433"/>
      <c r="E6" s="433"/>
      <c r="F6" s="433"/>
      <c r="G6" s="434" t="s">
        <v>34</v>
      </c>
      <c r="H6" s="435"/>
      <c r="I6" s="435"/>
      <c r="J6" s="435"/>
      <c r="K6" s="435"/>
      <c r="L6" s="435"/>
      <c r="M6" s="435"/>
      <c r="N6" s="435"/>
      <c r="O6" s="435"/>
      <c r="P6" s="435"/>
      <c r="Q6" s="435"/>
      <c r="R6" s="435"/>
      <c r="S6" s="435"/>
      <c r="T6" s="435"/>
      <c r="U6" s="435"/>
      <c r="V6" s="435"/>
      <c r="W6" s="435"/>
      <c r="X6" s="440"/>
      <c r="Y6" s="435"/>
      <c r="Z6" s="435"/>
      <c r="AA6" s="435"/>
      <c r="AB6" s="436"/>
      <c r="AC6" s="438" t="s">
        <v>35</v>
      </c>
      <c r="AD6" s="442" t="s">
        <v>36</v>
      </c>
      <c r="AE6" s="443"/>
      <c r="AF6" s="443"/>
      <c r="AG6" s="443"/>
      <c r="AH6" s="84" t="s">
        <v>37</v>
      </c>
      <c r="AI6" s="84" t="s">
        <v>38</v>
      </c>
      <c r="AJ6" s="84"/>
      <c r="AK6" s="84"/>
      <c r="AL6" s="84"/>
      <c r="AM6" s="84"/>
      <c r="AN6" s="84" t="s">
        <v>39</v>
      </c>
      <c r="AO6" s="84"/>
      <c r="AP6" s="84"/>
      <c r="AQ6" s="84"/>
    </row>
    <row r="7" spans="1:43" ht="15.75" x14ac:dyDescent="0.25">
      <c r="A7" s="427" t="s">
        <v>40</v>
      </c>
      <c r="B7" s="425" t="s">
        <v>41</v>
      </c>
      <c r="C7" s="427" t="s">
        <v>42</v>
      </c>
      <c r="D7" s="427" t="s">
        <v>5</v>
      </c>
      <c r="E7" s="427" t="s">
        <v>43</v>
      </c>
      <c r="F7" s="433" t="s">
        <v>44</v>
      </c>
      <c r="G7" s="433" t="s">
        <v>45</v>
      </c>
      <c r="H7" s="433"/>
      <c r="I7" s="433"/>
      <c r="J7" s="433"/>
      <c r="K7" s="434" t="s">
        <v>46</v>
      </c>
      <c r="L7" s="435"/>
      <c r="M7" s="435"/>
      <c r="N7" s="435"/>
      <c r="O7" s="435"/>
      <c r="P7" s="435"/>
      <c r="Q7" s="435"/>
      <c r="R7" s="435"/>
      <c r="S7" s="435"/>
      <c r="T7" s="436"/>
      <c r="U7" s="434" t="s">
        <v>47</v>
      </c>
      <c r="V7" s="435"/>
      <c r="W7" s="435"/>
      <c r="X7" s="435"/>
      <c r="Y7" s="435"/>
      <c r="Z7" s="435"/>
      <c r="AA7" s="435"/>
      <c r="AB7" s="436"/>
      <c r="AC7" s="441"/>
      <c r="AD7" s="442"/>
      <c r="AE7" s="443"/>
      <c r="AF7" s="443"/>
      <c r="AG7" s="443"/>
      <c r="AH7" s="84" t="s">
        <v>48</v>
      </c>
      <c r="AI7" s="84" t="s">
        <v>49</v>
      </c>
      <c r="AJ7" s="84" t="s">
        <v>50</v>
      </c>
      <c r="AK7" s="85"/>
      <c r="AL7" s="85"/>
      <c r="AM7" s="85"/>
      <c r="AN7" s="85"/>
      <c r="AO7" s="85"/>
      <c r="AP7" s="85"/>
      <c r="AQ7" s="84"/>
    </row>
    <row r="8" spans="1:43" ht="15.75" x14ac:dyDescent="0.25">
      <c r="A8" s="427"/>
      <c r="B8" s="439"/>
      <c r="C8" s="427"/>
      <c r="D8" s="427"/>
      <c r="E8" s="427"/>
      <c r="F8" s="433"/>
      <c r="G8" s="437" t="s">
        <v>51</v>
      </c>
      <c r="H8" s="437"/>
      <c r="I8" s="437"/>
      <c r="J8" s="437"/>
      <c r="K8" s="423" t="s">
        <v>52</v>
      </c>
      <c r="L8" s="433" t="s">
        <v>53</v>
      </c>
      <c r="M8" s="433" t="s">
        <v>54</v>
      </c>
      <c r="N8" s="438" t="s">
        <v>55</v>
      </c>
      <c r="O8" s="427" t="s">
        <v>56</v>
      </c>
      <c r="P8" s="439" t="s">
        <v>57</v>
      </c>
      <c r="Q8" s="425" t="s">
        <v>58</v>
      </c>
      <c r="R8" s="427" t="s">
        <v>59</v>
      </c>
      <c r="S8" s="425" t="s">
        <v>60</v>
      </c>
      <c r="T8" s="425" t="s">
        <v>61</v>
      </c>
      <c r="U8" s="424" t="s">
        <v>62</v>
      </c>
      <c r="V8" s="427" t="s">
        <v>63</v>
      </c>
      <c r="W8" s="423" t="s">
        <v>64</v>
      </c>
      <c r="X8" s="425" t="s">
        <v>65</v>
      </c>
      <c r="Y8" s="427" t="s">
        <v>66</v>
      </c>
      <c r="Z8" s="427"/>
      <c r="AA8" s="427"/>
      <c r="AB8" s="427"/>
      <c r="AC8" s="441"/>
      <c r="AD8" s="444"/>
      <c r="AE8" s="440"/>
      <c r="AF8" s="440"/>
      <c r="AG8" s="440"/>
      <c r="AH8" s="85" t="s">
        <v>67</v>
      </c>
      <c r="AI8" s="85" t="s">
        <v>68</v>
      </c>
      <c r="AJ8" s="85" t="s">
        <v>69</v>
      </c>
      <c r="AK8" s="85"/>
      <c r="AL8" s="85" t="s">
        <v>70</v>
      </c>
      <c r="AM8" s="85"/>
      <c r="AN8" s="85"/>
      <c r="AO8" s="84" t="s">
        <v>71</v>
      </c>
      <c r="AP8" s="85"/>
      <c r="AQ8" s="84"/>
    </row>
    <row r="9" spans="1:43" ht="65.25" customHeight="1" x14ac:dyDescent="0.25">
      <c r="A9" s="425"/>
      <c r="B9" s="426"/>
      <c r="C9" s="425"/>
      <c r="D9" s="425"/>
      <c r="E9" s="425"/>
      <c r="F9" s="438"/>
      <c r="G9" s="87" t="s">
        <v>4</v>
      </c>
      <c r="H9" s="87" t="s">
        <v>3</v>
      </c>
      <c r="I9" s="87"/>
      <c r="J9" s="46" t="s">
        <v>72</v>
      </c>
      <c r="K9" s="424"/>
      <c r="L9" s="433"/>
      <c r="M9" s="433"/>
      <c r="N9" s="437"/>
      <c r="O9" s="427"/>
      <c r="P9" s="426"/>
      <c r="Q9" s="426"/>
      <c r="R9" s="427"/>
      <c r="S9" s="426"/>
      <c r="T9" s="426"/>
      <c r="U9" s="432"/>
      <c r="V9" s="427"/>
      <c r="W9" s="424"/>
      <c r="X9" s="426"/>
      <c r="Y9" s="88" t="s">
        <v>73</v>
      </c>
      <c r="Z9" s="88" t="s">
        <v>74</v>
      </c>
      <c r="AA9" s="89" t="s">
        <v>75</v>
      </c>
      <c r="AB9" s="89" t="s">
        <v>76</v>
      </c>
      <c r="AC9" s="437"/>
      <c r="AD9" s="90" t="s">
        <v>77</v>
      </c>
      <c r="AE9" s="91" t="s">
        <v>78</v>
      </c>
      <c r="AF9" s="91" t="s">
        <v>79</v>
      </c>
      <c r="AG9" s="88" t="s">
        <v>80</v>
      </c>
      <c r="AH9" s="85" t="s">
        <v>81</v>
      </c>
      <c r="AI9" s="85" t="s">
        <v>15</v>
      </c>
      <c r="AJ9" s="85"/>
      <c r="AK9" s="85"/>
      <c r="AL9" s="85" t="s">
        <v>82</v>
      </c>
      <c r="AM9" s="85"/>
      <c r="AN9" s="85"/>
      <c r="AO9" s="84" t="s">
        <v>83</v>
      </c>
      <c r="AP9" s="85"/>
      <c r="AQ9" s="84"/>
    </row>
    <row r="10" spans="1:43" s="84" customFormat="1" ht="40.5" customHeight="1" x14ac:dyDescent="0.25">
      <c r="A10" s="194" t="s">
        <v>295</v>
      </c>
      <c r="B10" s="429" t="s">
        <v>296</v>
      </c>
      <c r="C10" s="153" t="s">
        <v>297</v>
      </c>
      <c r="D10" s="196" t="s">
        <v>84</v>
      </c>
      <c r="E10" s="165" t="s">
        <v>298</v>
      </c>
      <c r="F10" s="153" t="s">
        <v>299</v>
      </c>
      <c r="G10" s="221" t="s">
        <v>9</v>
      </c>
      <c r="H10" s="221" t="s">
        <v>95</v>
      </c>
      <c r="I10" s="50" t="str">
        <f>CONCATENATE(G10,H10)</f>
        <v>RARA VEZMAYOR</v>
      </c>
      <c r="J10" s="181" t="str">
        <f>I11</f>
        <v>1. ALTO</v>
      </c>
      <c r="K10" s="203" t="s">
        <v>300</v>
      </c>
      <c r="L10" s="51" t="s">
        <v>85</v>
      </c>
      <c r="M10" s="52" t="s">
        <v>7</v>
      </c>
      <c r="N10" s="53">
        <f>IF(M10="ASIGNADO",15,IF(M10="NO ASIGNADO",0,""))</f>
        <v>15</v>
      </c>
      <c r="O10" s="223">
        <f>SUM(N10:N16)</f>
        <v>100</v>
      </c>
      <c r="P10" s="187" t="s">
        <v>67</v>
      </c>
      <c r="Q10" s="225">
        <f>IF(Q13="DÉBIL",0,IF(Q13="MODERADO",50,IF(Q13="FUERTE",100,"")))</f>
        <v>100</v>
      </c>
      <c r="R10" s="216"/>
      <c r="S10" s="218" t="s">
        <v>86</v>
      </c>
      <c r="T10" s="218" t="s">
        <v>86</v>
      </c>
      <c r="U10" s="197" t="s">
        <v>115</v>
      </c>
      <c r="V10" s="219" t="s">
        <v>102</v>
      </c>
      <c r="W10" s="205" t="s">
        <v>301</v>
      </c>
      <c r="X10" s="153" t="s">
        <v>302</v>
      </c>
      <c r="Y10" s="165" t="s">
        <v>303</v>
      </c>
      <c r="Z10" s="206" t="s">
        <v>304</v>
      </c>
      <c r="AA10" s="198" t="s">
        <v>91</v>
      </c>
      <c r="AB10" s="153" t="s">
        <v>305</v>
      </c>
      <c r="AC10" s="170"/>
      <c r="AD10" s="170"/>
      <c r="AE10" s="151" t="s">
        <v>306</v>
      </c>
      <c r="AF10" s="417" t="s">
        <v>307</v>
      </c>
      <c r="AG10" s="205"/>
      <c r="AH10" s="84" t="s">
        <v>89</v>
      </c>
      <c r="AI10" s="84" t="s">
        <v>90</v>
      </c>
      <c r="AJ10" s="84" t="s">
        <v>21</v>
      </c>
      <c r="AK10" s="84" t="s">
        <v>71</v>
      </c>
      <c r="AL10" s="84" t="s">
        <v>21</v>
      </c>
      <c r="AN10" s="84" t="s">
        <v>91</v>
      </c>
      <c r="AO10" s="84" t="s">
        <v>92</v>
      </c>
    </row>
    <row r="11" spans="1:43" s="84" customFormat="1" ht="40.5" customHeight="1" x14ac:dyDescent="0.25">
      <c r="A11" s="195"/>
      <c r="B11" s="430"/>
      <c r="C11" s="170"/>
      <c r="D11" s="197"/>
      <c r="E11" s="146"/>
      <c r="F11" s="170"/>
      <c r="G11" s="221"/>
      <c r="H11" s="221"/>
      <c r="I11" s="50" t="str">
        <f>IF(I10="RARA VEZINSIGNIFICANTE","1. BAJO",IF(I10="RARA VEZMENOR","2. BAJO",IF(I10="IMPROBABLEINSIGNIFICANTE","3. BAJO",IF(I10="IMPROBABLEMENOR","4. BAJO",IF(I10="POSIBLEINSIGNIFICANTE","5. BAJO",IF(I10="RARA VEZMODERADO","1. MODERADO",IF(I10="IMPROBABLEMODERADO","2. MODERADO",IF(I10="POSIBLEMENOR","3. MODERADO",IF(I10="PROBABLEINSIGNIFICANTE","4. MODERADO",IF(I10="RARA VEZMAYOR","1. ALTO",IF(I10="IMPROBABLEMAYOR","2. ALTO",IF(I10="POSIBLEMODERADO","3. ALTO",IF(I10="PROBABLEMENOR","4. ALTO",IF(I10="PROBABLEMODERADO","5. ALTO",IF(I10="CASI SEGUROINSIGNIFICANTE","6. ALTO",IF(I10="CASI SEGUROMENOR","7. ALTO",IF(I10="RARA VEZCATASTRÓFICO","1. EXTREMO",IF(I10="IMPROBABLECATASTRÓFICO","2. EXTREMO",IF(I10="POSIBLEMAYOR","3. EXTREMO",IF(I10="POSIBLECATASTRÓFICO","4. EXTREMO",IF(I10="PROBABLEMAYOR","5. EXTREMO",IF(I10="PROBABLECATASTRÓFICO","6. EXTREMO",IF(I10="CASI SEGUROMODERADO","7. EXTREMO",IF(I10="CASI SEGUROMAYOR","8. EXTREMO",IF(I10="CASI SEGUROCATASTRÓFICO","9. EXTREMO","")))))))))))))))))))))))))</f>
        <v>1. ALTO</v>
      </c>
      <c r="J11" s="182"/>
      <c r="K11" s="421"/>
      <c r="L11" s="54" t="s">
        <v>93</v>
      </c>
      <c r="M11" s="55" t="s">
        <v>19</v>
      </c>
      <c r="N11" s="56">
        <f>IF(M11="ADECUADO",15,IF(M11="INADECUADO",0,""))</f>
        <v>15</v>
      </c>
      <c r="O11" s="224"/>
      <c r="P11" s="188"/>
      <c r="Q11" s="225"/>
      <c r="R11" s="217"/>
      <c r="S11" s="218"/>
      <c r="T11" s="218"/>
      <c r="U11" s="197"/>
      <c r="V11" s="220"/>
      <c r="W11" s="205"/>
      <c r="X11" s="153"/>
      <c r="Y11" s="201"/>
      <c r="Z11" s="419"/>
      <c r="AA11" s="214"/>
      <c r="AB11" s="170"/>
      <c r="AC11" s="170"/>
      <c r="AD11" s="170"/>
      <c r="AE11" s="151"/>
      <c r="AF11" s="417"/>
      <c r="AG11" s="205"/>
      <c r="AH11" s="84" t="s">
        <v>86</v>
      </c>
      <c r="AI11" s="84" t="s">
        <v>94</v>
      </c>
      <c r="AL11" s="84" t="s">
        <v>95</v>
      </c>
      <c r="AN11" s="84" t="s">
        <v>88</v>
      </c>
      <c r="AO11" s="84" t="s">
        <v>96</v>
      </c>
    </row>
    <row r="12" spans="1:43" s="84" customFormat="1" ht="40.5" customHeight="1" x14ac:dyDescent="0.25">
      <c r="A12" s="195"/>
      <c r="B12" s="430"/>
      <c r="C12" s="170"/>
      <c r="D12" s="197"/>
      <c r="E12" s="146"/>
      <c r="F12" s="170"/>
      <c r="G12" s="221"/>
      <c r="H12" s="221"/>
      <c r="I12" s="50" t="str">
        <f>IF(OR(I11="1. BAJO",I11="2. BAJO",I11="3. BAJO",I11="4. BAJO",I11="5. BAJO"),"BAJO",IF(OR(I11="1. MODERADO",I11="2. MODERADO",I11="3. MODERADO",I11="4. MODERADO"),"MODERADO",IF(OR(I11="1. ALTO",I11="2. ALTO",I11="3. ALTO",I11="4. ALTO",I11="5. ALTO",I11="6. ALTO",I11="7. ALTO"),"ALTO",IF(OR(I11="1. EXTREMO",I11="2. EXTREMO",I11="3. EXTREMO",I11="4. EXTREMO",I11="5. EXTREMO",I11="6. EXTREMO",I11="7. EXTREMO",I11="8. EXTREMO",I11="9. EXTREMO"),"EXTREMO",""))))</f>
        <v>ALTO</v>
      </c>
      <c r="J12" s="182"/>
      <c r="K12" s="421"/>
      <c r="L12" s="92" t="s">
        <v>97</v>
      </c>
      <c r="M12" s="55" t="s">
        <v>98</v>
      </c>
      <c r="N12" s="56">
        <f>IF(M12="OPORTUNA",15,IF(M12="INOPORTUNA",0,""))</f>
        <v>15</v>
      </c>
      <c r="O12" s="224"/>
      <c r="P12" s="188"/>
      <c r="Q12" s="225"/>
      <c r="R12" s="217"/>
      <c r="S12" s="93" t="s">
        <v>99</v>
      </c>
      <c r="T12" s="93" t="s">
        <v>100</v>
      </c>
      <c r="U12" s="197"/>
      <c r="V12" s="220"/>
      <c r="W12" s="205"/>
      <c r="X12" s="153"/>
      <c r="Y12" s="201"/>
      <c r="Z12" s="419"/>
      <c r="AA12" s="214"/>
      <c r="AB12" s="170"/>
      <c r="AC12" s="170"/>
      <c r="AD12" s="170"/>
      <c r="AE12" s="151"/>
      <c r="AF12" s="417"/>
      <c r="AG12" s="205"/>
      <c r="AH12" s="84" t="s">
        <v>87</v>
      </c>
      <c r="AI12" s="84" t="s">
        <v>101</v>
      </c>
      <c r="AJ12" s="84" t="s">
        <v>102</v>
      </c>
      <c r="AK12" s="84" t="s">
        <v>103</v>
      </c>
      <c r="AL12" s="84" t="s">
        <v>104</v>
      </c>
      <c r="AO12" s="84" t="s">
        <v>105</v>
      </c>
    </row>
    <row r="13" spans="1:43" s="84" customFormat="1" ht="40.5" customHeight="1" x14ac:dyDescent="0.25">
      <c r="A13" s="195"/>
      <c r="B13" s="430"/>
      <c r="C13" s="170"/>
      <c r="D13" s="197"/>
      <c r="E13" s="59" t="s">
        <v>106</v>
      </c>
      <c r="F13" s="170"/>
      <c r="G13" s="221"/>
      <c r="H13" s="221"/>
      <c r="I13" s="50"/>
      <c r="J13" s="182"/>
      <c r="K13" s="421"/>
      <c r="L13" s="54" t="s">
        <v>143</v>
      </c>
      <c r="M13" s="55" t="s">
        <v>107</v>
      </c>
      <c r="N13" s="56">
        <f>IF(M13="PREVENIR",15,IF(M13="DETECTAR",10,IF(M13="NO ES UN CONTROL",0,"")))</f>
        <v>15</v>
      </c>
      <c r="O13" s="207" t="str">
        <f>IF(O10&lt;86,"DÉBIL",IF(O10&lt;96,"MODERADO",IF(O10&lt;101,"FUERTE","")))</f>
        <v>FUERTE</v>
      </c>
      <c r="P13" s="188"/>
      <c r="Q13" s="209" t="str">
        <f>IF(AND(O13="FUERTE",P10="FUERTE (SIEMPRE SE EJECUTA)"),"FUERTE",IF(OR(O13="DÉBIL",P10="DÉBIL (NO SE EJECUTA)"),"DÉBIL",IF(OR(O13="MODERADO",P10="MODERADO (ALGUNAS VECES)"),"MODERADO")))</f>
        <v>FUERTE</v>
      </c>
      <c r="R13" s="188" t="str">
        <f>IF(AND(O13="FUERTE",P10="FUERTE (SIEMPRE SE EJECUTA)"),"NO","SÍ")</f>
        <v>NO</v>
      </c>
      <c r="S13" s="211">
        <f>IF(AND($Q$13="FUERTE",$S$10="DIRECTAMENTE",$T$10="DIRECTAMENTE"),2,IF(AND($Q$13="FUERTE",$S$10="DIRECTAMENTE",$T$10="INDIRECTAMENTE"),2,IF(AND($Q$13="FUERTE",$S$10="DIRECTAMENTE",$T$10="NO DISMINUYE"),2,IF(AND($Q$13="FUERTE",$S$10="NO DISMINUYE",$T$10="DIRECTAMENTE"),0,IF(AND($Q$13="MODERADO",$S$10="DIRECTAMENTE",$T$10="DIRECTAMENTE"),1,IF(AND($Q$13="MODERADO",$S$10="DIRECTAMENTE",$T$10="INDIRECTAMENTE"),1,IF(AND($Q$13="MODERADO",$S$10="DIRECTAMENTE",$T$10="NO DISMINUYE"),1,IF(AND($Q$13="MODERADO",$S$10="NO DISMINUYE",$T$10="DIRECTAMENTE"),0,"N/A"))))))))</f>
        <v>2</v>
      </c>
      <c r="T13" s="212">
        <f>IF(AND($Q$13="FUERTE",$S$10="DIRECTAMENTE",$T$10="DIRECTAMENTE"),2,IF(AND($Q$13="FUERTE",$S$10="DIRECTAMENTE",$T$10="INDIRECTAMENTE"),1,IF(AND($Q$13="FUERTE",$S$10="DIRECTAMENTE",$T$10="NO DISMINUYE"),0,IF(AND($Q$13="FUERTE",$S$10="NO DISMINUYE",$T$10="DIRECTAMENTE"),2,IF(AND($Q$13="MODERADO",$S$10="DIRECTAMENTE",$T$10="DIRECTAMENTE"),1,IF(AND($Q$13="MODERADO",$S$10="DIRECTAMENTE",$T$10="INDIRECTAMENTE"),0,IF(AND($Q$13="MODERADO",$S$10="DIRECTAMENTE",$T$10="NO DISMINUYE"),0,IF(AND($Q$13="MODERADO",$S$10="NO DISMINUYE",$T$10="DIRECTAMENTE"),1,"N/A"))))))))</f>
        <v>2</v>
      </c>
      <c r="U13" s="197"/>
      <c r="V13" s="220"/>
      <c r="W13" s="205"/>
      <c r="X13" s="153"/>
      <c r="Y13" s="201"/>
      <c r="Z13" s="420"/>
      <c r="AA13" s="214"/>
      <c r="AB13" s="170"/>
      <c r="AC13" s="170"/>
      <c r="AD13" s="170"/>
      <c r="AE13" s="151"/>
      <c r="AF13" s="417" t="s">
        <v>308</v>
      </c>
      <c r="AG13" s="205"/>
      <c r="AH13" s="84" t="s">
        <v>86</v>
      </c>
      <c r="AJ13" s="84" t="s">
        <v>84</v>
      </c>
      <c r="AK13" s="84" t="s">
        <v>108</v>
      </c>
      <c r="AO13" s="84" t="s">
        <v>109</v>
      </c>
    </row>
    <row r="14" spans="1:43" s="84" customFormat="1" ht="75.75" customHeight="1" x14ac:dyDescent="0.25">
      <c r="A14" s="195"/>
      <c r="B14" s="430"/>
      <c r="C14" s="170"/>
      <c r="D14" s="197"/>
      <c r="E14" s="146" t="s">
        <v>309</v>
      </c>
      <c r="F14" s="170"/>
      <c r="G14" s="221"/>
      <c r="H14" s="221"/>
      <c r="I14" s="50"/>
      <c r="J14" s="182"/>
      <c r="K14" s="421"/>
      <c r="L14" s="54" t="s">
        <v>110</v>
      </c>
      <c r="M14" s="55" t="s">
        <v>29</v>
      </c>
      <c r="N14" s="56">
        <f>IF(M14="CONFIABLE",15,IF(M14="NO CONFIABLE",0,""))</f>
        <v>15</v>
      </c>
      <c r="O14" s="208"/>
      <c r="P14" s="188"/>
      <c r="Q14" s="209"/>
      <c r="R14" s="188"/>
      <c r="S14" s="211"/>
      <c r="T14" s="213"/>
      <c r="U14" s="197"/>
      <c r="V14" s="220"/>
      <c r="W14" s="205"/>
      <c r="X14" s="153"/>
      <c r="Y14" s="201"/>
      <c r="Z14" s="94" t="s">
        <v>111</v>
      </c>
      <c r="AA14" s="214"/>
      <c r="AB14" s="170"/>
      <c r="AC14" s="170"/>
      <c r="AD14" s="170"/>
      <c r="AE14" s="151"/>
      <c r="AF14" s="417"/>
      <c r="AG14" s="205"/>
      <c r="AH14" s="84" t="s">
        <v>112</v>
      </c>
      <c r="AJ14" s="84" t="s">
        <v>113</v>
      </c>
      <c r="AK14" s="84" t="s">
        <v>107</v>
      </c>
      <c r="AL14" s="84" t="s">
        <v>114</v>
      </c>
      <c r="AO14" s="84" t="s">
        <v>115</v>
      </c>
    </row>
    <row r="15" spans="1:43" s="84" customFormat="1" ht="66.75" customHeight="1" x14ac:dyDescent="0.25">
      <c r="A15" s="195"/>
      <c r="B15" s="430"/>
      <c r="C15" s="170"/>
      <c r="D15" s="197"/>
      <c r="E15" s="146"/>
      <c r="F15" s="170"/>
      <c r="G15" s="221"/>
      <c r="H15" s="221"/>
      <c r="I15" s="50"/>
      <c r="J15" s="182"/>
      <c r="K15" s="421"/>
      <c r="L15" s="54" t="s">
        <v>116</v>
      </c>
      <c r="M15" s="55" t="s">
        <v>37</v>
      </c>
      <c r="N15" s="56">
        <f>IF(M15="SE INVESTIGAN Y SE RESUELVEN OPORTUNAMENTE",15,IF(M15="NO SE INVESTIGAN Y SE RESUELVEN OPORTUNAMENTE",0,""))</f>
        <v>15</v>
      </c>
      <c r="O15" s="208"/>
      <c r="P15" s="188"/>
      <c r="Q15" s="209"/>
      <c r="R15" s="188"/>
      <c r="S15" s="211"/>
      <c r="T15" s="213"/>
      <c r="U15" s="197"/>
      <c r="V15" s="220"/>
      <c r="W15" s="205"/>
      <c r="X15" s="153"/>
      <c r="Y15" s="201"/>
      <c r="Z15" s="165" t="s">
        <v>310</v>
      </c>
      <c r="AA15" s="214"/>
      <c r="AB15" s="170"/>
      <c r="AC15" s="170"/>
      <c r="AD15" s="170"/>
      <c r="AE15" s="151"/>
      <c r="AF15" s="417"/>
      <c r="AG15" s="205"/>
      <c r="AH15" s="84" t="s">
        <v>94</v>
      </c>
      <c r="AO15" s="84" t="s">
        <v>117</v>
      </c>
    </row>
    <row r="16" spans="1:43" s="84" customFormat="1" ht="51" customHeight="1" x14ac:dyDescent="0.25">
      <c r="A16" s="195"/>
      <c r="B16" s="430"/>
      <c r="C16" s="171"/>
      <c r="D16" s="198"/>
      <c r="E16" s="147"/>
      <c r="F16" s="171"/>
      <c r="G16" s="222"/>
      <c r="H16" s="222"/>
      <c r="I16" s="50"/>
      <c r="J16" s="182"/>
      <c r="K16" s="422"/>
      <c r="L16" s="61" t="s">
        <v>118</v>
      </c>
      <c r="M16" s="62" t="s">
        <v>48</v>
      </c>
      <c r="N16" s="63">
        <f>IF(M16="COMPLETA",10,IF(M16="INCOMPLETA",5,IF(M16="NO EXISTE",0,"")))</f>
        <v>10</v>
      </c>
      <c r="O16" s="208"/>
      <c r="P16" s="189"/>
      <c r="Q16" s="210"/>
      <c r="R16" s="189"/>
      <c r="S16" s="212"/>
      <c r="T16" s="213"/>
      <c r="U16" s="198"/>
      <c r="V16" s="220"/>
      <c r="W16" s="206"/>
      <c r="X16" s="165"/>
      <c r="Y16" s="202"/>
      <c r="Z16" s="202"/>
      <c r="AA16" s="215"/>
      <c r="AB16" s="171"/>
      <c r="AC16" s="171"/>
      <c r="AD16" s="171"/>
      <c r="AE16" s="152"/>
      <c r="AF16" s="418"/>
      <c r="AG16" s="206"/>
      <c r="AO16" s="84" t="s">
        <v>119</v>
      </c>
    </row>
    <row r="17" spans="1:42" s="84" customFormat="1" ht="51" customHeight="1" x14ac:dyDescent="0.25">
      <c r="A17" s="195"/>
      <c r="B17" s="430"/>
      <c r="C17" s="153" t="s">
        <v>311</v>
      </c>
      <c r="D17" s="196" t="s">
        <v>84</v>
      </c>
      <c r="E17" s="165" t="s">
        <v>312</v>
      </c>
      <c r="F17" s="153" t="s">
        <v>313</v>
      </c>
      <c r="G17" s="221" t="s">
        <v>9</v>
      </c>
      <c r="H17" s="221" t="s">
        <v>21</v>
      </c>
      <c r="I17" s="50" t="str">
        <f>CONCATENATE(G17,H17)</f>
        <v>RARA VEZMODERADO</v>
      </c>
      <c r="J17" s="181" t="str">
        <f>I18</f>
        <v>1. MODERADO</v>
      </c>
      <c r="K17" s="203" t="s">
        <v>314</v>
      </c>
      <c r="L17" s="51" t="s">
        <v>85</v>
      </c>
      <c r="M17" s="52" t="s">
        <v>7</v>
      </c>
      <c r="N17" s="53">
        <f>IF(M17="ASIGNADO",15,IF(M17="NO ASIGNADO",0,""))</f>
        <v>15</v>
      </c>
      <c r="O17" s="223">
        <f>SUM(N17:N23)</f>
        <v>100</v>
      </c>
      <c r="P17" s="187" t="s">
        <v>67</v>
      </c>
      <c r="Q17" s="225">
        <f>IF(Q20="DÉBIL",0,IF(Q20="MODERADO",50,IF(Q20="FUERTE",100,"")))</f>
        <v>100</v>
      </c>
      <c r="R17" s="216"/>
      <c r="S17" s="218" t="s">
        <v>86</v>
      </c>
      <c r="T17" s="218" t="s">
        <v>86</v>
      </c>
      <c r="U17" s="197" t="s">
        <v>115</v>
      </c>
      <c r="V17" s="219" t="s">
        <v>102</v>
      </c>
      <c r="W17" s="205" t="s">
        <v>301</v>
      </c>
      <c r="X17" s="153" t="s">
        <v>302</v>
      </c>
      <c r="Y17" s="165" t="s">
        <v>315</v>
      </c>
      <c r="Z17" s="206" t="s">
        <v>304</v>
      </c>
      <c r="AA17" s="198" t="s">
        <v>91</v>
      </c>
      <c r="AB17" s="153" t="s">
        <v>316</v>
      </c>
      <c r="AC17" s="170"/>
      <c r="AD17" s="170"/>
      <c r="AE17" s="151" t="s">
        <v>317</v>
      </c>
      <c r="AF17" s="417" t="s">
        <v>318</v>
      </c>
      <c r="AG17" s="205"/>
      <c r="AH17" s="84" t="s">
        <v>89</v>
      </c>
      <c r="AI17" s="84" t="s">
        <v>90</v>
      </c>
      <c r="AJ17" s="84" t="s">
        <v>21</v>
      </c>
      <c r="AK17" s="84" t="s">
        <v>71</v>
      </c>
      <c r="AL17" s="84" t="s">
        <v>21</v>
      </c>
      <c r="AN17" s="84" t="s">
        <v>91</v>
      </c>
      <c r="AO17" s="84" t="s">
        <v>92</v>
      </c>
    </row>
    <row r="18" spans="1:42" s="84" customFormat="1" ht="51" customHeight="1" x14ac:dyDescent="0.25">
      <c r="A18" s="195"/>
      <c r="B18" s="430"/>
      <c r="C18" s="170"/>
      <c r="D18" s="197"/>
      <c r="E18" s="146"/>
      <c r="F18" s="170"/>
      <c r="G18" s="221"/>
      <c r="H18" s="221"/>
      <c r="I18" s="50" t="str">
        <f>IF(I17="RARA VEZINSIGNIFICANTE","1. BAJO",IF(I17="RARA VEZMENOR","2. BAJO",IF(I17="IMPROBABLEINSIGNIFICANTE","3. BAJO",IF(I17="IMPROBABLEMENOR","4. BAJO",IF(I17="POSIBLEINSIGNIFICANTE","5. BAJO",IF(I17="RARA VEZMODERADO","1. MODERADO",IF(I17="IMPROBABLEMODERADO","2. MODERADO",IF(I17="POSIBLEMENOR","3. MODERADO",IF(I17="PROBABLEINSIGNIFICANTE","4. MODERADO",IF(I17="RARA VEZMAYOR","1. ALTO",IF(I17="IMPROBABLEMAYOR","2. ALTO",IF(I17="POSIBLEMODERADO","3. ALTO",IF(I17="PROBABLEMENOR","4. ALTO",IF(I17="PROBABLEMODERADO","5. ALTO",IF(I17="CASI SEGUROINSIGNIFICANTE","6. ALTO",IF(I17="CASI SEGUROMENOR","7. ALTO",IF(I17="RARA VEZCATASTRÓFICO","1. EXTREMO",IF(I17="IMPROBABLECATASTRÓFICO","2. EXTREMO",IF(I17="POSIBLEMAYOR","3. EXTREMO",IF(I17="POSIBLECATASTRÓFICO","4. EXTREMO",IF(I17="PROBABLEMAYOR","5. EXTREMO",IF(I17="PROBABLECATASTRÓFICO","6. EXTREMO",IF(I17="CASI SEGUROMODERADO","7. EXTREMO",IF(I17="CASI SEGUROMAYOR","8. EXTREMO",IF(I17="CASI SEGUROCATASTRÓFICO","9. EXTREMO","")))))))))))))))))))))))))</f>
        <v>1. MODERADO</v>
      </c>
      <c r="J18" s="182"/>
      <c r="K18" s="421"/>
      <c r="L18" s="54" t="s">
        <v>93</v>
      </c>
      <c r="M18" s="55" t="s">
        <v>19</v>
      </c>
      <c r="N18" s="56">
        <f>IF(M18="ADECUADO",15,IF(M18="INADECUADO",0,""))</f>
        <v>15</v>
      </c>
      <c r="O18" s="224"/>
      <c r="P18" s="188"/>
      <c r="Q18" s="225"/>
      <c r="R18" s="217"/>
      <c r="S18" s="218"/>
      <c r="T18" s="218"/>
      <c r="U18" s="197"/>
      <c r="V18" s="220"/>
      <c r="W18" s="205"/>
      <c r="X18" s="153"/>
      <c r="Y18" s="201"/>
      <c r="Z18" s="419"/>
      <c r="AA18" s="214"/>
      <c r="AB18" s="170"/>
      <c r="AC18" s="170"/>
      <c r="AD18" s="170"/>
      <c r="AE18" s="151"/>
      <c r="AF18" s="417"/>
      <c r="AG18" s="205"/>
      <c r="AH18" s="84" t="s">
        <v>86</v>
      </c>
      <c r="AI18" s="84" t="s">
        <v>94</v>
      </c>
      <c r="AL18" s="84" t="s">
        <v>95</v>
      </c>
      <c r="AN18" s="84" t="s">
        <v>88</v>
      </c>
      <c r="AO18" s="84" t="s">
        <v>96</v>
      </c>
    </row>
    <row r="19" spans="1:42" s="84" customFormat="1" ht="51" customHeight="1" x14ac:dyDescent="0.25">
      <c r="A19" s="195"/>
      <c r="B19" s="430"/>
      <c r="C19" s="170"/>
      <c r="D19" s="197"/>
      <c r="E19" s="146"/>
      <c r="F19" s="170"/>
      <c r="G19" s="221"/>
      <c r="H19" s="221"/>
      <c r="I19" s="50" t="str">
        <f>IF(OR(I18="1. BAJO",I18="2. BAJO",I18="3. BAJO",I18="4. BAJO",I18="5. BAJO"),"BAJO",IF(OR(I18="1. MODERADO",I18="2. MODERADO",I18="3. MODERADO",I18="4. MODERADO"),"MODERADO",IF(OR(I18="1. ALTO",I18="2. ALTO",I18="3. ALTO",I18="4. ALTO",I18="5. ALTO",I18="6. ALTO",I18="7. ALTO"),"ALTO",IF(OR(I18="1. EXTREMO",I18="2. EXTREMO",I18="3. EXTREMO",I18="4. EXTREMO",I18="5. EXTREMO",I18="6. EXTREMO",I18="7. EXTREMO",I18="8. EXTREMO",I18="9. EXTREMO"),"EXTREMO",""))))</f>
        <v>MODERADO</v>
      </c>
      <c r="J19" s="182"/>
      <c r="K19" s="421"/>
      <c r="L19" s="92" t="s">
        <v>97</v>
      </c>
      <c r="M19" s="55" t="s">
        <v>98</v>
      </c>
      <c r="N19" s="56">
        <f>IF(M19="OPORTUNA",15,IF(M19="INOPORTUNA",0,""))</f>
        <v>15</v>
      </c>
      <c r="O19" s="224"/>
      <c r="P19" s="188"/>
      <c r="Q19" s="225"/>
      <c r="R19" s="217"/>
      <c r="S19" s="93" t="s">
        <v>99</v>
      </c>
      <c r="T19" s="93" t="s">
        <v>100</v>
      </c>
      <c r="U19" s="197"/>
      <c r="V19" s="220"/>
      <c r="W19" s="205"/>
      <c r="X19" s="153"/>
      <c r="Y19" s="201"/>
      <c r="Z19" s="419"/>
      <c r="AA19" s="214"/>
      <c r="AB19" s="170"/>
      <c r="AC19" s="170"/>
      <c r="AD19" s="170"/>
      <c r="AE19" s="151"/>
      <c r="AF19" s="417"/>
      <c r="AG19" s="205"/>
      <c r="AH19" s="84" t="s">
        <v>87</v>
      </c>
      <c r="AI19" s="84" t="s">
        <v>101</v>
      </c>
      <c r="AJ19" s="84" t="s">
        <v>102</v>
      </c>
      <c r="AK19" s="84" t="s">
        <v>103</v>
      </c>
      <c r="AL19" s="84" t="s">
        <v>104</v>
      </c>
      <c r="AO19" s="84" t="s">
        <v>105</v>
      </c>
    </row>
    <row r="20" spans="1:42" s="84" customFormat="1" ht="51" customHeight="1" x14ac:dyDescent="0.25">
      <c r="A20" s="195"/>
      <c r="B20" s="430"/>
      <c r="C20" s="170"/>
      <c r="D20" s="197"/>
      <c r="E20" s="59" t="s">
        <v>106</v>
      </c>
      <c r="F20" s="170"/>
      <c r="G20" s="221"/>
      <c r="H20" s="221"/>
      <c r="I20" s="50"/>
      <c r="J20" s="182"/>
      <c r="K20" s="421"/>
      <c r="L20" s="54" t="s">
        <v>143</v>
      </c>
      <c r="M20" s="55" t="s">
        <v>107</v>
      </c>
      <c r="N20" s="56">
        <f>IF(M20="PREVENIR",15,IF(M20="DETECTAR",10,IF(M20="NO ES UN CONTROL",0,"")))</f>
        <v>15</v>
      </c>
      <c r="O20" s="207" t="str">
        <f>IF(O17&lt;86,"DÉBIL",IF(O17&lt;96,"MODERADO",IF(O17&lt;101,"FUERTE","")))</f>
        <v>FUERTE</v>
      </c>
      <c r="P20" s="188"/>
      <c r="Q20" s="209" t="str">
        <f>IF(AND(O20="FUERTE",P17="FUERTE (SIEMPRE SE EJECUTA)"),"FUERTE",IF(OR(O20="DÉBIL",P17="DÉBIL (NO SE EJECUTA)"),"DÉBIL",IF(OR(O20="MODERADO",P17="MODERADO (ALGUNAS VECES)"),"MODERADO")))</f>
        <v>FUERTE</v>
      </c>
      <c r="R20" s="188" t="str">
        <f>IF(AND(O20="FUERTE",P17="FUERTE (SIEMPRE SE EJECUTA)"),"NO","SÍ")</f>
        <v>NO</v>
      </c>
      <c r="S20" s="211">
        <f>IF(AND($Q$13="FUERTE",$S$10="DIRECTAMENTE",$T$10="DIRECTAMENTE"),2,IF(AND($Q$13="FUERTE",$S$10="DIRECTAMENTE",$T$10="INDIRECTAMENTE"),2,IF(AND($Q$13="FUERTE",$S$10="DIRECTAMENTE",$T$10="NO DISMINUYE"),2,IF(AND($Q$13="FUERTE",$S$10="NO DISMINUYE",$T$10="DIRECTAMENTE"),0,IF(AND($Q$13="MODERADO",$S$10="DIRECTAMENTE",$T$10="DIRECTAMENTE"),1,IF(AND($Q$13="MODERADO",$S$10="DIRECTAMENTE",$T$10="INDIRECTAMENTE"),1,IF(AND($Q$13="MODERADO",$S$10="DIRECTAMENTE",$T$10="NO DISMINUYE"),1,IF(AND($Q$13="MODERADO",$S$10="NO DISMINUYE",$T$10="DIRECTAMENTE"),0,"N/A"))))))))</f>
        <v>2</v>
      </c>
      <c r="T20" s="212">
        <f>IF(AND($Q$13="FUERTE",$S$10="DIRECTAMENTE",$T$10="DIRECTAMENTE"),2,IF(AND($Q$13="FUERTE",$S$10="DIRECTAMENTE",$T$10="INDIRECTAMENTE"),1,IF(AND($Q$13="FUERTE",$S$10="DIRECTAMENTE",$T$10="NO DISMINUYE"),0,IF(AND($Q$13="FUERTE",$S$10="NO DISMINUYE",$T$10="DIRECTAMENTE"),2,IF(AND($Q$13="MODERADO",$S$10="DIRECTAMENTE",$T$10="DIRECTAMENTE"),1,IF(AND($Q$13="MODERADO",$S$10="DIRECTAMENTE",$T$10="INDIRECTAMENTE"),0,IF(AND($Q$13="MODERADO",$S$10="DIRECTAMENTE",$T$10="NO DISMINUYE"),0,IF(AND($Q$13="MODERADO",$S$10="NO DISMINUYE",$T$10="DIRECTAMENTE"),1,"N/A"))))))))</f>
        <v>2</v>
      </c>
      <c r="U20" s="197"/>
      <c r="V20" s="220"/>
      <c r="W20" s="205"/>
      <c r="X20" s="153"/>
      <c r="Y20" s="201"/>
      <c r="Z20" s="420"/>
      <c r="AA20" s="214"/>
      <c r="AB20" s="170"/>
      <c r="AC20" s="170"/>
      <c r="AD20" s="170"/>
      <c r="AE20" s="151"/>
      <c r="AF20" s="417" t="s">
        <v>319</v>
      </c>
      <c r="AG20" s="205"/>
      <c r="AH20" s="84" t="s">
        <v>86</v>
      </c>
      <c r="AJ20" s="84" t="s">
        <v>84</v>
      </c>
      <c r="AK20" s="84" t="s">
        <v>108</v>
      </c>
      <c r="AO20" s="84" t="s">
        <v>109</v>
      </c>
    </row>
    <row r="21" spans="1:42" s="84" customFormat="1" ht="105" customHeight="1" x14ac:dyDescent="0.25">
      <c r="A21" s="195"/>
      <c r="B21" s="430"/>
      <c r="C21" s="170"/>
      <c r="D21" s="197"/>
      <c r="E21" s="146" t="s">
        <v>320</v>
      </c>
      <c r="F21" s="170"/>
      <c r="G21" s="221"/>
      <c r="H21" s="221"/>
      <c r="I21" s="50"/>
      <c r="J21" s="182"/>
      <c r="K21" s="421"/>
      <c r="L21" s="54" t="s">
        <v>110</v>
      </c>
      <c r="M21" s="55" t="s">
        <v>29</v>
      </c>
      <c r="N21" s="56">
        <f>IF(M21="CONFIABLE",15,IF(M21="NO CONFIABLE",0,""))</f>
        <v>15</v>
      </c>
      <c r="O21" s="208"/>
      <c r="P21" s="188"/>
      <c r="Q21" s="209"/>
      <c r="R21" s="188"/>
      <c r="S21" s="211"/>
      <c r="T21" s="213"/>
      <c r="U21" s="197"/>
      <c r="V21" s="220"/>
      <c r="W21" s="205"/>
      <c r="X21" s="153"/>
      <c r="Y21" s="201"/>
      <c r="Z21" s="94" t="s">
        <v>111</v>
      </c>
      <c r="AA21" s="214"/>
      <c r="AB21" s="170"/>
      <c r="AC21" s="170"/>
      <c r="AD21" s="170"/>
      <c r="AE21" s="151"/>
      <c r="AF21" s="417"/>
      <c r="AG21" s="205"/>
      <c r="AH21" s="84" t="s">
        <v>112</v>
      </c>
      <c r="AJ21" s="84" t="s">
        <v>113</v>
      </c>
      <c r="AK21" s="84" t="s">
        <v>107</v>
      </c>
      <c r="AL21" s="84" t="s">
        <v>114</v>
      </c>
      <c r="AO21" s="84" t="s">
        <v>115</v>
      </c>
    </row>
    <row r="22" spans="1:42" s="84" customFormat="1" ht="51" customHeight="1" x14ac:dyDescent="0.25">
      <c r="A22" s="195"/>
      <c r="B22" s="430"/>
      <c r="C22" s="170"/>
      <c r="D22" s="197"/>
      <c r="E22" s="146"/>
      <c r="F22" s="170"/>
      <c r="G22" s="221"/>
      <c r="H22" s="221"/>
      <c r="I22" s="50"/>
      <c r="J22" s="182"/>
      <c r="K22" s="421"/>
      <c r="L22" s="54" t="s">
        <v>116</v>
      </c>
      <c r="M22" s="55" t="s">
        <v>37</v>
      </c>
      <c r="N22" s="56">
        <f>IF(M22="SE INVESTIGAN Y SE RESUELVEN OPORTUNAMENTE",15,IF(M22="NO SE INVESTIGAN Y SE RESUELVEN OPORTUNAMENTE",0,""))</f>
        <v>15</v>
      </c>
      <c r="O22" s="208"/>
      <c r="P22" s="188"/>
      <c r="Q22" s="209"/>
      <c r="R22" s="188"/>
      <c r="S22" s="211"/>
      <c r="T22" s="213"/>
      <c r="U22" s="197"/>
      <c r="V22" s="220"/>
      <c r="W22" s="205"/>
      <c r="X22" s="153"/>
      <c r="Y22" s="201"/>
      <c r="Z22" s="165" t="s">
        <v>321</v>
      </c>
      <c r="AA22" s="214"/>
      <c r="AB22" s="170"/>
      <c r="AC22" s="170"/>
      <c r="AD22" s="170"/>
      <c r="AE22" s="151"/>
      <c r="AF22" s="417"/>
      <c r="AG22" s="205"/>
      <c r="AH22" s="84" t="s">
        <v>94</v>
      </c>
      <c r="AO22" s="84" t="s">
        <v>117</v>
      </c>
    </row>
    <row r="23" spans="1:42" s="84" customFormat="1" ht="51" customHeight="1" x14ac:dyDescent="0.25">
      <c r="A23" s="428"/>
      <c r="B23" s="431"/>
      <c r="C23" s="171"/>
      <c r="D23" s="198"/>
      <c r="E23" s="147"/>
      <c r="F23" s="171"/>
      <c r="G23" s="222"/>
      <c r="H23" s="222"/>
      <c r="I23" s="50"/>
      <c r="J23" s="182"/>
      <c r="K23" s="422"/>
      <c r="L23" s="61" t="s">
        <v>118</v>
      </c>
      <c r="M23" s="62" t="s">
        <v>48</v>
      </c>
      <c r="N23" s="63">
        <f>IF(M23="COMPLETA",10,IF(M23="INCOMPLETA",5,IF(M23="NO EXISTE",0,"")))</f>
        <v>10</v>
      </c>
      <c r="O23" s="208"/>
      <c r="P23" s="189"/>
      <c r="Q23" s="210"/>
      <c r="R23" s="189"/>
      <c r="S23" s="212"/>
      <c r="T23" s="213"/>
      <c r="U23" s="198"/>
      <c r="V23" s="220"/>
      <c r="W23" s="206"/>
      <c r="X23" s="165"/>
      <c r="Y23" s="202"/>
      <c r="Z23" s="202"/>
      <c r="AA23" s="215"/>
      <c r="AB23" s="171"/>
      <c r="AC23" s="171"/>
      <c r="AD23" s="171"/>
      <c r="AE23" s="152"/>
      <c r="AF23" s="418"/>
      <c r="AG23" s="206"/>
      <c r="AO23" s="84" t="s">
        <v>119</v>
      </c>
    </row>
    <row r="24" spans="1:42" x14ac:dyDescent="0.25">
      <c r="A24" s="150" t="s">
        <v>120</v>
      </c>
      <c r="B24" s="150"/>
      <c r="C24" s="150"/>
      <c r="D24" s="150"/>
      <c r="E24" s="150"/>
      <c r="F24" s="150"/>
      <c r="G24" s="150"/>
      <c r="H24" s="150"/>
      <c r="I24" s="150"/>
      <c r="J24" s="150"/>
      <c r="K24" s="150"/>
      <c r="L24" s="150"/>
      <c r="M24" s="150"/>
      <c r="N24" s="150"/>
      <c r="O24" s="150"/>
      <c r="P24" s="150"/>
      <c r="Q24" s="150"/>
      <c r="R24" s="150"/>
      <c r="S24" s="150"/>
      <c r="T24" s="150"/>
      <c r="U24" s="150"/>
      <c r="V24" s="150"/>
      <c r="W24" s="150"/>
      <c r="X24" s="150"/>
      <c r="Y24" s="150"/>
      <c r="Z24" s="150"/>
      <c r="AA24" s="150"/>
      <c r="AB24" s="150"/>
      <c r="AC24" s="150"/>
      <c r="AD24" s="150"/>
      <c r="AE24" s="150"/>
      <c r="AF24" s="150"/>
      <c r="AG24" s="150"/>
      <c r="AH24" s="37"/>
      <c r="AI24" s="37"/>
      <c r="AJ24" s="37"/>
      <c r="AK24" s="37"/>
      <c r="AL24" s="37"/>
      <c r="AM24" s="37"/>
      <c r="AN24" s="37"/>
      <c r="AO24" s="37" t="s">
        <v>121</v>
      </c>
      <c r="AP24" s="37"/>
    </row>
    <row r="25" spans="1:42" ht="31.5" customHeight="1" x14ac:dyDescent="0.25">
      <c r="A25" s="145" t="s">
        <v>122</v>
      </c>
      <c r="B25" s="145"/>
      <c r="C25" s="145"/>
      <c r="D25" s="145"/>
      <c r="E25" s="145"/>
      <c r="F25" s="145"/>
      <c r="G25" s="145"/>
      <c r="H25" s="145"/>
      <c r="I25" s="145"/>
      <c r="J25" s="145"/>
      <c r="K25" s="145"/>
      <c r="L25" s="145"/>
      <c r="M25" s="145"/>
      <c r="N25" s="145"/>
      <c r="O25" s="145"/>
      <c r="P25" s="145"/>
      <c r="Q25" s="145"/>
      <c r="R25" s="145"/>
      <c r="S25" s="145"/>
      <c r="T25" s="145"/>
      <c r="U25" s="145"/>
      <c r="V25" s="145"/>
      <c r="W25" s="145"/>
      <c r="X25" s="145"/>
      <c r="Y25" s="145"/>
      <c r="Z25" s="145"/>
      <c r="AA25" s="145"/>
      <c r="AB25" s="145"/>
      <c r="AC25" s="145"/>
      <c r="AD25" s="145"/>
      <c r="AE25" s="145"/>
      <c r="AF25" s="145"/>
      <c r="AG25" s="145"/>
      <c r="AH25" s="37"/>
      <c r="AI25" s="37"/>
      <c r="AJ25" s="37"/>
      <c r="AK25" s="37"/>
      <c r="AL25" s="37"/>
      <c r="AM25" s="37"/>
      <c r="AN25" s="37"/>
      <c r="AO25" s="37" t="s">
        <v>123</v>
      </c>
      <c r="AP25" s="37"/>
    </row>
    <row r="26" spans="1:42" ht="30" customHeight="1" x14ac:dyDescent="0.25">
      <c r="A26" s="275" t="s">
        <v>124</v>
      </c>
      <c r="B26" s="275"/>
      <c r="C26" s="275" t="s">
        <v>125</v>
      </c>
      <c r="D26" s="275"/>
      <c r="E26" s="275"/>
      <c r="F26" s="275"/>
      <c r="G26" s="275"/>
      <c r="H26" s="275"/>
      <c r="I26" s="275"/>
      <c r="J26" s="275"/>
      <c r="K26" s="275"/>
      <c r="L26" s="275"/>
      <c r="M26" s="275"/>
      <c r="N26" s="275"/>
      <c r="O26" s="275"/>
      <c r="P26" s="275"/>
      <c r="Q26" s="275"/>
      <c r="R26" s="275"/>
      <c r="S26" s="275"/>
      <c r="T26" s="275"/>
      <c r="U26" s="275"/>
      <c r="V26" s="275"/>
      <c r="W26" s="275"/>
      <c r="X26" s="275"/>
      <c r="Y26" s="275"/>
      <c r="Z26" s="276" t="s">
        <v>126</v>
      </c>
      <c r="AA26" s="276"/>
      <c r="AB26" s="276"/>
      <c r="AC26" s="276"/>
      <c r="AD26" s="277" t="s">
        <v>127</v>
      </c>
      <c r="AE26" s="277"/>
      <c r="AF26" s="277"/>
      <c r="AG26" s="277"/>
      <c r="AH26" s="37"/>
      <c r="AI26" s="37"/>
      <c r="AJ26" s="37"/>
      <c r="AK26" s="37"/>
      <c r="AL26" s="37"/>
      <c r="AM26" s="37"/>
      <c r="AN26" s="37"/>
      <c r="AO26" s="37" t="s">
        <v>128</v>
      </c>
      <c r="AP26" s="37"/>
    </row>
    <row r="27" spans="1:42" ht="30" customHeight="1" x14ac:dyDescent="0.25">
      <c r="A27" s="263">
        <v>1</v>
      </c>
      <c r="B27" s="264"/>
      <c r="C27" s="150" t="s">
        <v>322</v>
      </c>
      <c r="D27" s="150"/>
      <c r="E27" s="150"/>
      <c r="F27" s="150"/>
      <c r="G27" s="150"/>
      <c r="H27" s="150"/>
      <c r="I27" s="150"/>
      <c r="J27" s="150"/>
      <c r="K27" s="150"/>
      <c r="L27" s="150"/>
      <c r="M27" s="150"/>
      <c r="N27" s="150"/>
      <c r="O27" s="150"/>
      <c r="P27" s="150"/>
      <c r="Q27" s="150"/>
      <c r="R27" s="150"/>
      <c r="S27" s="150"/>
      <c r="T27" s="150"/>
      <c r="U27" s="150"/>
      <c r="V27" s="150"/>
      <c r="W27" s="150"/>
      <c r="X27" s="150"/>
      <c r="Y27" s="150"/>
      <c r="Z27" s="414"/>
      <c r="AA27" s="267"/>
      <c r="AB27" s="267"/>
      <c r="AC27" s="268"/>
      <c r="AD27" s="415"/>
      <c r="AE27" s="416"/>
      <c r="AF27" s="416"/>
      <c r="AG27" s="416"/>
      <c r="AH27" s="69"/>
      <c r="AI27" s="69"/>
      <c r="AJ27" s="69"/>
      <c r="AK27" s="69"/>
      <c r="AL27" s="69"/>
      <c r="AM27" s="69"/>
      <c r="AN27" s="69"/>
      <c r="AO27" s="37" t="s">
        <v>129</v>
      </c>
      <c r="AP27" s="69"/>
    </row>
    <row r="28" spans="1:42" ht="30" customHeight="1" x14ac:dyDescent="0.25">
      <c r="A28" s="263" t="s">
        <v>292</v>
      </c>
      <c r="B28" s="264"/>
      <c r="C28" s="140"/>
      <c r="D28" s="140"/>
      <c r="E28" s="140"/>
      <c r="F28" s="140"/>
      <c r="G28" s="140"/>
      <c r="H28" s="140"/>
      <c r="I28" s="140"/>
      <c r="J28" s="140"/>
      <c r="K28" s="140"/>
      <c r="L28" s="140"/>
      <c r="M28" s="140"/>
      <c r="N28" s="140"/>
      <c r="O28" s="140"/>
      <c r="P28" s="140"/>
      <c r="Q28" s="140"/>
      <c r="R28" s="140"/>
      <c r="S28" s="140"/>
      <c r="T28" s="140"/>
      <c r="U28" s="140"/>
      <c r="V28" s="140"/>
      <c r="W28" s="140"/>
      <c r="X28" s="140"/>
      <c r="Y28" s="140"/>
      <c r="Z28" s="414"/>
      <c r="AA28" s="267"/>
      <c r="AB28" s="267"/>
      <c r="AC28" s="268"/>
      <c r="AD28" s="179"/>
      <c r="AE28" s="179"/>
      <c r="AF28" s="179"/>
      <c r="AG28" s="179"/>
      <c r="AH28" s="69"/>
      <c r="AI28" s="69"/>
      <c r="AJ28" s="69"/>
      <c r="AK28" s="69"/>
      <c r="AL28" s="69"/>
      <c r="AM28" s="69"/>
      <c r="AN28" s="69"/>
      <c r="AO28" s="37" t="s">
        <v>130</v>
      </c>
      <c r="AP28" s="69"/>
    </row>
    <row r="29" spans="1:42" ht="30" customHeight="1" x14ac:dyDescent="0.25">
      <c r="A29" s="263" t="s">
        <v>292</v>
      </c>
      <c r="B29" s="264"/>
      <c r="C29" s="140"/>
      <c r="D29" s="140"/>
      <c r="E29" s="140"/>
      <c r="F29" s="140"/>
      <c r="G29" s="140"/>
      <c r="H29" s="140"/>
      <c r="I29" s="140"/>
      <c r="J29" s="140"/>
      <c r="K29" s="140"/>
      <c r="L29" s="140"/>
      <c r="M29" s="140"/>
      <c r="N29" s="140"/>
      <c r="O29" s="140"/>
      <c r="P29" s="140"/>
      <c r="Q29" s="140"/>
      <c r="R29" s="140"/>
      <c r="S29" s="140"/>
      <c r="T29" s="140"/>
      <c r="U29" s="140"/>
      <c r="V29" s="140"/>
      <c r="W29" s="140"/>
      <c r="X29" s="140"/>
      <c r="Y29" s="140"/>
      <c r="Z29" s="414"/>
      <c r="AA29" s="267"/>
      <c r="AB29" s="267"/>
      <c r="AC29" s="268"/>
      <c r="AD29" s="179"/>
      <c r="AE29" s="179"/>
      <c r="AF29" s="179"/>
      <c r="AG29" s="179"/>
      <c r="AH29" s="69"/>
      <c r="AI29" s="69"/>
      <c r="AJ29" s="69"/>
      <c r="AK29" s="69"/>
      <c r="AL29" s="69"/>
      <c r="AM29" s="69"/>
      <c r="AN29" s="69"/>
      <c r="AO29" s="37" t="s">
        <v>131</v>
      </c>
      <c r="AP29" s="69"/>
    </row>
  </sheetData>
  <mergeCells count="138">
    <mergeCell ref="AF3:AG3"/>
    <mergeCell ref="AD4:AE4"/>
    <mergeCell ref="AF4:AG4"/>
    <mergeCell ref="A5:B5"/>
    <mergeCell ref="C5:F5"/>
    <mergeCell ref="G5:L5"/>
    <mergeCell ref="M5:V5"/>
    <mergeCell ref="Z5:AA5"/>
    <mergeCell ref="AF5:AG5"/>
    <mergeCell ref="A1:A4"/>
    <mergeCell ref="B1:E2"/>
    <mergeCell ref="F1:AC2"/>
    <mergeCell ref="AD1:AE1"/>
    <mergeCell ref="AF1:AG1"/>
    <mergeCell ref="AD2:AE2"/>
    <mergeCell ref="AF2:AG2"/>
    <mergeCell ref="B3:E4"/>
    <mergeCell ref="F3:AC4"/>
    <mergeCell ref="AD3:AE3"/>
    <mergeCell ref="A6:F6"/>
    <mergeCell ref="G6:AB6"/>
    <mergeCell ref="AC6:AC9"/>
    <mergeCell ref="AD6:AG8"/>
    <mergeCell ref="A7:A9"/>
    <mergeCell ref="B7:B9"/>
    <mergeCell ref="C7:C9"/>
    <mergeCell ref="D7:D9"/>
    <mergeCell ref="E7:E9"/>
    <mergeCell ref="F7:F9"/>
    <mergeCell ref="G7:J7"/>
    <mergeCell ref="K7:T7"/>
    <mergeCell ref="U7:AB7"/>
    <mergeCell ref="G8:J8"/>
    <mergeCell ref="K8:K9"/>
    <mergeCell ref="L8:L9"/>
    <mergeCell ref="M8:M9"/>
    <mergeCell ref="N8:N9"/>
    <mergeCell ref="O8:O9"/>
    <mergeCell ref="P8:P9"/>
    <mergeCell ref="W8:W9"/>
    <mergeCell ref="X8:X9"/>
    <mergeCell ref="Y8:AB8"/>
    <mergeCell ref="A10:A23"/>
    <mergeCell ref="B10:B23"/>
    <mergeCell ref="C10:C16"/>
    <mergeCell ref="D10:D16"/>
    <mergeCell ref="E10:E12"/>
    <mergeCell ref="F10:F16"/>
    <mergeCell ref="G10:G16"/>
    <mergeCell ref="Q8:Q9"/>
    <mergeCell ref="R8:R9"/>
    <mergeCell ref="S8:S9"/>
    <mergeCell ref="T8:T9"/>
    <mergeCell ref="U8:U9"/>
    <mergeCell ref="V8:V9"/>
    <mergeCell ref="AD10:AD16"/>
    <mergeCell ref="AE10:AE16"/>
    <mergeCell ref="AF10:AF12"/>
    <mergeCell ref="AG10:AG16"/>
    <mergeCell ref="O13:O16"/>
    <mergeCell ref="Q13:Q16"/>
    <mergeCell ref="R13:R16"/>
    <mergeCell ref="S13:S16"/>
    <mergeCell ref="T13:T16"/>
    <mergeCell ref="AF13:AF16"/>
    <mergeCell ref="X10:X16"/>
    <mergeCell ref="Y10:Y16"/>
    <mergeCell ref="Z10:Z13"/>
    <mergeCell ref="AA10:AA16"/>
    <mergeCell ref="AB10:AB16"/>
    <mergeCell ref="AC10:AC16"/>
    <mergeCell ref="R10:R12"/>
    <mergeCell ref="S10:S11"/>
    <mergeCell ref="T10:T11"/>
    <mergeCell ref="U10:U16"/>
    <mergeCell ref="V10:V16"/>
    <mergeCell ref="W10:W16"/>
    <mergeCell ref="O10:O12"/>
    <mergeCell ref="P10:P16"/>
    <mergeCell ref="O17:O19"/>
    <mergeCell ref="P17:P23"/>
    <mergeCell ref="Q17:Q19"/>
    <mergeCell ref="R17:R19"/>
    <mergeCell ref="S17:S18"/>
    <mergeCell ref="T17:T18"/>
    <mergeCell ref="E14:E16"/>
    <mergeCell ref="Z15:Z16"/>
    <mergeCell ref="C17:C23"/>
    <mergeCell ref="D17:D23"/>
    <mergeCell ref="E17:E19"/>
    <mergeCell ref="F17:F23"/>
    <mergeCell ref="G17:G23"/>
    <mergeCell ref="H17:H23"/>
    <mergeCell ref="J17:J23"/>
    <mergeCell ref="K17:K23"/>
    <mergeCell ref="H10:H16"/>
    <mergeCell ref="J10:J16"/>
    <mergeCell ref="K10:K16"/>
    <mergeCell ref="Q10:Q12"/>
    <mergeCell ref="AB17:AB23"/>
    <mergeCell ref="AC17:AC23"/>
    <mergeCell ref="AD17:AD23"/>
    <mergeCell ref="AE17:AE23"/>
    <mergeCell ref="AF17:AF19"/>
    <mergeCell ref="U17:U23"/>
    <mergeCell ref="V17:V23"/>
    <mergeCell ref="W17:W23"/>
    <mergeCell ref="X17:X23"/>
    <mergeCell ref="Y17:Y23"/>
    <mergeCell ref="Z17:Z20"/>
    <mergeCell ref="A27:B27"/>
    <mergeCell ref="C27:Y27"/>
    <mergeCell ref="Z27:AC27"/>
    <mergeCell ref="AD27:AG27"/>
    <mergeCell ref="A28:B28"/>
    <mergeCell ref="C28:Y28"/>
    <mergeCell ref="Z28:AC28"/>
    <mergeCell ref="AD28:AG28"/>
    <mergeCell ref="E21:E23"/>
    <mergeCell ref="Z22:Z23"/>
    <mergeCell ref="A24:AG24"/>
    <mergeCell ref="A25:AG25"/>
    <mergeCell ref="A26:B26"/>
    <mergeCell ref="C26:Y26"/>
    <mergeCell ref="Z26:AC26"/>
    <mergeCell ref="AD26:AG26"/>
    <mergeCell ref="AG17:AG23"/>
    <mergeCell ref="O20:O23"/>
    <mergeCell ref="Q20:Q23"/>
    <mergeCell ref="R20:R23"/>
    <mergeCell ref="S20:S23"/>
    <mergeCell ref="T20:T23"/>
    <mergeCell ref="AF20:AF23"/>
    <mergeCell ref="AA17:AA23"/>
    <mergeCell ref="A29:B29"/>
    <mergeCell ref="C29:Y29"/>
    <mergeCell ref="Z29:AC29"/>
    <mergeCell ref="AD29:AG29"/>
  </mergeCells>
  <conditionalFormatting sqref="U10:U16">
    <cfRule type="containsText" dxfId="127" priority="13" operator="containsText" text="EXTREMO">
      <formula>NOT(ISERROR(SEARCH("EXTREMO",U10)))</formula>
    </cfRule>
    <cfRule type="containsText" dxfId="126" priority="14" operator="containsText" text="MODERADO">
      <formula>NOT(ISERROR(SEARCH("MODERADO",U10)))</formula>
    </cfRule>
    <cfRule type="containsText" dxfId="125" priority="15" operator="containsText" text="ALTO">
      <formula>NOT(ISERROR(SEARCH("ALTO",U10)))</formula>
    </cfRule>
    <cfRule type="containsText" dxfId="124" priority="16" operator="containsText" text="BAJO">
      <formula>NOT(ISERROR(SEARCH("BAJO",U10)))</formula>
    </cfRule>
  </conditionalFormatting>
  <conditionalFormatting sqref="J10:J16">
    <cfRule type="containsText" dxfId="123" priority="9" operator="containsText" text="EXTREMO">
      <formula>NOT(ISERROR(SEARCH("EXTREMO",J10)))</formula>
    </cfRule>
    <cfRule type="containsText" dxfId="122" priority="10" operator="containsText" text="ALTO">
      <formula>NOT(ISERROR(SEARCH("ALTO",J10)))</formula>
    </cfRule>
    <cfRule type="containsText" dxfId="121" priority="11" operator="containsText" text="MODERADO">
      <formula>NOT(ISERROR(SEARCH("MODERADO",J10)))</formula>
    </cfRule>
    <cfRule type="containsText" dxfId="120" priority="12" operator="containsText" text="BAJO">
      <formula>NOT(ISERROR(SEARCH("BAJO",J10)))</formula>
    </cfRule>
  </conditionalFormatting>
  <conditionalFormatting sqref="U17:U23">
    <cfRule type="containsText" dxfId="119" priority="5" operator="containsText" text="EXTREMO">
      <formula>NOT(ISERROR(SEARCH("EXTREMO",U17)))</formula>
    </cfRule>
    <cfRule type="containsText" dxfId="118" priority="6" operator="containsText" text="MODERADO">
      <formula>NOT(ISERROR(SEARCH("MODERADO",U17)))</formula>
    </cfRule>
    <cfRule type="containsText" dxfId="117" priority="7" operator="containsText" text="ALTO">
      <formula>NOT(ISERROR(SEARCH("ALTO",U17)))</formula>
    </cfRule>
    <cfRule type="containsText" dxfId="116" priority="8" operator="containsText" text="BAJO">
      <formula>NOT(ISERROR(SEARCH("BAJO",U17)))</formula>
    </cfRule>
  </conditionalFormatting>
  <conditionalFormatting sqref="J17:J23">
    <cfRule type="containsText" dxfId="115" priority="1" operator="containsText" text="EXTREMO">
      <formula>NOT(ISERROR(SEARCH("EXTREMO",J17)))</formula>
    </cfRule>
    <cfRule type="containsText" dxfId="114" priority="2" operator="containsText" text="ALTO">
      <formula>NOT(ISERROR(SEARCH("ALTO",J17)))</formula>
    </cfRule>
    <cfRule type="containsText" dxfId="113" priority="3" operator="containsText" text="MODERADO">
      <formula>NOT(ISERROR(SEARCH("MODERADO",J17)))</formula>
    </cfRule>
    <cfRule type="containsText" dxfId="112" priority="4" operator="containsText" text="BAJO">
      <formula>NOT(ISERROR(SEARCH("BAJO",J17)))</formula>
    </cfRule>
  </conditionalFormatting>
  <dataValidations count="15">
    <dataValidation type="list" allowBlank="1" showInputMessage="1" showErrorMessage="1" sqref="G10:G23" xr:uid="{4F395B1F-7A3B-47C4-BE42-ABDA308B87CA}">
      <formula1>$AL$1:$AL$5</formula1>
    </dataValidation>
    <dataValidation type="list" allowBlank="1" showInputMessage="1" showErrorMessage="1" sqref="H10:H23" xr:uid="{56527F58-4502-4B6C-B5FA-42AD6CFFBDDA}">
      <formula1>$AL$10:$AL$12</formula1>
    </dataValidation>
    <dataValidation type="list" allowBlank="1" showInputMessage="1" showErrorMessage="1" sqref="M16:M23" xr:uid="{C67A0D37-BD3B-4B2B-93E2-6910F0D823CA}">
      <formula1>$AH$7:$AJ$7</formula1>
    </dataValidation>
    <dataValidation type="list" allowBlank="1" showInputMessage="1" showErrorMessage="1" sqref="M10" xr:uid="{4A0FA3C9-FA42-4A30-BC11-363168F74753}">
      <formula1>$AH$2:$AH$3</formula1>
    </dataValidation>
    <dataValidation type="list" allowBlank="1" showInputMessage="1" showErrorMessage="1" sqref="M11" xr:uid="{3C2CA180-1B38-4242-B00C-CDC4B1C4276B}">
      <formula1>$AH$4:$AI$4</formula1>
    </dataValidation>
    <dataValidation type="list" allowBlank="1" showInputMessage="1" showErrorMessage="1" sqref="M12" xr:uid="{AEEE27C8-974D-498C-8001-EA25D02642A9}">
      <formula1>#REF!</formula1>
    </dataValidation>
    <dataValidation type="list" allowBlank="1" showInputMessage="1" showErrorMessage="1" sqref="M14" xr:uid="{26C515BC-69A2-4371-BE0D-8D25C383FA28}">
      <formula1>$AH$5:$AI$5</formula1>
    </dataValidation>
    <dataValidation type="list" allowBlank="1" showInputMessage="1" showErrorMessage="1" sqref="M15" xr:uid="{1F75C23C-5226-484C-B0C5-743C588AC741}">
      <formula1>$AH$6:$AI$6</formula1>
    </dataValidation>
    <dataValidation type="list" allowBlank="1" showInputMessage="1" showErrorMessage="1" sqref="P10" xr:uid="{0E945606-BE15-464E-A881-B63AA01E2099}">
      <formula1>$AH$8:$AJ$8</formula1>
    </dataValidation>
    <dataValidation type="list" allowBlank="1" showInputMessage="1" showErrorMessage="1" sqref="V10:V23" xr:uid="{39A9D053-7827-4FF8-921C-FC4FF505BCC8}">
      <formula1>$AI$12:$AK$12</formula1>
    </dataValidation>
    <dataValidation type="list" allowBlank="1" showInputMessage="1" showErrorMessage="1" sqref="D10:D23" xr:uid="{482B0DCB-3008-4059-B080-3894CBCA0E02}">
      <formula1>$AJ$13:$AK$13</formula1>
    </dataValidation>
    <dataValidation type="list" allowBlank="1" showInputMessage="1" showErrorMessage="1" sqref="T10 S10:S11" xr:uid="{8FA3848B-97D1-4AE3-9E77-3B72B74934A3}">
      <formula1>$AH$13:$AH$15</formula1>
    </dataValidation>
    <dataValidation type="list" allowBlank="1" showInputMessage="1" showErrorMessage="1" sqref="AA10:AA23" xr:uid="{D8149D94-0177-4592-BAB3-DE3C73E0BA4C}">
      <formula1>$AN$10:$AN$11</formula1>
    </dataValidation>
    <dataValidation type="list" allowBlank="1" showInputMessage="1" showErrorMessage="1" sqref="M13" xr:uid="{987DBA7E-20C4-4E0C-B6C8-D8B5FF513765}">
      <formula1>$AJ$14:$AL$14</formula1>
    </dataValidation>
    <dataValidation type="list" allowBlank="1" showInputMessage="1" showErrorMessage="1" sqref="U10:U23" xr:uid="{1691953C-B1DE-4F77-BFC2-0C90D27C1175}">
      <formula1>$AO$8:$AO$35</formula1>
    </dataValidation>
  </dataValidations>
  <pageMargins left="0.7" right="0.7" top="0.75" bottom="0.75" header="0.3" footer="0.3"/>
  <pageSetup orientation="portrait" horizontalDpi="4294967294" verticalDpi="4294967294"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C1CEBE-F273-4D65-AB51-3CF8203DF2EC}">
  <dimension ref="A1:AP43"/>
  <sheetViews>
    <sheetView view="pageBreakPreview" topLeftCell="A21" zoomScale="60" zoomScaleNormal="70" workbookViewId="0">
      <selection activeCell="E49" sqref="E49"/>
    </sheetView>
  </sheetViews>
  <sheetFormatPr baseColWidth="10" defaultRowHeight="15" x14ac:dyDescent="0.25"/>
  <cols>
    <col min="1" max="1" width="33.28515625" style="98" customWidth="1"/>
    <col min="2" max="2" width="21" style="98" customWidth="1"/>
    <col min="3" max="3" width="20.5703125" style="98" customWidth="1"/>
    <col min="4" max="4" width="22" style="113" customWidth="1"/>
    <col min="5" max="5" width="32.5703125" style="98" customWidth="1"/>
    <col min="6" max="6" width="21.140625" style="98" customWidth="1"/>
    <col min="7" max="8" width="20.85546875" style="98" customWidth="1"/>
    <col min="9" max="9" width="20.85546875" style="98" hidden="1" customWidth="1"/>
    <col min="10" max="10" width="25.42578125" style="98" customWidth="1"/>
    <col min="11" max="11" width="31" style="98" customWidth="1"/>
    <col min="12" max="12" width="53.7109375" style="114" customWidth="1"/>
    <col min="13" max="13" width="38.42578125" style="98" customWidth="1"/>
    <col min="14" max="14" width="0" style="98" hidden="1" customWidth="1"/>
    <col min="15" max="17" width="17.42578125" style="98" customWidth="1"/>
    <col min="18" max="18" width="19.7109375" style="98" customWidth="1"/>
    <col min="19" max="20" width="25.140625" style="98" customWidth="1"/>
    <col min="21" max="21" width="22.140625" style="98" customWidth="1"/>
    <col min="22" max="22" width="16.5703125" style="98" customWidth="1"/>
    <col min="23" max="24" width="25.42578125" style="98" customWidth="1"/>
    <col min="25" max="25" width="27.7109375" style="98" customWidth="1"/>
    <col min="26" max="26" width="25.42578125" style="98" customWidth="1"/>
    <col min="27" max="27" width="22.140625" style="113" customWidth="1"/>
    <col min="28" max="28" width="25.42578125" style="98" customWidth="1"/>
    <col min="29" max="29" width="15.28515625" style="98" customWidth="1"/>
    <col min="30" max="30" width="23.140625" style="98" customWidth="1"/>
    <col min="31" max="31" width="25.42578125" style="98" customWidth="1"/>
    <col min="32" max="32" width="29.42578125" style="98" customWidth="1"/>
    <col min="33" max="33" width="34.85546875" style="98" customWidth="1"/>
    <col min="34" max="41" width="11.42578125" style="98" hidden="1" customWidth="1"/>
    <col min="42" max="42" width="0" style="98" hidden="1" customWidth="1"/>
    <col min="43" max="16384" width="11.42578125" style="98"/>
  </cols>
  <sheetData>
    <row r="1" spans="1:42" ht="27" customHeight="1" x14ac:dyDescent="0.25">
      <c r="A1" s="138"/>
      <c r="B1" s="505" t="s">
        <v>0</v>
      </c>
      <c r="C1" s="506"/>
      <c r="D1" s="506"/>
      <c r="E1" s="507"/>
      <c r="F1" s="505" t="s">
        <v>1</v>
      </c>
      <c r="G1" s="506"/>
      <c r="H1" s="506"/>
      <c r="I1" s="506"/>
      <c r="J1" s="506"/>
      <c r="K1" s="506"/>
      <c r="L1" s="506"/>
      <c r="M1" s="506"/>
      <c r="N1" s="506"/>
      <c r="O1" s="506"/>
      <c r="P1" s="506"/>
      <c r="Q1" s="506"/>
      <c r="R1" s="506"/>
      <c r="S1" s="506"/>
      <c r="T1" s="506"/>
      <c r="U1" s="506"/>
      <c r="V1" s="506"/>
      <c r="W1" s="506"/>
      <c r="X1" s="506"/>
      <c r="Y1" s="506"/>
      <c r="Z1" s="506"/>
      <c r="AA1" s="506"/>
      <c r="AB1" s="506"/>
      <c r="AC1" s="507"/>
      <c r="AD1" s="490" t="s">
        <v>2</v>
      </c>
      <c r="AE1" s="491"/>
      <c r="AF1" s="490" t="s">
        <v>132</v>
      </c>
      <c r="AG1" s="491"/>
      <c r="AH1" s="97"/>
      <c r="AI1" s="97"/>
      <c r="AJ1" s="97"/>
      <c r="AK1" s="97" t="s">
        <v>3</v>
      </c>
      <c r="AL1" s="97" t="s">
        <v>9</v>
      </c>
      <c r="AM1" s="97"/>
      <c r="AN1" s="97" t="s">
        <v>5</v>
      </c>
      <c r="AO1" s="97"/>
      <c r="AP1" s="97"/>
    </row>
    <row r="2" spans="1:42" ht="27" customHeight="1" x14ac:dyDescent="0.25">
      <c r="A2" s="138"/>
      <c r="B2" s="508"/>
      <c r="C2" s="509"/>
      <c r="D2" s="509"/>
      <c r="E2" s="510"/>
      <c r="F2" s="508"/>
      <c r="G2" s="509"/>
      <c r="H2" s="509"/>
      <c r="I2" s="509"/>
      <c r="J2" s="509"/>
      <c r="K2" s="509"/>
      <c r="L2" s="509"/>
      <c r="M2" s="509"/>
      <c r="N2" s="509"/>
      <c r="O2" s="509"/>
      <c r="P2" s="509"/>
      <c r="Q2" s="509"/>
      <c r="R2" s="509"/>
      <c r="S2" s="509"/>
      <c r="T2" s="509"/>
      <c r="U2" s="509"/>
      <c r="V2" s="509"/>
      <c r="W2" s="509"/>
      <c r="X2" s="509"/>
      <c r="Y2" s="509"/>
      <c r="Z2" s="509"/>
      <c r="AA2" s="509"/>
      <c r="AB2" s="509"/>
      <c r="AC2" s="510"/>
      <c r="AD2" s="490" t="s">
        <v>6</v>
      </c>
      <c r="AE2" s="491"/>
      <c r="AF2" s="511" t="s">
        <v>134</v>
      </c>
      <c r="AG2" s="512"/>
      <c r="AH2" s="97" t="s">
        <v>7</v>
      </c>
      <c r="AI2" s="97" t="s">
        <v>8</v>
      </c>
      <c r="AJ2" s="97"/>
      <c r="AK2" s="97"/>
      <c r="AL2" s="97" t="s">
        <v>16</v>
      </c>
      <c r="AM2" s="97"/>
      <c r="AN2" s="97" t="s">
        <v>10</v>
      </c>
      <c r="AO2" s="97"/>
      <c r="AP2" s="97"/>
    </row>
    <row r="3" spans="1:42" ht="27" customHeight="1" x14ac:dyDescent="0.25">
      <c r="A3" s="138"/>
      <c r="B3" s="505" t="s">
        <v>11</v>
      </c>
      <c r="C3" s="506"/>
      <c r="D3" s="506"/>
      <c r="E3" s="507"/>
      <c r="F3" s="505" t="s">
        <v>12</v>
      </c>
      <c r="G3" s="506"/>
      <c r="H3" s="506"/>
      <c r="I3" s="506"/>
      <c r="J3" s="506"/>
      <c r="K3" s="506"/>
      <c r="L3" s="506"/>
      <c r="M3" s="506"/>
      <c r="N3" s="506"/>
      <c r="O3" s="506"/>
      <c r="P3" s="506"/>
      <c r="Q3" s="506"/>
      <c r="R3" s="506"/>
      <c r="S3" s="506"/>
      <c r="T3" s="506"/>
      <c r="U3" s="506"/>
      <c r="V3" s="506"/>
      <c r="W3" s="506"/>
      <c r="X3" s="506"/>
      <c r="Y3" s="506"/>
      <c r="Z3" s="506"/>
      <c r="AA3" s="506"/>
      <c r="AB3" s="506"/>
      <c r="AC3" s="507"/>
      <c r="AD3" s="490" t="s">
        <v>13</v>
      </c>
      <c r="AE3" s="491"/>
      <c r="AF3" s="490" t="s">
        <v>133</v>
      </c>
      <c r="AG3" s="491"/>
      <c r="AH3" s="97" t="s">
        <v>14</v>
      </c>
      <c r="AI3" s="97" t="s">
        <v>15</v>
      </c>
      <c r="AJ3" s="97"/>
      <c r="AK3" s="97"/>
      <c r="AL3" s="97" t="s">
        <v>22</v>
      </c>
      <c r="AM3" s="97"/>
      <c r="AN3" s="97" t="s">
        <v>17</v>
      </c>
      <c r="AO3" s="97"/>
      <c r="AP3" s="97"/>
    </row>
    <row r="4" spans="1:42" ht="27" customHeight="1" x14ac:dyDescent="0.25">
      <c r="A4" s="138"/>
      <c r="B4" s="508"/>
      <c r="C4" s="509"/>
      <c r="D4" s="509"/>
      <c r="E4" s="510"/>
      <c r="F4" s="508"/>
      <c r="G4" s="509"/>
      <c r="H4" s="509"/>
      <c r="I4" s="509"/>
      <c r="J4" s="509"/>
      <c r="K4" s="509"/>
      <c r="L4" s="509"/>
      <c r="M4" s="509"/>
      <c r="N4" s="509"/>
      <c r="O4" s="509"/>
      <c r="P4" s="509"/>
      <c r="Q4" s="509"/>
      <c r="R4" s="509"/>
      <c r="S4" s="509"/>
      <c r="T4" s="509"/>
      <c r="U4" s="509"/>
      <c r="V4" s="509"/>
      <c r="W4" s="509"/>
      <c r="X4" s="509"/>
      <c r="Y4" s="509"/>
      <c r="Z4" s="509"/>
      <c r="AA4" s="509"/>
      <c r="AB4" s="509"/>
      <c r="AC4" s="510"/>
      <c r="AD4" s="490" t="s">
        <v>18</v>
      </c>
      <c r="AE4" s="491"/>
      <c r="AF4" s="492">
        <v>43846</v>
      </c>
      <c r="AG4" s="491"/>
      <c r="AH4" s="97" t="s">
        <v>19</v>
      </c>
      <c r="AI4" s="97" t="s">
        <v>20</v>
      </c>
      <c r="AJ4" s="97"/>
      <c r="AK4" s="97" t="s">
        <v>21</v>
      </c>
      <c r="AL4" s="97" t="s">
        <v>135</v>
      </c>
      <c r="AM4" s="97"/>
      <c r="AN4" s="97" t="s">
        <v>23</v>
      </c>
      <c r="AO4" s="97"/>
      <c r="AP4" s="97"/>
    </row>
    <row r="5" spans="1:42" ht="45" x14ac:dyDescent="0.25">
      <c r="A5" s="493" t="s">
        <v>24</v>
      </c>
      <c r="B5" s="493"/>
      <c r="C5" s="494">
        <v>43851</v>
      </c>
      <c r="D5" s="495"/>
      <c r="E5" s="495"/>
      <c r="F5" s="495"/>
      <c r="G5" s="496"/>
      <c r="H5" s="497"/>
      <c r="I5" s="497"/>
      <c r="J5" s="497"/>
      <c r="K5" s="497"/>
      <c r="L5" s="498"/>
      <c r="M5" s="499" t="s">
        <v>211</v>
      </c>
      <c r="N5" s="500"/>
      <c r="O5" s="500"/>
      <c r="P5" s="500"/>
      <c r="Q5" s="500"/>
      <c r="R5" s="500"/>
      <c r="S5" s="500"/>
      <c r="T5" s="500"/>
      <c r="U5" s="500"/>
      <c r="V5" s="501"/>
      <c r="W5" s="99" t="s">
        <v>25</v>
      </c>
      <c r="X5" s="100" t="s">
        <v>151</v>
      </c>
      <c r="Y5" s="101" t="s">
        <v>26</v>
      </c>
      <c r="Z5" s="502"/>
      <c r="AA5" s="503"/>
      <c r="AB5" s="99" t="s">
        <v>27</v>
      </c>
      <c r="AC5" s="102"/>
      <c r="AD5" s="103" t="s">
        <v>28</v>
      </c>
      <c r="AE5" s="104"/>
      <c r="AF5" s="504"/>
      <c r="AG5" s="504"/>
      <c r="AH5" s="105" t="s">
        <v>29</v>
      </c>
      <c r="AI5" s="105" t="s">
        <v>30</v>
      </c>
      <c r="AJ5" s="105" t="s">
        <v>31</v>
      </c>
      <c r="AK5" s="105"/>
      <c r="AL5" s="105" t="s">
        <v>136</v>
      </c>
      <c r="AM5" s="105"/>
      <c r="AN5" s="105" t="s">
        <v>32</v>
      </c>
      <c r="AO5" s="105"/>
      <c r="AP5" s="105"/>
    </row>
    <row r="6" spans="1:42" ht="21.75" customHeight="1" x14ac:dyDescent="0.25">
      <c r="A6" s="230" t="s">
        <v>33</v>
      </c>
      <c r="B6" s="230"/>
      <c r="C6" s="230"/>
      <c r="D6" s="230"/>
      <c r="E6" s="230"/>
      <c r="F6" s="230"/>
      <c r="G6" s="483" t="s">
        <v>34</v>
      </c>
      <c r="H6" s="484"/>
      <c r="I6" s="484"/>
      <c r="J6" s="484"/>
      <c r="K6" s="484"/>
      <c r="L6" s="484"/>
      <c r="M6" s="484"/>
      <c r="N6" s="484"/>
      <c r="O6" s="484"/>
      <c r="P6" s="484"/>
      <c r="Q6" s="484"/>
      <c r="R6" s="484"/>
      <c r="S6" s="484"/>
      <c r="T6" s="484"/>
      <c r="U6" s="484"/>
      <c r="V6" s="484"/>
      <c r="W6" s="484"/>
      <c r="X6" s="486"/>
      <c r="Y6" s="484"/>
      <c r="Z6" s="484"/>
      <c r="AA6" s="484"/>
      <c r="AB6" s="485"/>
      <c r="AC6" s="228" t="s">
        <v>35</v>
      </c>
      <c r="AD6" s="487" t="s">
        <v>36</v>
      </c>
      <c r="AE6" s="488"/>
      <c r="AF6" s="488"/>
      <c r="AG6" s="488"/>
      <c r="AH6" s="97" t="s">
        <v>37</v>
      </c>
      <c r="AI6" s="97" t="s">
        <v>38</v>
      </c>
      <c r="AJ6" s="97"/>
      <c r="AK6" s="97"/>
      <c r="AL6" s="97"/>
      <c r="AM6" s="97"/>
      <c r="AN6" s="97" t="s">
        <v>39</v>
      </c>
      <c r="AO6" s="97"/>
      <c r="AP6" s="97"/>
    </row>
    <row r="7" spans="1:42" ht="25.5" x14ac:dyDescent="0.25">
      <c r="A7" s="230" t="s">
        <v>40</v>
      </c>
      <c r="B7" s="228" t="s">
        <v>41</v>
      </c>
      <c r="C7" s="230" t="s">
        <v>42</v>
      </c>
      <c r="D7" s="230" t="s">
        <v>5</v>
      </c>
      <c r="E7" s="230" t="s">
        <v>43</v>
      </c>
      <c r="F7" s="230" t="s">
        <v>44</v>
      </c>
      <c r="G7" s="230" t="s">
        <v>45</v>
      </c>
      <c r="H7" s="230"/>
      <c r="I7" s="230"/>
      <c r="J7" s="230"/>
      <c r="K7" s="483" t="s">
        <v>46</v>
      </c>
      <c r="L7" s="484"/>
      <c r="M7" s="484"/>
      <c r="N7" s="484"/>
      <c r="O7" s="484"/>
      <c r="P7" s="484"/>
      <c r="Q7" s="484"/>
      <c r="R7" s="484"/>
      <c r="S7" s="484"/>
      <c r="T7" s="485"/>
      <c r="U7" s="483" t="s">
        <v>47</v>
      </c>
      <c r="V7" s="484"/>
      <c r="W7" s="484"/>
      <c r="X7" s="484"/>
      <c r="Y7" s="484"/>
      <c r="Z7" s="484"/>
      <c r="AA7" s="484"/>
      <c r="AB7" s="485"/>
      <c r="AC7" s="238"/>
      <c r="AD7" s="487"/>
      <c r="AE7" s="488"/>
      <c r="AF7" s="488"/>
      <c r="AG7" s="488"/>
      <c r="AH7" s="97" t="s">
        <v>48</v>
      </c>
      <c r="AI7" s="97" t="s">
        <v>49</v>
      </c>
      <c r="AJ7" s="97" t="s">
        <v>50</v>
      </c>
      <c r="AK7" s="106"/>
      <c r="AL7" s="106"/>
      <c r="AM7" s="106"/>
      <c r="AN7" s="106"/>
      <c r="AO7" s="106"/>
      <c r="AP7" s="106"/>
    </row>
    <row r="8" spans="1:42" ht="24" customHeight="1" x14ac:dyDescent="0.25">
      <c r="A8" s="230"/>
      <c r="B8" s="238"/>
      <c r="C8" s="230"/>
      <c r="D8" s="230"/>
      <c r="E8" s="230"/>
      <c r="F8" s="230"/>
      <c r="G8" s="229" t="s">
        <v>51</v>
      </c>
      <c r="H8" s="229"/>
      <c r="I8" s="229"/>
      <c r="J8" s="229"/>
      <c r="K8" s="226" t="s">
        <v>52</v>
      </c>
      <c r="L8" s="230" t="s">
        <v>53</v>
      </c>
      <c r="M8" s="230" t="s">
        <v>54</v>
      </c>
      <c r="N8" s="228" t="s">
        <v>55</v>
      </c>
      <c r="O8" s="230" t="s">
        <v>56</v>
      </c>
      <c r="P8" s="238" t="s">
        <v>57</v>
      </c>
      <c r="Q8" s="228" t="s">
        <v>58</v>
      </c>
      <c r="R8" s="230" t="s">
        <v>59</v>
      </c>
      <c r="S8" s="228" t="s">
        <v>60</v>
      </c>
      <c r="T8" s="228" t="s">
        <v>61</v>
      </c>
      <c r="U8" s="227" t="s">
        <v>62</v>
      </c>
      <c r="V8" s="230" t="s">
        <v>63</v>
      </c>
      <c r="W8" s="226" t="s">
        <v>64</v>
      </c>
      <c r="X8" s="228" t="s">
        <v>65</v>
      </c>
      <c r="Y8" s="230" t="s">
        <v>66</v>
      </c>
      <c r="Z8" s="230"/>
      <c r="AA8" s="230"/>
      <c r="AB8" s="230"/>
      <c r="AC8" s="238"/>
      <c r="AD8" s="489"/>
      <c r="AE8" s="486"/>
      <c r="AF8" s="486"/>
      <c r="AG8" s="486"/>
      <c r="AH8" s="106" t="s">
        <v>67</v>
      </c>
      <c r="AI8" s="106" t="s">
        <v>68</v>
      </c>
      <c r="AJ8" s="106" t="s">
        <v>69</v>
      </c>
      <c r="AK8" s="106"/>
      <c r="AL8" s="106" t="s">
        <v>70</v>
      </c>
      <c r="AM8" s="106"/>
      <c r="AN8" s="106"/>
      <c r="AO8" s="97" t="s">
        <v>71</v>
      </c>
      <c r="AP8" s="106"/>
    </row>
    <row r="9" spans="1:42" ht="54.75" customHeight="1" x14ac:dyDescent="0.25">
      <c r="A9" s="228"/>
      <c r="B9" s="229"/>
      <c r="C9" s="228"/>
      <c r="D9" s="228"/>
      <c r="E9" s="228"/>
      <c r="F9" s="228"/>
      <c r="G9" s="107" t="s">
        <v>4</v>
      </c>
      <c r="H9" s="107" t="s">
        <v>3</v>
      </c>
      <c r="I9" s="107"/>
      <c r="J9" s="46" t="s">
        <v>72</v>
      </c>
      <c r="K9" s="227"/>
      <c r="L9" s="230"/>
      <c r="M9" s="230"/>
      <c r="N9" s="229"/>
      <c r="O9" s="230"/>
      <c r="P9" s="229"/>
      <c r="Q9" s="229"/>
      <c r="R9" s="230"/>
      <c r="S9" s="229"/>
      <c r="T9" s="229"/>
      <c r="U9" s="231"/>
      <c r="V9" s="230"/>
      <c r="W9" s="227"/>
      <c r="X9" s="229"/>
      <c r="Y9" s="47" t="s">
        <v>73</v>
      </c>
      <c r="Z9" s="47" t="s">
        <v>74</v>
      </c>
      <c r="AA9" s="47" t="s">
        <v>75</v>
      </c>
      <c r="AB9" s="47" t="s">
        <v>76</v>
      </c>
      <c r="AC9" s="229"/>
      <c r="AD9" s="73" t="s">
        <v>77</v>
      </c>
      <c r="AE9" s="73" t="s">
        <v>78</v>
      </c>
      <c r="AF9" s="73" t="s">
        <v>79</v>
      </c>
      <c r="AG9" s="47" t="s">
        <v>80</v>
      </c>
      <c r="AH9" s="106" t="s">
        <v>81</v>
      </c>
      <c r="AI9" s="106" t="s">
        <v>15</v>
      </c>
      <c r="AJ9" s="106"/>
      <c r="AK9" s="106"/>
      <c r="AL9" s="106" t="s">
        <v>82</v>
      </c>
      <c r="AM9" s="106"/>
      <c r="AN9" s="106"/>
      <c r="AO9" s="97" t="s">
        <v>83</v>
      </c>
      <c r="AP9" s="106"/>
    </row>
    <row r="10" spans="1:42" ht="30" customHeight="1" x14ac:dyDescent="0.25">
      <c r="A10" s="478" t="s">
        <v>323</v>
      </c>
      <c r="B10" s="480" t="s">
        <v>324</v>
      </c>
      <c r="C10" s="465" t="s">
        <v>325</v>
      </c>
      <c r="D10" s="310" t="s">
        <v>84</v>
      </c>
      <c r="E10" s="155" t="s">
        <v>326</v>
      </c>
      <c r="F10" s="465" t="s">
        <v>327</v>
      </c>
      <c r="G10" s="199" t="s">
        <v>135</v>
      </c>
      <c r="H10" s="199" t="s">
        <v>21</v>
      </c>
      <c r="I10" s="4" t="str">
        <f>CONCATENATE(G10,H10)</f>
        <v>PROBABLEMODERADO</v>
      </c>
      <c r="J10" s="473" t="str">
        <f>I11</f>
        <v>5. ALTO</v>
      </c>
      <c r="K10" s="183" t="s">
        <v>328</v>
      </c>
      <c r="L10" s="51" t="s">
        <v>85</v>
      </c>
      <c r="M10" s="64" t="s">
        <v>7</v>
      </c>
      <c r="N10" s="108">
        <f>IF(M10="ASIGNADO",15,IF(M10="NO ASIGNADO",0,""))</f>
        <v>15</v>
      </c>
      <c r="O10" s="185">
        <f>SUM(N10:N16)</f>
        <v>95</v>
      </c>
      <c r="P10" s="187" t="s">
        <v>67</v>
      </c>
      <c r="Q10" s="475">
        <f>IF(Q13="DÉBIL",0,IF(Q13="MODERADO",50,IF(Q13="FUERTE",100,"")))</f>
        <v>50</v>
      </c>
      <c r="R10" s="476"/>
      <c r="S10" s="174" t="s">
        <v>86</v>
      </c>
      <c r="T10" s="174" t="s">
        <v>86</v>
      </c>
      <c r="U10" s="310" t="s">
        <v>293</v>
      </c>
      <c r="V10" s="177" t="s">
        <v>103</v>
      </c>
      <c r="W10" s="154" t="s">
        <v>301</v>
      </c>
      <c r="X10" s="465" t="s">
        <v>329</v>
      </c>
      <c r="Y10" s="468" t="s">
        <v>330</v>
      </c>
      <c r="Z10" s="155" t="s">
        <v>170</v>
      </c>
      <c r="AA10" s="470" t="s">
        <v>91</v>
      </c>
      <c r="AB10" s="465" t="s">
        <v>331</v>
      </c>
      <c r="AC10" s="154"/>
      <c r="AD10" s="154"/>
      <c r="AE10" s="462" t="s">
        <v>332</v>
      </c>
      <c r="AF10" s="465" t="s">
        <v>333</v>
      </c>
      <c r="AG10" s="154"/>
      <c r="AH10" s="97" t="s">
        <v>89</v>
      </c>
      <c r="AI10" s="97" t="s">
        <v>90</v>
      </c>
      <c r="AJ10" s="97" t="s">
        <v>21</v>
      </c>
      <c r="AK10" s="97" t="s">
        <v>71</v>
      </c>
      <c r="AL10" s="97" t="s">
        <v>21</v>
      </c>
      <c r="AM10" s="97"/>
      <c r="AN10" s="97" t="s">
        <v>91</v>
      </c>
      <c r="AO10" s="97" t="s">
        <v>92</v>
      </c>
      <c r="AP10" s="97"/>
    </row>
    <row r="11" spans="1:42" ht="30" customHeight="1" x14ac:dyDescent="0.25">
      <c r="A11" s="479"/>
      <c r="B11" s="481"/>
      <c r="C11" s="465"/>
      <c r="D11" s="310"/>
      <c r="E11" s="469"/>
      <c r="F11" s="465"/>
      <c r="G11" s="199"/>
      <c r="H11" s="199"/>
      <c r="I11" s="4" t="str">
        <f>IF(I10="RARA VEZINSIGNIFICANTE","1. BAJO",IF(I10="RARA VEZMENOR","2. BAJO",IF(I10="IMPROBABLEINSIGNIFICANTE","3. BAJO",IF(I10="IMPROBABLEMENOR","4. BAJO",IF(I10="POSIBLEINSIGNIFICANTE","5. BAJO",IF(I10="RARA VEZMODERADO","1. MODERADO",IF(I10="IMPROBABLEMODERADO","2. MODERADO",IF(I10="POSIBLEMENOR","3. MODERADO",IF(I10="PROBABLEINSIGNIFICANTE","4. MODERADO",IF(I10="RARA VEZMAYOR","1. ALTO",IF(I10="IMPROBABLEMAYOR","2. ALTO",IF(I10="POSIBLEMODERADO","3. ALTO",IF(I10="PROBABLEMENOR","4. ALTO",IF(I10="PROBABLEMODERADO","5. ALTO",IF(I10="CASI SEGUROINSIGNIFICANTE","6. ALTO",IF(I10="CASI SEGUROMENOR","7. ALTO",IF(I10="RARA VEZCATASTRÓFICO","1. EXTREMO",IF(I10="IMPROBABLECATASTRÓFICO","2. EXTREMO",IF(I10="POSIBLEMAYOR","3. EXTREMO",IF(I10="POSIBLECATASTRÓFICO","4. EXTREMO",IF(I10="PROBABLEMAYOR","5. EXTREMO",IF(I10="PROBABLECATASTRÓFICO","6. EXTREMO",IF(I10="CASI SEGUROMODERADO","7. EXTREMO",IF(I10="CASI SEGUROMAYOR","8. EXTREMO",IF(I10="CASI SEGUROCATASTRÓFICO","9. EXTREMO","")))))))))))))))))))))))))</f>
        <v>5. ALTO</v>
      </c>
      <c r="J11" s="474"/>
      <c r="K11" s="183"/>
      <c r="L11" s="54" t="s">
        <v>93</v>
      </c>
      <c r="M11" s="5" t="s">
        <v>19</v>
      </c>
      <c r="N11" s="109">
        <f>IF(M11="ADECUADO",15,IF(M11="INADECUADO",0,""))</f>
        <v>15</v>
      </c>
      <c r="O11" s="186"/>
      <c r="P11" s="188"/>
      <c r="Q11" s="475"/>
      <c r="R11" s="477"/>
      <c r="S11" s="174"/>
      <c r="T11" s="174"/>
      <c r="U11" s="310"/>
      <c r="V11" s="178"/>
      <c r="W11" s="154"/>
      <c r="X11" s="465"/>
      <c r="Y11" s="271"/>
      <c r="Z11" s="469"/>
      <c r="AA11" s="471"/>
      <c r="AB11" s="465"/>
      <c r="AC11" s="154"/>
      <c r="AD11" s="154"/>
      <c r="AE11" s="462"/>
      <c r="AF11" s="465"/>
      <c r="AG11" s="154"/>
      <c r="AH11" s="97" t="s">
        <v>86</v>
      </c>
      <c r="AI11" s="97" t="s">
        <v>94</v>
      </c>
      <c r="AJ11" s="97"/>
      <c r="AK11" s="97"/>
      <c r="AL11" s="97" t="s">
        <v>95</v>
      </c>
      <c r="AM11" s="97"/>
      <c r="AN11" s="97" t="s">
        <v>88</v>
      </c>
      <c r="AO11" s="97" t="s">
        <v>96</v>
      </c>
      <c r="AP11" s="97"/>
    </row>
    <row r="12" spans="1:42" ht="30" customHeight="1" x14ac:dyDescent="0.25">
      <c r="A12" s="479"/>
      <c r="B12" s="481"/>
      <c r="C12" s="465"/>
      <c r="D12" s="310"/>
      <c r="E12" s="461"/>
      <c r="F12" s="465"/>
      <c r="G12" s="199"/>
      <c r="H12" s="199"/>
      <c r="I12" s="4" t="str">
        <f>IF(OR(I11="1. BAJO",I11="2. BAJO",I11="3. BAJO",I11="4. BAJO",I11="5. BAJO"),"BAJO",IF(OR(I11="1. MODERADO",I11="2. MODERADO",I11="3. MODERADO",I11="4. MODERADO"),"MODERADO",IF(OR(I11="1. ALTO",I11="2. ALTO",I11="3. ALTO",I11="4. ALTO",I11="5. ALTO",I11="6. ALTO",I11="7. ALTO"),"ALTO",IF(OR(I11="1. EXTREMO",I11="2. EXTREMO",I11="3. EXTREMO",I11="4. EXTREMO",I11="5. EXTREMO",I11="6. EXTREMO",I11="7. EXTREMO",I11="8. EXTREMO",I11="9. EXTREMO"),"EXTREMO",""))))</f>
        <v>ALTO</v>
      </c>
      <c r="J12" s="474"/>
      <c r="K12" s="183"/>
      <c r="L12" s="57" t="s">
        <v>97</v>
      </c>
      <c r="M12" s="5" t="s">
        <v>98</v>
      </c>
      <c r="N12" s="109">
        <f>IF(M12="OPORTUNA",15,IF(M12="INOPORTUNA",0,""))</f>
        <v>15</v>
      </c>
      <c r="O12" s="186"/>
      <c r="P12" s="188"/>
      <c r="Q12" s="475"/>
      <c r="R12" s="477"/>
      <c r="S12" s="58" t="s">
        <v>99</v>
      </c>
      <c r="T12" s="58" t="s">
        <v>100</v>
      </c>
      <c r="U12" s="310"/>
      <c r="V12" s="178"/>
      <c r="W12" s="154"/>
      <c r="X12" s="465"/>
      <c r="Y12" s="271"/>
      <c r="Z12" s="469"/>
      <c r="AA12" s="471"/>
      <c r="AB12" s="465"/>
      <c r="AC12" s="154"/>
      <c r="AD12" s="154"/>
      <c r="AE12" s="462"/>
      <c r="AF12" s="465"/>
      <c r="AG12" s="154"/>
      <c r="AH12" s="97" t="s">
        <v>87</v>
      </c>
      <c r="AI12" s="97" t="s">
        <v>101</v>
      </c>
      <c r="AJ12" s="97" t="s">
        <v>102</v>
      </c>
      <c r="AK12" s="97" t="s">
        <v>103</v>
      </c>
      <c r="AL12" s="97" t="s">
        <v>104</v>
      </c>
      <c r="AM12" s="97"/>
      <c r="AN12" s="97"/>
      <c r="AO12" s="97" t="s">
        <v>105</v>
      </c>
      <c r="AP12" s="97"/>
    </row>
    <row r="13" spans="1:42" ht="30" customHeight="1" x14ac:dyDescent="0.25">
      <c r="A13" s="479"/>
      <c r="B13" s="481"/>
      <c r="C13" s="465"/>
      <c r="D13" s="310"/>
      <c r="E13" s="110" t="s">
        <v>106</v>
      </c>
      <c r="F13" s="465"/>
      <c r="G13" s="199"/>
      <c r="H13" s="199"/>
      <c r="I13" s="4"/>
      <c r="J13" s="474"/>
      <c r="K13" s="183"/>
      <c r="L13" s="54" t="s">
        <v>143</v>
      </c>
      <c r="M13" s="5" t="s">
        <v>113</v>
      </c>
      <c r="N13" s="109">
        <f>IF(M13="PREVENIR",15,IF(M13="DETECTAR",10,IF(M13="NO ES UN CONTROL",0,"")))</f>
        <v>10</v>
      </c>
      <c r="O13" s="156" t="str">
        <f>IF(O10&lt;86,"DÉBIL",IF(O10&lt;96,"MODERADO",IF(O10&lt;101,"FUERTE","")))</f>
        <v>MODERADO</v>
      </c>
      <c r="P13" s="188"/>
      <c r="Q13" s="158" t="str">
        <f>IF(AND(O13="FUERTE",P10="FUERTE (SIEMPRE SE EJECUTA)"),"FUERTE",IF(OR(O13="DÉBIL",P10="DÉBIL (NO SE EJECUTA)"),"DÉBIL",IF(OR(O13="MODERADO",P10="MODERADO (ALGUNAS VECES)"),"MODERADO")))</f>
        <v>MODERADO</v>
      </c>
      <c r="R13" s="160" t="str">
        <f>IF(AND(O13="FUERTE",P10="FUERTE (SIEMPRE SE EJECUTA)"),"NO","SÍ")</f>
        <v>SÍ</v>
      </c>
      <c r="S13" s="162">
        <f>IF(AND($Q$13="FUERTE",$S$10="DIRECTAMENTE",$T$10="DIRECTAMENTE"),2,IF(AND($Q$13="FUERTE",$S$10="DIRECTAMENTE",$T$10="INDIRECTAMENTE"),2,IF(AND($Q$13="FUERTE",$S$10="DIRECTAMENTE",$T$10="NO DISMINUYE"),2,IF(AND($Q$13="FUERTE",$S$10="NO DISMINUYE",$T$10="DIRECTAMENTE"),0,IF(AND($Q$13="MODERADO",$S$10="DIRECTAMENTE",$T$10="DIRECTAMENTE"),1,IF(AND($Q$13="MODERADO",$S$10="DIRECTAMENTE",$T$10="INDIRECTAMENTE"),1,IF(AND($Q$13="MODERADO",$S$10="DIRECTAMENTE",$T$10="NO DISMINUYE"),1,IF(AND($Q$13="MODERADO",$S$10="NO DISMINUYE",$T$10="DIRECTAMENTE"),0,"N/A"))))))))</f>
        <v>1</v>
      </c>
      <c r="T13" s="163">
        <f>IF(AND($Q$13="FUERTE",$S$10="DIRECTAMENTE",$T$10="DIRECTAMENTE"),2,IF(AND($Q$13="FUERTE",$S$10="DIRECTAMENTE",$T$10="INDIRECTAMENTE"),1,IF(AND($Q$13="FUERTE",$S$10="DIRECTAMENTE",$T$10="NO DISMINUYE"),0,IF(AND($Q$13="FUERTE",$S$10="NO DISMINUYE",$T$10="DIRECTAMENTE"),2,IF(AND($Q$13="MODERADO",$S$10="DIRECTAMENTE",$T$10="DIRECTAMENTE"),1,IF(AND($Q$13="MODERADO",$S$10="DIRECTAMENTE",$T$10="INDIRECTAMENTE"),0,IF(AND($Q$13="MODERADO",$S$10="DIRECTAMENTE",$T$10="NO DISMINUYE"),0,IF(AND($Q$13="MODERADO",$S$10="NO DISMINUYE",$T$10="DIRECTAMENTE"),1,"N/A"))))))))</f>
        <v>1</v>
      </c>
      <c r="U13" s="310"/>
      <c r="V13" s="178"/>
      <c r="W13" s="154"/>
      <c r="X13" s="465"/>
      <c r="Y13" s="271"/>
      <c r="Z13" s="461"/>
      <c r="AA13" s="471"/>
      <c r="AB13" s="465"/>
      <c r="AC13" s="154"/>
      <c r="AD13" s="154"/>
      <c r="AE13" s="462"/>
      <c r="AF13" s="482" t="s">
        <v>334</v>
      </c>
      <c r="AG13" s="154"/>
      <c r="AH13" s="97" t="s">
        <v>86</v>
      </c>
      <c r="AI13" s="97"/>
      <c r="AJ13" s="97" t="s">
        <v>84</v>
      </c>
      <c r="AK13" s="97" t="s">
        <v>108</v>
      </c>
      <c r="AL13" s="97"/>
      <c r="AM13" s="97"/>
      <c r="AN13" s="97"/>
      <c r="AO13" s="97" t="s">
        <v>109</v>
      </c>
      <c r="AP13" s="97"/>
    </row>
    <row r="14" spans="1:42" ht="70.5" customHeight="1" x14ac:dyDescent="0.25">
      <c r="A14" s="479"/>
      <c r="B14" s="481"/>
      <c r="C14" s="465"/>
      <c r="D14" s="310"/>
      <c r="E14" s="271" t="s">
        <v>335</v>
      </c>
      <c r="F14" s="465"/>
      <c r="G14" s="199"/>
      <c r="H14" s="199"/>
      <c r="I14" s="4"/>
      <c r="J14" s="474"/>
      <c r="K14" s="183"/>
      <c r="L14" s="54" t="s">
        <v>110</v>
      </c>
      <c r="M14" s="5" t="s">
        <v>29</v>
      </c>
      <c r="N14" s="109">
        <f>IF(M14="CONFIABLE",15,IF(M14="NO CONFIABLE",0,""))</f>
        <v>15</v>
      </c>
      <c r="O14" s="157"/>
      <c r="P14" s="188"/>
      <c r="Q14" s="158"/>
      <c r="R14" s="160"/>
      <c r="S14" s="162"/>
      <c r="T14" s="164"/>
      <c r="U14" s="310"/>
      <c r="V14" s="178"/>
      <c r="W14" s="154"/>
      <c r="X14" s="465"/>
      <c r="Y14" s="271"/>
      <c r="Z14" s="60" t="s">
        <v>111</v>
      </c>
      <c r="AA14" s="471"/>
      <c r="AB14" s="465"/>
      <c r="AC14" s="154"/>
      <c r="AD14" s="154"/>
      <c r="AE14" s="462"/>
      <c r="AF14" s="466"/>
      <c r="AG14" s="154"/>
      <c r="AH14" s="97" t="s">
        <v>112</v>
      </c>
      <c r="AI14" s="97"/>
      <c r="AJ14" s="97" t="s">
        <v>113</v>
      </c>
      <c r="AK14" s="97" t="s">
        <v>107</v>
      </c>
      <c r="AL14" s="97" t="s">
        <v>114</v>
      </c>
      <c r="AM14" s="97"/>
      <c r="AN14" s="97"/>
      <c r="AO14" s="97" t="s">
        <v>115</v>
      </c>
      <c r="AP14" s="97"/>
    </row>
    <row r="15" spans="1:42" ht="30" customHeight="1" x14ac:dyDescent="0.25">
      <c r="A15" s="479"/>
      <c r="B15" s="481"/>
      <c r="C15" s="465"/>
      <c r="D15" s="310"/>
      <c r="E15" s="271"/>
      <c r="F15" s="465"/>
      <c r="G15" s="199"/>
      <c r="H15" s="199"/>
      <c r="I15" s="4"/>
      <c r="J15" s="474"/>
      <c r="K15" s="183"/>
      <c r="L15" s="54" t="s">
        <v>116</v>
      </c>
      <c r="M15" s="5" t="s">
        <v>37</v>
      </c>
      <c r="N15" s="109">
        <f>IF(M15="SE INVESTIGAN Y SE RESUELVEN OPORTUNAMENTE",15,IF(M15="NO SE INVESTIGAN Y SE RESUELVEN OPORTUNAMENTE",0,""))</f>
        <v>15</v>
      </c>
      <c r="O15" s="157"/>
      <c r="P15" s="188"/>
      <c r="Q15" s="158"/>
      <c r="R15" s="160"/>
      <c r="S15" s="162"/>
      <c r="T15" s="164"/>
      <c r="U15" s="310"/>
      <c r="V15" s="178"/>
      <c r="W15" s="154"/>
      <c r="X15" s="465"/>
      <c r="Y15" s="271"/>
      <c r="Z15" s="155" t="s">
        <v>336</v>
      </c>
      <c r="AA15" s="471"/>
      <c r="AB15" s="465"/>
      <c r="AC15" s="154"/>
      <c r="AD15" s="154"/>
      <c r="AE15" s="462"/>
      <c r="AF15" s="466"/>
      <c r="AG15" s="154"/>
      <c r="AH15" s="97" t="s">
        <v>94</v>
      </c>
      <c r="AI15" s="97"/>
      <c r="AJ15" s="97"/>
      <c r="AK15" s="97"/>
      <c r="AL15" s="97"/>
      <c r="AM15" s="97"/>
      <c r="AN15" s="97"/>
      <c r="AO15" s="97" t="s">
        <v>117</v>
      </c>
      <c r="AP15" s="97"/>
    </row>
    <row r="16" spans="1:42" ht="30" customHeight="1" x14ac:dyDescent="0.25">
      <c r="A16" s="479"/>
      <c r="B16" s="481"/>
      <c r="C16" s="468"/>
      <c r="D16" s="332"/>
      <c r="E16" s="272"/>
      <c r="F16" s="468"/>
      <c r="G16" s="200"/>
      <c r="H16" s="200"/>
      <c r="I16" s="4"/>
      <c r="J16" s="474"/>
      <c r="K16" s="184"/>
      <c r="L16" s="61" t="s">
        <v>118</v>
      </c>
      <c r="M16" s="65" t="s">
        <v>48</v>
      </c>
      <c r="N16" s="111">
        <f>IF(M16="COMPLETA",10,IF(M16="INCOMPLETA",5,IF(M16="NO EXISTE",0,"")))</f>
        <v>10</v>
      </c>
      <c r="O16" s="157"/>
      <c r="P16" s="189"/>
      <c r="Q16" s="159"/>
      <c r="R16" s="161"/>
      <c r="S16" s="163"/>
      <c r="T16" s="164"/>
      <c r="U16" s="332"/>
      <c r="V16" s="178"/>
      <c r="W16" s="155"/>
      <c r="X16" s="468"/>
      <c r="Y16" s="272"/>
      <c r="Z16" s="461"/>
      <c r="AA16" s="472"/>
      <c r="AB16" s="468"/>
      <c r="AC16" s="155"/>
      <c r="AD16" s="155"/>
      <c r="AE16" s="463"/>
      <c r="AF16" s="467"/>
      <c r="AG16" s="155"/>
      <c r="AH16" s="97"/>
      <c r="AI16" s="97"/>
      <c r="AJ16" s="97"/>
      <c r="AK16" s="97"/>
      <c r="AL16" s="97"/>
      <c r="AM16" s="97"/>
      <c r="AN16" s="97"/>
      <c r="AO16" s="97" t="s">
        <v>119</v>
      </c>
      <c r="AP16" s="97"/>
    </row>
    <row r="17" spans="1:42" ht="30" customHeight="1" x14ac:dyDescent="0.25">
      <c r="A17" s="478" t="s">
        <v>323</v>
      </c>
      <c r="B17" s="480" t="s">
        <v>324</v>
      </c>
      <c r="C17" s="465" t="s">
        <v>337</v>
      </c>
      <c r="D17" s="310" t="s">
        <v>84</v>
      </c>
      <c r="E17" s="468" t="s">
        <v>338</v>
      </c>
      <c r="F17" s="465" t="s">
        <v>339</v>
      </c>
      <c r="G17" s="199" t="s">
        <v>9</v>
      </c>
      <c r="H17" s="199" t="s">
        <v>21</v>
      </c>
      <c r="I17" s="4" t="str">
        <f>CONCATENATE(G17,H17)</f>
        <v>RARA VEZMODERADO</v>
      </c>
      <c r="J17" s="473" t="str">
        <f>I18</f>
        <v>1. MODERADO</v>
      </c>
      <c r="K17" s="183" t="s">
        <v>340</v>
      </c>
      <c r="L17" s="51" t="s">
        <v>85</v>
      </c>
      <c r="M17" s="64" t="s">
        <v>7</v>
      </c>
      <c r="N17" s="108">
        <f>IF(M17="ASIGNADO",15,IF(M17="NO ASIGNADO",0,""))</f>
        <v>15</v>
      </c>
      <c r="O17" s="185">
        <f>SUM(N17:N23)</f>
        <v>100</v>
      </c>
      <c r="P17" s="187" t="s">
        <v>67</v>
      </c>
      <c r="Q17" s="475">
        <f>IF(Q20="DÉBIL",0,IF(Q20="MODERADO",50,IF(Q20="FUERTE",100,"")))</f>
        <v>100</v>
      </c>
      <c r="R17" s="476"/>
      <c r="S17" s="174" t="s">
        <v>86</v>
      </c>
      <c r="T17" s="174" t="s">
        <v>86</v>
      </c>
      <c r="U17" s="310" t="s">
        <v>115</v>
      </c>
      <c r="V17" s="177" t="s">
        <v>87</v>
      </c>
      <c r="W17" s="154" t="s">
        <v>301</v>
      </c>
      <c r="X17" s="465" t="s">
        <v>341</v>
      </c>
      <c r="Y17" s="468" t="s">
        <v>342</v>
      </c>
      <c r="Z17" s="155" t="s">
        <v>170</v>
      </c>
      <c r="AA17" s="470" t="s">
        <v>88</v>
      </c>
      <c r="AB17" s="465" t="s">
        <v>343</v>
      </c>
      <c r="AC17" s="154"/>
      <c r="AD17" s="154"/>
      <c r="AE17" s="462" t="s">
        <v>332</v>
      </c>
      <c r="AF17" s="464" t="s">
        <v>344</v>
      </c>
      <c r="AG17" s="154"/>
      <c r="AH17" s="97" t="s">
        <v>89</v>
      </c>
      <c r="AI17" s="97" t="s">
        <v>90</v>
      </c>
      <c r="AJ17" s="97" t="s">
        <v>21</v>
      </c>
      <c r="AK17" s="97" t="s">
        <v>71</v>
      </c>
      <c r="AL17" s="97" t="s">
        <v>21</v>
      </c>
      <c r="AM17" s="97"/>
      <c r="AN17" s="97" t="s">
        <v>91</v>
      </c>
      <c r="AO17" s="97" t="s">
        <v>92</v>
      </c>
      <c r="AP17" s="97"/>
    </row>
    <row r="18" spans="1:42" ht="30" customHeight="1" x14ac:dyDescent="0.25">
      <c r="A18" s="479"/>
      <c r="B18" s="481"/>
      <c r="C18" s="465"/>
      <c r="D18" s="310"/>
      <c r="E18" s="271"/>
      <c r="F18" s="465"/>
      <c r="G18" s="199"/>
      <c r="H18" s="199"/>
      <c r="I18" s="4" t="str">
        <f>IF(I17="RARA VEZINSIGNIFICANTE","1. BAJO",IF(I17="RARA VEZMENOR","2. BAJO",IF(I17="IMPROBABLEINSIGNIFICANTE","3. BAJO",IF(I17="IMPROBABLEMENOR","4. BAJO",IF(I17="POSIBLEINSIGNIFICANTE","5. BAJO",IF(I17="RARA VEZMODERADO","1. MODERADO",IF(I17="IMPROBABLEMODERADO","2. MODERADO",IF(I17="POSIBLEMENOR","3. MODERADO",IF(I17="PROBABLEINSIGNIFICANTE","4. MODERADO",IF(I17="RARA VEZMAYOR","1. ALTO",IF(I17="IMPROBABLEMAYOR","2. ALTO",IF(I17="POSIBLEMODERADO","3. ALTO",IF(I17="PROBABLEMENOR","4. ALTO",IF(I17="PROBABLEMODERADO","5. ALTO",IF(I17="CASI SEGUROINSIGNIFICANTE","6. ALTO",IF(I17="CASI SEGUROMENOR","7. ALTO",IF(I17="RARA VEZCATASTRÓFICO","1. EXTREMO",IF(I17="IMPROBABLECATASTRÓFICO","2. EXTREMO",IF(I17="POSIBLEMAYOR","3. EXTREMO",IF(I17="POSIBLECATASTRÓFICO","4. EXTREMO",IF(I17="PROBABLEMAYOR","5. EXTREMO",IF(I17="PROBABLECATASTRÓFICO","6. EXTREMO",IF(I17="CASI SEGUROMODERADO","7. EXTREMO",IF(I17="CASI SEGUROMAYOR","8. EXTREMO",IF(I17="CASI SEGUROCATASTRÓFICO","9. EXTREMO","")))))))))))))))))))))))))</f>
        <v>1. MODERADO</v>
      </c>
      <c r="J18" s="474"/>
      <c r="K18" s="183"/>
      <c r="L18" s="54" t="s">
        <v>93</v>
      </c>
      <c r="M18" s="5" t="s">
        <v>19</v>
      </c>
      <c r="N18" s="109">
        <f>IF(M18="ADECUADO",15,IF(M18="INADECUADO",0,""))</f>
        <v>15</v>
      </c>
      <c r="O18" s="186"/>
      <c r="P18" s="188"/>
      <c r="Q18" s="475"/>
      <c r="R18" s="477"/>
      <c r="S18" s="174"/>
      <c r="T18" s="174"/>
      <c r="U18" s="310"/>
      <c r="V18" s="178"/>
      <c r="W18" s="154"/>
      <c r="X18" s="465"/>
      <c r="Y18" s="271"/>
      <c r="Z18" s="469"/>
      <c r="AA18" s="471"/>
      <c r="AB18" s="465"/>
      <c r="AC18" s="154"/>
      <c r="AD18" s="154"/>
      <c r="AE18" s="462"/>
      <c r="AF18" s="465"/>
      <c r="AG18" s="154"/>
      <c r="AH18" s="97" t="s">
        <v>86</v>
      </c>
      <c r="AI18" s="97" t="s">
        <v>94</v>
      </c>
      <c r="AJ18" s="97"/>
      <c r="AK18" s="97"/>
      <c r="AL18" s="97" t="s">
        <v>95</v>
      </c>
      <c r="AM18" s="97"/>
      <c r="AN18" s="97" t="s">
        <v>88</v>
      </c>
      <c r="AO18" s="97" t="s">
        <v>96</v>
      </c>
      <c r="AP18" s="97"/>
    </row>
    <row r="19" spans="1:42" ht="30" customHeight="1" x14ac:dyDescent="0.25">
      <c r="A19" s="479"/>
      <c r="B19" s="481"/>
      <c r="C19" s="465"/>
      <c r="D19" s="310"/>
      <c r="E19" s="271"/>
      <c r="F19" s="465"/>
      <c r="G19" s="199"/>
      <c r="H19" s="199"/>
      <c r="I19" s="4" t="str">
        <f>IF(OR(I18="1. BAJO",I18="2. BAJO",I18="3. BAJO",I18="4. BAJO",I18="5. BAJO"),"BAJO",IF(OR(I18="1. MODERADO",I18="2. MODERADO",I18="3. MODERADO",I18="4. MODERADO"),"MODERADO",IF(OR(I18="1. ALTO",I18="2. ALTO",I18="3. ALTO",I18="4. ALTO",I18="5. ALTO",I18="6. ALTO",I18="7. ALTO"),"ALTO",IF(OR(I18="1. EXTREMO",I18="2. EXTREMO",I18="3. EXTREMO",I18="4. EXTREMO",I18="5. EXTREMO",I18="6. EXTREMO",I18="7. EXTREMO",I18="8. EXTREMO",I18="9. EXTREMO"),"EXTREMO",""))))</f>
        <v>MODERADO</v>
      </c>
      <c r="J19" s="474"/>
      <c r="K19" s="183"/>
      <c r="L19" s="57" t="s">
        <v>97</v>
      </c>
      <c r="M19" s="5" t="s">
        <v>98</v>
      </c>
      <c r="N19" s="109">
        <f>IF(M19="OPORTUNA",15,IF(M19="INOPORTUNA",0,""))</f>
        <v>15</v>
      </c>
      <c r="O19" s="186"/>
      <c r="P19" s="188"/>
      <c r="Q19" s="475"/>
      <c r="R19" s="477"/>
      <c r="S19" s="58" t="s">
        <v>99</v>
      </c>
      <c r="T19" s="58" t="s">
        <v>100</v>
      </c>
      <c r="U19" s="310"/>
      <c r="V19" s="178"/>
      <c r="W19" s="154"/>
      <c r="X19" s="465"/>
      <c r="Y19" s="271"/>
      <c r="Z19" s="469"/>
      <c r="AA19" s="471"/>
      <c r="AB19" s="465"/>
      <c r="AC19" s="154"/>
      <c r="AD19" s="154"/>
      <c r="AE19" s="462"/>
      <c r="AF19" s="465"/>
      <c r="AG19" s="154"/>
      <c r="AH19" s="97" t="s">
        <v>87</v>
      </c>
      <c r="AI19" s="97" t="s">
        <v>101</v>
      </c>
      <c r="AJ19" s="97" t="s">
        <v>102</v>
      </c>
      <c r="AK19" s="97" t="s">
        <v>103</v>
      </c>
      <c r="AL19" s="97" t="s">
        <v>104</v>
      </c>
      <c r="AM19" s="97"/>
      <c r="AN19" s="97"/>
      <c r="AO19" s="97" t="s">
        <v>105</v>
      </c>
      <c r="AP19" s="97"/>
    </row>
    <row r="20" spans="1:42" ht="30.75" customHeight="1" x14ac:dyDescent="0.25">
      <c r="A20" s="479"/>
      <c r="B20" s="481"/>
      <c r="C20" s="465"/>
      <c r="D20" s="310"/>
      <c r="E20" s="110" t="s">
        <v>106</v>
      </c>
      <c r="F20" s="465"/>
      <c r="G20" s="199"/>
      <c r="H20" s="199"/>
      <c r="I20" s="4"/>
      <c r="J20" s="474"/>
      <c r="K20" s="183"/>
      <c r="L20" s="54" t="s">
        <v>143</v>
      </c>
      <c r="M20" s="5" t="s">
        <v>107</v>
      </c>
      <c r="N20" s="109">
        <f>IF(M20="PREVENIR",15,IF(M20="DETECTAR",10,IF(M20="NO ES UN CONTROL",0,"")))</f>
        <v>15</v>
      </c>
      <c r="O20" s="156" t="str">
        <f>IF(O17&lt;86,"DÉBIL",IF(O17&lt;96,"MODERADO",IF(O17&lt;101,"FUERTE","")))</f>
        <v>FUERTE</v>
      </c>
      <c r="P20" s="188"/>
      <c r="Q20" s="158" t="str">
        <f>IF(AND(O20="FUERTE",P17="FUERTE (SIEMPRE SE EJECUTA)"),"FUERTE",IF(OR(O20="DÉBIL",P17="DÉBIL (NO SE EJECUTA)"),"DÉBIL",IF(OR(O20="MODERADO",P17="MODERADO (ALGUNAS VECES)"),"MODERADO")))</f>
        <v>FUERTE</v>
      </c>
      <c r="R20" s="160" t="str">
        <f>IF(AND(O20="FUERTE",P17="FUERTE (SIEMPRE SE EJECUTA)"),"NO","SÍ")</f>
        <v>NO</v>
      </c>
      <c r="S20" s="162">
        <f>IF(AND($Q$13="FUERTE",$S$10="DIRECTAMENTE",$T$10="DIRECTAMENTE"),2,IF(AND($Q$13="FUERTE",$S$10="DIRECTAMENTE",$T$10="INDIRECTAMENTE"),2,IF(AND($Q$13="FUERTE",$S$10="DIRECTAMENTE",$T$10="NO DISMINUYE"),2,IF(AND($Q$13="FUERTE",$S$10="NO DISMINUYE",$T$10="DIRECTAMENTE"),0,IF(AND($Q$13="MODERADO",$S$10="DIRECTAMENTE",$T$10="DIRECTAMENTE"),1,IF(AND($Q$13="MODERADO",$S$10="DIRECTAMENTE",$T$10="INDIRECTAMENTE"),1,IF(AND($Q$13="MODERADO",$S$10="DIRECTAMENTE",$T$10="NO DISMINUYE"),1,IF(AND($Q$13="MODERADO",$S$10="NO DISMINUYE",$T$10="DIRECTAMENTE"),0,"N/A"))))))))</f>
        <v>1</v>
      </c>
      <c r="T20" s="163">
        <f>IF(AND($Q$13="FUERTE",$S$10="DIRECTAMENTE",$T$10="DIRECTAMENTE"),2,IF(AND($Q$13="FUERTE",$S$10="DIRECTAMENTE",$T$10="INDIRECTAMENTE"),1,IF(AND($Q$13="FUERTE",$S$10="DIRECTAMENTE",$T$10="NO DISMINUYE"),0,IF(AND($Q$13="FUERTE",$S$10="NO DISMINUYE",$T$10="DIRECTAMENTE"),2,IF(AND($Q$13="MODERADO",$S$10="DIRECTAMENTE",$T$10="DIRECTAMENTE"),1,IF(AND($Q$13="MODERADO",$S$10="DIRECTAMENTE",$T$10="INDIRECTAMENTE"),0,IF(AND($Q$13="MODERADO",$S$10="DIRECTAMENTE",$T$10="NO DISMINUYE"),0,IF(AND($Q$13="MODERADO",$S$10="NO DISMINUYE",$T$10="DIRECTAMENTE"),1,"N/A"))))))))</f>
        <v>1</v>
      </c>
      <c r="U20" s="310"/>
      <c r="V20" s="178"/>
      <c r="W20" s="154"/>
      <c r="X20" s="465"/>
      <c r="Y20" s="271"/>
      <c r="Z20" s="461"/>
      <c r="AA20" s="471"/>
      <c r="AB20" s="465"/>
      <c r="AC20" s="154"/>
      <c r="AD20" s="154"/>
      <c r="AE20" s="462"/>
      <c r="AF20" s="465" t="s">
        <v>345</v>
      </c>
      <c r="AG20" s="154"/>
      <c r="AH20" s="97" t="s">
        <v>86</v>
      </c>
      <c r="AI20" s="97"/>
      <c r="AJ20" s="97" t="s">
        <v>84</v>
      </c>
      <c r="AK20" s="97" t="s">
        <v>108</v>
      </c>
      <c r="AL20" s="97"/>
      <c r="AM20" s="97"/>
      <c r="AN20" s="97"/>
      <c r="AO20" s="97" t="s">
        <v>109</v>
      </c>
      <c r="AP20" s="97"/>
    </row>
    <row r="21" spans="1:42" ht="75.75" customHeight="1" x14ac:dyDescent="0.25">
      <c r="A21" s="479"/>
      <c r="B21" s="481"/>
      <c r="C21" s="465"/>
      <c r="D21" s="310"/>
      <c r="E21" s="271" t="s">
        <v>346</v>
      </c>
      <c r="F21" s="465"/>
      <c r="G21" s="199"/>
      <c r="H21" s="199"/>
      <c r="I21" s="4"/>
      <c r="J21" s="474"/>
      <c r="K21" s="183"/>
      <c r="L21" s="54" t="s">
        <v>110</v>
      </c>
      <c r="M21" s="5" t="s">
        <v>29</v>
      </c>
      <c r="N21" s="109">
        <f>IF(M21="CONFIABLE",15,IF(M21="NO CONFIABLE",0,""))</f>
        <v>15</v>
      </c>
      <c r="O21" s="157"/>
      <c r="P21" s="188"/>
      <c r="Q21" s="158"/>
      <c r="R21" s="160"/>
      <c r="S21" s="162"/>
      <c r="T21" s="164"/>
      <c r="U21" s="310"/>
      <c r="V21" s="178"/>
      <c r="W21" s="154"/>
      <c r="X21" s="465"/>
      <c r="Y21" s="271"/>
      <c r="Z21" s="60" t="s">
        <v>111</v>
      </c>
      <c r="AA21" s="471"/>
      <c r="AB21" s="465"/>
      <c r="AC21" s="154"/>
      <c r="AD21" s="154"/>
      <c r="AE21" s="462"/>
      <c r="AF21" s="465"/>
      <c r="AG21" s="154"/>
      <c r="AH21" s="97" t="s">
        <v>112</v>
      </c>
      <c r="AI21" s="97"/>
      <c r="AJ21" s="97" t="s">
        <v>113</v>
      </c>
      <c r="AK21" s="97" t="s">
        <v>107</v>
      </c>
      <c r="AL21" s="97" t="s">
        <v>114</v>
      </c>
      <c r="AM21" s="97"/>
      <c r="AN21" s="97"/>
      <c r="AO21" s="97" t="s">
        <v>115</v>
      </c>
      <c r="AP21" s="97"/>
    </row>
    <row r="22" spans="1:42" ht="30.75" customHeight="1" x14ac:dyDescent="0.25">
      <c r="A22" s="479"/>
      <c r="B22" s="481"/>
      <c r="C22" s="465"/>
      <c r="D22" s="310"/>
      <c r="E22" s="271"/>
      <c r="F22" s="465"/>
      <c r="G22" s="199"/>
      <c r="H22" s="199"/>
      <c r="I22" s="4"/>
      <c r="J22" s="474"/>
      <c r="K22" s="183"/>
      <c r="L22" s="54" t="s">
        <v>116</v>
      </c>
      <c r="M22" s="5" t="s">
        <v>37</v>
      </c>
      <c r="N22" s="109">
        <f>IF(M22="SE INVESTIGAN Y SE RESUELVEN OPORTUNAMENTE",15,IF(M22="NO SE INVESTIGAN Y SE RESUELVEN OPORTUNAMENTE",0,""))</f>
        <v>15</v>
      </c>
      <c r="O22" s="157"/>
      <c r="P22" s="188"/>
      <c r="Q22" s="158"/>
      <c r="R22" s="160"/>
      <c r="S22" s="162"/>
      <c r="T22" s="164"/>
      <c r="U22" s="310"/>
      <c r="V22" s="178"/>
      <c r="W22" s="154"/>
      <c r="X22" s="465"/>
      <c r="Y22" s="271"/>
      <c r="Z22" s="155" t="s">
        <v>336</v>
      </c>
      <c r="AA22" s="471"/>
      <c r="AB22" s="465"/>
      <c r="AC22" s="154"/>
      <c r="AD22" s="154"/>
      <c r="AE22" s="462"/>
      <c r="AF22" s="465"/>
      <c r="AG22" s="154"/>
      <c r="AH22" s="97" t="s">
        <v>94</v>
      </c>
      <c r="AI22" s="97"/>
      <c r="AJ22" s="97"/>
      <c r="AK22" s="97"/>
      <c r="AL22" s="97"/>
      <c r="AM22" s="97"/>
      <c r="AN22" s="97"/>
      <c r="AO22" s="97" t="s">
        <v>117</v>
      </c>
      <c r="AP22" s="97"/>
    </row>
    <row r="23" spans="1:42" ht="30.75" customHeight="1" x14ac:dyDescent="0.25">
      <c r="A23" s="479"/>
      <c r="B23" s="481"/>
      <c r="C23" s="468"/>
      <c r="D23" s="332"/>
      <c r="E23" s="272"/>
      <c r="F23" s="468"/>
      <c r="G23" s="200"/>
      <c r="H23" s="200"/>
      <c r="I23" s="4"/>
      <c r="J23" s="474"/>
      <c r="K23" s="184"/>
      <c r="L23" s="61" t="s">
        <v>118</v>
      </c>
      <c r="M23" s="65" t="s">
        <v>48</v>
      </c>
      <c r="N23" s="111">
        <f>IF(M23="COMPLETA",10,IF(M23="INCOMPLETA",5,IF(M23="NO EXISTE",0,"")))</f>
        <v>10</v>
      </c>
      <c r="O23" s="157"/>
      <c r="P23" s="189"/>
      <c r="Q23" s="159"/>
      <c r="R23" s="161"/>
      <c r="S23" s="163"/>
      <c r="T23" s="164"/>
      <c r="U23" s="332"/>
      <c r="V23" s="178"/>
      <c r="W23" s="155"/>
      <c r="X23" s="468"/>
      <c r="Y23" s="272"/>
      <c r="Z23" s="461"/>
      <c r="AA23" s="472"/>
      <c r="AB23" s="468"/>
      <c r="AC23" s="155"/>
      <c r="AD23" s="155"/>
      <c r="AE23" s="463"/>
      <c r="AF23" s="468"/>
      <c r="AG23" s="155"/>
      <c r="AH23" s="97"/>
      <c r="AI23" s="97"/>
      <c r="AJ23" s="97"/>
      <c r="AK23" s="97"/>
      <c r="AL23" s="97"/>
      <c r="AM23" s="97"/>
      <c r="AN23" s="97"/>
      <c r="AO23" s="97" t="s">
        <v>119</v>
      </c>
      <c r="AP23" s="97"/>
    </row>
    <row r="24" spans="1:42" ht="30" customHeight="1" x14ac:dyDescent="0.25">
      <c r="A24" s="478" t="s">
        <v>323</v>
      </c>
      <c r="B24" s="480" t="s">
        <v>324</v>
      </c>
      <c r="C24" s="465" t="s">
        <v>347</v>
      </c>
      <c r="D24" s="310" t="s">
        <v>84</v>
      </c>
      <c r="E24" s="468" t="s">
        <v>348</v>
      </c>
      <c r="F24" s="465" t="s">
        <v>349</v>
      </c>
      <c r="G24" s="199" t="s">
        <v>16</v>
      </c>
      <c r="H24" s="199" t="s">
        <v>21</v>
      </c>
      <c r="I24" s="4" t="str">
        <f>CONCATENATE(G24,H24)</f>
        <v>IMPROBABLEMODERADO</v>
      </c>
      <c r="J24" s="473" t="str">
        <f>I25</f>
        <v>2. MODERADO</v>
      </c>
      <c r="K24" s="183" t="s">
        <v>350</v>
      </c>
      <c r="L24" s="51" t="s">
        <v>85</v>
      </c>
      <c r="M24" s="64" t="s">
        <v>7</v>
      </c>
      <c r="N24" s="108">
        <f>IF(M24="ASIGNADO",15,IF(M24="NO ASIGNADO",0,""))</f>
        <v>15</v>
      </c>
      <c r="O24" s="185">
        <f>SUM(N24:N30)</f>
        <v>100</v>
      </c>
      <c r="P24" s="187" t="s">
        <v>67</v>
      </c>
      <c r="Q24" s="475">
        <f>IF(Q27="DÉBIL",0,IF(Q27="MODERADO",50,IF(Q27="FUERTE",100,"")))</f>
        <v>100</v>
      </c>
      <c r="R24" s="476"/>
      <c r="S24" s="174" t="s">
        <v>86</v>
      </c>
      <c r="T24" s="174" t="s">
        <v>86</v>
      </c>
      <c r="U24" s="310" t="s">
        <v>117</v>
      </c>
      <c r="V24" s="177" t="s">
        <v>102</v>
      </c>
      <c r="W24" s="154">
        <v>2014</v>
      </c>
      <c r="X24" s="468" t="s">
        <v>351</v>
      </c>
      <c r="Y24" s="468" t="s">
        <v>352</v>
      </c>
      <c r="Z24" s="155" t="s">
        <v>170</v>
      </c>
      <c r="AA24" s="470" t="s">
        <v>88</v>
      </c>
      <c r="AB24" s="465" t="s">
        <v>353</v>
      </c>
      <c r="AC24" s="154"/>
      <c r="AD24" s="154"/>
      <c r="AE24" s="462" t="s">
        <v>332</v>
      </c>
      <c r="AF24" s="464" t="s">
        <v>354</v>
      </c>
      <c r="AG24" s="154"/>
      <c r="AH24" s="97" t="s">
        <v>89</v>
      </c>
      <c r="AI24" s="97" t="s">
        <v>90</v>
      </c>
      <c r="AJ24" s="97" t="s">
        <v>21</v>
      </c>
      <c r="AK24" s="97" t="s">
        <v>71</v>
      </c>
      <c r="AL24" s="97" t="s">
        <v>21</v>
      </c>
      <c r="AM24" s="97"/>
      <c r="AN24" s="97" t="s">
        <v>91</v>
      </c>
      <c r="AO24" s="97" t="s">
        <v>92</v>
      </c>
      <c r="AP24" s="97"/>
    </row>
    <row r="25" spans="1:42" ht="30" customHeight="1" x14ac:dyDescent="0.25">
      <c r="A25" s="479"/>
      <c r="B25" s="481"/>
      <c r="C25" s="465"/>
      <c r="D25" s="310"/>
      <c r="E25" s="271"/>
      <c r="F25" s="465"/>
      <c r="G25" s="199"/>
      <c r="H25" s="199"/>
      <c r="I25" s="4" t="str">
        <f>IF(I24="RARA VEZINSIGNIFICANTE","1. BAJO",IF(I24="RARA VEZMENOR","2. BAJO",IF(I24="IMPROBABLEINSIGNIFICANTE","3. BAJO",IF(I24="IMPROBABLEMENOR","4. BAJO",IF(I24="POSIBLEINSIGNIFICANTE","5. BAJO",IF(I24="RARA VEZMODERADO","1. MODERADO",IF(I24="IMPROBABLEMODERADO","2. MODERADO",IF(I24="POSIBLEMENOR","3. MODERADO",IF(I24="PROBABLEINSIGNIFICANTE","4. MODERADO",IF(I24="RARA VEZMAYOR","1. ALTO",IF(I24="IMPROBABLEMAYOR","2. ALTO",IF(I24="POSIBLEMODERADO","3. ALTO",IF(I24="PROBABLEMENOR","4. ALTO",IF(I24="PROBABLEMODERADO","5. ALTO",IF(I24="CASI SEGUROINSIGNIFICANTE","6. ALTO",IF(I24="CASI SEGUROMENOR","7. ALTO",IF(I24="RARA VEZCATASTRÓFICO","1. EXTREMO",IF(I24="IMPROBABLECATASTRÓFICO","2. EXTREMO",IF(I24="POSIBLEMAYOR","3. EXTREMO",IF(I24="POSIBLECATASTRÓFICO","4. EXTREMO",IF(I24="PROBABLEMAYOR","5. EXTREMO",IF(I24="PROBABLECATASTRÓFICO","6. EXTREMO",IF(I24="CASI SEGUROMODERADO","7. EXTREMO",IF(I24="CASI SEGUROMAYOR","8. EXTREMO",IF(I24="CASI SEGUROCATASTRÓFICO","9. EXTREMO","")))))))))))))))))))))))))</f>
        <v>2. MODERADO</v>
      </c>
      <c r="J25" s="474"/>
      <c r="K25" s="183"/>
      <c r="L25" s="54" t="s">
        <v>93</v>
      </c>
      <c r="M25" s="5" t="s">
        <v>19</v>
      </c>
      <c r="N25" s="109">
        <f>IF(M25="ADECUADO",15,IF(M25="INADECUADO",0,""))</f>
        <v>15</v>
      </c>
      <c r="O25" s="186"/>
      <c r="P25" s="188"/>
      <c r="Q25" s="475"/>
      <c r="R25" s="477"/>
      <c r="S25" s="174"/>
      <c r="T25" s="174"/>
      <c r="U25" s="310"/>
      <c r="V25" s="178"/>
      <c r="W25" s="154"/>
      <c r="X25" s="271"/>
      <c r="Y25" s="271"/>
      <c r="Z25" s="469"/>
      <c r="AA25" s="471"/>
      <c r="AB25" s="465"/>
      <c r="AC25" s="154"/>
      <c r="AD25" s="154"/>
      <c r="AE25" s="462"/>
      <c r="AF25" s="465"/>
      <c r="AG25" s="154"/>
      <c r="AH25" s="97" t="s">
        <v>86</v>
      </c>
      <c r="AI25" s="97" t="s">
        <v>94</v>
      </c>
      <c r="AJ25" s="97"/>
      <c r="AK25" s="97"/>
      <c r="AL25" s="97" t="s">
        <v>95</v>
      </c>
      <c r="AM25" s="97"/>
      <c r="AN25" s="97" t="s">
        <v>88</v>
      </c>
      <c r="AO25" s="97" t="s">
        <v>96</v>
      </c>
      <c r="AP25" s="97"/>
    </row>
    <row r="26" spans="1:42" ht="30" customHeight="1" x14ac:dyDescent="0.25">
      <c r="A26" s="479"/>
      <c r="B26" s="481"/>
      <c r="C26" s="465"/>
      <c r="D26" s="310"/>
      <c r="E26" s="271"/>
      <c r="F26" s="465"/>
      <c r="G26" s="199"/>
      <c r="H26" s="199"/>
      <c r="I26" s="4" t="str">
        <f>IF(OR(I25="1. BAJO",I25="2. BAJO",I25="3. BAJO",I25="4. BAJO",I25="5. BAJO"),"BAJO",IF(OR(I25="1. MODERADO",I25="2. MODERADO",I25="3. MODERADO",I25="4. MODERADO"),"MODERADO",IF(OR(I25="1. ALTO",I25="2. ALTO",I25="3. ALTO",I25="4. ALTO",I25="5. ALTO",I25="6. ALTO",I25="7. ALTO"),"ALTO",IF(OR(I25="1. EXTREMO",I25="2. EXTREMO",I25="3. EXTREMO",I25="4. EXTREMO",I25="5. EXTREMO",I25="6. EXTREMO",I25="7. EXTREMO",I25="8. EXTREMO",I25="9. EXTREMO"),"EXTREMO",""))))</f>
        <v>MODERADO</v>
      </c>
      <c r="J26" s="474"/>
      <c r="K26" s="183"/>
      <c r="L26" s="57" t="s">
        <v>97</v>
      </c>
      <c r="M26" s="5" t="s">
        <v>98</v>
      </c>
      <c r="N26" s="109">
        <f>IF(M26="OPORTUNA",15,IF(M26="INOPORTUNA",0,""))</f>
        <v>15</v>
      </c>
      <c r="O26" s="186"/>
      <c r="P26" s="188"/>
      <c r="Q26" s="475"/>
      <c r="R26" s="477"/>
      <c r="S26" s="58" t="s">
        <v>99</v>
      </c>
      <c r="T26" s="58" t="s">
        <v>100</v>
      </c>
      <c r="U26" s="310"/>
      <c r="V26" s="178"/>
      <c r="W26" s="154"/>
      <c r="X26" s="271"/>
      <c r="Y26" s="271"/>
      <c r="Z26" s="469"/>
      <c r="AA26" s="471"/>
      <c r="AB26" s="465"/>
      <c r="AC26" s="154"/>
      <c r="AD26" s="154"/>
      <c r="AE26" s="462"/>
      <c r="AF26" s="465"/>
      <c r="AG26" s="154"/>
      <c r="AH26" s="97" t="s">
        <v>87</v>
      </c>
      <c r="AI26" s="97" t="s">
        <v>101</v>
      </c>
      <c r="AJ26" s="97" t="s">
        <v>102</v>
      </c>
      <c r="AK26" s="97" t="s">
        <v>103</v>
      </c>
      <c r="AL26" s="97" t="s">
        <v>104</v>
      </c>
      <c r="AM26" s="97"/>
      <c r="AN26" s="97"/>
      <c r="AO26" s="97" t="s">
        <v>105</v>
      </c>
      <c r="AP26" s="97"/>
    </row>
    <row r="27" spans="1:42" ht="30" customHeight="1" x14ac:dyDescent="0.25">
      <c r="A27" s="479"/>
      <c r="B27" s="481"/>
      <c r="C27" s="465"/>
      <c r="D27" s="310"/>
      <c r="E27" s="110" t="s">
        <v>106</v>
      </c>
      <c r="F27" s="465"/>
      <c r="G27" s="199"/>
      <c r="H27" s="199"/>
      <c r="I27" s="4"/>
      <c r="J27" s="474"/>
      <c r="K27" s="183"/>
      <c r="L27" s="54" t="s">
        <v>143</v>
      </c>
      <c r="M27" s="5" t="s">
        <v>107</v>
      </c>
      <c r="N27" s="109">
        <f>IF(M27="PREVENIR",15,IF(M27="DETECTAR",10,IF(M27="NO ES UN CONTROL",0,"")))</f>
        <v>15</v>
      </c>
      <c r="O27" s="156" t="str">
        <f>IF(O24&lt;86,"DÉBIL",IF(O24&lt;96,"MODERADO",IF(O24&lt;101,"FUERTE","")))</f>
        <v>FUERTE</v>
      </c>
      <c r="P27" s="188"/>
      <c r="Q27" s="158" t="str">
        <f>IF(AND(O27="FUERTE",P24="FUERTE (SIEMPRE SE EJECUTA)"),"FUERTE",IF(OR(O27="DÉBIL",P24="DÉBIL (NO SE EJECUTA)"),"DÉBIL",IF(OR(O27="MODERADO",P24="MODERADO (ALGUNAS VECES)"),"MODERADO")))</f>
        <v>FUERTE</v>
      </c>
      <c r="R27" s="160" t="str">
        <f>IF(AND(O27="FUERTE",P24="FUERTE (SIEMPRE SE EJECUTA)"),"NO","SÍ")</f>
        <v>NO</v>
      </c>
      <c r="S27" s="162">
        <f>IF(AND($Q$13="FUERTE",$S$10="DIRECTAMENTE",$T$10="DIRECTAMENTE"),2,IF(AND($Q$13="FUERTE",$S$10="DIRECTAMENTE",$T$10="INDIRECTAMENTE"),2,IF(AND($Q$13="FUERTE",$S$10="DIRECTAMENTE",$T$10="NO DISMINUYE"),2,IF(AND($Q$13="FUERTE",$S$10="NO DISMINUYE",$T$10="DIRECTAMENTE"),0,IF(AND($Q$13="MODERADO",$S$10="DIRECTAMENTE",$T$10="DIRECTAMENTE"),1,IF(AND($Q$13="MODERADO",$S$10="DIRECTAMENTE",$T$10="INDIRECTAMENTE"),1,IF(AND($Q$13="MODERADO",$S$10="DIRECTAMENTE",$T$10="NO DISMINUYE"),1,IF(AND($Q$13="MODERADO",$S$10="NO DISMINUYE",$T$10="DIRECTAMENTE"),0,"N/A"))))))))</f>
        <v>1</v>
      </c>
      <c r="T27" s="163">
        <f>IF(AND($Q$13="FUERTE",$S$10="DIRECTAMENTE",$T$10="DIRECTAMENTE"),2,IF(AND($Q$13="FUERTE",$S$10="DIRECTAMENTE",$T$10="INDIRECTAMENTE"),1,IF(AND($Q$13="FUERTE",$S$10="DIRECTAMENTE",$T$10="NO DISMINUYE"),0,IF(AND($Q$13="FUERTE",$S$10="NO DISMINUYE",$T$10="DIRECTAMENTE"),2,IF(AND($Q$13="MODERADO",$S$10="DIRECTAMENTE",$T$10="DIRECTAMENTE"),1,IF(AND($Q$13="MODERADO",$S$10="DIRECTAMENTE",$T$10="INDIRECTAMENTE"),0,IF(AND($Q$13="MODERADO",$S$10="DIRECTAMENTE",$T$10="NO DISMINUYE"),0,IF(AND($Q$13="MODERADO",$S$10="NO DISMINUYE",$T$10="DIRECTAMENTE"),1,"N/A"))))))))</f>
        <v>1</v>
      </c>
      <c r="U27" s="310"/>
      <c r="V27" s="178"/>
      <c r="W27" s="154"/>
      <c r="X27" s="271"/>
      <c r="Y27" s="271"/>
      <c r="Z27" s="461"/>
      <c r="AA27" s="471"/>
      <c r="AB27" s="465"/>
      <c r="AC27" s="154"/>
      <c r="AD27" s="154"/>
      <c r="AE27" s="462"/>
      <c r="AF27" s="466" t="s">
        <v>355</v>
      </c>
      <c r="AG27" s="154"/>
      <c r="AH27" s="97" t="s">
        <v>86</v>
      </c>
      <c r="AI27" s="97"/>
      <c r="AJ27" s="97" t="s">
        <v>84</v>
      </c>
      <c r="AK27" s="97" t="s">
        <v>108</v>
      </c>
      <c r="AL27" s="97"/>
      <c r="AM27" s="97"/>
      <c r="AN27" s="97"/>
      <c r="AO27" s="97" t="s">
        <v>109</v>
      </c>
      <c r="AP27" s="97"/>
    </row>
    <row r="28" spans="1:42" ht="75" customHeight="1" x14ac:dyDescent="0.25">
      <c r="A28" s="479"/>
      <c r="B28" s="481"/>
      <c r="C28" s="465"/>
      <c r="D28" s="310"/>
      <c r="E28" s="271" t="s">
        <v>356</v>
      </c>
      <c r="F28" s="465"/>
      <c r="G28" s="199"/>
      <c r="H28" s="199"/>
      <c r="I28" s="4"/>
      <c r="J28" s="474"/>
      <c r="K28" s="183"/>
      <c r="L28" s="54" t="s">
        <v>110</v>
      </c>
      <c r="M28" s="5" t="s">
        <v>29</v>
      </c>
      <c r="N28" s="109">
        <f>IF(M28="CONFIABLE",15,IF(M28="NO CONFIABLE",0,""))</f>
        <v>15</v>
      </c>
      <c r="O28" s="157"/>
      <c r="P28" s="188"/>
      <c r="Q28" s="158"/>
      <c r="R28" s="160"/>
      <c r="S28" s="162"/>
      <c r="T28" s="164"/>
      <c r="U28" s="310"/>
      <c r="V28" s="178"/>
      <c r="W28" s="154"/>
      <c r="X28" s="271"/>
      <c r="Y28" s="271"/>
      <c r="Z28" s="60" t="s">
        <v>111</v>
      </c>
      <c r="AA28" s="471"/>
      <c r="AB28" s="465"/>
      <c r="AC28" s="154"/>
      <c r="AD28" s="154"/>
      <c r="AE28" s="462"/>
      <c r="AF28" s="466"/>
      <c r="AG28" s="154"/>
      <c r="AH28" s="97" t="s">
        <v>112</v>
      </c>
      <c r="AI28" s="97"/>
      <c r="AJ28" s="97" t="s">
        <v>113</v>
      </c>
      <c r="AK28" s="97" t="s">
        <v>107</v>
      </c>
      <c r="AL28" s="97" t="s">
        <v>114</v>
      </c>
      <c r="AM28" s="97"/>
      <c r="AN28" s="97"/>
      <c r="AO28" s="97" t="s">
        <v>115</v>
      </c>
      <c r="AP28" s="97"/>
    </row>
    <row r="29" spans="1:42" ht="26.25" customHeight="1" x14ac:dyDescent="0.25">
      <c r="A29" s="479"/>
      <c r="B29" s="481"/>
      <c r="C29" s="465"/>
      <c r="D29" s="310"/>
      <c r="E29" s="271"/>
      <c r="F29" s="465"/>
      <c r="G29" s="199"/>
      <c r="H29" s="199"/>
      <c r="I29" s="4"/>
      <c r="J29" s="474"/>
      <c r="K29" s="183"/>
      <c r="L29" s="54" t="s">
        <v>116</v>
      </c>
      <c r="M29" s="5" t="s">
        <v>37</v>
      </c>
      <c r="N29" s="109">
        <f>IF(M29="SE INVESTIGAN Y SE RESUELVEN OPORTUNAMENTE",15,IF(M29="NO SE INVESTIGAN Y SE RESUELVEN OPORTUNAMENTE",0,""))</f>
        <v>15</v>
      </c>
      <c r="O29" s="157"/>
      <c r="P29" s="188"/>
      <c r="Q29" s="158"/>
      <c r="R29" s="160"/>
      <c r="S29" s="162"/>
      <c r="T29" s="164"/>
      <c r="U29" s="310"/>
      <c r="V29" s="178"/>
      <c r="W29" s="154"/>
      <c r="X29" s="271"/>
      <c r="Y29" s="271"/>
      <c r="Z29" s="155" t="s">
        <v>336</v>
      </c>
      <c r="AA29" s="471"/>
      <c r="AB29" s="465"/>
      <c r="AC29" s="154"/>
      <c r="AD29" s="154"/>
      <c r="AE29" s="462"/>
      <c r="AF29" s="466"/>
      <c r="AG29" s="154"/>
      <c r="AH29" s="97" t="s">
        <v>94</v>
      </c>
      <c r="AI29" s="97"/>
      <c r="AJ29" s="97"/>
      <c r="AK29" s="97"/>
      <c r="AL29" s="97"/>
      <c r="AM29" s="97"/>
      <c r="AN29" s="97"/>
      <c r="AO29" s="97" t="s">
        <v>117</v>
      </c>
      <c r="AP29" s="97"/>
    </row>
    <row r="30" spans="1:42" ht="26.25" customHeight="1" x14ac:dyDescent="0.25">
      <c r="A30" s="479"/>
      <c r="B30" s="481"/>
      <c r="C30" s="468"/>
      <c r="D30" s="332"/>
      <c r="E30" s="272"/>
      <c r="F30" s="468"/>
      <c r="G30" s="200"/>
      <c r="H30" s="200"/>
      <c r="I30" s="4"/>
      <c r="J30" s="474"/>
      <c r="K30" s="184"/>
      <c r="L30" s="61" t="s">
        <v>118</v>
      </c>
      <c r="M30" s="65" t="s">
        <v>48</v>
      </c>
      <c r="N30" s="111">
        <f>IF(M30="COMPLETA",10,IF(M30="INCOMPLETA",5,IF(M30="NO EXISTE",0,"")))</f>
        <v>10</v>
      </c>
      <c r="O30" s="157"/>
      <c r="P30" s="189"/>
      <c r="Q30" s="159"/>
      <c r="R30" s="161"/>
      <c r="S30" s="163"/>
      <c r="T30" s="164"/>
      <c r="U30" s="332"/>
      <c r="V30" s="178"/>
      <c r="W30" s="155"/>
      <c r="X30" s="272"/>
      <c r="Y30" s="272"/>
      <c r="Z30" s="461"/>
      <c r="AA30" s="472"/>
      <c r="AB30" s="468"/>
      <c r="AC30" s="155"/>
      <c r="AD30" s="155"/>
      <c r="AE30" s="463"/>
      <c r="AF30" s="467"/>
      <c r="AG30" s="155"/>
      <c r="AH30" s="97"/>
      <c r="AI30" s="97"/>
      <c r="AJ30" s="97"/>
      <c r="AK30" s="97"/>
      <c r="AL30" s="97"/>
      <c r="AM30" s="97"/>
      <c r="AN30" s="97"/>
      <c r="AO30" s="97" t="s">
        <v>119</v>
      </c>
      <c r="AP30" s="97"/>
    </row>
    <row r="31" spans="1:42" ht="30" customHeight="1" x14ac:dyDescent="0.25">
      <c r="A31" s="478" t="s">
        <v>323</v>
      </c>
      <c r="B31" s="480" t="s">
        <v>324</v>
      </c>
      <c r="C31" s="465" t="s">
        <v>357</v>
      </c>
      <c r="D31" s="310" t="s">
        <v>84</v>
      </c>
      <c r="E31" s="468" t="s">
        <v>358</v>
      </c>
      <c r="F31" s="465" t="s">
        <v>359</v>
      </c>
      <c r="G31" s="199" t="s">
        <v>135</v>
      </c>
      <c r="H31" s="199" t="s">
        <v>21</v>
      </c>
      <c r="I31" s="4" t="str">
        <f>CONCATENATE(G31,H31)</f>
        <v>PROBABLEMODERADO</v>
      </c>
      <c r="J31" s="473" t="str">
        <f>I32</f>
        <v>5. ALTO</v>
      </c>
      <c r="K31" s="183" t="s">
        <v>360</v>
      </c>
      <c r="L31" s="51" t="s">
        <v>85</v>
      </c>
      <c r="M31" s="64" t="s">
        <v>7</v>
      </c>
      <c r="N31" s="108">
        <f>IF(M31="ASIGNADO",15,IF(M31="NO ASIGNADO",0,""))</f>
        <v>15</v>
      </c>
      <c r="O31" s="185">
        <f>SUM(N31:N37)</f>
        <v>100</v>
      </c>
      <c r="P31" s="187" t="s">
        <v>67</v>
      </c>
      <c r="Q31" s="475">
        <f>IF(Q34="DÉBIL",0,IF(Q34="MODERADO",50,IF(Q34="FUERTE",100,"")))</f>
        <v>100</v>
      </c>
      <c r="R31" s="476"/>
      <c r="S31" s="174" t="s">
        <v>86</v>
      </c>
      <c r="T31" s="174" t="s">
        <v>86</v>
      </c>
      <c r="U31" s="310" t="s">
        <v>293</v>
      </c>
      <c r="V31" s="177" t="s">
        <v>87</v>
      </c>
      <c r="W31" s="154" t="s">
        <v>361</v>
      </c>
      <c r="X31" s="465" t="s">
        <v>362</v>
      </c>
      <c r="Y31" s="468" t="s">
        <v>363</v>
      </c>
      <c r="Z31" s="155" t="s">
        <v>170</v>
      </c>
      <c r="AA31" s="470" t="s">
        <v>88</v>
      </c>
      <c r="AB31" s="465" t="s">
        <v>364</v>
      </c>
      <c r="AC31" s="154"/>
      <c r="AD31" s="154"/>
      <c r="AE31" s="462" t="s">
        <v>332</v>
      </c>
      <c r="AF31" s="464" t="s">
        <v>365</v>
      </c>
      <c r="AG31" s="154"/>
      <c r="AH31" s="97" t="s">
        <v>89</v>
      </c>
      <c r="AI31" s="97" t="s">
        <v>90</v>
      </c>
      <c r="AJ31" s="97" t="s">
        <v>21</v>
      </c>
      <c r="AK31" s="97" t="s">
        <v>71</v>
      </c>
      <c r="AL31" s="97" t="s">
        <v>21</v>
      </c>
      <c r="AM31" s="97"/>
      <c r="AN31" s="97" t="s">
        <v>91</v>
      </c>
      <c r="AO31" s="97" t="s">
        <v>92</v>
      </c>
      <c r="AP31" s="97"/>
    </row>
    <row r="32" spans="1:42" ht="48" customHeight="1" x14ac:dyDescent="0.25">
      <c r="A32" s="479"/>
      <c r="B32" s="481"/>
      <c r="C32" s="465"/>
      <c r="D32" s="310"/>
      <c r="E32" s="271"/>
      <c r="F32" s="465"/>
      <c r="G32" s="199"/>
      <c r="H32" s="199"/>
      <c r="I32" s="4" t="str">
        <f>IF(I31="RARA VEZINSIGNIFICANTE","1. BAJO",IF(I31="RARA VEZMENOR","2. BAJO",IF(I31="IMPROBABLEINSIGNIFICANTE","3. BAJO",IF(I31="IMPROBABLEMENOR","4. BAJO",IF(I31="POSIBLEINSIGNIFICANTE","5. BAJO",IF(I31="RARA VEZMODERADO","1. MODERADO",IF(I31="IMPROBABLEMODERADO","2. MODERADO",IF(I31="POSIBLEMENOR","3. MODERADO",IF(I31="PROBABLEINSIGNIFICANTE","4. MODERADO",IF(I31="RARA VEZMAYOR","1. ALTO",IF(I31="IMPROBABLEMAYOR","2. ALTO",IF(I31="POSIBLEMODERADO","3. ALTO",IF(I31="PROBABLEMENOR","4. ALTO",IF(I31="PROBABLEMODERADO","5. ALTO",IF(I31="CASI SEGUROINSIGNIFICANTE","6. ALTO",IF(I31="CASI SEGUROMENOR","7. ALTO",IF(I31="RARA VEZCATASTRÓFICO","1. EXTREMO",IF(I31="IMPROBABLECATASTRÓFICO","2. EXTREMO",IF(I31="POSIBLEMAYOR","3. EXTREMO",IF(I31="POSIBLECATASTRÓFICO","4. EXTREMO",IF(I31="PROBABLEMAYOR","5. EXTREMO",IF(I31="PROBABLECATASTRÓFICO","6. EXTREMO",IF(I31="CASI SEGUROMODERADO","7. EXTREMO",IF(I31="CASI SEGUROMAYOR","8. EXTREMO",IF(I31="CASI SEGUROCATASTRÓFICO","9. EXTREMO","")))))))))))))))))))))))))</f>
        <v>5. ALTO</v>
      </c>
      <c r="J32" s="474"/>
      <c r="K32" s="183"/>
      <c r="L32" s="54" t="s">
        <v>93</v>
      </c>
      <c r="M32" s="5" t="s">
        <v>19</v>
      </c>
      <c r="N32" s="109">
        <f>IF(M32="ADECUADO",15,IF(M32="INADECUADO",0,""))</f>
        <v>15</v>
      </c>
      <c r="O32" s="186"/>
      <c r="P32" s="188"/>
      <c r="Q32" s="475"/>
      <c r="R32" s="477"/>
      <c r="S32" s="174"/>
      <c r="T32" s="174"/>
      <c r="U32" s="310"/>
      <c r="V32" s="178"/>
      <c r="W32" s="154"/>
      <c r="X32" s="465"/>
      <c r="Y32" s="271"/>
      <c r="Z32" s="469"/>
      <c r="AA32" s="471"/>
      <c r="AB32" s="465"/>
      <c r="AC32" s="154"/>
      <c r="AD32" s="154"/>
      <c r="AE32" s="462"/>
      <c r="AF32" s="465"/>
      <c r="AG32" s="154"/>
      <c r="AH32" s="97" t="s">
        <v>86</v>
      </c>
      <c r="AI32" s="97" t="s">
        <v>94</v>
      </c>
      <c r="AJ32" s="97"/>
      <c r="AK32" s="97"/>
      <c r="AL32" s="97" t="s">
        <v>95</v>
      </c>
      <c r="AM32" s="97"/>
      <c r="AN32" s="97" t="s">
        <v>88</v>
      </c>
      <c r="AO32" s="97" t="s">
        <v>96</v>
      </c>
      <c r="AP32" s="97"/>
    </row>
    <row r="33" spans="1:42" ht="30" customHeight="1" x14ac:dyDescent="0.25">
      <c r="A33" s="479"/>
      <c r="B33" s="481"/>
      <c r="C33" s="465"/>
      <c r="D33" s="310"/>
      <c r="E33" s="271"/>
      <c r="F33" s="465"/>
      <c r="G33" s="199"/>
      <c r="H33" s="199"/>
      <c r="I33" s="4" t="str">
        <f>IF(OR(I32="1. BAJO",I32="2. BAJO",I32="3. BAJO",I32="4. BAJO",I32="5. BAJO"),"BAJO",IF(OR(I32="1. MODERADO",I32="2. MODERADO",I32="3. MODERADO",I32="4. MODERADO"),"MODERADO",IF(OR(I32="1. ALTO",I32="2. ALTO",I32="3. ALTO",I32="4. ALTO",I32="5. ALTO",I32="6. ALTO",I32="7. ALTO"),"ALTO",IF(OR(I32="1. EXTREMO",I32="2. EXTREMO",I32="3. EXTREMO",I32="4. EXTREMO",I32="5. EXTREMO",I32="6. EXTREMO",I32="7. EXTREMO",I32="8. EXTREMO",I32="9. EXTREMO"),"EXTREMO",""))))</f>
        <v>ALTO</v>
      </c>
      <c r="J33" s="474"/>
      <c r="K33" s="183"/>
      <c r="L33" s="57" t="s">
        <v>97</v>
      </c>
      <c r="M33" s="5" t="s">
        <v>98</v>
      </c>
      <c r="N33" s="109">
        <f>IF(M33="OPORTUNA",15,IF(M33="INOPORTUNA",0,""))</f>
        <v>15</v>
      </c>
      <c r="O33" s="186"/>
      <c r="P33" s="188"/>
      <c r="Q33" s="475"/>
      <c r="R33" s="477"/>
      <c r="S33" s="58" t="s">
        <v>99</v>
      </c>
      <c r="T33" s="58" t="s">
        <v>100</v>
      </c>
      <c r="U33" s="310"/>
      <c r="V33" s="178"/>
      <c r="W33" s="154"/>
      <c r="X33" s="465"/>
      <c r="Y33" s="271"/>
      <c r="Z33" s="469"/>
      <c r="AA33" s="471"/>
      <c r="AB33" s="465"/>
      <c r="AC33" s="154"/>
      <c r="AD33" s="154"/>
      <c r="AE33" s="462"/>
      <c r="AF33" s="465"/>
      <c r="AG33" s="154"/>
      <c r="AH33" s="97" t="s">
        <v>87</v>
      </c>
      <c r="AI33" s="97" t="s">
        <v>101</v>
      </c>
      <c r="AJ33" s="97" t="s">
        <v>102</v>
      </c>
      <c r="AK33" s="97" t="s">
        <v>103</v>
      </c>
      <c r="AL33" s="97" t="s">
        <v>104</v>
      </c>
      <c r="AM33" s="97"/>
      <c r="AN33" s="97"/>
      <c r="AO33" s="97" t="s">
        <v>105</v>
      </c>
      <c r="AP33" s="97"/>
    </row>
    <row r="34" spans="1:42" ht="27.75" customHeight="1" x14ac:dyDescent="0.25">
      <c r="A34" s="479"/>
      <c r="B34" s="481"/>
      <c r="C34" s="465"/>
      <c r="D34" s="310"/>
      <c r="E34" s="110" t="s">
        <v>106</v>
      </c>
      <c r="F34" s="465"/>
      <c r="G34" s="199"/>
      <c r="H34" s="199"/>
      <c r="I34" s="4"/>
      <c r="J34" s="474"/>
      <c r="K34" s="183"/>
      <c r="L34" s="54" t="s">
        <v>143</v>
      </c>
      <c r="M34" s="5" t="s">
        <v>107</v>
      </c>
      <c r="N34" s="109">
        <f>IF(M34="PREVENIR",15,IF(M34="DETECTAR",10,IF(M34="NO ES UN CONTROL",0,"")))</f>
        <v>15</v>
      </c>
      <c r="O34" s="156" t="str">
        <f>IF(O31&lt;86,"DÉBIL",IF(O31&lt;96,"MODERADO",IF(O31&lt;101,"FUERTE","")))</f>
        <v>FUERTE</v>
      </c>
      <c r="P34" s="188"/>
      <c r="Q34" s="158" t="str">
        <f>IF(AND(O34="FUERTE",P31="FUERTE (SIEMPRE SE EJECUTA)"),"FUERTE",IF(OR(O34="DÉBIL",P31="DÉBIL (NO SE EJECUTA)"),"DÉBIL",IF(OR(O34="MODERADO",P31="MODERADO (ALGUNAS VECES)"),"MODERADO")))</f>
        <v>FUERTE</v>
      </c>
      <c r="R34" s="160" t="str">
        <f>IF(AND(O34="FUERTE",P31="FUERTE (SIEMPRE SE EJECUTA)"),"NO","SÍ")</f>
        <v>NO</v>
      </c>
      <c r="S34" s="162">
        <f>IF(AND($Q$13="FUERTE",$S$10="DIRECTAMENTE",$T$10="DIRECTAMENTE"),2,IF(AND($Q$13="FUERTE",$S$10="DIRECTAMENTE",$T$10="INDIRECTAMENTE"),2,IF(AND($Q$13="FUERTE",$S$10="DIRECTAMENTE",$T$10="NO DISMINUYE"),2,IF(AND($Q$13="FUERTE",$S$10="NO DISMINUYE",$T$10="DIRECTAMENTE"),0,IF(AND($Q$13="MODERADO",$S$10="DIRECTAMENTE",$T$10="DIRECTAMENTE"),1,IF(AND($Q$13="MODERADO",$S$10="DIRECTAMENTE",$T$10="INDIRECTAMENTE"),1,IF(AND($Q$13="MODERADO",$S$10="DIRECTAMENTE",$T$10="NO DISMINUYE"),1,IF(AND($Q$13="MODERADO",$S$10="NO DISMINUYE",$T$10="DIRECTAMENTE"),0,"N/A"))))))))</f>
        <v>1</v>
      </c>
      <c r="T34" s="163">
        <f>IF(AND($Q$13="FUERTE",$S$10="DIRECTAMENTE",$T$10="DIRECTAMENTE"),2,IF(AND($Q$13="FUERTE",$S$10="DIRECTAMENTE",$T$10="INDIRECTAMENTE"),1,IF(AND($Q$13="FUERTE",$S$10="DIRECTAMENTE",$T$10="NO DISMINUYE"),0,IF(AND($Q$13="FUERTE",$S$10="NO DISMINUYE",$T$10="DIRECTAMENTE"),2,IF(AND($Q$13="MODERADO",$S$10="DIRECTAMENTE",$T$10="DIRECTAMENTE"),1,IF(AND($Q$13="MODERADO",$S$10="DIRECTAMENTE",$T$10="INDIRECTAMENTE"),0,IF(AND($Q$13="MODERADO",$S$10="DIRECTAMENTE",$T$10="NO DISMINUYE"),0,IF(AND($Q$13="MODERADO",$S$10="NO DISMINUYE",$T$10="DIRECTAMENTE"),1,"N/A"))))))))</f>
        <v>1</v>
      </c>
      <c r="U34" s="310"/>
      <c r="V34" s="178"/>
      <c r="W34" s="154"/>
      <c r="X34" s="465"/>
      <c r="Y34" s="271"/>
      <c r="Z34" s="461"/>
      <c r="AA34" s="471"/>
      <c r="AB34" s="465"/>
      <c r="AC34" s="154"/>
      <c r="AD34" s="154"/>
      <c r="AE34" s="462"/>
      <c r="AF34" s="466" t="s">
        <v>366</v>
      </c>
      <c r="AG34" s="154"/>
      <c r="AH34" s="97" t="s">
        <v>86</v>
      </c>
      <c r="AI34" s="97"/>
      <c r="AJ34" s="97" t="s">
        <v>84</v>
      </c>
      <c r="AK34" s="97" t="s">
        <v>108</v>
      </c>
      <c r="AL34" s="97"/>
      <c r="AM34" s="97"/>
      <c r="AN34" s="97"/>
      <c r="AO34" s="97" t="s">
        <v>109</v>
      </c>
      <c r="AP34" s="97"/>
    </row>
    <row r="35" spans="1:42" ht="79.5" customHeight="1" x14ac:dyDescent="0.25">
      <c r="A35" s="479"/>
      <c r="B35" s="481"/>
      <c r="C35" s="465"/>
      <c r="D35" s="310"/>
      <c r="E35" s="271" t="s">
        <v>367</v>
      </c>
      <c r="F35" s="465"/>
      <c r="G35" s="199"/>
      <c r="H35" s="199"/>
      <c r="I35" s="4"/>
      <c r="J35" s="474"/>
      <c r="K35" s="183"/>
      <c r="L35" s="54" t="s">
        <v>110</v>
      </c>
      <c r="M35" s="5" t="s">
        <v>29</v>
      </c>
      <c r="N35" s="109">
        <f>IF(M35="CONFIABLE",15,IF(M35="NO CONFIABLE",0,""))</f>
        <v>15</v>
      </c>
      <c r="O35" s="157"/>
      <c r="P35" s="188"/>
      <c r="Q35" s="158"/>
      <c r="R35" s="160"/>
      <c r="S35" s="162"/>
      <c r="T35" s="164"/>
      <c r="U35" s="310"/>
      <c r="V35" s="178"/>
      <c r="W35" s="154"/>
      <c r="X35" s="465"/>
      <c r="Y35" s="271"/>
      <c r="Z35" s="60" t="s">
        <v>111</v>
      </c>
      <c r="AA35" s="471"/>
      <c r="AB35" s="465"/>
      <c r="AC35" s="154"/>
      <c r="AD35" s="154"/>
      <c r="AE35" s="462"/>
      <c r="AF35" s="466"/>
      <c r="AG35" s="154"/>
      <c r="AH35" s="97" t="s">
        <v>112</v>
      </c>
      <c r="AI35" s="97"/>
      <c r="AJ35" s="97" t="s">
        <v>113</v>
      </c>
      <c r="AK35" s="97" t="s">
        <v>107</v>
      </c>
      <c r="AL35" s="97" t="s">
        <v>114</v>
      </c>
      <c r="AM35" s="97"/>
      <c r="AN35" s="97"/>
      <c r="AO35" s="97" t="s">
        <v>115</v>
      </c>
      <c r="AP35" s="97"/>
    </row>
    <row r="36" spans="1:42" ht="27.75" customHeight="1" x14ac:dyDescent="0.25">
      <c r="A36" s="479"/>
      <c r="B36" s="481"/>
      <c r="C36" s="465"/>
      <c r="D36" s="310"/>
      <c r="E36" s="271"/>
      <c r="F36" s="465"/>
      <c r="G36" s="199"/>
      <c r="H36" s="199"/>
      <c r="I36" s="4"/>
      <c r="J36" s="474"/>
      <c r="K36" s="183"/>
      <c r="L36" s="54" t="s">
        <v>116</v>
      </c>
      <c r="M36" s="5" t="s">
        <v>37</v>
      </c>
      <c r="N36" s="109">
        <f>IF(M36="SE INVESTIGAN Y SE RESUELVEN OPORTUNAMENTE",15,IF(M36="NO SE INVESTIGAN Y SE RESUELVEN OPORTUNAMENTE",0,""))</f>
        <v>15</v>
      </c>
      <c r="O36" s="157"/>
      <c r="P36" s="188"/>
      <c r="Q36" s="158"/>
      <c r="R36" s="160"/>
      <c r="S36" s="162"/>
      <c r="T36" s="164"/>
      <c r="U36" s="310"/>
      <c r="V36" s="178"/>
      <c r="W36" s="154"/>
      <c r="X36" s="465"/>
      <c r="Y36" s="271"/>
      <c r="Z36" s="155" t="s">
        <v>336</v>
      </c>
      <c r="AA36" s="471"/>
      <c r="AB36" s="465"/>
      <c r="AC36" s="154"/>
      <c r="AD36" s="154"/>
      <c r="AE36" s="462"/>
      <c r="AF36" s="466"/>
      <c r="AG36" s="154"/>
      <c r="AH36" s="97" t="s">
        <v>94</v>
      </c>
      <c r="AI36" s="97"/>
      <c r="AJ36" s="97"/>
      <c r="AK36" s="97"/>
      <c r="AL36" s="97"/>
      <c r="AM36" s="97"/>
      <c r="AN36" s="97"/>
      <c r="AO36" s="97" t="s">
        <v>117</v>
      </c>
      <c r="AP36" s="97"/>
    </row>
    <row r="37" spans="1:42" ht="27.75" customHeight="1" x14ac:dyDescent="0.25">
      <c r="A37" s="479"/>
      <c r="B37" s="481"/>
      <c r="C37" s="468"/>
      <c r="D37" s="332"/>
      <c r="E37" s="272"/>
      <c r="F37" s="468"/>
      <c r="G37" s="200"/>
      <c r="H37" s="200"/>
      <c r="I37" s="4"/>
      <c r="J37" s="474"/>
      <c r="K37" s="184"/>
      <c r="L37" s="61" t="s">
        <v>118</v>
      </c>
      <c r="M37" s="65" t="s">
        <v>48</v>
      </c>
      <c r="N37" s="111">
        <f>IF(M37="COMPLETA",10,IF(M37="INCOMPLETA",5,IF(M37="NO EXISTE",0,"")))</f>
        <v>10</v>
      </c>
      <c r="O37" s="157"/>
      <c r="P37" s="189"/>
      <c r="Q37" s="159"/>
      <c r="R37" s="161"/>
      <c r="S37" s="163"/>
      <c r="T37" s="164"/>
      <c r="U37" s="332"/>
      <c r="V37" s="178"/>
      <c r="W37" s="155"/>
      <c r="X37" s="468"/>
      <c r="Y37" s="272"/>
      <c r="Z37" s="461"/>
      <c r="AA37" s="472"/>
      <c r="AB37" s="468"/>
      <c r="AC37" s="155"/>
      <c r="AD37" s="155"/>
      <c r="AE37" s="463"/>
      <c r="AF37" s="467"/>
      <c r="AG37" s="155"/>
      <c r="AH37" s="97"/>
      <c r="AI37" s="97"/>
      <c r="AJ37" s="97"/>
      <c r="AK37" s="97"/>
      <c r="AL37" s="97"/>
      <c r="AM37" s="97"/>
      <c r="AN37" s="97"/>
      <c r="AO37" s="97" t="s">
        <v>119</v>
      </c>
      <c r="AP37" s="97"/>
    </row>
    <row r="38" spans="1:42" ht="25.5" x14ac:dyDescent="0.25">
      <c r="A38" s="150" t="s">
        <v>120</v>
      </c>
      <c r="B38" s="150"/>
      <c r="C38" s="150"/>
      <c r="D38" s="150"/>
      <c r="E38" s="150"/>
      <c r="F38" s="150"/>
      <c r="G38" s="150"/>
      <c r="H38" s="150"/>
      <c r="I38" s="150"/>
      <c r="J38" s="150"/>
      <c r="K38" s="150"/>
      <c r="L38" s="150"/>
      <c r="M38" s="150"/>
      <c r="N38" s="150"/>
      <c r="O38" s="150"/>
      <c r="P38" s="150"/>
      <c r="Q38" s="150"/>
      <c r="R38" s="150"/>
      <c r="S38" s="150"/>
      <c r="T38" s="150"/>
      <c r="U38" s="150"/>
      <c r="V38" s="150"/>
      <c r="W38" s="150"/>
      <c r="X38" s="150"/>
      <c r="Y38" s="150"/>
      <c r="Z38" s="150"/>
      <c r="AA38" s="150"/>
      <c r="AB38" s="150"/>
      <c r="AC38" s="150"/>
      <c r="AD38" s="150"/>
      <c r="AE38" s="150"/>
      <c r="AF38" s="150"/>
      <c r="AG38" s="150"/>
      <c r="AH38" s="97"/>
      <c r="AI38" s="97"/>
      <c r="AJ38" s="97"/>
      <c r="AK38" s="97"/>
      <c r="AL38" s="97"/>
      <c r="AM38" s="97"/>
      <c r="AN38" s="97"/>
      <c r="AO38" s="97" t="s">
        <v>121</v>
      </c>
      <c r="AP38" s="97"/>
    </row>
    <row r="39" spans="1:42" ht="30" customHeight="1" x14ac:dyDescent="0.25">
      <c r="A39" s="145" t="s">
        <v>122</v>
      </c>
      <c r="B39" s="145"/>
      <c r="C39" s="145"/>
      <c r="D39" s="145"/>
      <c r="E39" s="145"/>
      <c r="F39" s="145"/>
      <c r="G39" s="145"/>
      <c r="H39" s="145"/>
      <c r="I39" s="145"/>
      <c r="J39" s="145"/>
      <c r="K39" s="145"/>
      <c r="L39" s="145"/>
      <c r="M39" s="145"/>
      <c r="N39" s="145"/>
      <c r="O39" s="145"/>
      <c r="P39" s="145"/>
      <c r="Q39" s="145"/>
      <c r="R39" s="145"/>
      <c r="S39" s="145"/>
      <c r="T39" s="145"/>
      <c r="U39" s="145"/>
      <c r="V39" s="145"/>
      <c r="W39" s="145"/>
      <c r="X39" s="145"/>
      <c r="Y39" s="145"/>
      <c r="Z39" s="145"/>
      <c r="AA39" s="145"/>
      <c r="AB39" s="145"/>
      <c r="AC39" s="145"/>
      <c r="AD39" s="145"/>
      <c r="AE39" s="145"/>
      <c r="AF39" s="145"/>
      <c r="AG39" s="145"/>
      <c r="AH39" s="97"/>
      <c r="AI39" s="97"/>
      <c r="AJ39" s="97"/>
      <c r="AK39" s="97"/>
      <c r="AL39" s="97"/>
      <c r="AM39" s="97"/>
      <c r="AN39" s="97"/>
      <c r="AO39" s="97" t="s">
        <v>123</v>
      </c>
      <c r="AP39" s="97"/>
    </row>
    <row r="40" spans="1:42" ht="30" customHeight="1" x14ac:dyDescent="0.25">
      <c r="A40" s="275" t="s">
        <v>124</v>
      </c>
      <c r="B40" s="275"/>
      <c r="C40" s="275" t="s">
        <v>125</v>
      </c>
      <c r="D40" s="275"/>
      <c r="E40" s="275"/>
      <c r="F40" s="275"/>
      <c r="G40" s="275"/>
      <c r="H40" s="275"/>
      <c r="I40" s="275"/>
      <c r="J40" s="275"/>
      <c r="K40" s="275"/>
      <c r="L40" s="275"/>
      <c r="M40" s="275"/>
      <c r="N40" s="275"/>
      <c r="O40" s="275"/>
      <c r="P40" s="275"/>
      <c r="Q40" s="275"/>
      <c r="R40" s="275"/>
      <c r="S40" s="275"/>
      <c r="T40" s="275"/>
      <c r="U40" s="275"/>
      <c r="V40" s="275"/>
      <c r="W40" s="275"/>
      <c r="X40" s="275"/>
      <c r="Y40" s="275"/>
      <c r="Z40" s="275" t="s">
        <v>126</v>
      </c>
      <c r="AA40" s="275"/>
      <c r="AB40" s="275"/>
      <c r="AC40" s="275"/>
      <c r="AD40" s="138" t="s">
        <v>127</v>
      </c>
      <c r="AE40" s="138"/>
      <c r="AF40" s="138"/>
      <c r="AG40" s="138"/>
      <c r="AH40" s="97"/>
      <c r="AI40" s="97"/>
      <c r="AJ40" s="97"/>
      <c r="AK40" s="97"/>
      <c r="AL40" s="97"/>
      <c r="AM40" s="97"/>
      <c r="AN40" s="97"/>
      <c r="AO40" s="97" t="s">
        <v>128</v>
      </c>
      <c r="AP40" s="97"/>
    </row>
    <row r="41" spans="1:42" ht="30" customHeight="1" x14ac:dyDescent="0.25">
      <c r="A41" s="452">
        <v>1</v>
      </c>
      <c r="B41" s="453"/>
      <c r="C41" s="142" t="s">
        <v>322</v>
      </c>
      <c r="D41" s="142"/>
      <c r="E41" s="142"/>
      <c r="F41" s="142"/>
      <c r="G41" s="142"/>
      <c r="H41" s="142"/>
      <c r="I41" s="142"/>
      <c r="J41" s="142"/>
      <c r="K41" s="142"/>
      <c r="L41" s="142"/>
      <c r="M41" s="142"/>
      <c r="N41" s="142"/>
      <c r="O41" s="142"/>
      <c r="P41" s="142"/>
      <c r="Q41" s="142"/>
      <c r="R41" s="142"/>
      <c r="S41" s="142"/>
      <c r="T41" s="142"/>
      <c r="U41" s="142"/>
      <c r="V41" s="142"/>
      <c r="W41" s="142"/>
      <c r="X41" s="142"/>
      <c r="Y41" s="142"/>
      <c r="Z41" s="458">
        <v>43488</v>
      </c>
      <c r="AA41" s="455"/>
      <c r="AB41" s="455"/>
      <c r="AC41" s="456"/>
      <c r="AD41" s="459" t="s">
        <v>368</v>
      </c>
      <c r="AE41" s="460"/>
      <c r="AF41" s="460"/>
      <c r="AG41" s="460"/>
      <c r="AH41" s="112"/>
      <c r="AI41" s="112"/>
      <c r="AJ41" s="112"/>
      <c r="AK41" s="112"/>
      <c r="AL41" s="112"/>
      <c r="AM41" s="112"/>
      <c r="AN41" s="112"/>
      <c r="AO41" s="97" t="s">
        <v>129</v>
      </c>
      <c r="AP41" s="112"/>
    </row>
    <row r="42" spans="1:42" ht="30" customHeight="1" x14ac:dyDescent="0.25">
      <c r="A42" s="452">
        <v>2</v>
      </c>
      <c r="B42" s="453"/>
      <c r="C42" s="142" t="s">
        <v>369</v>
      </c>
      <c r="D42" s="142"/>
      <c r="E42" s="142"/>
      <c r="F42" s="142"/>
      <c r="G42" s="142"/>
      <c r="H42" s="142"/>
      <c r="I42" s="142"/>
      <c r="J42" s="142"/>
      <c r="K42" s="142"/>
      <c r="L42" s="142"/>
      <c r="M42" s="142"/>
      <c r="N42" s="142"/>
      <c r="O42" s="142"/>
      <c r="P42" s="142"/>
      <c r="Q42" s="142"/>
      <c r="R42" s="142"/>
      <c r="S42" s="142"/>
      <c r="T42" s="142"/>
      <c r="U42" s="142"/>
      <c r="V42" s="142"/>
      <c r="W42" s="142"/>
      <c r="X42" s="142"/>
      <c r="Y42" s="142"/>
      <c r="Z42" s="458">
        <v>43851</v>
      </c>
      <c r="AA42" s="455"/>
      <c r="AB42" s="455"/>
      <c r="AC42" s="456"/>
      <c r="AD42" s="144" t="s">
        <v>368</v>
      </c>
      <c r="AE42" s="144"/>
      <c r="AF42" s="144"/>
      <c r="AG42" s="144"/>
      <c r="AH42" s="112"/>
      <c r="AI42" s="112"/>
      <c r="AJ42" s="112"/>
      <c r="AK42" s="112"/>
      <c r="AL42" s="112"/>
      <c r="AM42" s="112"/>
      <c r="AN42" s="112"/>
      <c r="AO42" s="97" t="s">
        <v>130</v>
      </c>
      <c r="AP42" s="112"/>
    </row>
    <row r="43" spans="1:42" ht="30" customHeight="1" x14ac:dyDescent="0.25">
      <c r="A43" s="452">
        <v>3</v>
      </c>
      <c r="B43" s="453"/>
      <c r="C43" s="139"/>
      <c r="D43" s="139"/>
      <c r="E43" s="139"/>
      <c r="F43" s="139"/>
      <c r="G43" s="139"/>
      <c r="H43" s="139"/>
      <c r="I43" s="139"/>
      <c r="J43" s="139"/>
      <c r="K43" s="139"/>
      <c r="L43" s="139"/>
      <c r="M43" s="139"/>
      <c r="N43" s="139"/>
      <c r="O43" s="139"/>
      <c r="P43" s="139"/>
      <c r="Q43" s="139"/>
      <c r="R43" s="139"/>
      <c r="S43" s="139"/>
      <c r="T43" s="139"/>
      <c r="U43" s="139"/>
      <c r="V43" s="139"/>
      <c r="W43" s="139"/>
      <c r="X43" s="139"/>
      <c r="Y43" s="139"/>
      <c r="Z43" s="454"/>
      <c r="AA43" s="455"/>
      <c r="AB43" s="455"/>
      <c r="AC43" s="456"/>
      <c r="AD43" s="144"/>
      <c r="AE43" s="144"/>
      <c r="AF43" s="144"/>
      <c r="AG43" s="144"/>
      <c r="AH43" s="112"/>
      <c r="AI43" s="112"/>
      <c r="AJ43" s="112"/>
      <c r="AK43" s="112"/>
      <c r="AL43" s="112"/>
      <c r="AM43" s="112"/>
      <c r="AN43" s="112"/>
      <c r="AO43" s="97" t="s">
        <v>131</v>
      </c>
      <c r="AP43" s="112"/>
    </row>
  </sheetData>
  <mergeCells count="214">
    <mergeCell ref="AF3:AG3"/>
    <mergeCell ref="AD4:AE4"/>
    <mergeCell ref="AF4:AG4"/>
    <mergeCell ref="A5:B5"/>
    <mergeCell ref="C5:F5"/>
    <mergeCell ref="G5:L5"/>
    <mergeCell ref="M5:V5"/>
    <mergeCell ref="Z5:AA5"/>
    <mergeCell ref="AF5:AG5"/>
    <mergeCell ref="A1:A4"/>
    <mergeCell ref="B1:E2"/>
    <mergeCell ref="F1:AC2"/>
    <mergeCell ref="AD1:AE1"/>
    <mergeCell ref="AF1:AG1"/>
    <mergeCell ref="AD2:AE2"/>
    <mergeCell ref="AF2:AG2"/>
    <mergeCell ref="B3:E4"/>
    <mergeCell ref="F3:AC4"/>
    <mergeCell ref="AD3:AE3"/>
    <mergeCell ref="A6:F6"/>
    <mergeCell ref="G6:AB6"/>
    <mergeCell ref="AC6:AC9"/>
    <mergeCell ref="AD6:AG8"/>
    <mergeCell ref="A7:A9"/>
    <mergeCell ref="B7:B9"/>
    <mergeCell ref="C7:C9"/>
    <mergeCell ref="D7:D9"/>
    <mergeCell ref="E7:E9"/>
    <mergeCell ref="F7:F9"/>
    <mergeCell ref="G7:J7"/>
    <mergeCell ref="K7:T7"/>
    <mergeCell ref="U7:AB7"/>
    <mergeCell ref="G8:J8"/>
    <mergeCell ref="K8:K9"/>
    <mergeCell ref="L8:L9"/>
    <mergeCell ref="M8:M9"/>
    <mergeCell ref="N8:N9"/>
    <mergeCell ref="O8:O9"/>
    <mergeCell ref="P8:P9"/>
    <mergeCell ref="W8:W9"/>
    <mergeCell ref="X8:X9"/>
    <mergeCell ref="Y8:AB8"/>
    <mergeCell ref="A10:A16"/>
    <mergeCell ref="B10:B16"/>
    <mergeCell ref="C10:C16"/>
    <mergeCell ref="D10:D16"/>
    <mergeCell ref="E10:E12"/>
    <mergeCell ref="F10:F16"/>
    <mergeCell ref="G10:G16"/>
    <mergeCell ref="Q8:Q9"/>
    <mergeCell ref="R8:R9"/>
    <mergeCell ref="S8:S9"/>
    <mergeCell ref="T8:T9"/>
    <mergeCell ref="U8:U9"/>
    <mergeCell ref="V8:V9"/>
    <mergeCell ref="AD10:AD16"/>
    <mergeCell ref="AE10:AE16"/>
    <mergeCell ref="AF10:AF12"/>
    <mergeCell ref="AG10:AG16"/>
    <mergeCell ref="O13:O16"/>
    <mergeCell ref="Q13:Q16"/>
    <mergeCell ref="R13:R16"/>
    <mergeCell ref="S13:S16"/>
    <mergeCell ref="T13:T16"/>
    <mergeCell ref="AF13:AF16"/>
    <mergeCell ref="X10:X16"/>
    <mergeCell ref="Y10:Y16"/>
    <mergeCell ref="Z10:Z13"/>
    <mergeCell ref="AA10:AA16"/>
    <mergeCell ref="AB10:AB16"/>
    <mergeCell ref="AC10:AC16"/>
    <mergeCell ref="R10:R12"/>
    <mergeCell ref="S10:S11"/>
    <mergeCell ref="T10:T11"/>
    <mergeCell ref="U10:U16"/>
    <mergeCell ref="V10:V16"/>
    <mergeCell ref="W10:W16"/>
    <mergeCell ref="O10:O12"/>
    <mergeCell ref="P10:P16"/>
    <mergeCell ref="E14:E16"/>
    <mergeCell ref="Z15:Z16"/>
    <mergeCell ref="A17:A23"/>
    <mergeCell ref="B17:B23"/>
    <mergeCell ref="C17:C23"/>
    <mergeCell ref="D17:D23"/>
    <mergeCell ref="E17:E19"/>
    <mergeCell ref="F17:F23"/>
    <mergeCell ref="G17:G23"/>
    <mergeCell ref="H17:H23"/>
    <mergeCell ref="H10:H16"/>
    <mergeCell ref="J10:J16"/>
    <mergeCell ref="K10:K16"/>
    <mergeCell ref="Q10:Q12"/>
    <mergeCell ref="AE17:AE23"/>
    <mergeCell ref="AF17:AF19"/>
    <mergeCell ref="AG17:AG23"/>
    <mergeCell ref="O20:O23"/>
    <mergeCell ref="Q20:Q23"/>
    <mergeCell ref="R20:R23"/>
    <mergeCell ref="S20:S23"/>
    <mergeCell ref="T20:T23"/>
    <mergeCell ref="AF20:AF23"/>
    <mergeCell ref="Y17:Y23"/>
    <mergeCell ref="Z17:Z20"/>
    <mergeCell ref="AA17:AA23"/>
    <mergeCell ref="AB17:AB23"/>
    <mergeCell ref="AC17:AC23"/>
    <mergeCell ref="AD17:AD23"/>
    <mergeCell ref="S17:S18"/>
    <mergeCell ref="T17:T18"/>
    <mergeCell ref="U17:U23"/>
    <mergeCell ref="V17:V23"/>
    <mergeCell ref="W17:W23"/>
    <mergeCell ref="X17:X23"/>
    <mergeCell ref="O17:O19"/>
    <mergeCell ref="P17:P23"/>
    <mergeCell ref="Q17:Q19"/>
    <mergeCell ref="E21:E23"/>
    <mergeCell ref="Z22:Z23"/>
    <mergeCell ref="A24:A30"/>
    <mergeCell ref="B24:B30"/>
    <mergeCell ref="C24:C30"/>
    <mergeCell ref="D24:D30"/>
    <mergeCell ref="E24:E26"/>
    <mergeCell ref="F24:F30"/>
    <mergeCell ref="G24:G30"/>
    <mergeCell ref="H24:H30"/>
    <mergeCell ref="J17:J23"/>
    <mergeCell ref="K17:K23"/>
    <mergeCell ref="R17:R19"/>
    <mergeCell ref="AE24:AE30"/>
    <mergeCell ref="AF24:AF26"/>
    <mergeCell ref="AG24:AG30"/>
    <mergeCell ref="O27:O30"/>
    <mergeCell ref="Q27:Q30"/>
    <mergeCell ref="R27:R30"/>
    <mergeCell ref="S27:S30"/>
    <mergeCell ref="T27:T30"/>
    <mergeCell ref="AF27:AF30"/>
    <mergeCell ref="Y24:Y30"/>
    <mergeCell ref="Z24:Z27"/>
    <mergeCell ref="AA24:AA30"/>
    <mergeCell ref="AB24:AB30"/>
    <mergeCell ref="AC24:AC30"/>
    <mergeCell ref="AD24:AD30"/>
    <mergeCell ref="S24:S25"/>
    <mergeCell ref="T24:T25"/>
    <mergeCell ref="U24:U30"/>
    <mergeCell ref="V24:V30"/>
    <mergeCell ref="W24:W30"/>
    <mergeCell ref="X24:X30"/>
    <mergeCell ref="O24:O26"/>
    <mergeCell ref="P24:P30"/>
    <mergeCell ref="Q24:Q26"/>
    <mergeCell ref="J31:J37"/>
    <mergeCell ref="K31:K37"/>
    <mergeCell ref="O31:O33"/>
    <mergeCell ref="P31:P37"/>
    <mergeCell ref="Q31:Q33"/>
    <mergeCell ref="R31:R33"/>
    <mergeCell ref="E28:E30"/>
    <mergeCell ref="Z29:Z30"/>
    <mergeCell ref="A31:A37"/>
    <mergeCell ref="B31:B37"/>
    <mergeCell ref="C31:C37"/>
    <mergeCell ref="D31:D37"/>
    <mergeCell ref="E31:E33"/>
    <mergeCell ref="F31:F37"/>
    <mergeCell ref="G31:G37"/>
    <mergeCell ref="H31:H37"/>
    <mergeCell ref="J24:J30"/>
    <mergeCell ref="K24:K30"/>
    <mergeCell ref="R24:R26"/>
    <mergeCell ref="AF34:AF37"/>
    <mergeCell ref="Y31:Y37"/>
    <mergeCell ref="Z31:Z34"/>
    <mergeCell ref="AA31:AA37"/>
    <mergeCell ref="AB31:AB37"/>
    <mergeCell ref="AC31:AC37"/>
    <mergeCell ref="AD31:AD37"/>
    <mergeCell ref="S31:S32"/>
    <mergeCell ref="T31:T32"/>
    <mergeCell ref="U31:U37"/>
    <mergeCell ref="V31:V37"/>
    <mergeCell ref="W31:W37"/>
    <mergeCell ref="X31:X37"/>
    <mergeCell ref="A41:B41"/>
    <mergeCell ref="C41:Y41"/>
    <mergeCell ref="Z41:AC41"/>
    <mergeCell ref="AD41:AG41"/>
    <mergeCell ref="A42:B42"/>
    <mergeCell ref="C42:Y42"/>
    <mergeCell ref="Z42:AC42"/>
    <mergeCell ref="AD42:AG42"/>
    <mergeCell ref="E35:E37"/>
    <mergeCell ref="Z36:Z37"/>
    <mergeCell ref="A38:AG38"/>
    <mergeCell ref="A39:AG39"/>
    <mergeCell ref="A40:B40"/>
    <mergeCell ref="C40:Y40"/>
    <mergeCell ref="Z40:AC40"/>
    <mergeCell ref="AD40:AG40"/>
    <mergeCell ref="AE31:AE37"/>
    <mergeCell ref="AF31:AF33"/>
    <mergeCell ref="AG31:AG37"/>
    <mergeCell ref="O34:O37"/>
    <mergeCell ref="Q34:Q37"/>
    <mergeCell ref="R34:R37"/>
    <mergeCell ref="S34:S37"/>
    <mergeCell ref="T34:T37"/>
    <mergeCell ref="A43:B43"/>
    <mergeCell ref="C43:Y43"/>
    <mergeCell ref="Z43:AC43"/>
    <mergeCell ref="AD43:AG43"/>
  </mergeCells>
  <conditionalFormatting sqref="U10:U16">
    <cfRule type="containsText" dxfId="111" priority="29" operator="containsText" text="EXTREMO">
      <formula>NOT(ISERROR(SEARCH("EXTREMO",U10)))</formula>
    </cfRule>
    <cfRule type="containsText" dxfId="110" priority="30" operator="containsText" text="MODERADO">
      <formula>NOT(ISERROR(SEARCH("MODERADO",U10)))</formula>
    </cfRule>
    <cfRule type="containsText" dxfId="109" priority="31" operator="containsText" text="ALTO">
      <formula>NOT(ISERROR(SEARCH("ALTO",U10)))</formula>
    </cfRule>
    <cfRule type="containsText" dxfId="108" priority="32" operator="containsText" text="BAJO">
      <formula>NOT(ISERROR(SEARCH("BAJO",U10)))</formula>
    </cfRule>
  </conditionalFormatting>
  <conditionalFormatting sqref="J10:J16">
    <cfRule type="containsText" dxfId="107" priority="25" operator="containsText" text="EXTREMO">
      <formula>NOT(ISERROR(SEARCH("EXTREMO",J10)))</formula>
    </cfRule>
    <cfRule type="containsText" dxfId="106" priority="26" operator="containsText" text="ALTO">
      <formula>NOT(ISERROR(SEARCH("ALTO",J10)))</formula>
    </cfRule>
    <cfRule type="containsText" dxfId="105" priority="27" operator="containsText" text="MODERADO">
      <formula>NOT(ISERROR(SEARCH("MODERADO",J10)))</formula>
    </cfRule>
    <cfRule type="containsText" dxfId="104" priority="28" operator="containsText" text="BAJO">
      <formula>NOT(ISERROR(SEARCH("BAJO",J10)))</formula>
    </cfRule>
  </conditionalFormatting>
  <conditionalFormatting sqref="U31:U37">
    <cfRule type="containsText" dxfId="103" priority="21" operator="containsText" text="EXTREMO">
      <formula>NOT(ISERROR(SEARCH("EXTREMO",U31)))</formula>
    </cfRule>
    <cfRule type="containsText" dxfId="102" priority="22" operator="containsText" text="MODERADO">
      <formula>NOT(ISERROR(SEARCH("MODERADO",U31)))</formula>
    </cfRule>
    <cfRule type="containsText" dxfId="101" priority="23" operator="containsText" text="ALTO">
      <formula>NOT(ISERROR(SEARCH("ALTO",U31)))</formula>
    </cfRule>
    <cfRule type="containsText" dxfId="100" priority="24" operator="containsText" text="BAJO">
      <formula>NOT(ISERROR(SEARCH("BAJO",U31)))</formula>
    </cfRule>
  </conditionalFormatting>
  <conditionalFormatting sqref="J31:J37">
    <cfRule type="containsText" dxfId="99" priority="17" operator="containsText" text="EXTREMO">
      <formula>NOT(ISERROR(SEARCH("EXTREMO",J31)))</formula>
    </cfRule>
    <cfRule type="containsText" dxfId="98" priority="18" operator="containsText" text="ALTO">
      <formula>NOT(ISERROR(SEARCH("ALTO",J31)))</formula>
    </cfRule>
    <cfRule type="containsText" dxfId="97" priority="19" operator="containsText" text="MODERADO">
      <formula>NOT(ISERROR(SEARCH("MODERADO",J31)))</formula>
    </cfRule>
    <cfRule type="containsText" dxfId="96" priority="20" operator="containsText" text="BAJO">
      <formula>NOT(ISERROR(SEARCH("BAJO",J31)))</formula>
    </cfRule>
  </conditionalFormatting>
  <conditionalFormatting sqref="U24:U30">
    <cfRule type="containsText" dxfId="95" priority="13" operator="containsText" text="EXTREMO">
      <formula>NOT(ISERROR(SEARCH("EXTREMO",U24)))</formula>
    </cfRule>
    <cfRule type="containsText" dxfId="94" priority="14" operator="containsText" text="MODERADO">
      <formula>NOT(ISERROR(SEARCH("MODERADO",U24)))</formula>
    </cfRule>
    <cfRule type="containsText" dxfId="93" priority="15" operator="containsText" text="ALTO">
      <formula>NOT(ISERROR(SEARCH("ALTO",U24)))</formula>
    </cfRule>
    <cfRule type="containsText" dxfId="92" priority="16" operator="containsText" text="BAJO">
      <formula>NOT(ISERROR(SEARCH("BAJO",U24)))</formula>
    </cfRule>
  </conditionalFormatting>
  <conditionalFormatting sqref="J24:J30">
    <cfRule type="containsText" dxfId="91" priority="9" operator="containsText" text="EXTREMO">
      <formula>NOT(ISERROR(SEARCH("EXTREMO",J24)))</formula>
    </cfRule>
    <cfRule type="containsText" dxfId="90" priority="10" operator="containsText" text="ALTO">
      <formula>NOT(ISERROR(SEARCH("ALTO",J24)))</formula>
    </cfRule>
    <cfRule type="containsText" dxfId="89" priority="11" operator="containsText" text="MODERADO">
      <formula>NOT(ISERROR(SEARCH("MODERADO",J24)))</formula>
    </cfRule>
    <cfRule type="containsText" dxfId="88" priority="12" operator="containsText" text="BAJO">
      <formula>NOT(ISERROR(SEARCH("BAJO",J24)))</formula>
    </cfRule>
  </conditionalFormatting>
  <conditionalFormatting sqref="U17:U23">
    <cfRule type="containsText" dxfId="87" priority="5" operator="containsText" text="EXTREMO">
      <formula>NOT(ISERROR(SEARCH("EXTREMO",U17)))</formula>
    </cfRule>
    <cfRule type="containsText" dxfId="86" priority="6" operator="containsText" text="MODERADO">
      <formula>NOT(ISERROR(SEARCH("MODERADO",U17)))</formula>
    </cfRule>
    <cfRule type="containsText" dxfId="85" priority="7" operator="containsText" text="ALTO">
      <formula>NOT(ISERROR(SEARCH("ALTO",U17)))</formula>
    </cfRule>
    <cfRule type="containsText" dxfId="84" priority="8" operator="containsText" text="BAJO">
      <formula>NOT(ISERROR(SEARCH("BAJO",U17)))</formula>
    </cfRule>
  </conditionalFormatting>
  <conditionalFormatting sqref="J17:J23">
    <cfRule type="containsText" dxfId="83" priority="1" operator="containsText" text="EXTREMO">
      <formula>NOT(ISERROR(SEARCH("EXTREMO",J17)))</formula>
    </cfRule>
    <cfRule type="containsText" dxfId="82" priority="2" operator="containsText" text="ALTO">
      <formula>NOT(ISERROR(SEARCH("ALTO",J17)))</formula>
    </cfRule>
    <cfRule type="containsText" dxfId="81" priority="3" operator="containsText" text="MODERADO">
      <formula>NOT(ISERROR(SEARCH("MODERADO",J17)))</formula>
    </cfRule>
    <cfRule type="containsText" dxfId="80" priority="4" operator="containsText" text="BAJO">
      <formula>NOT(ISERROR(SEARCH("BAJO",J17)))</formula>
    </cfRule>
  </conditionalFormatting>
  <dataValidations count="15">
    <dataValidation type="list" allowBlank="1" showInputMessage="1" showErrorMessage="1" sqref="G10:G37" xr:uid="{AAEE2C72-6621-4826-A436-DD11445D5A85}">
      <formula1>$AL$1:$AL$5</formula1>
    </dataValidation>
    <dataValidation type="list" allowBlank="1" showInputMessage="1" showErrorMessage="1" sqref="H10:H37" xr:uid="{6F108BFE-DD49-4167-BB9C-A655CD6E873F}">
      <formula1>$AL$10:$AL$12</formula1>
    </dataValidation>
    <dataValidation type="list" allowBlank="1" showInputMessage="1" showErrorMessage="1" sqref="M37 M30 M16 M23" xr:uid="{5D681A94-4A99-45B6-9CBF-E24C9707D24D}">
      <formula1>$AH$7:$AJ$7</formula1>
    </dataValidation>
    <dataValidation type="list" allowBlank="1" showInputMessage="1" showErrorMessage="1" sqref="M10 M31 M24 M17" xr:uid="{B3B358EF-4E3F-4925-B591-6FFF765DE41A}">
      <formula1>$AH$2:$AH$3</formula1>
    </dataValidation>
    <dataValidation type="list" allowBlank="1" showInputMessage="1" showErrorMessage="1" sqref="M11 M32 M25 M18" xr:uid="{9F4E601E-5269-4E87-BA45-C40C2004F31E}">
      <formula1>$AH$4:$AI$4</formula1>
    </dataValidation>
    <dataValidation type="list" allowBlank="1" showInputMessage="1" showErrorMessage="1" sqref="M12 M33 M26 M19" xr:uid="{14FBFD02-8BA2-4212-9FC5-16C2F267F112}">
      <formula1>#REF!</formula1>
    </dataValidation>
    <dataValidation type="list" allowBlank="1" showInputMessage="1" showErrorMessage="1" sqref="M14 M35 M28 M21" xr:uid="{C12AABA9-7230-4A9D-958A-AF9DAF1AC095}">
      <formula1>$AH$5:$AI$5</formula1>
    </dataValidation>
    <dataValidation type="list" allowBlank="1" showInputMessage="1" showErrorMessage="1" sqref="M15 M36 M29 M22" xr:uid="{E7F3C91A-6A35-450E-9CD1-BE03112BA924}">
      <formula1>$AH$6:$AI$6</formula1>
    </dataValidation>
    <dataValidation type="list" allowBlank="1" showInputMessage="1" showErrorMessage="1" sqref="P10 P31 P24 P17" xr:uid="{D715C8F8-178A-45D6-8324-158DE7EC5827}">
      <formula1>$AH$8:$AJ$8</formula1>
    </dataValidation>
    <dataValidation type="list" allowBlank="1" showInputMessage="1" showErrorMessage="1" sqref="V10:V37" xr:uid="{667698CD-EBE9-4D49-BFD9-4E097C6320D8}">
      <formula1>$AI$12:$AK$12</formula1>
    </dataValidation>
    <dataValidation type="list" allowBlank="1" showInputMessage="1" showErrorMessage="1" sqref="D10:D37" xr:uid="{86BEF23B-7FE7-435F-B5F2-04AC5BB11124}">
      <formula1>$AJ$13:$AK$13</formula1>
    </dataValidation>
    <dataValidation type="list" allowBlank="1" showInputMessage="1" showErrorMessage="1" sqref="T10 S10:S11 T31 S31:S32 T24 S24:S25 T17 S17:S18" xr:uid="{05152A18-85C6-44B9-BCF5-3DAB51E63BF1}">
      <formula1>$AH$13:$AH$15</formula1>
    </dataValidation>
    <dataValidation type="list" allowBlank="1" showInputMessage="1" showErrorMessage="1" sqref="AA10:AA37" xr:uid="{95D45FD7-2C54-4AEB-9ECC-A6AAF8B228F4}">
      <formula1>$AN$10:$AN$11</formula1>
    </dataValidation>
    <dataValidation type="list" allowBlank="1" showInputMessage="1" showErrorMessage="1" sqref="M13 M34 M27 M20" xr:uid="{E859549D-6120-416C-9B33-B6D69929881B}">
      <formula1>$AJ$14:$AL$14</formula1>
    </dataValidation>
    <dataValidation type="list" allowBlank="1" showInputMessage="1" showErrorMessage="1" sqref="U10:U37" xr:uid="{1CD9ADA8-9979-4E48-A5FF-867F58385557}">
      <formula1>$AO$8:$AO$49</formula1>
    </dataValidation>
  </dataValidations>
  <pageMargins left="0.7" right="0.7" top="0.75" bottom="0.75" header="0.3" footer="0.3"/>
  <pageSetup paperSize="9" scale="11" orientation="portrait" r:id="rId1"/>
  <rowBreaks count="1" manualBreakCount="1">
    <brk id="30"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E744E3-1C34-452E-A48F-B01625855956}">
  <dimension ref="A1:AP16"/>
  <sheetViews>
    <sheetView topLeftCell="A10" zoomScale="70" zoomScaleNormal="70" workbookViewId="0">
      <selection activeCell="D36" sqref="D36"/>
    </sheetView>
  </sheetViews>
  <sheetFormatPr baseColWidth="10" defaultRowHeight="15" x14ac:dyDescent="0.25"/>
  <cols>
    <col min="1" max="6" width="32.5703125" customWidth="1"/>
    <col min="7" max="8" width="20.85546875" customWidth="1"/>
    <col min="9" max="9" width="20.85546875" hidden="1" customWidth="1"/>
    <col min="10" max="10" width="25.42578125" customWidth="1"/>
    <col min="11" max="11" width="27.42578125" customWidth="1"/>
    <col min="12" max="12" width="53.7109375" customWidth="1"/>
    <col min="13" max="13" width="24.140625" bestFit="1" customWidth="1"/>
    <col min="14" max="14" width="0" hidden="1" customWidth="1"/>
    <col min="15" max="17" width="17.42578125" customWidth="1"/>
    <col min="18" max="18" width="19.7109375" customWidth="1"/>
    <col min="19" max="21" width="25.140625" customWidth="1"/>
    <col min="22" max="22" width="16.5703125" customWidth="1"/>
    <col min="23" max="23" width="25.42578125" customWidth="1"/>
    <col min="24" max="24" width="45.7109375" customWidth="1"/>
    <col min="25" max="31" width="25.42578125" customWidth="1"/>
    <col min="32" max="33" width="34.85546875" customWidth="1"/>
    <col min="34" max="41" width="11.42578125" hidden="1" customWidth="1"/>
    <col min="42" max="42" width="0" hidden="1" customWidth="1"/>
  </cols>
  <sheetData>
    <row r="1" spans="1:42" ht="27" customHeight="1" x14ac:dyDescent="0.25">
      <c r="A1" s="626"/>
      <c r="B1" s="627" t="s">
        <v>0</v>
      </c>
      <c r="C1" s="628"/>
      <c r="D1" s="628"/>
      <c r="E1" s="629"/>
      <c r="F1" s="627" t="s">
        <v>1</v>
      </c>
      <c r="G1" s="628"/>
      <c r="H1" s="628"/>
      <c r="I1" s="628"/>
      <c r="J1" s="628"/>
      <c r="K1" s="628"/>
      <c r="L1" s="628"/>
      <c r="M1" s="628"/>
      <c r="N1" s="628"/>
      <c r="O1" s="628"/>
      <c r="P1" s="628"/>
      <c r="Q1" s="628"/>
      <c r="R1" s="628"/>
      <c r="S1" s="628"/>
      <c r="T1" s="628"/>
      <c r="U1" s="628"/>
      <c r="V1" s="628"/>
      <c r="W1" s="628"/>
      <c r="X1" s="628"/>
      <c r="Y1" s="628"/>
      <c r="Z1" s="628"/>
      <c r="AA1" s="628"/>
      <c r="AB1" s="628"/>
      <c r="AC1" s="629"/>
      <c r="AD1" s="612" t="s">
        <v>2</v>
      </c>
      <c r="AE1" s="613"/>
      <c r="AF1" s="612" t="s">
        <v>132</v>
      </c>
      <c r="AG1" s="613"/>
      <c r="AH1" s="1"/>
      <c r="AI1" s="1"/>
      <c r="AJ1" s="1"/>
      <c r="AK1" s="1" t="s">
        <v>3</v>
      </c>
      <c r="AL1" s="1" t="s">
        <v>9</v>
      </c>
      <c r="AM1" s="1"/>
      <c r="AN1" s="1" t="s">
        <v>5</v>
      </c>
      <c r="AO1" s="1"/>
      <c r="AP1" s="1"/>
    </row>
    <row r="2" spans="1:42" ht="27" customHeight="1" x14ac:dyDescent="0.25">
      <c r="A2" s="626"/>
      <c r="B2" s="630"/>
      <c r="C2" s="631"/>
      <c r="D2" s="631"/>
      <c r="E2" s="632"/>
      <c r="F2" s="630"/>
      <c r="G2" s="631"/>
      <c r="H2" s="631"/>
      <c r="I2" s="631"/>
      <c r="J2" s="631"/>
      <c r="K2" s="631"/>
      <c r="L2" s="631"/>
      <c r="M2" s="631"/>
      <c r="N2" s="631"/>
      <c r="O2" s="631"/>
      <c r="P2" s="631"/>
      <c r="Q2" s="631"/>
      <c r="R2" s="631"/>
      <c r="S2" s="631"/>
      <c r="T2" s="631"/>
      <c r="U2" s="631"/>
      <c r="V2" s="631"/>
      <c r="W2" s="631"/>
      <c r="X2" s="631"/>
      <c r="Y2" s="631"/>
      <c r="Z2" s="631"/>
      <c r="AA2" s="631"/>
      <c r="AB2" s="631"/>
      <c r="AC2" s="632"/>
      <c r="AD2" s="612" t="s">
        <v>6</v>
      </c>
      <c r="AE2" s="613"/>
      <c r="AF2" s="633" t="s">
        <v>134</v>
      </c>
      <c r="AG2" s="634"/>
      <c r="AH2" s="1" t="s">
        <v>7</v>
      </c>
      <c r="AI2" s="1" t="s">
        <v>8</v>
      </c>
      <c r="AJ2" s="1"/>
      <c r="AK2" s="1"/>
      <c r="AL2" s="1" t="s">
        <v>16</v>
      </c>
      <c r="AM2" s="1"/>
      <c r="AN2" s="1" t="s">
        <v>10</v>
      </c>
      <c r="AO2" s="1"/>
      <c r="AP2" s="1"/>
    </row>
    <row r="3" spans="1:42" ht="27" customHeight="1" x14ac:dyDescent="0.25">
      <c r="A3" s="626"/>
      <c r="B3" s="627" t="s">
        <v>11</v>
      </c>
      <c r="C3" s="628"/>
      <c r="D3" s="628"/>
      <c r="E3" s="629"/>
      <c r="F3" s="627" t="s">
        <v>12</v>
      </c>
      <c r="G3" s="628"/>
      <c r="H3" s="628"/>
      <c r="I3" s="628"/>
      <c r="J3" s="628"/>
      <c r="K3" s="628"/>
      <c r="L3" s="628"/>
      <c r="M3" s="628"/>
      <c r="N3" s="628"/>
      <c r="O3" s="628"/>
      <c r="P3" s="628"/>
      <c r="Q3" s="628"/>
      <c r="R3" s="628"/>
      <c r="S3" s="628"/>
      <c r="T3" s="628"/>
      <c r="U3" s="628"/>
      <c r="V3" s="628"/>
      <c r="W3" s="628"/>
      <c r="X3" s="628"/>
      <c r="Y3" s="628"/>
      <c r="Z3" s="628"/>
      <c r="AA3" s="628"/>
      <c r="AB3" s="628"/>
      <c r="AC3" s="629"/>
      <c r="AD3" s="612" t="s">
        <v>13</v>
      </c>
      <c r="AE3" s="613"/>
      <c r="AF3" s="612" t="s">
        <v>133</v>
      </c>
      <c r="AG3" s="613"/>
      <c r="AH3" s="1" t="s">
        <v>14</v>
      </c>
      <c r="AI3" s="1" t="s">
        <v>15</v>
      </c>
      <c r="AJ3" s="1"/>
      <c r="AK3" s="1"/>
      <c r="AL3" s="1" t="s">
        <v>22</v>
      </c>
      <c r="AM3" s="1"/>
      <c r="AN3" s="1" t="s">
        <v>17</v>
      </c>
      <c r="AO3" s="1"/>
      <c r="AP3" s="1"/>
    </row>
    <row r="4" spans="1:42" ht="27" customHeight="1" x14ac:dyDescent="0.25">
      <c r="A4" s="626"/>
      <c r="B4" s="630"/>
      <c r="C4" s="631"/>
      <c r="D4" s="631"/>
      <c r="E4" s="632"/>
      <c r="F4" s="630"/>
      <c r="G4" s="631"/>
      <c r="H4" s="631"/>
      <c r="I4" s="631"/>
      <c r="J4" s="631"/>
      <c r="K4" s="631"/>
      <c r="L4" s="631"/>
      <c r="M4" s="631"/>
      <c r="N4" s="631"/>
      <c r="O4" s="631"/>
      <c r="P4" s="631"/>
      <c r="Q4" s="631"/>
      <c r="R4" s="631"/>
      <c r="S4" s="631"/>
      <c r="T4" s="631"/>
      <c r="U4" s="631"/>
      <c r="V4" s="631"/>
      <c r="W4" s="631"/>
      <c r="X4" s="631"/>
      <c r="Y4" s="631"/>
      <c r="Z4" s="631"/>
      <c r="AA4" s="631"/>
      <c r="AB4" s="631"/>
      <c r="AC4" s="632"/>
      <c r="AD4" s="612" t="s">
        <v>18</v>
      </c>
      <c r="AE4" s="613"/>
      <c r="AF4" s="614">
        <v>43846</v>
      </c>
      <c r="AG4" s="613"/>
      <c r="AH4" s="1" t="s">
        <v>19</v>
      </c>
      <c r="AI4" s="1" t="s">
        <v>20</v>
      </c>
      <c r="AJ4" s="1"/>
      <c r="AK4" s="1" t="s">
        <v>21</v>
      </c>
      <c r="AL4" s="1" t="s">
        <v>135</v>
      </c>
      <c r="AM4" s="1"/>
      <c r="AN4" s="1" t="s">
        <v>23</v>
      </c>
      <c r="AO4" s="1"/>
      <c r="AP4" s="1"/>
    </row>
    <row r="5" spans="1:42" ht="18.75" x14ac:dyDescent="0.3">
      <c r="A5" s="615" t="s">
        <v>24</v>
      </c>
      <c r="B5" s="615"/>
      <c r="C5" s="616">
        <v>43844</v>
      </c>
      <c r="D5" s="175"/>
      <c r="E5" s="175"/>
      <c r="F5" s="175"/>
      <c r="G5" s="617"/>
      <c r="H5" s="618"/>
      <c r="I5" s="618"/>
      <c r="J5" s="618"/>
      <c r="K5" s="618"/>
      <c r="L5" s="619"/>
      <c r="M5" s="620" t="s">
        <v>144</v>
      </c>
      <c r="N5" s="621"/>
      <c r="O5" s="621"/>
      <c r="P5" s="621"/>
      <c r="Q5" s="621"/>
      <c r="R5" s="621"/>
      <c r="S5" s="621"/>
      <c r="T5" s="621"/>
      <c r="U5" s="621"/>
      <c r="V5" s="622"/>
      <c r="W5" s="16" t="s">
        <v>25</v>
      </c>
      <c r="X5" s="17"/>
      <c r="Y5" s="18" t="s">
        <v>26</v>
      </c>
      <c r="Z5" s="623"/>
      <c r="AA5" s="624"/>
      <c r="AB5" s="16" t="s">
        <v>27</v>
      </c>
      <c r="AC5" s="17"/>
      <c r="AD5" s="19" t="s">
        <v>28</v>
      </c>
      <c r="AE5" s="20"/>
      <c r="AF5" s="625"/>
      <c r="AG5" s="625"/>
      <c r="AH5" s="2" t="s">
        <v>29</v>
      </c>
      <c r="AI5" s="2" t="s">
        <v>30</v>
      </c>
      <c r="AJ5" s="2" t="s">
        <v>31</v>
      </c>
      <c r="AK5" s="2"/>
      <c r="AL5" s="2" t="s">
        <v>136</v>
      </c>
      <c r="AM5" s="2"/>
      <c r="AN5" s="2" t="s">
        <v>32</v>
      </c>
      <c r="AO5" s="2"/>
      <c r="AP5" s="2"/>
    </row>
    <row r="6" spans="1:42" ht="18.75" x14ac:dyDescent="0.3">
      <c r="A6" s="590" t="s">
        <v>33</v>
      </c>
      <c r="B6" s="590"/>
      <c r="C6" s="590"/>
      <c r="D6" s="590"/>
      <c r="E6" s="590"/>
      <c r="F6" s="590"/>
      <c r="G6" s="591" t="s">
        <v>34</v>
      </c>
      <c r="H6" s="592"/>
      <c r="I6" s="592"/>
      <c r="J6" s="592"/>
      <c r="K6" s="592"/>
      <c r="L6" s="592"/>
      <c r="M6" s="592"/>
      <c r="N6" s="592"/>
      <c r="O6" s="592"/>
      <c r="P6" s="592"/>
      <c r="Q6" s="592"/>
      <c r="R6" s="592"/>
      <c r="S6" s="592"/>
      <c r="T6" s="592"/>
      <c r="U6" s="592"/>
      <c r="V6" s="592"/>
      <c r="W6" s="592"/>
      <c r="X6" s="593"/>
      <c r="Y6" s="592"/>
      <c r="Z6" s="592"/>
      <c r="AA6" s="592"/>
      <c r="AB6" s="594"/>
      <c r="AC6" s="597" t="s">
        <v>35</v>
      </c>
      <c r="AD6" s="599" t="s">
        <v>36</v>
      </c>
      <c r="AE6" s="600"/>
      <c r="AF6" s="600"/>
      <c r="AG6" s="600"/>
      <c r="AH6" s="1" t="s">
        <v>37</v>
      </c>
      <c r="AI6" s="1" t="s">
        <v>38</v>
      </c>
      <c r="AJ6" s="1"/>
      <c r="AK6" s="1"/>
      <c r="AL6" s="1"/>
      <c r="AM6" s="1"/>
      <c r="AN6" s="1" t="s">
        <v>39</v>
      </c>
      <c r="AO6" s="1"/>
      <c r="AP6" s="1"/>
    </row>
    <row r="7" spans="1:42" ht="18.75" x14ac:dyDescent="0.3">
      <c r="A7" s="603" t="s">
        <v>40</v>
      </c>
      <c r="B7" s="604" t="s">
        <v>41</v>
      </c>
      <c r="C7" s="603" t="s">
        <v>42</v>
      </c>
      <c r="D7" s="603" t="s">
        <v>5</v>
      </c>
      <c r="E7" s="603" t="s">
        <v>43</v>
      </c>
      <c r="F7" s="606" t="s">
        <v>44</v>
      </c>
      <c r="G7" s="590" t="s">
        <v>45</v>
      </c>
      <c r="H7" s="590"/>
      <c r="I7" s="590"/>
      <c r="J7" s="590"/>
      <c r="K7" s="591" t="s">
        <v>46</v>
      </c>
      <c r="L7" s="592"/>
      <c r="M7" s="592"/>
      <c r="N7" s="592"/>
      <c r="O7" s="592"/>
      <c r="P7" s="592"/>
      <c r="Q7" s="592"/>
      <c r="R7" s="592"/>
      <c r="S7" s="592"/>
      <c r="T7" s="594"/>
      <c r="U7" s="591" t="s">
        <v>47</v>
      </c>
      <c r="V7" s="592"/>
      <c r="W7" s="592"/>
      <c r="X7" s="592"/>
      <c r="Y7" s="592"/>
      <c r="Z7" s="592"/>
      <c r="AA7" s="592"/>
      <c r="AB7" s="594"/>
      <c r="AC7" s="598"/>
      <c r="AD7" s="599"/>
      <c r="AE7" s="600"/>
      <c r="AF7" s="600"/>
      <c r="AG7" s="600"/>
      <c r="AH7" s="1" t="s">
        <v>48</v>
      </c>
      <c r="AI7" s="1" t="s">
        <v>49</v>
      </c>
      <c r="AJ7" s="1" t="s">
        <v>50</v>
      </c>
      <c r="AK7" s="3"/>
      <c r="AL7" s="3"/>
      <c r="AM7" s="3"/>
      <c r="AN7" s="3"/>
      <c r="AO7" s="3"/>
      <c r="AP7" s="3"/>
    </row>
    <row r="8" spans="1:42" s="22" customFormat="1" x14ac:dyDescent="0.25">
      <c r="A8" s="603"/>
      <c r="B8" s="605"/>
      <c r="C8" s="603"/>
      <c r="D8" s="603"/>
      <c r="E8" s="603"/>
      <c r="F8" s="606"/>
      <c r="G8" s="607" t="s">
        <v>51</v>
      </c>
      <c r="H8" s="607"/>
      <c r="I8" s="607"/>
      <c r="J8" s="607"/>
      <c r="K8" s="574" t="s">
        <v>52</v>
      </c>
      <c r="L8" s="609" t="s">
        <v>53</v>
      </c>
      <c r="M8" s="609" t="s">
        <v>54</v>
      </c>
      <c r="N8" s="610" t="s">
        <v>55</v>
      </c>
      <c r="O8" s="572" t="s">
        <v>56</v>
      </c>
      <c r="P8" s="555" t="s">
        <v>57</v>
      </c>
      <c r="Q8" s="554" t="s">
        <v>58</v>
      </c>
      <c r="R8" s="572" t="s">
        <v>59</v>
      </c>
      <c r="S8" s="554" t="s">
        <v>60</v>
      </c>
      <c r="T8" s="554" t="s">
        <v>61</v>
      </c>
      <c r="U8" s="573" t="s">
        <v>62</v>
      </c>
      <c r="V8" s="572" t="s">
        <v>63</v>
      </c>
      <c r="W8" s="574" t="s">
        <v>64</v>
      </c>
      <c r="X8" s="554" t="s">
        <v>65</v>
      </c>
      <c r="Y8" s="572" t="s">
        <v>66</v>
      </c>
      <c r="Z8" s="572"/>
      <c r="AA8" s="572"/>
      <c r="AB8" s="572"/>
      <c r="AC8" s="598"/>
      <c r="AD8" s="601"/>
      <c r="AE8" s="602"/>
      <c r="AF8" s="602"/>
      <c r="AG8" s="602"/>
      <c r="AH8" s="21" t="s">
        <v>67</v>
      </c>
      <c r="AI8" s="21" t="s">
        <v>68</v>
      </c>
      <c r="AJ8" s="21" t="s">
        <v>69</v>
      </c>
      <c r="AK8" s="21"/>
      <c r="AL8" s="21" t="s">
        <v>70</v>
      </c>
      <c r="AM8" s="21"/>
      <c r="AN8" s="21"/>
      <c r="AO8" s="2" t="s">
        <v>71</v>
      </c>
      <c r="AP8" s="21"/>
    </row>
    <row r="9" spans="1:42" s="22" customFormat="1" ht="57.75" thickBot="1" x14ac:dyDescent="0.3">
      <c r="A9" s="604"/>
      <c r="B9" s="605"/>
      <c r="C9" s="604"/>
      <c r="D9" s="604"/>
      <c r="E9" s="604"/>
      <c r="F9" s="597"/>
      <c r="G9" s="23" t="s">
        <v>4</v>
      </c>
      <c r="H9" s="23" t="s">
        <v>3</v>
      </c>
      <c r="I9" s="23"/>
      <c r="J9" s="24" t="s">
        <v>72</v>
      </c>
      <c r="K9" s="608"/>
      <c r="L9" s="610"/>
      <c r="M9" s="610"/>
      <c r="N9" s="611"/>
      <c r="O9" s="554"/>
      <c r="P9" s="555"/>
      <c r="Q9" s="555"/>
      <c r="R9" s="554"/>
      <c r="S9" s="555"/>
      <c r="T9" s="555"/>
      <c r="U9" s="574"/>
      <c r="V9" s="554"/>
      <c r="W9" s="608"/>
      <c r="X9" s="555"/>
      <c r="Y9" s="25" t="s">
        <v>73</v>
      </c>
      <c r="Z9" s="25" t="s">
        <v>74</v>
      </c>
      <c r="AA9" s="26" t="s">
        <v>75</v>
      </c>
      <c r="AB9" s="26" t="s">
        <v>76</v>
      </c>
      <c r="AC9" s="598"/>
      <c r="AD9" s="27" t="s">
        <v>77</v>
      </c>
      <c r="AE9" s="27" t="s">
        <v>78</v>
      </c>
      <c r="AF9" s="27" t="s">
        <v>79</v>
      </c>
      <c r="AG9" s="25" t="s">
        <v>80</v>
      </c>
      <c r="AH9" s="21" t="s">
        <v>81</v>
      </c>
      <c r="AI9" s="21" t="s">
        <v>15</v>
      </c>
      <c r="AJ9" s="21"/>
      <c r="AK9" s="21"/>
      <c r="AL9" s="21" t="s">
        <v>82</v>
      </c>
      <c r="AM9" s="21"/>
      <c r="AN9" s="21"/>
      <c r="AO9" s="2" t="s">
        <v>83</v>
      </c>
      <c r="AP9" s="21"/>
    </row>
    <row r="10" spans="1:42" ht="62.25" customHeight="1" x14ac:dyDescent="0.25">
      <c r="A10" s="581" t="s">
        <v>150</v>
      </c>
      <c r="B10" s="584" t="s">
        <v>137</v>
      </c>
      <c r="C10" s="548" t="s">
        <v>138</v>
      </c>
      <c r="D10" s="587" t="s">
        <v>84</v>
      </c>
      <c r="E10" s="547" t="s">
        <v>139</v>
      </c>
      <c r="F10" s="548" t="s">
        <v>140</v>
      </c>
      <c r="G10" s="551" t="s">
        <v>22</v>
      </c>
      <c r="H10" s="556" t="s">
        <v>95</v>
      </c>
      <c r="I10" s="10" t="str">
        <f>CONCATENATE(G10,H10)</f>
        <v>POSIBLEMAYOR</v>
      </c>
      <c r="J10" s="558" t="str">
        <f>I11</f>
        <v>3. EXTREMO</v>
      </c>
      <c r="K10" s="561" t="s">
        <v>142</v>
      </c>
      <c r="L10" s="29" t="s">
        <v>85</v>
      </c>
      <c r="M10" s="11" t="s">
        <v>7</v>
      </c>
      <c r="N10" s="12">
        <f>IF(M10="ASIGNADO",15,IF(M10="NO ASIGNADO",0,""))</f>
        <v>15</v>
      </c>
      <c r="O10" s="563">
        <f>SUM(N10:N16)</f>
        <v>95</v>
      </c>
      <c r="P10" s="565" t="s">
        <v>67</v>
      </c>
      <c r="Q10" s="568">
        <f>IF(Q13="DÉBIL",0,IF(Q13="MODERADO",50,IF(Q13="FUERTE",100,"")))</f>
        <v>50</v>
      </c>
      <c r="R10" s="570"/>
      <c r="S10" s="540" t="s">
        <v>86</v>
      </c>
      <c r="T10" s="540" t="s">
        <v>86</v>
      </c>
      <c r="U10" s="542" t="s">
        <v>117</v>
      </c>
      <c r="V10" s="544" t="s">
        <v>87</v>
      </c>
      <c r="W10" s="595">
        <v>2015</v>
      </c>
      <c r="X10" s="515" t="s">
        <v>146</v>
      </c>
      <c r="Y10" s="515" t="s">
        <v>152</v>
      </c>
      <c r="Z10" s="518" t="s">
        <v>147</v>
      </c>
      <c r="AA10" s="519" t="s">
        <v>88</v>
      </c>
      <c r="AB10" s="515" t="s">
        <v>149</v>
      </c>
      <c r="AC10" s="521"/>
      <c r="AD10" s="521"/>
      <c r="AE10" s="526" t="s">
        <v>145</v>
      </c>
      <c r="AF10" s="529" t="s">
        <v>153</v>
      </c>
      <c r="AG10" s="578"/>
      <c r="AH10" s="1" t="s">
        <v>89</v>
      </c>
      <c r="AI10" s="1" t="s">
        <v>90</v>
      </c>
      <c r="AJ10" s="1" t="s">
        <v>21</v>
      </c>
      <c r="AK10" s="1" t="s">
        <v>71</v>
      </c>
      <c r="AL10" s="1" t="s">
        <v>21</v>
      </c>
      <c r="AM10" s="1"/>
      <c r="AN10" s="1" t="s">
        <v>91</v>
      </c>
      <c r="AO10" s="1" t="s">
        <v>92</v>
      </c>
      <c r="AP10" s="1"/>
    </row>
    <row r="11" spans="1:42" ht="62.25" customHeight="1" x14ac:dyDescent="0.25">
      <c r="A11" s="582"/>
      <c r="B11" s="585"/>
      <c r="C11" s="549"/>
      <c r="D11" s="588"/>
      <c r="E11" s="328"/>
      <c r="F11" s="549"/>
      <c r="G11" s="552"/>
      <c r="H11" s="199"/>
      <c r="I11" s="4" t="str">
        <f>IF(I10="RARA VEZINSIGNIFICANTE","1. BAJO",IF(I10="RARA VEZMENOR","2. BAJO",IF(I10="IMPROBABLEINSIGNIFICANTE","3. BAJO",IF(I10="IMPROBABLEMENOR","4. BAJO",IF(I10="POSIBLEINSIGNIFICANTE","5. BAJO",IF(I10="RARA VEZMODERADO","1. MODERADO",IF(I10="IMPROBABLEMODERADO","2. MODERADO",IF(I10="POSIBLEMENOR","3. MODERADO",IF(I10="PROBABLEINSIGNIFICANTE","4. MODERADO",IF(I10="RARA VEZMAYOR","1. ALTO",IF(I10="IMPROBABLEMAYOR","2. ALTO",IF(I10="POSIBLEMODERADO","3. ALTO",IF(I10="PROBABLEMENOR","4. ALTO",IF(I10="PROBABLEMODERADO","5. ALTO",IF(I10="CASI SEGUROINSIGNIFICANTE","6. ALTO",IF(I10="CASI SEGUROMENOR","7. ALTO",IF(I10="RARA VEZCATASTRÓFICO","1. EXTREMO",IF(I10="IMPROBABLECATASTRÓFICO","2. EXTREMO",IF(I10="POSIBLEMAYOR","3. EXTREMO",IF(I10="POSIBLECATASTRÓFICO","4. EXTREMO",IF(I10="PROBABLEMAYOR","5. EXTREMO",IF(I10="PROBABLECATASTRÓFICO","6. EXTREMO",IF(I10="CASI SEGUROMODERADO","7. EXTREMO",IF(I10="CASI SEGUROMAYOR","8. EXTREMO",IF(I10="CASI SEGUROCATASTRÓFICO","9. EXTREMO","")))))))))))))))))))))))))</f>
        <v>3. EXTREMO</v>
      </c>
      <c r="J11" s="559"/>
      <c r="K11" s="153"/>
      <c r="L11" s="30" t="s">
        <v>93</v>
      </c>
      <c r="M11" s="5" t="s">
        <v>19</v>
      </c>
      <c r="N11" s="6">
        <f>IF(M11="ADECUADO",15,IF(M11="INADECUADO",0,""))</f>
        <v>15</v>
      </c>
      <c r="O11" s="564"/>
      <c r="P11" s="566"/>
      <c r="Q11" s="569"/>
      <c r="R11" s="571"/>
      <c r="S11" s="541"/>
      <c r="T11" s="541"/>
      <c r="U11" s="175"/>
      <c r="V11" s="545"/>
      <c r="W11" s="338"/>
      <c r="X11" s="516"/>
      <c r="Y11" s="516"/>
      <c r="Z11" s="283"/>
      <c r="AA11" s="168"/>
      <c r="AB11" s="516"/>
      <c r="AC11" s="522"/>
      <c r="AD11" s="522"/>
      <c r="AE11" s="527"/>
      <c r="AF11" s="530"/>
      <c r="AG11" s="579"/>
      <c r="AH11" s="1" t="s">
        <v>86</v>
      </c>
      <c r="AI11" s="1" t="s">
        <v>94</v>
      </c>
      <c r="AJ11" s="1"/>
      <c r="AK11" s="1"/>
      <c r="AL11" s="1" t="s">
        <v>95</v>
      </c>
      <c r="AM11" s="1"/>
      <c r="AN11" s="1" t="s">
        <v>88</v>
      </c>
      <c r="AO11" s="1" t="s">
        <v>96</v>
      </c>
      <c r="AP11" s="1"/>
    </row>
    <row r="12" spans="1:42" ht="62.25" customHeight="1" x14ac:dyDescent="0.25">
      <c r="A12" s="582"/>
      <c r="B12" s="585"/>
      <c r="C12" s="549"/>
      <c r="D12" s="588"/>
      <c r="E12" s="328"/>
      <c r="F12" s="549"/>
      <c r="G12" s="552"/>
      <c r="H12" s="199"/>
      <c r="I12" s="4" t="str">
        <f>IF(OR(I11="1. BAJO",I11="2. BAJO",I11="3. BAJO",I11="4. BAJO",I11="5. BAJO"),"BAJO",IF(OR(I11="1. MODERADO",I11="2. MODERADO",I11="3. MODERADO",I11="4. MODERADO"),"MODERADO",IF(OR(I11="1. ALTO",I11="2. ALTO",I11="3. ALTO",I11="4. ALTO",I11="5. ALTO",I11="6. ALTO",I11="7. ALTO"),"ALTO",IF(OR(I11="1. EXTREMO",I11="2. EXTREMO",I11="3. EXTREMO",I11="4. EXTREMO",I11="5. EXTREMO",I11="6. EXTREMO",I11="7. EXTREMO",I11="8. EXTREMO",I11="9. EXTREMO"),"EXTREMO",""))))</f>
        <v>EXTREMO</v>
      </c>
      <c r="J12" s="559"/>
      <c r="K12" s="153"/>
      <c r="L12" s="31" t="s">
        <v>97</v>
      </c>
      <c r="M12" s="5" t="s">
        <v>98</v>
      </c>
      <c r="N12" s="6">
        <f>IF(M12="OPORTUNA",15,IF(M12="INOPORTUNA",0,""))</f>
        <v>15</v>
      </c>
      <c r="O12" s="564"/>
      <c r="P12" s="566"/>
      <c r="Q12" s="569"/>
      <c r="R12" s="571"/>
      <c r="S12" s="7" t="s">
        <v>99</v>
      </c>
      <c r="T12" s="7" t="s">
        <v>100</v>
      </c>
      <c r="U12" s="175"/>
      <c r="V12" s="545"/>
      <c r="W12" s="338"/>
      <c r="X12" s="516"/>
      <c r="Y12" s="516"/>
      <c r="Z12" s="283"/>
      <c r="AA12" s="168"/>
      <c r="AB12" s="516"/>
      <c r="AC12" s="522"/>
      <c r="AD12" s="522"/>
      <c r="AE12" s="527"/>
      <c r="AF12" s="530"/>
      <c r="AG12" s="579"/>
      <c r="AH12" s="1" t="s">
        <v>87</v>
      </c>
      <c r="AI12" s="1" t="s">
        <v>101</v>
      </c>
      <c r="AJ12" s="1" t="s">
        <v>102</v>
      </c>
      <c r="AK12" s="1" t="s">
        <v>103</v>
      </c>
      <c r="AL12" s="1" t="s">
        <v>104</v>
      </c>
      <c r="AM12" s="1"/>
      <c r="AN12" s="1"/>
      <c r="AO12" s="1" t="s">
        <v>105</v>
      </c>
      <c r="AP12" s="1"/>
    </row>
    <row r="13" spans="1:42" ht="62.25" customHeight="1" x14ac:dyDescent="0.25">
      <c r="A13" s="582"/>
      <c r="B13" s="585"/>
      <c r="C13" s="549"/>
      <c r="D13" s="588"/>
      <c r="E13" s="28" t="s">
        <v>106</v>
      </c>
      <c r="F13" s="549"/>
      <c r="G13" s="552"/>
      <c r="H13" s="199"/>
      <c r="I13" s="4"/>
      <c r="J13" s="559"/>
      <c r="K13" s="153"/>
      <c r="L13" s="30" t="s">
        <v>143</v>
      </c>
      <c r="M13" s="5" t="s">
        <v>113</v>
      </c>
      <c r="N13" s="6">
        <f>IF(M13="PREVENIR",15,IF(M13="DETECTAR",10,IF(M13="NO ES UN CONTROL",0,"")))</f>
        <v>10</v>
      </c>
      <c r="O13" s="531" t="str">
        <f>IF(O10&lt;86,"DÉBIL",IF(O10&lt;96,"MODERADO",IF(O10&lt;101,"FUERTE","")))</f>
        <v>MODERADO</v>
      </c>
      <c r="P13" s="566"/>
      <c r="Q13" s="534" t="str">
        <f>IF(AND(O13="FUERTE",P10="FUERTE (SIEMPRE SE EJECUTA)"),"FUERTE",IF(OR(O13="DÉBIL",P10="DÉBIL (NO SE EJECUTA)"),"DÉBIL",IF(OR(O13="MODERADO",P10="MODERADO (ALGUNAS VECES)"),"MODERADO")))</f>
        <v>MODERADO</v>
      </c>
      <c r="R13" s="536" t="str">
        <f>IF(AND(O13="FUERTE",P10="FUERTE (SIEMPRE SE EJECUTA)"),"NO","SÍ")</f>
        <v>SÍ</v>
      </c>
      <c r="S13" s="538">
        <f>IF(AND($Q$13="FUERTE",$S$10="DIRECTAMENTE",$T$10="DIRECTAMENTE"),2,IF(AND($Q$13="FUERTE",$S$10="DIRECTAMENTE",$T$10="INDIRECTAMENTE"),2,IF(AND($Q$13="FUERTE",$S$10="DIRECTAMENTE",$T$10="NO DISMINUYE"),2,IF(AND($Q$13="FUERTE",$S$10="NO DISMINUYE",$T$10="DIRECTAMENTE"),0,IF(AND($Q$13="MODERADO",$S$10="DIRECTAMENTE",$T$10="DIRECTAMENTE"),1,IF(AND($Q$13="MODERADO",$S$10="DIRECTAMENTE",$T$10="INDIRECTAMENTE"),1,IF(AND($Q$13="MODERADO",$S$10="DIRECTAMENTE",$T$10="NO DISMINUYE"),1,IF(AND($Q$13="MODERADO",$S$10="NO DISMINUYE",$T$10="DIRECTAMENTE"),0,"N/A"))))))))</f>
        <v>1</v>
      </c>
      <c r="T13" s="575">
        <f>IF(AND($Q$13="FUERTE",$S$10="DIRECTAMENTE",$T$10="DIRECTAMENTE"),2,IF(AND($Q$13="FUERTE",$S$10="DIRECTAMENTE",$T$10="INDIRECTAMENTE"),1,IF(AND($Q$13="FUERTE",$S$10="DIRECTAMENTE",$T$10="NO DISMINUYE"),0,IF(AND($Q$13="FUERTE",$S$10="NO DISMINUYE",$T$10="DIRECTAMENTE"),2,IF(AND($Q$13="MODERADO",$S$10="DIRECTAMENTE",$T$10="DIRECTAMENTE"),1,IF(AND($Q$13="MODERADO",$S$10="DIRECTAMENTE",$T$10="INDIRECTAMENTE"),0,IF(AND($Q$13="MODERADO",$S$10="DIRECTAMENTE",$T$10="NO DISMINUYE"),0,IF(AND($Q$13="MODERADO",$S$10="NO DISMINUYE",$T$10="DIRECTAMENTE"),1,"N/A"))))))))</f>
        <v>1</v>
      </c>
      <c r="U13" s="175"/>
      <c r="V13" s="545"/>
      <c r="W13" s="338"/>
      <c r="X13" s="516"/>
      <c r="Y13" s="516"/>
      <c r="Z13" s="284"/>
      <c r="AA13" s="168"/>
      <c r="AB13" s="516"/>
      <c r="AC13" s="522"/>
      <c r="AD13" s="522"/>
      <c r="AE13" s="527"/>
      <c r="AF13" s="513" t="s">
        <v>154</v>
      </c>
      <c r="AG13" s="579"/>
      <c r="AH13" s="1" t="s">
        <v>86</v>
      </c>
      <c r="AI13" s="1"/>
      <c r="AJ13" s="1" t="s">
        <v>84</v>
      </c>
      <c r="AK13" s="1" t="s">
        <v>108</v>
      </c>
      <c r="AL13" s="1"/>
      <c r="AM13" s="1"/>
      <c r="AN13" s="1"/>
      <c r="AO13" s="1" t="s">
        <v>109</v>
      </c>
      <c r="AP13" s="1"/>
    </row>
    <row r="14" spans="1:42" ht="62.25" customHeight="1" x14ac:dyDescent="0.25">
      <c r="A14" s="582"/>
      <c r="B14" s="585"/>
      <c r="C14" s="549"/>
      <c r="D14" s="588"/>
      <c r="E14" s="328" t="s">
        <v>141</v>
      </c>
      <c r="F14" s="549"/>
      <c r="G14" s="552"/>
      <c r="H14" s="199"/>
      <c r="I14" s="4"/>
      <c r="J14" s="559"/>
      <c r="K14" s="153"/>
      <c r="L14" s="30" t="s">
        <v>110</v>
      </c>
      <c r="M14" s="5" t="s">
        <v>29</v>
      </c>
      <c r="N14" s="6">
        <f>IF(M14="CONFIABLE",15,IF(M14="NO CONFIABLE",0,""))</f>
        <v>15</v>
      </c>
      <c r="O14" s="532"/>
      <c r="P14" s="566"/>
      <c r="Q14" s="534"/>
      <c r="R14" s="536"/>
      <c r="S14" s="538"/>
      <c r="T14" s="576"/>
      <c r="U14" s="175"/>
      <c r="V14" s="545"/>
      <c r="W14" s="338"/>
      <c r="X14" s="516"/>
      <c r="Y14" s="516"/>
      <c r="Z14" s="33" t="s">
        <v>111</v>
      </c>
      <c r="AA14" s="168"/>
      <c r="AB14" s="516"/>
      <c r="AC14" s="522"/>
      <c r="AD14" s="522"/>
      <c r="AE14" s="527"/>
      <c r="AF14" s="513"/>
      <c r="AG14" s="579"/>
      <c r="AH14" s="1" t="s">
        <v>112</v>
      </c>
      <c r="AI14" s="1"/>
      <c r="AJ14" s="1" t="s">
        <v>113</v>
      </c>
      <c r="AK14" s="1" t="s">
        <v>107</v>
      </c>
      <c r="AL14" s="1" t="s">
        <v>114</v>
      </c>
      <c r="AM14" s="1"/>
      <c r="AN14" s="1"/>
      <c r="AO14" s="1" t="s">
        <v>115</v>
      </c>
      <c r="AP14" s="1"/>
    </row>
    <row r="15" spans="1:42" ht="62.25" customHeight="1" x14ac:dyDescent="0.25">
      <c r="A15" s="582"/>
      <c r="B15" s="585"/>
      <c r="C15" s="549"/>
      <c r="D15" s="588"/>
      <c r="E15" s="328"/>
      <c r="F15" s="549"/>
      <c r="G15" s="552"/>
      <c r="H15" s="199"/>
      <c r="I15" s="4"/>
      <c r="J15" s="559"/>
      <c r="K15" s="153"/>
      <c r="L15" s="30" t="s">
        <v>116</v>
      </c>
      <c r="M15" s="5" t="s">
        <v>37</v>
      </c>
      <c r="N15" s="6">
        <f>IF(M15="SE INVESTIGAN Y SE RESUELVEN OPORTUNAMENTE",15,IF(M15="NO SE INVESTIGAN Y SE RESUELVEN OPORTUNAMENTE",0,""))</f>
        <v>15</v>
      </c>
      <c r="O15" s="532"/>
      <c r="P15" s="566"/>
      <c r="Q15" s="534"/>
      <c r="R15" s="536"/>
      <c r="S15" s="538"/>
      <c r="T15" s="576"/>
      <c r="U15" s="175"/>
      <c r="V15" s="545"/>
      <c r="W15" s="338"/>
      <c r="X15" s="516"/>
      <c r="Y15" s="516"/>
      <c r="Z15" s="273" t="s">
        <v>148</v>
      </c>
      <c r="AA15" s="168"/>
      <c r="AB15" s="516"/>
      <c r="AC15" s="522"/>
      <c r="AD15" s="522"/>
      <c r="AE15" s="527"/>
      <c r="AF15" s="513"/>
      <c r="AG15" s="579"/>
      <c r="AH15" s="1" t="s">
        <v>94</v>
      </c>
      <c r="AI15" s="1"/>
      <c r="AJ15" s="1"/>
      <c r="AK15" s="1"/>
      <c r="AL15" s="1"/>
      <c r="AM15" s="1"/>
      <c r="AN15" s="1"/>
      <c r="AO15" s="1" t="s">
        <v>117</v>
      </c>
      <c r="AP15" s="1"/>
    </row>
    <row r="16" spans="1:42" ht="62.25" customHeight="1" thickBot="1" x14ac:dyDescent="0.3">
      <c r="A16" s="583"/>
      <c r="B16" s="586"/>
      <c r="C16" s="550"/>
      <c r="D16" s="589"/>
      <c r="E16" s="524"/>
      <c r="F16" s="550"/>
      <c r="G16" s="553"/>
      <c r="H16" s="557"/>
      <c r="I16" s="13"/>
      <c r="J16" s="560"/>
      <c r="K16" s="562"/>
      <c r="L16" s="32" t="s">
        <v>118</v>
      </c>
      <c r="M16" s="14" t="s">
        <v>48</v>
      </c>
      <c r="N16" s="15">
        <f>IF(M16="COMPLETA",10,IF(M16="INCOMPLETA",5,IF(M16="NO EXISTE",0,"")))</f>
        <v>10</v>
      </c>
      <c r="O16" s="533"/>
      <c r="P16" s="567"/>
      <c r="Q16" s="535"/>
      <c r="R16" s="537"/>
      <c r="S16" s="539"/>
      <c r="T16" s="577"/>
      <c r="U16" s="543"/>
      <c r="V16" s="546"/>
      <c r="W16" s="596"/>
      <c r="X16" s="517"/>
      <c r="Y16" s="517"/>
      <c r="Z16" s="525"/>
      <c r="AA16" s="520"/>
      <c r="AB16" s="517"/>
      <c r="AC16" s="523"/>
      <c r="AD16" s="523"/>
      <c r="AE16" s="528"/>
      <c r="AF16" s="514"/>
      <c r="AG16" s="580"/>
      <c r="AH16" s="1"/>
      <c r="AI16" s="1"/>
      <c r="AJ16" s="1"/>
      <c r="AK16" s="1"/>
      <c r="AL16" s="1"/>
      <c r="AM16" s="1"/>
      <c r="AN16" s="1"/>
      <c r="AO16" s="1" t="s">
        <v>119</v>
      </c>
      <c r="AP16" s="1"/>
    </row>
  </sheetData>
  <mergeCells count="85">
    <mergeCell ref="B3:E4"/>
    <mergeCell ref="F3:AC4"/>
    <mergeCell ref="AD3:AE3"/>
    <mergeCell ref="AF3:AG3"/>
    <mergeCell ref="AD4:AE4"/>
    <mergeCell ref="AF4:AG4"/>
    <mergeCell ref="A5:B5"/>
    <mergeCell ref="C5:F5"/>
    <mergeCell ref="G5:L5"/>
    <mergeCell ref="M5:V5"/>
    <mergeCell ref="Z5:AA5"/>
    <mergeCell ref="AF5:AG5"/>
    <mergeCell ref="A1:A4"/>
    <mergeCell ref="B1:E2"/>
    <mergeCell ref="F1:AC2"/>
    <mergeCell ref="AD1:AE1"/>
    <mergeCell ref="AF1:AG1"/>
    <mergeCell ref="AD2:AE2"/>
    <mergeCell ref="AF2:AG2"/>
    <mergeCell ref="A6:F6"/>
    <mergeCell ref="G6:AB6"/>
    <mergeCell ref="W10:W16"/>
    <mergeCell ref="AC6:AC9"/>
    <mergeCell ref="AD6:AG8"/>
    <mergeCell ref="A7:A9"/>
    <mergeCell ref="B7:B9"/>
    <mergeCell ref="C7:C9"/>
    <mergeCell ref="D7:D9"/>
    <mergeCell ref="E7:E9"/>
    <mergeCell ref="F7:F9"/>
    <mergeCell ref="G7:J7"/>
    <mergeCell ref="K7:T7"/>
    <mergeCell ref="U7:AB7"/>
    <mergeCell ref="G8:J8"/>
    <mergeCell ref="K8:K9"/>
    <mergeCell ref="V8:V9"/>
    <mergeCell ref="T13:T16"/>
    <mergeCell ref="AG10:AG16"/>
    <mergeCell ref="A10:A16"/>
    <mergeCell ref="B10:B16"/>
    <mergeCell ref="C10:C16"/>
    <mergeCell ref="D10:D16"/>
    <mergeCell ref="L8:L9"/>
    <mergeCell ref="M8:M9"/>
    <mergeCell ref="N8:N9"/>
    <mergeCell ref="O8:O9"/>
    <mergeCell ref="P8:P9"/>
    <mergeCell ref="W8:W9"/>
    <mergeCell ref="X8:X9"/>
    <mergeCell ref="Y8:AB8"/>
    <mergeCell ref="R10:R12"/>
    <mergeCell ref="S8:S9"/>
    <mergeCell ref="R8:R9"/>
    <mergeCell ref="T8:T9"/>
    <mergeCell ref="U8:U9"/>
    <mergeCell ref="Q8:Q9"/>
    <mergeCell ref="H10:H16"/>
    <mergeCell ref="J10:J16"/>
    <mergeCell ref="K10:K16"/>
    <mergeCell ref="O10:O12"/>
    <mergeCell ref="P10:P16"/>
    <mergeCell ref="Q10:Q12"/>
    <mergeCell ref="E14:E16"/>
    <mergeCell ref="Z15:Z16"/>
    <mergeCell ref="AD10:AD16"/>
    <mergeCell ref="AE10:AE16"/>
    <mergeCell ref="AF10:AF12"/>
    <mergeCell ref="O13:O16"/>
    <mergeCell ref="Q13:Q16"/>
    <mergeCell ref="R13:R16"/>
    <mergeCell ref="S13:S16"/>
    <mergeCell ref="S10:S11"/>
    <mergeCell ref="T10:T11"/>
    <mergeCell ref="U10:U16"/>
    <mergeCell ref="V10:V16"/>
    <mergeCell ref="E10:E12"/>
    <mergeCell ref="F10:F16"/>
    <mergeCell ref="G10:G16"/>
    <mergeCell ref="AF13:AF16"/>
    <mergeCell ref="X10:X16"/>
    <mergeCell ref="Y10:Y16"/>
    <mergeCell ref="Z10:Z13"/>
    <mergeCell ref="AA10:AA16"/>
    <mergeCell ref="AB10:AB16"/>
    <mergeCell ref="AC10:AC16"/>
  </mergeCells>
  <conditionalFormatting sqref="U10:U16">
    <cfRule type="containsText" dxfId="79" priority="9" operator="containsText" text="EXTREMO">
      <formula>NOT(ISERROR(SEARCH("EXTREMO",U10)))</formula>
    </cfRule>
    <cfRule type="containsText" dxfId="78" priority="10" operator="containsText" text="MODERADO">
      <formula>NOT(ISERROR(SEARCH("MODERADO",U10)))</formula>
    </cfRule>
    <cfRule type="containsText" dxfId="77" priority="11" operator="containsText" text="ALTO">
      <formula>NOT(ISERROR(SEARCH("ALTO",U10)))</formula>
    </cfRule>
    <cfRule type="containsText" dxfId="76" priority="12" operator="containsText" text="BAJO">
      <formula>NOT(ISERROR(SEARCH("BAJO",U10)))</formula>
    </cfRule>
  </conditionalFormatting>
  <conditionalFormatting sqref="J10:J16">
    <cfRule type="containsText" dxfId="75" priority="1" operator="containsText" text="EXTREMO">
      <formula>NOT(ISERROR(SEARCH("EXTREMO",J10)))</formula>
    </cfRule>
    <cfRule type="containsText" dxfId="74" priority="2" operator="containsText" text="ALTO">
      <formula>NOT(ISERROR(SEARCH("ALTO",J10)))</formula>
    </cfRule>
    <cfRule type="containsText" dxfId="73" priority="3" operator="containsText" text="MODERADO">
      <formula>NOT(ISERROR(SEARCH("MODERADO",J10)))</formula>
    </cfRule>
    <cfRule type="containsText" dxfId="72" priority="4" operator="containsText" text="BAJO">
      <formula>NOT(ISERROR(SEARCH("BAJO",J10)))</formula>
    </cfRule>
  </conditionalFormatting>
  <dataValidations count="15">
    <dataValidation type="list" allowBlank="1" showInputMessage="1" showErrorMessage="1" sqref="M13" xr:uid="{DF3E83F7-E827-41D4-9D70-8EC7813050C7}">
      <formula1>$AJ$14:$AL$14</formula1>
    </dataValidation>
    <dataValidation type="list" allowBlank="1" showInputMessage="1" showErrorMessage="1" sqref="AA10:AA16" xr:uid="{6A4E54ED-50A7-4299-B181-DF3551F4B7C9}">
      <formula1>$AN$10:$AN$11</formula1>
    </dataValidation>
    <dataValidation type="list" allowBlank="1" showInputMessage="1" showErrorMessage="1" sqref="T10 S10:S11" xr:uid="{3993155C-8C7B-472E-BF88-20C663FE241B}">
      <formula1>$AH$13:$AH$15</formula1>
    </dataValidation>
    <dataValidation type="list" allowBlank="1" showInputMessage="1" showErrorMessage="1" sqref="D10:D16" xr:uid="{F75690B9-320E-48CE-88AF-3008B34897E4}">
      <formula1>$AJ$13:$AK$13</formula1>
    </dataValidation>
    <dataValidation type="list" allowBlank="1" showInputMessage="1" showErrorMessage="1" sqref="V10:V16" xr:uid="{6F7C15BA-07C8-43F7-9DB3-EA011C717F84}">
      <formula1>$AI$12:$AK$12</formula1>
    </dataValidation>
    <dataValidation type="list" allowBlank="1" showInputMessage="1" showErrorMessage="1" sqref="P10" xr:uid="{EDDBC3DB-91F3-4817-A532-7D28217786C7}">
      <formula1>$AH$8:$AJ$8</formula1>
    </dataValidation>
    <dataValidation type="list" allowBlank="1" showInputMessage="1" showErrorMessage="1" sqref="M15" xr:uid="{8E3CFAC4-75A6-40F4-AAD1-9F34E51B3EEE}">
      <formula1>$AH$6:$AI$6</formula1>
    </dataValidation>
    <dataValidation type="list" allowBlank="1" showInputMessage="1" showErrorMessage="1" sqref="M14" xr:uid="{27D28193-0F75-4F4D-8D32-298C19D42BA7}">
      <formula1>$AH$5:$AI$5</formula1>
    </dataValidation>
    <dataValidation type="list" allowBlank="1" showInputMessage="1" showErrorMessage="1" sqref="M12" xr:uid="{87D107BE-D318-40EB-845A-229C9EA9EBD2}">
      <formula1>#REF!</formula1>
    </dataValidation>
    <dataValidation type="list" allowBlank="1" showInputMessage="1" showErrorMessage="1" sqref="M11" xr:uid="{9ECA6DED-0CE3-4D86-A286-D1DCAA54D3E6}">
      <formula1>$AH$4:$AI$4</formula1>
    </dataValidation>
    <dataValidation type="list" allowBlank="1" showInputMessage="1" showErrorMessage="1" sqref="M10" xr:uid="{47CAD802-F707-465A-99CA-6FF7C8FCEAFA}">
      <formula1>$AH$2:$AH$3</formula1>
    </dataValidation>
    <dataValidation type="list" allowBlank="1" showInputMessage="1" showErrorMessage="1" sqref="M16" xr:uid="{F2859424-D928-4BD9-B7C5-0D6120E7EAE8}">
      <formula1>$AH$7:$AJ$7</formula1>
    </dataValidation>
    <dataValidation type="list" allowBlank="1" showInputMessage="1" showErrorMessage="1" sqref="H10:H16" xr:uid="{7F1943C0-07F6-410F-9F18-E3142E305EB7}">
      <formula1>$AL$10:$AL$12</formula1>
    </dataValidation>
    <dataValidation type="list" allowBlank="1" showInputMessage="1" showErrorMessage="1" sqref="G10:G16" xr:uid="{FA3A349F-7306-42A5-ADBF-5E396EF7BB60}">
      <formula1>$AL$1:$AL$5</formula1>
    </dataValidation>
    <dataValidation type="list" allowBlank="1" showInputMessage="1" showErrorMessage="1" sqref="U10:U16" xr:uid="{875FAE8B-339D-4F30-B148-B151CDA432FA}">
      <formula1>$AO$8:$AO$22</formula1>
    </dataValidation>
  </dataValidation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6E8ACE-FAD5-45E1-9AAC-134C121FFA68}">
  <dimension ref="A1:AP29"/>
  <sheetViews>
    <sheetView topLeftCell="A19" zoomScale="55" zoomScaleNormal="55" workbookViewId="0">
      <selection activeCell="A30" sqref="A30:XFD33"/>
    </sheetView>
  </sheetViews>
  <sheetFormatPr baseColWidth="10" defaultRowHeight="15" x14ac:dyDescent="0.25"/>
  <cols>
    <col min="1" max="1" width="32.5703125" style="79" customWidth="1"/>
    <col min="2" max="2" width="17.140625" style="79" customWidth="1"/>
    <col min="3" max="3" width="19.42578125" style="79" customWidth="1"/>
    <col min="4" max="4" width="22.5703125" style="79" customWidth="1"/>
    <col min="5" max="5" width="22.28515625" style="79" customWidth="1"/>
    <col min="6" max="6" width="23.5703125" style="79" customWidth="1"/>
    <col min="7" max="7" width="18.28515625" style="79" bestFit="1" customWidth="1"/>
    <col min="8" max="8" width="14.5703125" style="79" customWidth="1"/>
    <col min="9" max="9" width="20.85546875" style="79" hidden="1" customWidth="1"/>
    <col min="10" max="10" width="21.140625" style="79" customWidth="1"/>
    <col min="11" max="11" width="19.42578125" style="79" customWidth="1"/>
    <col min="12" max="12" width="26.5703125" style="79" customWidth="1"/>
    <col min="13" max="13" width="19.5703125" style="79" customWidth="1"/>
    <col min="14" max="14" width="0" style="79" hidden="1" customWidth="1"/>
    <col min="15" max="17" width="17.42578125" style="79" customWidth="1"/>
    <col min="18" max="18" width="19.7109375" style="79" customWidth="1"/>
    <col min="19" max="21" width="25.140625" style="79" customWidth="1"/>
    <col min="22" max="22" width="16.5703125" style="79" customWidth="1"/>
    <col min="23" max="23" width="22.42578125" style="79" customWidth="1"/>
    <col min="24" max="28" width="25.42578125" style="79" customWidth="1"/>
    <col min="29" max="29" width="16.42578125" style="79" customWidth="1"/>
    <col min="30" max="30" width="18.85546875" style="79" customWidth="1"/>
    <col min="31" max="31" width="25.42578125" style="79" customWidth="1"/>
    <col min="32" max="33" width="34.85546875" style="79" customWidth="1"/>
    <col min="34" max="41" width="11.42578125" style="79" hidden="1" customWidth="1"/>
    <col min="42" max="42" width="0" style="79" hidden="1" customWidth="1"/>
    <col min="43" max="16384" width="11.42578125" style="79"/>
  </cols>
  <sheetData>
    <row r="1" spans="1:42" ht="27" customHeight="1" x14ac:dyDescent="0.25">
      <c r="A1" s="728"/>
      <c r="B1" s="729" t="s">
        <v>0</v>
      </c>
      <c r="C1" s="730"/>
      <c r="D1" s="730"/>
      <c r="E1" s="731"/>
      <c r="F1" s="729" t="s">
        <v>1</v>
      </c>
      <c r="G1" s="730"/>
      <c r="H1" s="730"/>
      <c r="I1" s="730"/>
      <c r="J1" s="730"/>
      <c r="K1" s="730"/>
      <c r="L1" s="730"/>
      <c r="M1" s="730"/>
      <c r="N1" s="730"/>
      <c r="O1" s="730"/>
      <c r="P1" s="730"/>
      <c r="Q1" s="730"/>
      <c r="R1" s="730"/>
      <c r="S1" s="730"/>
      <c r="T1" s="730"/>
      <c r="U1" s="730"/>
      <c r="V1" s="730"/>
      <c r="W1" s="730"/>
      <c r="X1" s="730"/>
      <c r="Y1" s="730"/>
      <c r="Z1" s="730"/>
      <c r="AA1" s="730"/>
      <c r="AB1" s="730"/>
      <c r="AC1" s="731"/>
      <c r="AD1" s="658" t="s">
        <v>2</v>
      </c>
      <c r="AE1" s="660"/>
      <c r="AF1" s="658" t="s">
        <v>132</v>
      </c>
      <c r="AG1" s="660"/>
      <c r="AK1" s="79" t="s">
        <v>3</v>
      </c>
      <c r="AL1" s="79" t="s">
        <v>9</v>
      </c>
      <c r="AN1" s="79" t="s">
        <v>5</v>
      </c>
    </row>
    <row r="2" spans="1:42" ht="27" customHeight="1" x14ac:dyDescent="0.25">
      <c r="A2" s="728"/>
      <c r="B2" s="732"/>
      <c r="C2" s="733"/>
      <c r="D2" s="733"/>
      <c r="E2" s="734"/>
      <c r="F2" s="732"/>
      <c r="G2" s="733"/>
      <c r="H2" s="733"/>
      <c r="I2" s="733"/>
      <c r="J2" s="733"/>
      <c r="K2" s="733"/>
      <c r="L2" s="733"/>
      <c r="M2" s="733"/>
      <c r="N2" s="733"/>
      <c r="O2" s="733"/>
      <c r="P2" s="733"/>
      <c r="Q2" s="733"/>
      <c r="R2" s="733"/>
      <c r="S2" s="733"/>
      <c r="T2" s="733"/>
      <c r="U2" s="733"/>
      <c r="V2" s="733"/>
      <c r="W2" s="733"/>
      <c r="X2" s="733"/>
      <c r="Y2" s="733"/>
      <c r="Z2" s="733"/>
      <c r="AA2" s="733"/>
      <c r="AB2" s="733"/>
      <c r="AC2" s="734"/>
      <c r="AD2" s="658" t="s">
        <v>6</v>
      </c>
      <c r="AE2" s="660"/>
      <c r="AF2" s="735" t="s">
        <v>134</v>
      </c>
      <c r="AG2" s="736"/>
      <c r="AH2" s="79" t="s">
        <v>7</v>
      </c>
      <c r="AI2" s="79" t="s">
        <v>8</v>
      </c>
      <c r="AL2" s="79" t="s">
        <v>16</v>
      </c>
      <c r="AN2" s="79" t="s">
        <v>10</v>
      </c>
    </row>
    <row r="3" spans="1:42" ht="27" customHeight="1" x14ac:dyDescent="0.25">
      <c r="A3" s="728"/>
      <c r="B3" s="729" t="s">
        <v>11</v>
      </c>
      <c r="C3" s="730"/>
      <c r="D3" s="730"/>
      <c r="E3" s="731"/>
      <c r="F3" s="729" t="s">
        <v>12</v>
      </c>
      <c r="G3" s="730"/>
      <c r="H3" s="730"/>
      <c r="I3" s="730"/>
      <c r="J3" s="730"/>
      <c r="K3" s="730"/>
      <c r="L3" s="730"/>
      <c r="M3" s="730"/>
      <c r="N3" s="730"/>
      <c r="O3" s="730"/>
      <c r="P3" s="730"/>
      <c r="Q3" s="730"/>
      <c r="R3" s="730"/>
      <c r="S3" s="730"/>
      <c r="T3" s="730"/>
      <c r="U3" s="730"/>
      <c r="V3" s="730"/>
      <c r="W3" s="730"/>
      <c r="X3" s="730"/>
      <c r="Y3" s="730"/>
      <c r="Z3" s="730"/>
      <c r="AA3" s="730"/>
      <c r="AB3" s="730"/>
      <c r="AC3" s="731"/>
      <c r="AD3" s="658" t="s">
        <v>13</v>
      </c>
      <c r="AE3" s="660"/>
      <c r="AF3" s="658" t="s">
        <v>133</v>
      </c>
      <c r="AG3" s="660"/>
      <c r="AH3" s="79" t="s">
        <v>14</v>
      </c>
      <c r="AI3" s="79" t="s">
        <v>15</v>
      </c>
      <c r="AL3" s="79" t="s">
        <v>22</v>
      </c>
      <c r="AN3" s="79" t="s">
        <v>17</v>
      </c>
    </row>
    <row r="4" spans="1:42" ht="27" customHeight="1" x14ac:dyDescent="0.25">
      <c r="A4" s="728"/>
      <c r="B4" s="732"/>
      <c r="C4" s="733"/>
      <c r="D4" s="733"/>
      <c r="E4" s="734"/>
      <c r="F4" s="732"/>
      <c r="G4" s="733"/>
      <c r="H4" s="733"/>
      <c r="I4" s="733"/>
      <c r="J4" s="733"/>
      <c r="K4" s="733"/>
      <c r="L4" s="733"/>
      <c r="M4" s="733"/>
      <c r="N4" s="733"/>
      <c r="O4" s="733"/>
      <c r="P4" s="733"/>
      <c r="Q4" s="733"/>
      <c r="R4" s="733"/>
      <c r="S4" s="733"/>
      <c r="T4" s="733"/>
      <c r="U4" s="733"/>
      <c r="V4" s="733"/>
      <c r="W4" s="733"/>
      <c r="X4" s="733"/>
      <c r="Y4" s="733"/>
      <c r="Z4" s="733"/>
      <c r="AA4" s="733"/>
      <c r="AB4" s="733"/>
      <c r="AC4" s="734"/>
      <c r="AD4" s="658" t="s">
        <v>18</v>
      </c>
      <c r="AE4" s="660"/>
      <c r="AF4" s="725">
        <v>43846</v>
      </c>
      <c r="AG4" s="660"/>
      <c r="AH4" s="79" t="s">
        <v>19</v>
      </c>
      <c r="AI4" s="79" t="s">
        <v>20</v>
      </c>
      <c r="AK4" s="79" t="s">
        <v>21</v>
      </c>
      <c r="AL4" s="79" t="s">
        <v>135</v>
      </c>
      <c r="AN4" s="79" t="s">
        <v>23</v>
      </c>
    </row>
    <row r="5" spans="1:42" x14ac:dyDescent="0.25">
      <c r="A5" s="394" t="s">
        <v>24</v>
      </c>
      <c r="B5" s="394"/>
      <c r="C5" s="726">
        <v>43851</v>
      </c>
      <c r="D5" s="727"/>
      <c r="E5" s="727"/>
      <c r="F5" s="727"/>
      <c r="G5" s="447"/>
      <c r="H5" s="448"/>
      <c r="I5" s="448"/>
      <c r="J5" s="448"/>
      <c r="K5" s="448"/>
      <c r="L5" s="449"/>
      <c r="M5" s="400" t="s">
        <v>211</v>
      </c>
      <c r="N5" s="401"/>
      <c r="O5" s="401"/>
      <c r="P5" s="401"/>
      <c r="Q5" s="401"/>
      <c r="R5" s="401"/>
      <c r="S5" s="401"/>
      <c r="T5" s="401"/>
      <c r="U5" s="401"/>
      <c r="V5" s="402"/>
      <c r="W5" s="80" t="s">
        <v>25</v>
      </c>
      <c r="X5" s="115" t="s">
        <v>161</v>
      </c>
      <c r="Y5" s="82" t="s">
        <v>26</v>
      </c>
      <c r="Z5" s="403"/>
      <c r="AA5" s="404"/>
      <c r="AB5" s="80" t="s">
        <v>27</v>
      </c>
      <c r="AC5" s="70"/>
      <c r="AD5" s="83" t="s">
        <v>28</v>
      </c>
      <c r="AE5" s="70"/>
      <c r="AF5" s="450"/>
      <c r="AG5" s="450"/>
      <c r="AH5" s="79" t="s">
        <v>29</v>
      </c>
      <c r="AI5" s="79" t="s">
        <v>30</v>
      </c>
      <c r="AJ5" s="79" t="s">
        <v>31</v>
      </c>
      <c r="AL5" s="79" t="s">
        <v>136</v>
      </c>
      <c r="AN5" s="79" t="s">
        <v>32</v>
      </c>
    </row>
    <row r="6" spans="1:42" x14ac:dyDescent="0.25">
      <c r="A6" s="713" t="s">
        <v>33</v>
      </c>
      <c r="B6" s="713"/>
      <c r="C6" s="713"/>
      <c r="D6" s="713"/>
      <c r="E6" s="713"/>
      <c r="F6" s="713"/>
      <c r="G6" s="714" t="s">
        <v>34</v>
      </c>
      <c r="H6" s="715"/>
      <c r="I6" s="715"/>
      <c r="J6" s="715"/>
      <c r="K6" s="715"/>
      <c r="L6" s="715"/>
      <c r="M6" s="715"/>
      <c r="N6" s="715"/>
      <c r="O6" s="715"/>
      <c r="P6" s="715"/>
      <c r="Q6" s="715"/>
      <c r="R6" s="715"/>
      <c r="S6" s="715"/>
      <c r="T6" s="715"/>
      <c r="U6" s="715"/>
      <c r="V6" s="715"/>
      <c r="W6" s="715"/>
      <c r="X6" s="720"/>
      <c r="Y6" s="715"/>
      <c r="Z6" s="715"/>
      <c r="AA6" s="715"/>
      <c r="AB6" s="716"/>
      <c r="AC6" s="718" t="s">
        <v>35</v>
      </c>
      <c r="AD6" s="722" t="s">
        <v>36</v>
      </c>
      <c r="AE6" s="723"/>
      <c r="AF6" s="723"/>
      <c r="AG6" s="723"/>
      <c r="AH6" s="79" t="s">
        <v>37</v>
      </c>
      <c r="AI6" s="79" t="s">
        <v>38</v>
      </c>
      <c r="AN6" s="79" t="s">
        <v>39</v>
      </c>
    </row>
    <row r="7" spans="1:42" x14ac:dyDescent="0.25">
      <c r="A7" s="711" t="s">
        <v>40</v>
      </c>
      <c r="B7" s="709" t="s">
        <v>41</v>
      </c>
      <c r="C7" s="711" t="s">
        <v>42</v>
      </c>
      <c r="D7" s="711" t="s">
        <v>5</v>
      </c>
      <c r="E7" s="711" t="s">
        <v>43</v>
      </c>
      <c r="F7" s="713" t="s">
        <v>44</v>
      </c>
      <c r="G7" s="713" t="s">
        <v>45</v>
      </c>
      <c r="H7" s="713"/>
      <c r="I7" s="713"/>
      <c r="J7" s="713"/>
      <c r="K7" s="714" t="s">
        <v>46</v>
      </c>
      <c r="L7" s="715"/>
      <c r="M7" s="715"/>
      <c r="N7" s="715"/>
      <c r="O7" s="715"/>
      <c r="P7" s="715"/>
      <c r="Q7" s="715"/>
      <c r="R7" s="715"/>
      <c r="S7" s="715"/>
      <c r="T7" s="716"/>
      <c r="U7" s="714" t="s">
        <v>47</v>
      </c>
      <c r="V7" s="715"/>
      <c r="W7" s="715"/>
      <c r="X7" s="715"/>
      <c r="Y7" s="715"/>
      <c r="Z7" s="715"/>
      <c r="AA7" s="715"/>
      <c r="AB7" s="716"/>
      <c r="AC7" s="721"/>
      <c r="AD7" s="722"/>
      <c r="AE7" s="723"/>
      <c r="AF7" s="723"/>
      <c r="AG7" s="723"/>
      <c r="AH7" s="79" t="s">
        <v>48</v>
      </c>
      <c r="AI7" s="79" t="s">
        <v>49</v>
      </c>
      <c r="AJ7" s="79" t="s">
        <v>50</v>
      </c>
      <c r="AK7" s="120"/>
      <c r="AL7" s="120"/>
      <c r="AM7" s="120"/>
      <c r="AN7" s="120"/>
      <c r="AO7" s="120"/>
      <c r="AP7" s="120"/>
    </row>
    <row r="8" spans="1:42" x14ac:dyDescent="0.25">
      <c r="A8" s="711"/>
      <c r="B8" s="719"/>
      <c r="C8" s="711"/>
      <c r="D8" s="711"/>
      <c r="E8" s="711"/>
      <c r="F8" s="713"/>
      <c r="G8" s="717" t="s">
        <v>51</v>
      </c>
      <c r="H8" s="717"/>
      <c r="I8" s="717"/>
      <c r="J8" s="717"/>
      <c r="K8" s="707" t="s">
        <v>52</v>
      </c>
      <c r="L8" s="711" t="s">
        <v>53</v>
      </c>
      <c r="M8" s="713" t="s">
        <v>54</v>
      </c>
      <c r="N8" s="718" t="s">
        <v>55</v>
      </c>
      <c r="O8" s="711" t="s">
        <v>56</v>
      </c>
      <c r="P8" s="719" t="s">
        <v>57</v>
      </c>
      <c r="Q8" s="709" t="s">
        <v>58</v>
      </c>
      <c r="R8" s="711" t="s">
        <v>59</v>
      </c>
      <c r="S8" s="709" t="s">
        <v>60</v>
      </c>
      <c r="T8" s="709" t="s">
        <v>61</v>
      </c>
      <c r="U8" s="708" t="s">
        <v>62</v>
      </c>
      <c r="V8" s="711" t="s">
        <v>63</v>
      </c>
      <c r="W8" s="707" t="s">
        <v>64</v>
      </c>
      <c r="X8" s="709" t="s">
        <v>65</v>
      </c>
      <c r="Y8" s="711" t="s">
        <v>66</v>
      </c>
      <c r="Z8" s="711"/>
      <c r="AA8" s="711"/>
      <c r="AB8" s="711"/>
      <c r="AC8" s="721"/>
      <c r="AD8" s="724"/>
      <c r="AE8" s="720"/>
      <c r="AF8" s="720"/>
      <c r="AG8" s="720"/>
      <c r="AH8" s="120" t="s">
        <v>67</v>
      </c>
      <c r="AI8" s="120" t="s">
        <v>68</v>
      </c>
      <c r="AJ8" s="120" t="s">
        <v>69</v>
      </c>
      <c r="AK8" s="120"/>
      <c r="AL8" s="120" t="s">
        <v>70</v>
      </c>
      <c r="AM8" s="120"/>
      <c r="AN8" s="120"/>
      <c r="AO8" s="79" t="s">
        <v>71</v>
      </c>
      <c r="AP8" s="120"/>
    </row>
    <row r="9" spans="1:42" ht="49.5" customHeight="1" x14ac:dyDescent="0.25">
      <c r="A9" s="709"/>
      <c r="B9" s="710"/>
      <c r="C9" s="709"/>
      <c r="D9" s="709"/>
      <c r="E9" s="709"/>
      <c r="F9" s="718"/>
      <c r="G9" s="122" t="s">
        <v>4</v>
      </c>
      <c r="H9" s="122" t="s">
        <v>3</v>
      </c>
      <c r="I9" s="122"/>
      <c r="J9" s="123" t="s">
        <v>72</v>
      </c>
      <c r="K9" s="708"/>
      <c r="L9" s="711"/>
      <c r="M9" s="713"/>
      <c r="N9" s="717"/>
      <c r="O9" s="711"/>
      <c r="P9" s="710"/>
      <c r="Q9" s="710"/>
      <c r="R9" s="711"/>
      <c r="S9" s="710"/>
      <c r="T9" s="710"/>
      <c r="U9" s="712"/>
      <c r="V9" s="711"/>
      <c r="W9" s="708"/>
      <c r="X9" s="710"/>
      <c r="Y9" s="124" t="s">
        <v>73</v>
      </c>
      <c r="Z9" s="124" t="s">
        <v>74</v>
      </c>
      <c r="AA9" s="125" t="s">
        <v>75</v>
      </c>
      <c r="AB9" s="125" t="s">
        <v>76</v>
      </c>
      <c r="AC9" s="717"/>
      <c r="AD9" s="124" t="s">
        <v>77</v>
      </c>
      <c r="AE9" s="124" t="s">
        <v>78</v>
      </c>
      <c r="AF9" s="124" t="s">
        <v>79</v>
      </c>
      <c r="AG9" s="124" t="s">
        <v>80</v>
      </c>
      <c r="AH9" s="120" t="s">
        <v>81</v>
      </c>
      <c r="AI9" s="120" t="s">
        <v>15</v>
      </c>
      <c r="AJ9" s="120"/>
      <c r="AK9" s="120"/>
      <c r="AL9" s="120" t="s">
        <v>82</v>
      </c>
      <c r="AM9" s="120"/>
      <c r="AN9" s="120"/>
      <c r="AO9" s="79" t="s">
        <v>83</v>
      </c>
      <c r="AP9" s="120"/>
    </row>
    <row r="10" spans="1:42" ht="45.75" customHeight="1" x14ac:dyDescent="0.25">
      <c r="A10" s="693" t="s">
        <v>370</v>
      </c>
      <c r="B10" s="695" t="s">
        <v>371</v>
      </c>
      <c r="C10" s="652" t="s">
        <v>372</v>
      </c>
      <c r="D10" s="700" t="s">
        <v>84</v>
      </c>
      <c r="E10" s="701" t="s">
        <v>373</v>
      </c>
      <c r="F10" s="702" t="s">
        <v>374</v>
      </c>
      <c r="G10" s="705" t="s">
        <v>22</v>
      </c>
      <c r="H10" s="705" t="s">
        <v>95</v>
      </c>
      <c r="I10" s="126" t="str">
        <f>CONCATENATE(G10,H10)</f>
        <v>POSIBLEMAYOR</v>
      </c>
      <c r="J10" s="175" t="s">
        <v>115</v>
      </c>
      <c r="K10" s="685" t="s">
        <v>375</v>
      </c>
      <c r="L10" s="127" t="s">
        <v>85</v>
      </c>
      <c r="M10" s="128" t="s">
        <v>7</v>
      </c>
      <c r="N10" s="129">
        <f>IF(M10="ASIGNADO",15,IF(M10="NO ASIGNADO",0,""))</f>
        <v>15</v>
      </c>
      <c r="O10" s="687">
        <f>SUM(N10:N16)</f>
        <v>100</v>
      </c>
      <c r="P10" s="689" t="s">
        <v>67</v>
      </c>
      <c r="Q10" s="690">
        <f>IF(Q13="DÉBIL",0,IF(Q13="MODERADO",50,IF(Q13="FUERTE",100,"")))</f>
        <v>100</v>
      </c>
      <c r="R10" s="691"/>
      <c r="S10" s="174" t="s">
        <v>86</v>
      </c>
      <c r="T10" s="174" t="s">
        <v>86</v>
      </c>
      <c r="U10" s="680" t="s">
        <v>115</v>
      </c>
      <c r="V10" s="682" t="s">
        <v>87</v>
      </c>
      <c r="W10" s="684" t="s">
        <v>376</v>
      </c>
      <c r="X10" s="663" t="s">
        <v>377</v>
      </c>
      <c r="Y10" s="664" t="s">
        <v>378</v>
      </c>
      <c r="Z10" s="653" t="s">
        <v>147</v>
      </c>
      <c r="AA10" s="677" t="s">
        <v>88</v>
      </c>
      <c r="AB10" s="663" t="s">
        <v>379</v>
      </c>
      <c r="AC10" s="635"/>
      <c r="AD10" s="635"/>
      <c r="AE10" s="661" t="s">
        <v>380</v>
      </c>
      <c r="AF10" s="663" t="s">
        <v>381</v>
      </c>
      <c r="AG10" s="663"/>
      <c r="AH10" s="79" t="s">
        <v>89</v>
      </c>
      <c r="AI10" s="79" t="s">
        <v>90</v>
      </c>
      <c r="AJ10" s="79" t="s">
        <v>21</v>
      </c>
      <c r="AK10" s="79" t="s">
        <v>71</v>
      </c>
      <c r="AL10" s="79" t="s">
        <v>21</v>
      </c>
      <c r="AN10" s="79" t="s">
        <v>91</v>
      </c>
      <c r="AO10" s="79" t="s">
        <v>92</v>
      </c>
    </row>
    <row r="11" spans="1:42" ht="63.75" customHeight="1" x14ac:dyDescent="0.25">
      <c r="A11" s="694"/>
      <c r="B11" s="696"/>
      <c r="C11" s="698"/>
      <c r="D11" s="396"/>
      <c r="E11" s="651"/>
      <c r="F11" s="703"/>
      <c r="G11" s="705"/>
      <c r="H11" s="705"/>
      <c r="I11" s="126" t="str">
        <f>IF(I10="RARA VEZINSIGNIFICANTE","1. BAJO",IF(I10="RARA VEZMENOR","2. BAJO",IF(I10="IMPROBABLEINSIGNIFICANTE","3. BAJO",IF(I10="IMPROBABLEMENOR","4. BAJO",IF(I10="POSIBLEINSIGNIFICANTE","5. BAJO",IF(I10="RARA VEZMODERADO","1. MODERADO",IF(I10="IMPROBABLEMODERADO","2. MODERADO",IF(I10="POSIBLEMENOR","3. MODERADO",IF(I10="PROBABLEINSIGNIFICANTE","4. MODERADO",IF(I10="RARA VEZMAYOR","1. ALTO",IF(I10="IMPROBABLEMAYOR","2. ALTO",IF(I10="POSIBLEMODERADO","3. ALTO",IF(I10="PROBABLEMENOR","4. ALTO",IF(I10="PROBABLEMODERADO","5. ALTO",IF(I10="CASI SEGUROINSIGNIFICANTE","6. ALTO",IF(I10="CASI SEGUROMENOR","7. ALTO",IF(I10="RARA VEZCATASTRÓFICO","1. EXTREMO",IF(I10="IMPROBABLECATASTRÓFICO","2. EXTREMO",IF(I10="POSIBLEMAYOR","3. EXTREMO",IF(I10="POSIBLECATASTRÓFICO","4. EXTREMO",IF(I10="PROBABLEMAYOR","5. EXTREMO",IF(I10="PROBABLECATASTRÓFICO","6. EXTREMO",IF(I10="CASI SEGUROMODERADO","7. EXTREMO",IF(I10="CASI SEGUROMAYOR","8. EXTREMO",IF(I10="CASI SEGUROCATASTRÓFICO","9. EXTREMO","")))))))))))))))))))))))))</f>
        <v>3. EXTREMO</v>
      </c>
      <c r="J11" s="175"/>
      <c r="K11" s="686"/>
      <c r="L11" s="127" t="s">
        <v>93</v>
      </c>
      <c r="M11" s="130" t="s">
        <v>19</v>
      </c>
      <c r="N11" s="131">
        <f>IF(M11="ADECUADO",15,IF(M11="INADECUADO",0,""))</f>
        <v>15</v>
      </c>
      <c r="O11" s="688"/>
      <c r="P11" s="669"/>
      <c r="Q11" s="690"/>
      <c r="R11" s="692"/>
      <c r="S11" s="174"/>
      <c r="T11" s="174"/>
      <c r="U11" s="680"/>
      <c r="V11" s="683"/>
      <c r="W11" s="635"/>
      <c r="X11" s="635"/>
      <c r="Y11" s="674"/>
      <c r="Z11" s="676"/>
      <c r="AA11" s="678"/>
      <c r="AB11" s="635"/>
      <c r="AC11" s="635"/>
      <c r="AD11" s="635"/>
      <c r="AE11" s="661"/>
      <c r="AF11" s="663"/>
      <c r="AG11" s="663"/>
      <c r="AH11" s="79" t="s">
        <v>86</v>
      </c>
      <c r="AI11" s="79" t="s">
        <v>94</v>
      </c>
      <c r="AL11" s="79" t="s">
        <v>95</v>
      </c>
      <c r="AN11" s="79" t="s">
        <v>88</v>
      </c>
      <c r="AO11" s="79" t="s">
        <v>96</v>
      </c>
    </row>
    <row r="12" spans="1:42" ht="90.75" customHeight="1" x14ac:dyDescent="0.25">
      <c r="A12" s="694"/>
      <c r="B12" s="696"/>
      <c r="C12" s="698"/>
      <c r="D12" s="396"/>
      <c r="E12" s="651"/>
      <c r="F12" s="703"/>
      <c r="G12" s="705"/>
      <c r="H12" s="705"/>
      <c r="I12" s="126" t="str">
        <f>IF(OR(I11="1. BAJO",I11="2. BAJO",I11="3. BAJO",I11="4. BAJO",I11="5. BAJO"),"BAJO",IF(OR(I11="1. MODERADO",I11="2. MODERADO",I11="3. MODERADO",I11="4. MODERADO"),"MODERADO",IF(OR(I11="1. ALTO",I11="2. ALTO",I11="3. ALTO",I11="4. ALTO",I11="5. ALTO",I11="6. ALTO",I11="7. ALTO"),"ALTO",IF(OR(I11="1. EXTREMO",I11="2. EXTREMO",I11="3. EXTREMO",I11="4. EXTREMO",I11="5. EXTREMO",I11="6. EXTREMO",I11="7. EXTREMO",I11="8. EXTREMO",I11="9. EXTREMO"),"EXTREMO",""))))</f>
        <v>EXTREMO</v>
      </c>
      <c r="J12" s="175"/>
      <c r="K12" s="686"/>
      <c r="L12" s="132" t="s">
        <v>97</v>
      </c>
      <c r="M12" s="130" t="s">
        <v>98</v>
      </c>
      <c r="N12" s="131">
        <f>IF(M12="OPORTUNA",15,IF(M12="INOPORTUNA",0,""))</f>
        <v>15</v>
      </c>
      <c r="O12" s="688"/>
      <c r="P12" s="669"/>
      <c r="Q12" s="690"/>
      <c r="R12" s="692"/>
      <c r="S12" s="133" t="s">
        <v>99</v>
      </c>
      <c r="T12" s="133" t="s">
        <v>100</v>
      </c>
      <c r="U12" s="680"/>
      <c r="V12" s="683"/>
      <c r="W12" s="635"/>
      <c r="X12" s="635"/>
      <c r="Y12" s="674"/>
      <c r="Z12" s="676"/>
      <c r="AA12" s="678"/>
      <c r="AB12" s="635"/>
      <c r="AC12" s="635"/>
      <c r="AD12" s="635"/>
      <c r="AE12" s="661"/>
      <c r="AF12" s="663"/>
      <c r="AG12" s="663"/>
      <c r="AH12" s="79" t="s">
        <v>87</v>
      </c>
      <c r="AI12" s="79" t="s">
        <v>101</v>
      </c>
      <c r="AJ12" s="79" t="s">
        <v>102</v>
      </c>
      <c r="AK12" s="79" t="s">
        <v>103</v>
      </c>
      <c r="AL12" s="79" t="s">
        <v>104</v>
      </c>
      <c r="AO12" s="79" t="s">
        <v>105</v>
      </c>
    </row>
    <row r="13" spans="1:42" ht="123" customHeight="1" x14ac:dyDescent="0.25">
      <c r="A13" s="694"/>
      <c r="B13" s="696"/>
      <c r="C13" s="698"/>
      <c r="D13" s="396"/>
      <c r="E13" s="134" t="s">
        <v>106</v>
      </c>
      <c r="F13" s="703"/>
      <c r="G13" s="705"/>
      <c r="H13" s="705"/>
      <c r="I13" s="126"/>
      <c r="J13" s="175"/>
      <c r="K13" s="686"/>
      <c r="L13" s="127" t="s">
        <v>143</v>
      </c>
      <c r="M13" s="130" t="s">
        <v>107</v>
      </c>
      <c r="N13" s="131">
        <f>IF(M13="PREVENIR",15,IF(M13="DETECTAR",10,IF(M13="NO ES UN CONTROL",0,"")))</f>
        <v>15</v>
      </c>
      <c r="O13" s="665" t="str">
        <f>IF(O10&lt;86,"DÉBIL",IF(O10&lt;96,"MODERADO",IF(O10&lt;101,"FUERTE","")))</f>
        <v>FUERTE</v>
      </c>
      <c r="P13" s="669"/>
      <c r="Q13" s="667" t="str">
        <f>IF(AND(O13="FUERTE",P10="FUERTE (SIEMPRE SE EJECUTA)"),"FUERTE",IF(OR(O13="DÉBIL",P10="DÉBIL (NO SE EJECUTA)"),"DÉBIL",IF(OR(O13="MODERADO",P10="MODERADO (ALGUNAS VECES)"),"MODERADO")))</f>
        <v>FUERTE</v>
      </c>
      <c r="R13" s="669" t="str">
        <f>IF(AND(O13="FUERTE",P10="FUERTE (SIEMPRE SE EJECUTA)"),"NO","SÍ")</f>
        <v>NO</v>
      </c>
      <c r="S13" s="671">
        <f>IF(AND($Q$13="FUERTE",$S$10="DIRECTAMENTE",$T$10="DIRECTAMENTE"),2,IF(AND($Q$13="FUERTE",$S$10="DIRECTAMENTE",$T$10="INDIRECTAMENTE"),2,IF(AND($Q$13="FUERTE",$S$10="DIRECTAMENTE",$T$10="NO DISMINUYE"),2,IF(AND($Q$13="FUERTE",$S$10="NO DISMINUYE",$T$10="DIRECTAMENTE"),0,IF(AND($Q$13="MODERADO",$S$10="DIRECTAMENTE",$T$10="DIRECTAMENTE"),1,IF(AND($Q$13="MODERADO",$S$10="DIRECTAMENTE",$T$10="INDIRECTAMENTE"),1,IF(AND($Q$13="MODERADO",$S$10="DIRECTAMENTE",$T$10="NO DISMINUYE"),1,IF(AND($Q$13="MODERADO",$S$10="NO DISMINUYE",$T$10="DIRECTAMENTE"),0,"N/A"))))))))</f>
        <v>2</v>
      </c>
      <c r="T13" s="672">
        <f>IF(AND($Q$13="FUERTE",$S$10="DIRECTAMENTE",$T$10="DIRECTAMENTE"),2,IF(AND($Q$13="FUERTE",$S$10="DIRECTAMENTE",$T$10="INDIRECTAMENTE"),1,IF(AND($Q$13="FUERTE",$S$10="DIRECTAMENTE",$T$10="NO DISMINUYE"),0,IF(AND($Q$13="FUERTE",$S$10="NO DISMINUYE",$T$10="DIRECTAMENTE"),2,IF(AND($Q$13="MODERADO",$S$10="DIRECTAMENTE",$T$10="DIRECTAMENTE"),1,IF(AND($Q$13="MODERADO",$S$10="DIRECTAMENTE",$T$10="INDIRECTAMENTE"),0,IF(AND($Q$13="MODERADO",$S$10="DIRECTAMENTE",$T$10="NO DISMINUYE"),0,IF(AND($Q$13="MODERADO",$S$10="NO DISMINUYE",$T$10="DIRECTAMENTE"),1,"N/A"))))))))</f>
        <v>2</v>
      </c>
      <c r="U13" s="680"/>
      <c r="V13" s="683"/>
      <c r="W13" s="635"/>
      <c r="X13" s="635"/>
      <c r="Y13" s="674"/>
      <c r="Z13" s="654"/>
      <c r="AA13" s="678"/>
      <c r="AB13" s="635"/>
      <c r="AC13" s="635"/>
      <c r="AD13" s="635"/>
      <c r="AE13" s="661"/>
      <c r="AF13" s="663" t="s">
        <v>382</v>
      </c>
      <c r="AG13" s="663"/>
      <c r="AH13" s="79" t="s">
        <v>86</v>
      </c>
      <c r="AJ13" s="79" t="s">
        <v>84</v>
      </c>
      <c r="AK13" s="79" t="s">
        <v>108</v>
      </c>
      <c r="AO13" s="79" t="s">
        <v>109</v>
      </c>
    </row>
    <row r="14" spans="1:42" ht="91.5" customHeight="1" x14ac:dyDescent="0.25">
      <c r="A14" s="694"/>
      <c r="B14" s="696"/>
      <c r="C14" s="698"/>
      <c r="D14" s="396"/>
      <c r="E14" s="651" t="s">
        <v>383</v>
      </c>
      <c r="F14" s="703"/>
      <c r="G14" s="705"/>
      <c r="H14" s="705"/>
      <c r="I14" s="126"/>
      <c r="J14" s="175"/>
      <c r="K14" s="686"/>
      <c r="L14" s="127" t="s">
        <v>110</v>
      </c>
      <c r="M14" s="130" t="s">
        <v>29</v>
      </c>
      <c r="N14" s="131">
        <f>IF(M14="CONFIABLE",15,IF(M14="NO CONFIABLE",0,""))</f>
        <v>15</v>
      </c>
      <c r="O14" s="666"/>
      <c r="P14" s="669"/>
      <c r="Q14" s="667"/>
      <c r="R14" s="669"/>
      <c r="S14" s="671"/>
      <c r="T14" s="673"/>
      <c r="U14" s="680"/>
      <c r="V14" s="683"/>
      <c r="W14" s="635"/>
      <c r="X14" s="635"/>
      <c r="Y14" s="674"/>
      <c r="Z14" s="134" t="s">
        <v>111</v>
      </c>
      <c r="AA14" s="678"/>
      <c r="AB14" s="635"/>
      <c r="AC14" s="635"/>
      <c r="AD14" s="635"/>
      <c r="AE14" s="661"/>
      <c r="AF14" s="663"/>
      <c r="AG14" s="663"/>
      <c r="AH14" s="79" t="s">
        <v>112</v>
      </c>
      <c r="AJ14" s="79" t="s">
        <v>113</v>
      </c>
      <c r="AK14" s="79" t="s">
        <v>107</v>
      </c>
      <c r="AL14" s="79" t="s">
        <v>114</v>
      </c>
      <c r="AO14" s="79" t="s">
        <v>115</v>
      </c>
    </row>
    <row r="15" spans="1:42" ht="62.25" customHeight="1" x14ac:dyDescent="0.25">
      <c r="A15" s="694"/>
      <c r="B15" s="696"/>
      <c r="C15" s="698"/>
      <c r="D15" s="396"/>
      <c r="E15" s="651"/>
      <c r="F15" s="703"/>
      <c r="G15" s="705"/>
      <c r="H15" s="705"/>
      <c r="I15" s="126"/>
      <c r="J15" s="175"/>
      <c r="K15" s="686"/>
      <c r="L15" s="127" t="s">
        <v>116</v>
      </c>
      <c r="M15" s="130" t="s">
        <v>37</v>
      </c>
      <c r="N15" s="131">
        <f>IF(M15="SE INVESTIGAN Y SE RESUELVEN OPORTUNAMENTE",15,IF(M15="NO SE INVESTIGAN Y SE RESUELVEN OPORTUNAMENTE",0,""))</f>
        <v>15</v>
      </c>
      <c r="O15" s="666"/>
      <c r="P15" s="669"/>
      <c r="Q15" s="667"/>
      <c r="R15" s="669"/>
      <c r="S15" s="671"/>
      <c r="T15" s="673"/>
      <c r="U15" s="680"/>
      <c r="V15" s="683"/>
      <c r="W15" s="635"/>
      <c r="X15" s="635"/>
      <c r="Y15" s="674"/>
      <c r="Z15" s="664" t="s">
        <v>384</v>
      </c>
      <c r="AA15" s="678"/>
      <c r="AB15" s="635"/>
      <c r="AC15" s="635"/>
      <c r="AD15" s="635"/>
      <c r="AE15" s="661"/>
      <c r="AF15" s="663"/>
      <c r="AG15" s="663"/>
      <c r="AH15" s="79" t="s">
        <v>94</v>
      </c>
      <c r="AO15" s="79" t="s">
        <v>117</v>
      </c>
    </row>
    <row r="16" spans="1:42" ht="88.5" customHeight="1" x14ac:dyDescent="0.25">
      <c r="A16" s="694"/>
      <c r="B16" s="697"/>
      <c r="C16" s="698"/>
      <c r="D16" s="677"/>
      <c r="E16" s="652"/>
      <c r="F16" s="703"/>
      <c r="G16" s="706"/>
      <c r="H16" s="706"/>
      <c r="I16" s="126"/>
      <c r="J16" s="176"/>
      <c r="K16" s="686"/>
      <c r="L16" s="135" t="s">
        <v>118</v>
      </c>
      <c r="M16" s="136" t="s">
        <v>48</v>
      </c>
      <c r="N16" s="137">
        <f>IF(M16="COMPLETA",10,IF(M16="INCOMPLETA",5,IF(M16="NO EXISTE",0,"")))</f>
        <v>10</v>
      </c>
      <c r="O16" s="666"/>
      <c r="P16" s="670"/>
      <c r="Q16" s="668"/>
      <c r="R16" s="670"/>
      <c r="S16" s="672"/>
      <c r="T16" s="673"/>
      <c r="U16" s="681"/>
      <c r="V16" s="683"/>
      <c r="W16" s="653"/>
      <c r="X16" s="653"/>
      <c r="Y16" s="675"/>
      <c r="Z16" s="675"/>
      <c r="AA16" s="679"/>
      <c r="AB16" s="653"/>
      <c r="AC16" s="653"/>
      <c r="AD16" s="653"/>
      <c r="AE16" s="662"/>
      <c r="AF16" s="664"/>
      <c r="AG16" s="664"/>
      <c r="AO16" s="79" t="s">
        <v>119</v>
      </c>
    </row>
    <row r="17" spans="1:42" ht="45.75" customHeight="1" x14ac:dyDescent="0.25">
      <c r="A17" s="693" t="s">
        <v>370</v>
      </c>
      <c r="B17" s="695" t="s">
        <v>371</v>
      </c>
      <c r="C17" s="652" t="s">
        <v>385</v>
      </c>
      <c r="D17" s="700" t="s">
        <v>84</v>
      </c>
      <c r="E17" s="701" t="s">
        <v>386</v>
      </c>
      <c r="F17" s="702" t="s">
        <v>387</v>
      </c>
      <c r="G17" s="705" t="s">
        <v>135</v>
      </c>
      <c r="H17" s="705" t="s">
        <v>95</v>
      </c>
      <c r="I17" s="126" t="str">
        <f>CONCATENATE(G17,H17)</f>
        <v>PROBABLEMAYOR</v>
      </c>
      <c r="J17" s="175" t="s">
        <v>115</v>
      </c>
      <c r="K17" s="685" t="s">
        <v>388</v>
      </c>
      <c r="L17" s="127" t="s">
        <v>85</v>
      </c>
      <c r="M17" s="128" t="s">
        <v>7</v>
      </c>
      <c r="N17" s="129">
        <f>IF(M17="ASIGNADO",15,IF(M17="NO ASIGNADO",0,""))</f>
        <v>15</v>
      </c>
      <c r="O17" s="687">
        <f>SUM(N17:N23)</f>
        <v>100</v>
      </c>
      <c r="P17" s="689" t="s">
        <v>67</v>
      </c>
      <c r="Q17" s="690">
        <f>IF(Q20="DÉBIL",0,IF(Q20="MODERADO",50,IF(Q20="FUERTE",100,"")))</f>
        <v>100</v>
      </c>
      <c r="R17" s="691"/>
      <c r="S17" s="174" t="s">
        <v>86</v>
      </c>
      <c r="T17" s="174" t="s">
        <v>86</v>
      </c>
      <c r="U17" s="680" t="s">
        <v>115</v>
      </c>
      <c r="V17" s="682" t="s">
        <v>87</v>
      </c>
      <c r="W17" s="684" t="s">
        <v>389</v>
      </c>
      <c r="X17" s="663" t="s">
        <v>390</v>
      </c>
      <c r="Y17" s="664" t="s">
        <v>391</v>
      </c>
      <c r="Z17" s="653" t="s">
        <v>147</v>
      </c>
      <c r="AA17" s="677" t="s">
        <v>88</v>
      </c>
      <c r="AB17" s="663" t="s">
        <v>392</v>
      </c>
      <c r="AC17" s="635"/>
      <c r="AD17" s="635"/>
      <c r="AE17" s="661" t="s">
        <v>393</v>
      </c>
      <c r="AF17" s="663" t="s">
        <v>394</v>
      </c>
      <c r="AG17" s="663"/>
      <c r="AH17" s="79" t="s">
        <v>89</v>
      </c>
      <c r="AI17" s="79" t="s">
        <v>90</v>
      </c>
      <c r="AJ17" s="79" t="s">
        <v>21</v>
      </c>
      <c r="AK17" s="79" t="s">
        <v>71</v>
      </c>
      <c r="AL17" s="79" t="s">
        <v>21</v>
      </c>
      <c r="AN17" s="79" t="s">
        <v>91</v>
      </c>
      <c r="AO17" s="79" t="s">
        <v>92</v>
      </c>
    </row>
    <row r="18" spans="1:42" ht="63.75" customHeight="1" x14ac:dyDescent="0.25">
      <c r="A18" s="694"/>
      <c r="B18" s="696"/>
      <c r="C18" s="698"/>
      <c r="D18" s="396"/>
      <c r="E18" s="651"/>
      <c r="F18" s="703"/>
      <c r="G18" s="705"/>
      <c r="H18" s="705"/>
      <c r="I18" s="126" t="str">
        <f>IF(I17="RARA VEZINSIGNIFICANTE","1. BAJO",IF(I17="RARA VEZMENOR","2. BAJO",IF(I17="IMPROBABLEINSIGNIFICANTE","3. BAJO",IF(I17="IMPROBABLEMENOR","4. BAJO",IF(I17="POSIBLEINSIGNIFICANTE","5. BAJO",IF(I17="RARA VEZMODERADO","1. MODERADO",IF(I17="IMPROBABLEMODERADO","2. MODERADO",IF(I17="POSIBLEMENOR","3. MODERADO",IF(I17="PROBABLEINSIGNIFICANTE","4. MODERADO",IF(I17="RARA VEZMAYOR","1. ALTO",IF(I17="IMPROBABLEMAYOR","2. ALTO",IF(I17="POSIBLEMODERADO","3. ALTO",IF(I17="PROBABLEMENOR","4. ALTO",IF(I17="PROBABLEMODERADO","5. ALTO",IF(I17="CASI SEGUROINSIGNIFICANTE","6. ALTO",IF(I17="CASI SEGUROMENOR","7. ALTO",IF(I17="RARA VEZCATASTRÓFICO","1. EXTREMO",IF(I17="IMPROBABLECATASTRÓFICO","2. EXTREMO",IF(I17="POSIBLEMAYOR","3. EXTREMO",IF(I17="POSIBLECATASTRÓFICO","4. EXTREMO",IF(I17="PROBABLEMAYOR","5. EXTREMO",IF(I17="PROBABLECATASTRÓFICO","6. EXTREMO",IF(I17="CASI SEGUROMODERADO","7. EXTREMO",IF(I17="CASI SEGUROMAYOR","8. EXTREMO",IF(I17="CASI SEGUROCATASTRÓFICO","9. EXTREMO","")))))))))))))))))))))))))</f>
        <v>5. EXTREMO</v>
      </c>
      <c r="J18" s="175"/>
      <c r="K18" s="686"/>
      <c r="L18" s="127" t="s">
        <v>93</v>
      </c>
      <c r="M18" s="130" t="s">
        <v>19</v>
      </c>
      <c r="N18" s="131">
        <f>IF(M18="ADECUADO",15,IF(M18="INADECUADO",0,""))</f>
        <v>15</v>
      </c>
      <c r="O18" s="688"/>
      <c r="P18" s="669"/>
      <c r="Q18" s="690"/>
      <c r="R18" s="692"/>
      <c r="S18" s="174"/>
      <c r="T18" s="174"/>
      <c r="U18" s="680"/>
      <c r="V18" s="683"/>
      <c r="W18" s="635"/>
      <c r="X18" s="635"/>
      <c r="Y18" s="674"/>
      <c r="Z18" s="676"/>
      <c r="AA18" s="678"/>
      <c r="AB18" s="663"/>
      <c r="AC18" s="635"/>
      <c r="AD18" s="635"/>
      <c r="AE18" s="661"/>
      <c r="AF18" s="663"/>
      <c r="AG18" s="663"/>
      <c r="AH18" s="79" t="s">
        <v>86</v>
      </c>
      <c r="AI18" s="79" t="s">
        <v>94</v>
      </c>
      <c r="AL18" s="79" t="s">
        <v>95</v>
      </c>
      <c r="AN18" s="79" t="s">
        <v>88</v>
      </c>
      <c r="AO18" s="79" t="s">
        <v>96</v>
      </c>
    </row>
    <row r="19" spans="1:42" ht="90.75" customHeight="1" x14ac:dyDescent="0.25">
      <c r="A19" s="694"/>
      <c r="B19" s="696"/>
      <c r="C19" s="698"/>
      <c r="D19" s="396"/>
      <c r="E19" s="651"/>
      <c r="F19" s="703"/>
      <c r="G19" s="705"/>
      <c r="H19" s="705"/>
      <c r="I19" s="126" t="str">
        <f>IF(OR(I18="1. BAJO",I18="2. BAJO",I18="3. BAJO",I18="4. BAJO",I18="5. BAJO"),"BAJO",IF(OR(I18="1. MODERADO",I18="2. MODERADO",I18="3. MODERADO",I18="4. MODERADO"),"MODERADO",IF(OR(I18="1. ALTO",I18="2. ALTO",I18="3. ALTO",I18="4. ALTO",I18="5. ALTO",I18="6. ALTO",I18="7. ALTO"),"ALTO",IF(OR(I18="1. EXTREMO",I18="2. EXTREMO",I18="3. EXTREMO",I18="4. EXTREMO",I18="5. EXTREMO",I18="6. EXTREMO",I18="7. EXTREMO",I18="8. EXTREMO",I18="9. EXTREMO"),"EXTREMO",""))))</f>
        <v>EXTREMO</v>
      </c>
      <c r="J19" s="175"/>
      <c r="K19" s="686"/>
      <c r="L19" s="132" t="s">
        <v>97</v>
      </c>
      <c r="M19" s="130" t="s">
        <v>98</v>
      </c>
      <c r="N19" s="131">
        <f>IF(M19="OPORTUNA",15,IF(M19="INOPORTUNA",0,""))</f>
        <v>15</v>
      </c>
      <c r="O19" s="688"/>
      <c r="P19" s="669"/>
      <c r="Q19" s="690"/>
      <c r="R19" s="692"/>
      <c r="S19" s="133" t="s">
        <v>99</v>
      </c>
      <c r="T19" s="133" t="s">
        <v>100</v>
      </c>
      <c r="U19" s="680"/>
      <c r="V19" s="683"/>
      <c r="W19" s="635"/>
      <c r="X19" s="635"/>
      <c r="Y19" s="674"/>
      <c r="Z19" s="676"/>
      <c r="AA19" s="678"/>
      <c r="AB19" s="663"/>
      <c r="AC19" s="635"/>
      <c r="AD19" s="635"/>
      <c r="AE19" s="661"/>
      <c r="AF19" s="663"/>
      <c r="AG19" s="663"/>
      <c r="AH19" s="79" t="s">
        <v>87</v>
      </c>
      <c r="AI19" s="79" t="s">
        <v>101</v>
      </c>
      <c r="AJ19" s="79" t="s">
        <v>102</v>
      </c>
      <c r="AK19" s="79" t="s">
        <v>103</v>
      </c>
      <c r="AL19" s="79" t="s">
        <v>104</v>
      </c>
      <c r="AO19" s="79" t="s">
        <v>105</v>
      </c>
    </row>
    <row r="20" spans="1:42" ht="123" customHeight="1" x14ac:dyDescent="0.25">
      <c r="A20" s="694"/>
      <c r="B20" s="696"/>
      <c r="C20" s="698"/>
      <c r="D20" s="396"/>
      <c r="E20" s="134" t="s">
        <v>106</v>
      </c>
      <c r="F20" s="703"/>
      <c r="G20" s="705"/>
      <c r="H20" s="705"/>
      <c r="I20" s="126"/>
      <c r="J20" s="175"/>
      <c r="K20" s="686"/>
      <c r="L20" s="127" t="s">
        <v>143</v>
      </c>
      <c r="M20" s="130" t="s">
        <v>107</v>
      </c>
      <c r="N20" s="131">
        <f>IF(M20="PREVENIR",15,IF(M20="DETECTAR",10,IF(M20="NO ES UN CONTROL",0,"")))</f>
        <v>15</v>
      </c>
      <c r="O20" s="665" t="str">
        <f>IF(O17&lt;86,"DÉBIL",IF(O17&lt;96,"MODERADO",IF(O17&lt;101,"FUERTE","")))</f>
        <v>FUERTE</v>
      </c>
      <c r="P20" s="669"/>
      <c r="Q20" s="667" t="str">
        <f>IF(AND(O20="FUERTE",P17="FUERTE (SIEMPRE SE EJECUTA)"),"FUERTE",IF(OR(O20="DÉBIL",P17="DÉBIL (NO SE EJECUTA)"),"DÉBIL",IF(OR(O20="MODERADO",P17="MODERADO (ALGUNAS VECES)"),"MODERADO")))</f>
        <v>FUERTE</v>
      </c>
      <c r="R20" s="669" t="str">
        <f>IF(AND(O20="FUERTE",P17="FUERTE (SIEMPRE SE EJECUTA)"),"NO","SÍ")</f>
        <v>NO</v>
      </c>
      <c r="S20" s="671">
        <f>IF(AND($Q$13="FUERTE",$S$10="DIRECTAMENTE",$T$10="DIRECTAMENTE"),2,IF(AND($Q$13="FUERTE",$S$10="DIRECTAMENTE",$T$10="INDIRECTAMENTE"),2,IF(AND($Q$13="FUERTE",$S$10="DIRECTAMENTE",$T$10="NO DISMINUYE"),2,IF(AND($Q$13="FUERTE",$S$10="NO DISMINUYE",$T$10="DIRECTAMENTE"),0,IF(AND($Q$13="MODERADO",$S$10="DIRECTAMENTE",$T$10="DIRECTAMENTE"),1,IF(AND($Q$13="MODERADO",$S$10="DIRECTAMENTE",$T$10="INDIRECTAMENTE"),1,IF(AND($Q$13="MODERADO",$S$10="DIRECTAMENTE",$T$10="NO DISMINUYE"),1,IF(AND($Q$13="MODERADO",$S$10="NO DISMINUYE",$T$10="DIRECTAMENTE"),0,"N/A"))))))))</f>
        <v>2</v>
      </c>
      <c r="T20" s="672">
        <f>IF(AND($Q$13="FUERTE",$S$10="DIRECTAMENTE",$T$10="DIRECTAMENTE"),2,IF(AND($Q$13="FUERTE",$S$10="DIRECTAMENTE",$T$10="INDIRECTAMENTE"),1,IF(AND($Q$13="FUERTE",$S$10="DIRECTAMENTE",$T$10="NO DISMINUYE"),0,IF(AND($Q$13="FUERTE",$S$10="NO DISMINUYE",$T$10="DIRECTAMENTE"),2,IF(AND($Q$13="MODERADO",$S$10="DIRECTAMENTE",$T$10="DIRECTAMENTE"),1,IF(AND($Q$13="MODERADO",$S$10="DIRECTAMENTE",$T$10="INDIRECTAMENTE"),0,IF(AND($Q$13="MODERADO",$S$10="DIRECTAMENTE",$T$10="NO DISMINUYE"),0,IF(AND($Q$13="MODERADO",$S$10="NO DISMINUYE",$T$10="DIRECTAMENTE"),1,"N/A"))))))))</f>
        <v>2</v>
      </c>
      <c r="U20" s="680"/>
      <c r="V20" s="683"/>
      <c r="W20" s="635"/>
      <c r="X20" s="635"/>
      <c r="Y20" s="674"/>
      <c r="Z20" s="654"/>
      <c r="AA20" s="678"/>
      <c r="AB20" s="663"/>
      <c r="AC20" s="635"/>
      <c r="AD20" s="635"/>
      <c r="AE20" s="661"/>
      <c r="AF20" s="663" t="s">
        <v>395</v>
      </c>
      <c r="AG20" s="663"/>
      <c r="AH20" s="79" t="s">
        <v>86</v>
      </c>
      <c r="AJ20" s="79" t="s">
        <v>84</v>
      </c>
      <c r="AK20" s="79" t="s">
        <v>108</v>
      </c>
      <c r="AO20" s="79" t="s">
        <v>109</v>
      </c>
    </row>
    <row r="21" spans="1:42" ht="91.5" customHeight="1" x14ac:dyDescent="0.25">
      <c r="A21" s="694"/>
      <c r="B21" s="696"/>
      <c r="C21" s="698"/>
      <c r="D21" s="396"/>
      <c r="E21" s="651" t="s">
        <v>396</v>
      </c>
      <c r="F21" s="703"/>
      <c r="G21" s="705"/>
      <c r="H21" s="705"/>
      <c r="I21" s="126"/>
      <c r="J21" s="175"/>
      <c r="K21" s="686"/>
      <c r="L21" s="127" t="s">
        <v>110</v>
      </c>
      <c r="M21" s="130" t="s">
        <v>29</v>
      </c>
      <c r="N21" s="131">
        <f>IF(M21="CONFIABLE",15,IF(M21="NO CONFIABLE",0,""))</f>
        <v>15</v>
      </c>
      <c r="O21" s="666"/>
      <c r="P21" s="669"/>
      <c r="Q21" s="667"/>
      <c r="R21" s="669"/>
      <c r="S21" s="671"/>
      <c r="T21" s="673"/>
      <c r="U21" s="680"/>
      <c r="V21" s="683"/>
      <c r="W21" s="635"/>
      <c r="X21" s="635"/>
      <c r="Y21" s="674"/>
      <c r="Z21" s="134" t="s">
        <v>111</v>
      </c>
      <c r="AA21" s="678"/>
      <c r="AB21" s="663"/>
      <c r="AC21" s="635"/>
      <c r="AD21" s="635"/>
      <c r="AE21" s="661"/>
      <c r="AF21" s="663"/>
      <c r="AG21" s="663"/>
      <c r="AH21" s="79" t="s">
        <v>112</v>
      </c>
      <c r="AJ21" s="79" t="s">
        <v>113</v>
      </c>
      <c r="AK21" s="79" t="s">
        <v>107</v>
      </c>
      <c r="AL21" s="79" t="s">
        <v>114</v>
      </c>
      <c r="AO21" s="79" t="s">
        <v>115</v>
      </c>
    </row>
    <row r="22" spans="1:42" ht="93.75" customHeight="1" x14ac:dyDescent="0.25">
      <c r="A22" s="694"/>
      <c r="B22" s="696"/>
      <c r="C22" s="698"/>
      <c r="D22" s="396"/>
      <c r="E22" s="651"/>
      <c r="F22" s="703"/>
      <c r="G22" s="705"/>
      <c r="H22" s="705"/>
      <c r="I22" s="126"/>
      <c r="J22" s="175"/>
      <c r="K22" s="686"/>
      <c r="L22" s="127" t="s">
        <v>116</v>
      </c>
      <c r="M22" s="130" t="s">
        <v>37</v>
      </c>
      <c r="N22" s="131">
        <f>IF(M22="SE INVESTIGAN Y SE RESUELVEN OPORTUNAMENTE",15,IF(M22="NO SE INVESTIGAN Y SE RESUELVEN OPORTUNAMENTE",0,""))</f>
        <v>15</v>
      </c>
      <c r="O22" s="666"/>
      <c r="P22" s="669"/>
      <c r="Q22" s="667"/>
      <c r="R22" s="669"/>
      <c r="S22" s="671"/>
      <c r="T22" s="673"/>
      <c r="U22" s="680"/>
      <c r="V22" s="683"/>
      <c r="W22" s="635"/>
      <c r="X22" s="635"/>
      <c r="Y22" s="674"/>
      <c r="Z22" s="653" t="s">
        <v>397</v>
      </c>
      <c r="AA22" s="678"/>
      <c r="AB22" s="663"/>
      <c r="AC22" s="635"/>
      <c r="AD22" s="635"/>
      <c r="AE22" s="661"/>
      <c r="AF22" s="663"/>
      <c r="AG22" s="663"/>
      <c r="AH22" s="79" t="s">
        <v>94</v>
      </c>
      <c r="AO22" s="79" t="s">
        <v>117</v>
      </c>
    </row>
    <row r="23" spans="1:42" ht="81" customHeight="1" x14ac:dyDescent="0.25">
      <c r="A23" s="694"/>
      <c r="B23" s="697"/>
      <c r="C23" s="699"/>
      <c r="D23" s="677"/>
      <c r="E23" s="652"/>
      <c r="F23" s="704"/>
      <c r="G23" s="706"/>
      <c r="H23" s="706"/>
      <c r="I23" s="126"/>
      <c r="J23" s="176"/>
      <c r="K23" s="686"/>
      <c r="L23" s="135" t="s">
        <v>118</v>
      </c>
      <c r="M23" s="136" t="s">
        <v>48</v>
      </c>
      <c r="N23" s="137">
        <f>IF(M23="COMPLETA",10,IF(M23="INCOMPLETA",5,IF(M23="NO EXISTE",0,"")))</f>
        <v>10</v>
      </c>
      <c r="O23" s="666"/>
      <c r="P23" s="670"/>
      <c r="Q23" s="668"/>
      <c r="R23" s="670"/>
      <c r="S23" s="672"/>
      <c r="T23" s="673"/>
      <c r="U23" s="681"/>
      <c r="V23" s="683"/>
      <c r="W23" s="653"/>
      <c r="X23" s="653"/>
      <c r="Y23" s="675"/>
      <c r="Z23" s="654"/>
      <c r="AA23" s="679"/>
      <c r="AB23" s="664"/>
      <c r="AC23" s="653"/>
      <c r="AD23" s="653"/>
      <c r="AE23" s="662"/>
      <c r="AF23" s="664"/>
      <c r="AG23" s="664"/>
      <c r="AO23" s="79" t="s">
        <v>119</v>
      </c>
    </row>
    <row r="24" spans="1:42" ht="15" customHeight="1" x14ac:dyDescent="0.25">
      <c r="A24" s="638" t="s">
        <v>120</v>
      </c>
      <c r="B24" s="648"/>
      <c r="C24" s="648"/>
      <c r="D24" s="648"/>
      <c r="E24" s="648"/>
      <c r="F24" s="648"/>
      <c r="G24" s="648"/>
      <c r="H24" s="648"/>
      <c r="I24" s="648"/>
      <c r="J24" s="648"/>
      <c r="K24" s="648"/>
      <c r="L24" s="648"/>
      <c r="M24" s="648"/>
      <c r="N24" s="648"/>
      <c r="O24" s="648"/>
      <c r="P24" s="648"/>
      <c r="Q24" s="648"/>
      <c r="R24" s="648"/>
      <c r="S24" s="648"/>
      <c r="T24" s="648"/>
      <c r="U24" s="648"/>
      <c r="V24" s="648"/>
      <c r="W24" s="648"/>
      <c r="X24" s="648"/>
      <c r="Y24" s="648"/>
      <c r="Z24" s="648"/>
      <c r="AA24" s="648"/>
      <c r="AB24" s="648"/>
      <c r="AC24" s="648"/>
      <c r="AD24" s="648"/>
      <c r="AE24" s="648"/>
      <c r="AF24" s="648"/>
      <c r="AG24" s="649"/>
      <c r="AO24" s="79" t="s">
        <v>121</v>
      </c>
    </row>
    <row r="25" spans="1:42" ht="30" customHeight="1" x14ac:dyDescent="0.25">
      <c r="A25" s="645" t="s">
        <v>122</v>
      </c>
      <c r="B25" s="646"/>
      <c r="C25" s="646"/>
      <c r="D25" s="646"/>
      <c r="E25" s="646"/>
      <c r="F25" s="646"/>
      <c r="G25" s="646"/>
      <c r="H25" s="646"/>
      <c r="I25" s="646"/>
      <c r="J25" s="646"/>
      <c r="K25" s="646"/>
      <c r="L25" s="646"/>
      <c r="M25" s="646"/>
      <c r="N25" s="646"/>
      <c r="O25" s="646"/>
      <c r="P25" s="646"/>
      <c r="Q25" s="646"/>
      <c r="R25" s="646"/>
      <c r="S25" s="646"/>
      <c r="T25" s="646"/>
      <c r="U25" s="646"/>
      <c r="V25" s="646"/>
      <c r="W25" s="646"/>
      <c r="X25" s="646"/>
      <c r="Y25" s="646"/>
      <c r="Z25" s="646"/>
      <c r="AA25" s="646"/>
      <c r="AB25" s="646"/>
      <c r="AC25" s="646"/>
      <c r="AD25" s="646"/>
      <c r="AE25" s="646"/>
      <c r="AF25" s="646"/>
      <c r="AG25" s="647"/>
      <c r="AO25" s="79" t="s">
        <v>123</v>
      </c>
    </row>
    <row r="26" spans="1:42" ht="30" customHeight="1" x14ac:dyDescent="0.25">
      <c r="A26" s="655" t="s">
        <v>124</v>
      </c>
      <c r="B26" s="656"/>
      <c r="C26" s="655" t="s">
        <v>125</v>
      </c>
      <c r="D26" s="657"/>
      <c r="E26" s="657"/>
      <c r="F26" s="657"/>
      <c r="G26" s="657"/>
      <c r="H26" s="657"/>
      <c r="I26" s="657"/>
      <c r="J26" s="657"/>
      <c r="K26" s="657"/>
      <c r="L26" s="657"/>
      <c r="M26" s="657"/>
      <c r="N26" s="657"/>
      <c r="O26" s="657"/>
      <c r="P26" s="657"/>
      <c r="Q26" s="657"/>
      <c r="R26" s="657"/>
      <c r="S26" s="657"/>
      <c r="T26" s="657"/>
      <c r="U26" s="657"/>
      <c r="V26" s="657"/>
      <c r="W26" s="657"/>
      <c r="X26" s="657"/>
      <c r="Y26" s="656"/>
      <c r="Z26" s="658" t="s">
        <v>126</v>
      </c>
      <c r="AA26" s="659"/>
      <c r="AB26" s="659"/>
      <c r="AC26" s="660"/>
      <c r="AD26" s="658" t="s">
        <v>127</v>
      </c>
      <c r="AE26" s="659"/>
      <c r="AF26" s="659"/>
      <c r="AG26" s="660"/>
      <c r="AO26" s="79" t="s">
        <v>128</v>
      </c>
    </row>
    <row r="27" spans="1:42" ht="48.75" customHeight="1" x14ac:dyDescent="0.25">
      <c r="A27" s="636">
        <v>1</v>
      </c>
      <c r="B27" s="637"/>
      <c r="C27" s="638" t="s">
        <v>398</v>
      </c>
      <c r="D27" s="648"/>
      <c r="E27" s="648"/>
      <c r="F27" s="648"/>
      <c r="G27" s="648"/>
      <c r="H27" s="648"/>
      <c r="I27" s="648"/>
      <c r="J27" s="648"/>
      <c r="K27" s="648"/>
      <c r="L27" s="648"/>
      <c r="M27" s="648"/>
      <c r="N27" s="648"/>
      <c r="O27" s="648"/>
      <c r="P27" s="648"/>
      <c r="Q27" s="648"/>
      <c r="R27" s="648"/>
      <c r="S27" s="648"/>
      <c r="T27" s="648"/>
      <c r="U27" s="648"/>
      <c r="V27" s="648"/>
      <c r="W27" s="648"/>
      <c r="X27" s="648"/>
      <c r="Y27" s="649"/>
      <c r="Z27" s="641">
        <v>43131</v>
      </c>
      <c r="AA27" s="642"/>
      <c r="AB27" s="642"/>
      <c r="AC27" s="643"/>
      <c r="AD27" s="644" t="s">
        <v>399</v>
      </c>
      <c r="AE27" s="642"/>
      <c r="AF27" s="642"/>
      <c r="AG27" s="642"/>
      <c r="AH27" s="95"/>
      <c r="AI27" s="95"/>
      <c r="AJ27" s="95"/>
      <c r="AK27" s="95"/>
      <c r="AL27" s="95"/>
      <c r="AM27" s="95"/>
      <c r="AN27" s="95"/>
      <c r="AO27" s="79" t="s">
        <v>129</v>
      </c>
      <c r="AP27" s="95"/>
    </row>
    <row r="28" spans="1:42" ht="48.75" customHeight="1" x14ac:dyDescent="0.25">
      <c r="A28" s="636">
        <v>2</v>
      </c>
      <c r="B28" s="637"/>
      <c r="C28" s="638" t="s">
        <v>400</v>
      </c>
      <c r="D28" s="639"/>
      <c r="E28" s="639"/>
      <c r="F28" s="639"/>
      <c r="G28" s="639"/>
      <c r="H28" s="639"/>
      <c r="I28" s="639"/>
      <c r="J28" s="639"/>
      <c r="K28" s="639"/>
      <c r="L28" s="639"/>
      <c r="M28" s="639"/>
      <c r="N28" s="639"/>
      <c r="O28" s="639"/>
      <c r="P28" s="639"/>
      <c r="Q28" s="639"/>
      <c r="R28" s="639"/>
      <c r="S28" s="639"/>
      <c r="T28" s="639"/>
      <c r="U28" s="639"/>
      <c r="V28" s="639"/>
      <c r="W28" s="639"/>
      <c r="X28" s="639"/>
      <c r="Y28" s="640"/>
      <c r="Z28" s="641">
        <v>43496</v>
      </c>
      <c r="AA28" s="642"/>
      <c r="AB28" s="642"/>
      <c r="AC28" s="643"/>
      <c r="AD28" s="650" t="s">
        <v>401</v>
      </c>
      <c r="AE28" s="642"/>
      <c r="AF28" s="642"/>
      <c r="AG28" s="643"/>
      <c r="AH28" s="95"/>
      <c r="AI28" s="95"/>
      <c r="AJ28" s="95"/>
      <c r="AK28" s="95"/>
      <c r="AL28" s="95"/>
      <c r="AM28" s="95"/>
      <c r="AN28" s="95"/>
      <c r="AO28" s="79" t="s">
        <v>130</v>
      </c>
      <c r="AP28" s="95"/>
    </row>
    <row r="29" spans="1:42" ht="48.75" customHeight="1" x14ac:dyDescent="0.25">
      <c r="A29" s="636">
        <v>3</v>
      </c>
      <c r="B29" s="637"/>
      <c r="C29" s="638" t="s">
        <v>402</v>
      </c>
      <c r="D29" s="639"/>
      <c r="E29" s="639"/>
      <c r="F29" s="639"/>
      <c r="G29" s="639"/>
      <c r="H29" s="639"/>
      <c r="I29" s="639"/>
      <c r="J29" s="639"/>
      <c r="K29" s="639"/>
      <c r="L29" s="639"/>
      <c r="M29" s="639"/>
      <c r="N29" s="639"/>
      <c r="O29" s="639"/>
      <c r="P29" s="639"/>
      <c r="Q29" s="639"/>
      <c r="R29" s="639"/>
      <c r="S29" s="639"/>
      <c r="T29" s="639"/>
      <c r="U29" s="639"/>
      <c r="V29" s="639"/>
      <c r="W29" s="639"/>
      <c r="X29" s="639"/>
      <c r="Y29" s="640"/>
      <c r="Z29" s="641">
        <v>43861</v>
      </c>
      <c r="AA29" s="642"/>
      <c r="AB29" s="642"/>
      <c r="AC29" s="643"/>
      <c r="AD29" s="644" t="s">
        <v>403</v>
      </c>
      <c r="AE29" s="642"/>
      <c r="AF29" s="642"/>
      <c r="AG29" s="643"/>
      <c r="AH29" s="95"/>
      <c r="AI29" s="95"/>
      <c r="AJ29" s="95"/>
      <c r="AK29" s="95"/>
      <c r="AL29" s="95"/>
      <c r="AM29" s="95"/>
      <c r="AN29" s="95"/>
      <c r="AO29" s="79" t="s">
        <v>131</v>
      </c>
      <c r="AP29" s="95"/>
    </row>
  </sheetData>
  <mergeCells count="140">
    <mergeCell ref="AF3:AG3"/>
    <mergeCell ref="AD4:AE4"/>
    <mergeCell ref="AF4:AG4"/>
    <mergeCell ref="A5:B5"/>
    <mergeCell ref="C5:F5"/>
    <mergeCell ref="G5:L5"/>
    <mergeCell ref="M5:V5"/>
    <mergeCell ref="Z5:AA5"/>
    <mergeCell ref="AF5:AG5"/>
    <mergeCell ref="A1:A4"/>
    <mergeCell ref="B1:E2"/>
    <mergeCell ref="F1:AC2"/>
    <mergeCell ref="AD1:AE1"/>
    <mergeCell ref="AF1:AG1"/>
    <mergeCell ref="AD2:AE2"/>
    <mergeCell ref="AF2:AG2"/>
    <mergeCell ref="B3:E4"/>
    <mergeCell ref="F3:AC4"/>
    <mergeCell ref="AD3:AE3"/>
    <mergeCell ref="A6:F6"/>
    <mergeCell ref="G6:AB6"/>
    <mergeCell ref="AC6:AC9"/>
    <mergeCell ref="AD6:AG8"/>
    <mergeCell ref="A7:A9"/>
    <mergeCell ref="B7:B9"/>
    <mergeCell ref="C7:C9"/>
    <mergeCell ref="D7:D9"/>
    <mergeCell ref="E7:E9"/>
    <mergeCell ref="F7:F9"/>
    <mergeCell ref="G7:J7"/>
    <mergeCell ref="K7:T7"/>
    <mergeCell ref="U7:AB7"/>
    <mergeCell ref="G8:J8"/>
    <mergeCell ref="K8:K9"/>
    <mergeCell ref="L8:L9"/>
    <mergeCell ref="M8:M9"/>
    <mergeCell ref="N8:N9"/>
    <mergeCell ref="O8:O9"/>
    <mergeCell ref="P8:P9"/>
    <mergeCell ref="W8:W9"/>
    <mergeCell ref="X8:X9"/>
    <mergeCell ref="Y8:AB8"/>
    <mergeCell ref="A10:A16"/>
    <mergeCell ref="B10:B16"/>
    <mergeCell ref="C10:C16"/>
    <mergeCell ref="D10:D16"/>
    <mergeCell ref="E10:E12"/>
    <mergeCell ref="F10:F16"/>
    <mergeCell ref="G10:G16"/>
    <mergeCell ref="Q8:Q9"/>
    <mergeCell ref="R8:R9"/>
    <mergeCell ref="S8:S9"/>
    <mergeCell ref="T8:T9"/>
    <mergeCell ref="U8:U9"/>
    <mergeCell ref="V8:V9"/>
    <mergeCell ref="AD10:AD16"/>
    <mergeCell ref="AE10:AE16"/>
    <mergeCell ref="AF10:AF12"/>
    <mergeCell ref="AG10:AG16"/>
    <mergeCell ref="O13:O16"/>
    <mergeCell ref="Q13:Q16"/>
    <mergeCell ref="R13:R16"/>
    <mergeCell ref="S13:S16"/>
    <mergeCell ref="T13:T16"/>
    <mergeCell ref="AF13:AF16"/>
    <mergeCell ref="X10:X16"/>
    <mergeCell ref="Y10:Y16"/>
    <mergeCell ref="Z10:Z13"/>
    <mergeCell ref="AA10:AA16"/>
    <mergeCell ref="AB10:AB16"/>
    <mergeCell ref="AC10:AC16"/>
    <mergeCell ref="R10:R12"/>
    <mergeCell ref="S10:S11"/>
    <mergeCell ref="T10:T11"/>
    <mergeCell ref="U10:U16"/>
    <mergeCell ref="V10:V16"/>
    <mergeCell ref="W10:W16"/>
    <mergeCell ref="O10:O12"/>
    <mergeCell ref="P10:P16"/>
    <mergeCell ref="J17:J23"/>
    <mergeCell ref="K17:K23"/>
    <mergeCell ref="O17:O19"/>
    <mergeCell ref="P17:P23"/>
    <mergeCell ref="Q17:Q19"/>
    <mergeCell ref="R17:R19"/>
    <mergeCell ref="E14:E16"/>
    <mergeCell ref="Z15:Z16"/>
    <mergeCell ref="A17:A23"/>
    <mergeCell ref="B17:B23"/>
    <mergeCell ref="C17:C23"/>
    <mergeCell ref="D17:D23"/>
    <mergeCell ref="E17:E19"/>
    <mergeCell ref="F17:F23"/>
    <mergeCell ref="G17:G23"/>
    <mergeCell ref="H17:H23"/>
    <mergeCell ref="H10:H16"/>
    <mergeCell ref="J10:J16"/>
    <mergeCell ref="K10:K16"/>
    <mergeCell ref="Q10:Q12"/>
    <mergeCell ref="AF20:AF23"/>
    <mergeCell ref="Y17:Y23"/>
    <mergeCell ref="Z17:Z20"/>
    <mergeCell ref="AA17:AA23"/>
    <mergeCell ref="AB17:AB23"/>
    <mergeCell ref="AC17:AC23"/>
    <mergeCell ref="AD17:AD23"/>
    <mergeCell ref="S17:S18"/>
    <mergeCell ref="T17:T18"/>
    <mergeCell ref="U17:U23"/>
    <mergeCell ref="V17:V23"/>
    <mergeCell ref="W17:W23"/>
    <mergeCell ref="X17:X23"/>
    <mergeCell ref="A27:B27"/>
    <mergeCell ref="C27:Y27"/>
    <mergeCell ref="Z27:AC27"/>
    <mergeCell ref="AD27:AG27"/>
    <mergeCell ref="A28:B28"/>
    <mergeCell ref="C28:Y28"/>
    <mergeCell ref="Z28:AC28"/>
    <mergeCell ref="AD28:AG28"/>
    <mergeCell ref="E21:E23"/>
    <mergeCell ref="Z22:Z23"/>
    <mergeCell ref="A24:AG24"/>
    <mergeCell ref="A25:AG25"/>
    <mergeCell ref="A26:B26"/>
    <mergeCell ref="C26:Y26"/>
    <mergeCell ref="Z26:AC26"/>
    <mergeCell ref="AD26:AG26"/>
    <mergeCell ref="AE17:AE23"/>
    <mergeCell ref="AF17:AF19"/>
    <mergeCell ref="AG17:AG23"/>
    <mergeCell ref="O20:O23"/>
    <mergeCell ref="Q20:Q23"/>
    <mergeCell ref="R20:R23"/>
    <mergeCell ref="S20:S23"/>
    <mergeCell ref="T20:T23"/>
    <mergeCell ref="A29:B29"/>
    <mergeCell ref="C29:Y29"/>
    <mergeCell ref="Z29:AC29"/>
    <mergeCell ref="AD29:AG29"/>
  </mergeCells>
  <conditionalFormatting sqref="U10:U16">
    <cfRule type="containsText" dxfId="71" priority="13" operator="containsText" text="EXTREMO">
      <formula>NOT(ISERROR(SEARCH("EXTREMO",U10)))</formula>
    </cfRule>
    <cfRule type="containsText" dxfId="70" priority="14" operator="containsText" text="MODERADO">
      <formula>NOT(ISERROR(SEARCH("MODERADO",U10)))</formula>
    </cfRule>
    <cfRule type="containsText" dxfId="69" priority="15" operator="containsText" text="ALTO">
      <formula>NOT(ISERROR(SEARCH("ALTO",U10)))</formula>
    </cfRule>
    <cfRule type="containsText" dxfId="68" priority="16" operator="containsText" text="BAJO">
      <formula>NOT(ISERROR(SEARCH("BAJO",U10)))</formula>
    </cfRule>
  </conditionalFormatting>
  <conditionalFormatting sqref="U17:U23">
    <cfRule type="containsText" dxfId="67" priority="9" operator="containsText" text="EXTREMO">
      <formula>NOT(ISERROR(SEARCH("EXTREMO",U17)))</formula>
    </cfRule>
    <cfRule type="containsText" dxfId="66" priority="10" operator="containsText" text="MODERADO">
      <formula>NOT(ISERROR(SEARCH("MODERADO",U17)))</formula>
    </cfRule>
    <cfRule type="containsText" dxfId="65" priority="11" operator="containsText" text="ALTO">
      <formula>NOT(ISERROR(SEARCH("ALTO",U17)))</formula>
    </cfRule>
    <cfRule type="containsText" dxfId="64" priority="12" operator="containsText" text="BAJO">
      <formula>NOT(ISERROR(SEARCH("BAJO",U17)))</formula>
    </cfRule>
  </conditionalFormatting>
  <conditionalFormatting sqref="J10:J16">
    <cfRule type="containsText" dxfId="63" priority="5" operator="containsText" text="EXTREMO">
      <formula>NOT(ISERROR(SEARCH("EXTREMO",J10)))</formula>
    </cfRule>
    <cfRule type="containsText" dxfId="62" priority="6" operator="containsText" text="MODERADO">
      <formula>NOT(ISERROR(SEARCH("MODERADO",J10)))</formula>
    </cfRule>
    <cfRule type="containsText" dxfId="61" priority="7" operator="containsText" text="ALTO">
      <formula>NOT(ISERROR(SEARCH("ALTO",J10)))</formula>
    </cfRule>
    <cfRule type="containsText" dxfId="60" priority="8" operator="containsText" text="BAJO">
      <formula>NOT(ISERROR(SEARCH("BAJO",J10)))</formula>
    </cfRule>
  </conditionalFormatting>
  <conditionalFormatting sqref="J17:J23">
    <cfRule type="containsText" dxfId="59" priority="1" operator="containsText" text="EXTREMO">
      <formula>NOT(ISERROR(SEARCH("EXTREMO",J17)))</formula>
    </cfRule>
    <cfRule type="containsText" dxfId="58" priority="2" operator="containsText" text="MODERADO">
      <formula>NOT(ISERROR(SEARCH("MODERADO",J17)))</formula>
    </cfRule>
    <cfRule type="containsText" dxfId="57" priority="3" operator="containsText" text="ALTO">
      <formula>NOT(ISERROR(SEARCH("ALTO",J17)))</formula>
    </cfRule>
    <cfRule type="containsText" dxfId="56" priority="4" operator="containsText" text="BAJO">
      <formula>NOT(ISERROR(SEARCH("BAJO",J17)))</formula>
    </cfRule>
  </conditionalFormatting>
  <dataValidations count="15">
    <dataValidation type="list" allowBlank="1" showInputMessage="1" showErrorMessage="1" sqref="G10:G23" xr:uid="{789670B7-272E-4D3C-BEB7-CF980F4DC18D}">
      <formula1>$AL$1:$AL$5</formula1>
    </dataValidation>
    <dataValidation type="list" allowBlank="1" showInputMessage="1" showErrorMessage="1" sqref="H10:H23" xr:uid="{D86ED12B-4794-4F31-85EB-7970A967AC17}">
      <formula1>$AL$10:$AL$12</formula1>
    </dataValidation>
    <dataValidation type="list" allowBlank="1" showInputMessage="1" showErrorMessage="1" sqref="M16 M23" xr:uid="{AB35D3DC-51F2-40CA-9AF1-27C440FD12BB}">
      <formula1>$AH$7:$AJ$7</formula1>
    </dataValidation>
    <dataValidation type="list" allowBlank="1" showInputMessage="1" showErrorMessage="1" sqref="M10 M17" xr:uid="{F90E5D3D-736C-48DD-A079-2D2BFDF5F8BB}">
      <formula1>$AH$2:$AH$3</formula1>
    </dataValidation>
    <dataValidation type="list" allowBlank="1" showInputMessage="1" showErrorMessage="1" sqref="M11 M18" xr:uid="{6EC72E46-67C4-4971-98D2-B03E198E3366}">
      <formula1>$AH$4:$AI$4</formula1>
    </dataValidation>
    <dataValidation type="list" allowBlank="1" showInputMessage="1" showErrorMessage="1" sqref="M12 M19" xr:uid="{C5AA5755-EBDE-4244-B457-72B3CC7F9F59}">
      <formula1>#REF!</formula1>
    </dataValidation>
    <dataValidation type="list" allowBlank="1" showInputMessage="1" showErrorMessage="1" sqref="M14 M21" xr:uid="{7815DBFB-2909-4998-A87D-D16B03F33E53}">
      <formula1>$AH$5:$AI$5</formula1>
    </dataValidation>
    <dataValidation type="list" allowBlank="1" showInputMessage="1" showErrorMessage="1" sqref="M15 M22" xr:uid="{349E8DCB-5E45-493E-BCB5-BA791A986D90}">
      <formula1>$AH$6:$AI$6</formula1>
    </dataValidation>
    <dataValidation type="list" allowBlank="1" showInputMessage="1" showErrorMessage="1" sqref="P10 P17" xr:uid="{1F33F3BF-512D-4DDB-BBDD-5311016D11C5}">
      <formula1>$AH$8:$AJ$8</formula1>
    </dataValidation>
    <dataValidation type="list" allowBlank="1" showInputMessage="1" showErrorMessage="1" sqref="V10:V23" xr:uid="{B099FB68-456D-48CA-91FF-C99860B455EF}">
      <formula1>$AI$12:$AK$12</formula1>
    </dataValidation>
    <dataValidation type="list" allowBlank="1" showInputMessage="1" showErrorMessage="1" sqref="D10:D23" xr:uid="{7F28478F-0D2A-42FA-9762-8A1A030EC984}">
      <formula1>$AJ$13:$AK$13</formula1>
    </dataValidation>
    <dataValidation type="list" allowBlank="1" showInputMessage="1" showErrorMessage="1" sqref="T10 S10:S11 T17 S17:S18" xr:uid="{EB7F1A84-187F-4EE0-AAB0-7B8A19B5D3A6}">
      <formula1>$AH$13:$AH$15</formula1>
    </dataValidation>
    <dataValidation type="list" allowBlank="1" showInputMessage="1" showErrorMessage="1" sqref="AA10:AA23" xr:uid="{11121758-B633-41CD-80C2-07426BE5B1E3}">
      <formula1>$AN$10:$AN$11</formula1>
    </dataValidation>
    <dataValidation type="list" allowBlank="1" showInputMessage="1" showErrorMessage="1" sqref="M13 M20" xr:uid="{1D18F63A-660C-435C-B657-20EF6BC666C1}">
      <formula1>$AJ$14:$AL$14</formula1>
    </dataValidation>
    <dataValidation type="list" allowBlank="1" showInputMessage="1" showErrorMessage="1" sqref="U10:U23 J10:J23" xr:uid="{295D5C8B-61C1-4F94-A877-23C933C8F5AC}">
      <formula1>$AO$8:$AO$35</formula1>
    </dataValidation>
  </dataValidations>
  <pageMargins left="0.7" right="0.7" top="0.75" bottom="0.75" header="0.3" footer="0.3"/>
  <pageSetup paperSize="9" orientation="portrait" horizontalDpi="4294967295" verticalDpi="4294967295"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634E90-B5F9-4E2A-9869-90DD96C039D4}">
  <dimension ref="A1:AP36"/>
  <sheetViews>
    <sheetView topLeftCell="A28" zoomScale="73" zoomScaleNormal="73" workbookViewId="0">
      <selection activeCell="B49" sqref="B49"/>
    </sheetView>
  </sheetViews>
  <sheetFormatPr baseColWidth="10" defaultRowHeight="15" x14ac:dyDescent="0.25"/>
  <cols>
    <col min="1" max="1" width="23" style="98" customWidth="1"/>
    <col min="2" max="2" width="21.42578125" style="113" customWidth="1"/>
    <col min="3" max="3" width="16.5703125" style="98" customWidth="1"/>
    <col min="4" max="4" width="24.140625" style="113" customWidth="1"/>
    <col min="5" max="5" width="32.5703125" style="98" customWidth="1"/>
    <col min="6" max="6" width="20.5703125" style="98" customWidth="1"/>
    <col min="7" max="8" width="20.85546875" style="98" customWidth="1"/>
    <col min="9" max="9" width="20.85546875" style="98" hidden="1" customWidth="1"/>
    <col min="10" max="10" width="25.42578125" style="98" customWidth="1"/>
    <col min="11" max="11" width="25.5703125" style="98" customWidth="1"/>
    <col min="12" max="12" width="53.7109375" style="98" customWidth="1"/>
    <col min="13" max="13" width="24.140625" style="98" bestFit="1" customWidth="1"/>
    <col min="14" max="14" width="0" style="98" hidden="1" customWidth="1"/>
    <col min="15" max="15" width="25" style="98" customWidth="1"/>
    <col min="16" max="16" width="17.42578125" style="98" customWidth="1"/>
    <col min="17" max="17" width="23.5703125" style="98" customWidth="1"/>
    <col min="18" max="18" width="19.7109375" style="98" customWidth="1"/>
    <col min="19" max="21" width="25.140625" style="98" customWidth="1"/>
    <col min="22" max="22" width="16.5703125" style="98" customWidth="1"/>
    <col min="23" max="26" width="25.42578125" style="98" customWidth="1"/>
    <col min="27" max="27" width="22.85546875" style="98" customWidth="1"/>
    <col min="28" max="31" width="25.42578125" style="98" customWidth="1"/>
    <col min="32" max="32" width="34.85546875" style="98" customWidth="1"/>
    <col min="33" max="33" width="16.7109375" style="98" customWidth="1"/>
    <col min="34" max="41" width="11.42578125" style="98" hidden="1" customWidth="1"/>
    <col min="42" max="42" width="0" style="98" hidden="1" customWidth="1"/>
    <col min="43" max="16384" width="11.42578125" style="98"/>
  </cols>
  <sheetData>
    <row r="1" spans="1:42" ht="27" customHeight="1" x14ac:dyDescent="0.25">
      <c r="A1" s="138"/>
      <c r="B1" s="505" t="s">
        <v>0</v>
      </c>
      <c r="C1" s="506"/>
      <c r="D1" s="506"/>
      <c r="E1" s="507"/>
      <c r="F1" s="505" t="s">
        <v>1</v>
      </c>
      <c r="G1" s="506"/>
      <c r="H1" s="506"/>
      <c r="I1" s="506"/>
      <c r="J1" s="506"/>
      <c r="K1" s="506"/>
      <c r="L1" s="506"/>
      <c r="M1" s="506"/>
      <c r="N1" s="506"/>
      <c r="O1" s="506"/>
      <c r="P1" s="506"/>
      <c r="Q1" s="506"/>
      <c r="R1" s="506"/>
      <c r="S1" s="506"/>
      <c r="T1" s="506"/>
      <c r="U1" s="506"/>
      <c r="V1" s="506"/>
      <c r="W1" s="506"/>
      <c r="X1" s="506"/>
      <c r="Y1" s="506"/>
      <c r="Z1" s="506"/>
      <c r="AA1" s="506"/>
      <c r="AB1" s="506"/>
      <c r="AC1" s="507"/>
      <c r="AD1" s="490" t="s">
        <v>2</v>
      </c>
      <c r="AE1" s="491"/>
      <c r="AF1" s="490" t="s">
        <v>132</v>
      </c>
      <c r="AG1" s="491"/>
      <c r="AH1" s="97"/>
      <c r="AI1" s="97"/>
      <c r="AJ1" s="97"/>
      <c r="AK1" s="97" t="s">
        <v>3</v>
      </c>
      <c r="AL1" s="97" t="s">
        <v>9</v>
      </c>
      <c r="AM1" s="97"/>
      <c r="AN1" s="97" t="s">
        <v>5</v>
      </c>
      <c r="AO1" s="97"/>
      <c r="AP1" s="97"/>
    </row>
    <row r="2" spans="1:42" ht="27" customHeight="1" x14ac:dyDescent="0.25">
      <c r="A2" s="138"/>
      <c r="B2" s="508"/>
      <c r="C2" s="509"/>
      <c r="D2" s="509"/>
      <c r="E2" s="510"/>
      <c r="F2" s="508"/>
      <c r="G2" s="509"/>
      <c r="H2" s="509"/>
      <c r="I2" s="509"/>
      <c r="J2" s="509"/>
      <c r="K2" s="509"/>
      <c r="L2" s="509"/>
      <c r="M2" s="509"/>
      <c r="N2" s="509"/>
      <c r="O2" s="509"/>
      <c r="P2" s="509"/>
      <c r="Q2" s="509"/>
      <c r="R2" s="509"/>
      <c r="S2" s="509"/>
      <c r="T2" s="509"/>
      <c r="U2" s="509"/>
      <c r="V2" s="509"/>
      <c r="W2" s="509"/>
      <c r="X2" s="509"/>
      <c r="Y2" s="509"/>
      <c r="Z2" s="509"/>
      <c r="AA2" s="509"/>
      <c r="AB2" s="509"/>
      <c r="AC2" s="510"/>
      <c r="AD2" s="490" t="s">
        <v>6</v>
      </c>
      <c r="AE2" s="491"/>
      <c r="AF2" s="511" t="s">
        <v>134</v>
      </c>
      <c r="AG2" s="512"/>
      <c r="AH2" s="97" t="s">
        <v>7</v>
      </c>
      <c r="AI2" s="97" t="s">
        <v>8</v>
      </c>
      <c r="AJ2" s="97"/>
      <c r="AK2" s="97"/>
      <c r="AL2" s="97" t="s">
        <v>16</v>
      </c>
      <c r="AM2" s="97"/>
      <c r="AN2" s="97" t="s">
        <v>10</v>
      </c>
      <c r="AO2" s="97"/>
      <c r="AP2" s="97"/>
    </row>
    <row r="3" spans="1:42" ht="27" customHeight="1" x14ac:dyDescent="0.25">
      <c r="A3" s="138"/>
      <c r="B3" s="505" t="s">
        <v>11</v>
      </c>
      <c r="C3" s="506"/>
      <c r="D3" s="506"/>
      <c r="E3" s="507"/>
      <c r="F3" s="505" t="s">
        <v>12</v>
      </c>
      <c r="G3" s="506"/>
      <c r="H3" s="506"/>
      <c r="I3" s="506"/>
      <c r="J3" s="506"/>
      <c r="K3" s="506"/>
      <c r="L3" s="506"/>
      <c r="M3" s="506"/>
      <c r="N3" s="506"/>
      <c r="O3" s="506"/>
      <c r="P3" s="506"/>
      <c r="Q3" s="506"/>
      <c r="R3" s="506"/>
      <c r="S3" s="506"/>
      <c r="T3" s="506"/>
      <c r="U3" s="506"/>
      <c r="V3" s="506"/>
      <c r="W3" s="506"/>
      <c r="X3" s="506"/>
      <c r="Y3" s="506"/>
      <c r="Z3" s="506"/>
      <c r="AA3" s="506"/>
      <c r="AB3" s="506"/>
      <c r="AC3" s="507"/>
      <c r="AD3" s="490" t="s">
        <v>13</v>
      </c>
      <c r="AE3" s="491"/>
      <c r="AF3" s="490" t="s">
        <v>133</v>
      </c>
      <c r="AG3" s="491"/>
      <c r="AH3" s="97" t="s">
        <v>14</v>
      </c>
      <c r="AI3" s="97" t="s">
        <v>15</v>
      </c>
      <c r="AJ3" s="97"/>
      <c r="AK3" s="97"/>
      <c r="AL3" s="97" t="s">
        <v>22</v>
      </c>
      <c r="AM3" s="97"/>
      <c r="AN3" s="97" t="s">
        <v>17</v>
      </c>
      <c r="AO3" s="97"/>
      <c r="AP3" s="97"/>
    </row>
    <row r="4" spans="1:42" ht="27" customHeight="1" x14ac:dyDescent="0.25">
      <c r="A4" s="138"/>
      <c r="B4" s="508"/>
      <c r="C4" s="509"/>
      <c r="D4" s="509"/>
      <c r="E4" s="510"/>
      <c r="F4" s="508"/>
      <c r="G4" s="509"/>
      <c r="H4" s="509"/>
      <c r="I4" s="509"/>
      <c r="J4" s="509"/>
      <c r="K4" s="509"/>
      <c r="L4" s="509"/>
      <c r="M4" s="509"/>
      <c r="N4" s="509"/>
      <c r="O4" s="509"/>
      <c r="P4" s="509"/>
      <c r="Q4" s="509"/>
      <c r="R4" s="509"/>
      <c r="S4" s="509"/>
      <c r="T4" s="509"/>
      <c r="U4" s="509"/>
      <c r="V4" s="509"/>
      <c r="W4" s="509"/>
      <c r="X4" s="509"/>
      <c r="Y4" s="509"/>
      <c r="Z4" s="509"/>
      <c r="AA4" s="509"/>
      <c r="AB4" s="509"/>
      <c r="AC4" s="510"/>
      <c r="AD4" s="490" t="s">
        <v>18</v>
      </c>
      <c r="AE4" s="491"/>
      <c r="AF4" s="492">
        <v>43846</v>
      </c>
      <c r="AG4" s="491"/>
      <c r="AH4" s="97" t="s">
        <v>19</v>
      </c>
      <c r="AI4" s="97" t="s">
        <v>20</v>
      </c>
      <c r="AJ4" s="97"/>
      <c r="AK4" s="97" t="s">
        <v>21</v>
      </c>
      <c r="AL4" s="97" t="s">
        <v>135</v>
      </c>
      <c r="AM4" s="97"/>
      <c r="AN4" s="97" t="s">
        <v>23</v>
      </c>
      <c r="AO4" s="97"/>
      <c r="AP4" s="97"/>
    </row>
    <row r="5" spans="1:42" ht="45" x14ac:dyDescent="0.25">
      <c r="A5" s="493" t="s">
        <v>24</v>
      </c>
      <c r="B5" s="493"/>
      <c r="C5" s="737">
        <v>43853</v>
      </c>
      <c r="D5" s="705"/>
      <c r="E5" s="705"/>
      <c r="F5" s="705"/>
      <c r="G5" s="504"/>
      <c r="H5" s="504"/>
      <c r="I5" s="504"/>
      <c r="J5" s="504"/>
      <c r="K5" s="504"/>
      <c r="L5" s="504"/>
      <c r="M5" s="738" t="s">
        <v>211</v>
      </c>
      <c r="N5" s="738"/>
      <c r="O5" s="738"/>
      <c r="P5" s="738"/>
      <c r="Q5" s="738"/>
      <c r="R5" s="738"/>
      <c r="S5" s="738"/>
      <c r="T5" s="738"/>
      <c r="U5" s="738"/>
      <c r="V5" s="738"/>
      <c r="W5" s="99" t="s">
        <v>25</v>
      </c>
      <c r="X5" s="739" t="s">
        <v>161</v>
      </c>
      <c r="Y5" s="99" t="s">
        <v>26</v>
      </c>
      <c r="Z5" s="740"/>
      <c r="AA5" s="740"/>
      <c r="AB5" s="99" t="s">
        <v>27</v>
      </c>
      <c r="AC5" s="102"/>
      <c r="AD5" s="99" t="s">
        <v>28</v>
      </c>
      <c r="AE5" s="104"/>
      <c r="AF5" s="504"/>
      <c r="AG5" s="504"/>
      <c r="AH5" s="105" t="s">
        <v>29</v>
      </c>
      <c r="AI5" s="105" t="s">
        <v>30</v>
      </c>
      <c r="AJ5" s="105" t="s">
        <v>31</v>
      </c>
      <c r="AK5" s="105"/>
      <c r="AL5" s="105" t="s">
        <v>136</v>
      </c>
      <c r="AM5" s="105"/>
      <c r="AN5" s="105" t="s">
        <v>32</v>
      </c>
      <c r="AO5" s="105"/>
      <c r="AP5" s="105"/>
    </row>
    <row r="6" spans="1:42" ht="17.25" customHeight="1" x14ac:dyDescent="0.25">
      <c r="A6" s="230" t="s">
        <v>33</v>
      </c>
      <c r="B6" s="230"/>
      <c r="C6" s="230"/>
      <c r="D6" s="230"/>
      <c r="E6" s="230"/>
      <c r="F6" s="230"/>
      <c r="G6" s="230" t="s">
        <v>34</v>
      </c>
      <c r="H6" s="230"/>
      <c r="I6" s="230"/>
      <c r="J6" s="230"/>
      <c r="K6" s="230"/>
      <c r="L6" s="230"/>
      <c r="M6" s="230"/>
      <c r="N6" s="230"/>
      <c r="O6" s="230"/>
      <c r="P6" s="230"/>
      <c r="Q6" s="230"/>
      <c r="R6" s="230"/>
      <c r="S6" s="230"/>
      <c r="T6" s="230"/>
      <c r="U6" s="230"/>
      <c r="V6" s="230"/>
      <c r="W6" s="230"/>
      <c r="X6" s="230"/>
      <c r="Y6" s="230"/>
      <c r="Z6" s="230"/>
      <c r="AA6" s="230"/>
      <c r="AB6" s="230"/>
      <c r="AC6" s="230" t="s">
        <v>35</v>
      </c>
      <c r="AD6" s="230" t="s">
        <v>36</v>
      </c>
      <c r="AE6" s="230"/>
      <c r="AF6" s="230"/>
      <c r="AG6" s="230"/>
      <c r="AH6" s="97" t="s">
        <v>37</v>
      </c>
      <c r="AI6" s="97" t="s">
        <v>38</v>
      </c>
      <c r="AJ6" s="97"/>
      <c r="AK6" s="97"/>
      <c r="AL6" s="97"/>
      <c r="AM6" s="97"/>
      <c r="AN6" s="97" t="s">
        <v>39</v>
      </c>
      <c r="AO6" s="97"/>
      <c r="AP6" s="97"/>
    </row>
    <row r="7" spans="1:42" ht="25.5" x14ac:dyDescent="0.25">
      <c r="A7" s="230" t="s">
        <v>40</v>
      </c>
      <c r="B7" s="230" t="s">
        <v>41</v>
      </c>
      <c r="C7" s="230" t="s">
        <v>42</v>
      </c>
      <c r="D7" s="230" t="s">
        <v>5</v>
      </c>
      <c r="E7" s="230" t="s">
        <v>43</v>
      </c>
      <c r="F7" s="230" t="s">
        <v>44</v>
      </c>
      <c r="G7" s="230" t="s">
        <v>45</v>
      </c>
      <c r="H7" s="230"/>
      <c r="I7" s="230"/>
      <c r="J7" s="230"/>
      <c r="K7" s="230" t="s">
        <v>46</v>
      </c>
      <c r="L7" s="230"/>
      <c r="M7" s="230"/>
      <c r="N7" s="230"/>
      <c r="O7" s="230"/>
      <c r="P7" s="230"/>
      <c r="Q7" s="230"/>
      <c r="R7" s="230"/>
      <c r="S7" s="230"/>
      <c r="T7" s="230"/>
      <c r="U7" s="230" t="s">
        <v>47</v>
      </c>
      <c r="V7" s="230"/>
      <c r="W7" s="230"/>
      <c r="X7" s="230"/>
      <c r="Y7" s="230"/>
      <c r="Z7" s="230"/>
      <c r="AA7" s="230"/>
      <c r="AB7" s="230"/>
      <c r="AC7" s="230"/>
      <c r="AD7" s="230"/>
      <c r="AE7" s="230"/>
      <c r="AF7" s="230"/>
      <c r="AG7" s="230"/>
      <c r="AH7" s="97" t="s">
        <v>48</v>
      </c>
      <c r="AI7" s="97" t="s">
        <v>49</v>
      </c>
      <c r="AJ7" s="97" t="s">
        <v>50</v>
      </c>
      <c r="AK7" s="106"/>
      <c r="AL7" s="106"/>
      <c r="AM7" s="106"/>
      <c r="AN7" s="106"/>
      <c r="AO7" s="106"/>
      <c r="AP7" s="106"/>
    </row>
    <row r="8" spans="1:42" ht="51" x14ac:dyDescent="0.25">
      <c r="A8" s="230"/>
      <c r="B8" s="230"/>
      <c r="C8" s="230"/>
      <c r="D8" s="230"/>
      <c r="E8" s="230"/>
      <c r="F8" s="230"/>
      <c r="G8" s="230" t="s">
        <v>51</v>
      </c>
      <c r="H8" s="230"/>
      <c r="I8" s="230"/>
      <c r="J8" s="230"/>
      <c r="K8" s="231" t="s">
        <v>52</v>
      </c>
      <c r="L8" s="230" t="s">
        <v>53</v>
      </c>
      <c r="M8" s="230" t="s">
        <v>54</v>
      </c>
      <c r="N8" s="230" t="s">
        <v>55</v>
      </c>
      <c r="O8" s="230" t="s">
        <v>56</v>
      </c>
      <c r="P8" s="230" t="s">
        <v>57</v>
      </c>
      <c r="Q8" s="230" t="s">
        <v>58</v>
      </c>
      <c r="R8" s="230" t="s">
        <v>59</v>
      </c>
      <c r="S8" s="230" t="s">
        <v>60</v>
      </c>
      <c r="T8" s="230" t="s">
        <v>61</v>
      </c>
      <c r="U8" s="231" t="s">
        <v>62</v>
      </c>
      <c r="V8" s="230" t="s">
        <v>63</v>
      </c>
      <c r="W8" s="231" t="s">
        <v>64</v>
      </c>
      <c r="X8" s="230" t="s">
        <v>65</v>
      </c>
      <c r="Y8" s="230" t="s">
        <v>66</v>
      </c>
      <c r="Z8" s="230"/>
      <c r="AA8" s="230"/>
      <c r="AB8" s="230"/>
      <c r="AC8" s="230"/>
      <c r="AD8" s="230"/>
      <c r="AE8" s="230"/>
      <c r="AF8" s="230"/>
      <c r="AG8" s="230"/>
      <c r="AH8" s="106" t="s">
        <v>67</v>
      </c>
      <c r="AI8" s="106" t="s">
        <v>68</v>
      </c>
      <c r="AJ8" s="106" t="s">
        <v>69</v>
      </c>
      <c r="AK8" s="106"/>
      <c r="AL8" s="106" t="s">
        <v>70</v>
      </c>
      <c r="AM8" s="106"/>
      <c r="AN8" s="106"/>
      <c r="AO8" s="97" t="s">
        <v>71</v>
      </c>
      <c r="AP8" s="106"/>
    </row>
    <row r="9" spans="1:42" ht="38.25" x14ac:dyDescent="0.25">
      <c r="A9" s="230"/>
      <c r="B9" s="230"/>
      <c r="C9" s="230"/>
      <c r="D9" s="230"/>
      <c r="E9" s="230"/>
      <c r="F9" s="230"/>
      <c r="G9" s="73" t="s">
        <v>4</v>
      </c>
      <c r="H9" s="73" t="s">
        <v>3</v>
      </c>
      <c r="I9" s="73"/>
      <c r="J9" s="90" t="s">
        <v>72</v>
      </c>
      <c r="K9" s="231"/>
      <c r="L9" s="230"/>
      <c r="M9" s="230"/>
      <c r="N9" s="230"/>
      <c r="O9" s="230"/>
      <c r="P9" s="230"/>
      <c r="Q9" s="230"/>
      <c r="R9" s="230"/>
      <c r="S9" s="230"/>
      <c r="T9" s="230"/>
      <c r="U9" s="231"/>
      <c r="V9" s="230"/>
      <c r="W9" s="231"/>
      <c r="X9" s="230"/>
      <c r="Y9" s="47" t="s">
        <v>73</v>
      </c>
      <c r="Z9" s="47" t="s">
        <v>74</v>
      </c>
      <c r="AA9" s="47" t="s">
        <v>75</v>
      </c>
      <c r="AB9" s="47" t="s">
        <v>76</v>
      </c>
      <c r="AC9" s="230"/>
      <c r="AD9" s="73" t="s">
        <v>77</v>
      </c>
      <c r="AE9" s="73" t="s">
        <v>78</v>
      </c>
      <c r="AF9" s="73" t="s">
        <v>79</v>
      </c>
      <c r="AG9" s="47" t="s">
        <v>80</v>
      </c>
      <c r="AH9" s="106" t="s">
        <v>81</v>
      </c>
      <c r="AI9" s="106" t="s">
        <v>15</v>
      </c>
      <c r="AJ9" s="106"/>
      <c r="AK9" s="106"/>
      <c r="AL9" s="106" t="s">
        <v>82</v>
      </c>
      <c r="AM9" s="106"/>
      <c r="AN9" s="106"/>
      <c r="AO9" s="97" t="s">
        <v>83</v>
      </c>
      <c r="AP9" s="106"/>
    </row>
    <row r="10" spans="1:42" ht="18.75" customHeight="1" x14ac:dyDescent="0.25">
      <c r="A10" s="153" t="s">
        <v>404</v>
      </c>
      <c r="B10" s="196" t="s">
        <v>405</v>
      </c>
      <c r="C10" s="153" t="s">
        <v>406</v>
      </c>
      <c r="D10" s="196" t="s">
        <v>84</v>
      </c>
      <c r="E10" s="153" t="s">
        <v>407</v>
      </c>
      <c r="F10" s="153" t="s">
        <v>408</v>
      </c>
      <c r="G10" s="221" t="s">
        <v>22</v>
      </c>
      <c r="H10" s="221" t="s">
        <v>21</v>
      </c>
      <c r="I10" s="741" t="str">
        <f>CONCATENATE(G10,H10)</f>
        <v>POSIBLEMODERADO</v>
      </c>
      <c r="J10" s="742" t="str">
        <f>I11</f>
        <v>3. ALTO</v>
      </c>
      <c r="K10" s="203" t="s">
        <v>409</v>
      </c>
      <c r="L10" s="743" t="s">
        <v>85</v>
      </c>
      <c r="M10" s="35" t="s">
        <v>7</v>
      </c>
      <c r="N10" s="744">
        <f>IF(M10="ASIGNADO",15,IF(M10="NO ASIGNADO",0,""))</f>
        <v>15</v>
      </c>
      <c r="O10" s="745">
        <f>SUM(N10:N16)</f>
        <v>90</v>
      </c>
      <c r="P10" s="218" t="s">
        <v>67</v>
      </c>
      <c r="Q10" s="475">
        <f>IF(Q13="DÉBIL",0,IF(Q13="MODERADO",50,IF(Q13="FUERTE",100,"")))</f>
        <v>50</v>
      </c>
      <c r="R10" s="746"/>
      <c r="S10" s="174" t="s">
        <v>86</v>
      </c>
      <c r="T10" s="174" t="s">
        <v>86</v>
      </c>
      <c r="U10" s="310" t="s">
        <v>117</v>
      </c>
      <c r="V10" s="451" t="s">
        <v>102</v>
      </c>
      <c r="W10" s="747" t="s">
        <v>410</v>
      </c>
      <c r="X10" s="748" t="s">
        <v>411</v>
      </c>
      <c r="Y10" s="748" t="s">
        <v>412</v>
      </c>
      <c r="Z10" s="749" t="s">
        <v>170</v>
      </c>
      <c r="AA10" s="750" t="s">
        <v>91</v>
      </c>
      <c r="AB10" s="748" t="s">
        <v>413</v>
      </c>
      <c r="AC10" s="154"/>
      <c r="AD10" s="154"/>
      <c r="AE10" s="278" t="s">
        <v>414</v>
      </c>
      <c r="AF10" s="465" t="s">
        <v>415</v>
      </c>
      <c r="AG10" s="154"/>
      <c r="AH10" s="97" t="s">
        <v>89</v>
      </c>
      <c r="AI10" s="97" t="s">
        <v>90</v>
      </c>
      <c r="AJ10" s="97" t="s">
        <v>21</v>
      </c>
      <c r="AK10" s="97" t="s">
        <v>71</v>
      </c>
      <c r="AL10" s="97" t="s">
        <v>21</v>
      </c>
      <c r="AM10" s="97"/>
      <c r="AN10" s="97" t="s">
        <v>91</v>
      </c>
      <c r="AO10" s="97" t="s">
        <v>92</v>
      </c>
      <c r="AP10" s="97"/>
    </row>
    <row r="11" spans="1:42" ht="42" customHeight="1" x14ac:dyDescent="0.25">
      <c r="A11" s="153"/>
      <c r="B11" s="196"/>
      <c r="C11" s="153"/>
      <c r="D11" s="196"/>
      <c r="E11" s="153"/>
      <c r="F11" s="153"/>
      <c r="G11" s="221"/>
      <c r="H11" s="221"/>
      <c r="I11" s="741" t="str">
        <f>IF(I10="RARA VEZINSIGNIFICANTE","1. BAJO",IF(I10="RARA VEZMENOR","2. BAJO",IF(I10="IMPROBABLEINSIGNIFICANTE","3. BAJO",IF(I10="IMPROBABLEMENOR","4. BAJO",IF(I10="POSIBLEINSIGNIFICANTE","5. BAJO",IF(I10="RARA VEZMODERADO","1. MODERADO",IF(I10="IMPROBABLEMODERADO","2. MODERADO",IF(I10="POSIBLEMENOR","3. MODERADO",IF(I10="PROBABLEINSIGNIFICANTE","4. MODERADO",IF(I10="RARA VEZMAYOR","1. ALTO",IF(I10="IMPROBABLEMAYOR","2. ALTO",IF(I10="POSIBLEMODERADO","3. ALTO",IF(I10="PROBABLEMENOR","4. ALTO",IF(I10="PROBABLEMODERADO","5. ALTO",IF(I10="CASI SEGUROINSIGNIFICANTE","6. ALTO",IF(I10="CASI SEGUROMENOR","7. ALTO",IF(I10="RARA VEZCATASTRÓFICO","1. EXTREMO",IF(I10="IMPROBABLECATASTRÓFICO","2. EXTREMO",IF(I10="POSIBLEMAYOR","3. EXTREMO",IF(I10="POSIBLECATASTRÓFICO","4. EXTREMO",IF(I10="PROBABLEMAYOR","5. EXTREMO",IF(I10="PROBABLECATASTRÓFICO","6. EXTREMO",IF(I10="CASI SEGUROMODERADO","7. EXTREMO",IF(I10="CASI SEGUROMAYOR","8. EXTREMO",IF(I10="CASI SEGUROCATASTRÓFICO","9. EXTREMO","")))))))))))))))))))))))))</f>
        <v>3. ALTO</v>
      </c>
      <c r="J11" s="742"/>
      <c r="K11" s="203"/>
      <c r="L11" s="743" t="s">
        <v>93</v>
      </c>
      <c r="M11" s="35" t="s">
        <v>19</v>
      </c>
      <c r="N11" s="744">
        <f>IF(M11="ADECUADO",15,IF(M11="INADECUADO",0,""))</f>
        <v>15</v>
      </c>
      <c r="O11" s="745"/>
      <c r="P11" s="218"/>
      <c r="Q11" s="475"/>
      <c r="R11" s="746"/>
      <c r="S11" s="174"/>
      <c r="T11" s="174"/>
      <c r="U11" s="310"/>
      <c r="V11" s="451"/>
      <c r="W11" s="154"/>
      <c r="X11" s="748"/>
      <c r="Y11" s="748"/>
      <c r="Z11" s="154"/>
      <c r="AA11" s="750"/>
      <c r="AB11" s="748"/>
      <c r="AC11" s="154"/>
      <c r="AD11" s="154"/>
      <c r="AE11" s="278"/>
      <c r="AF11" s="465"/>
      <c r="AG11" s="154"/>
      <c r="AH11" s="97" t="s">
        <v>86</v>
      </c>
      <c r="AI11" s="97" t="s">
        <v>94</v>
      </c>
      <c r="AJ11" s="97"/>
      <c r="AK11" s="97"/>
      <c r="AL11" s="97" t="s">
        <v>95</v>
      </c>
      <c r="AM11" s="97"/>
      <c r="AN11" s="97" t="s">
        <v>88</v>
      </c>
      <c r="AO11" s="97" t="s">
        <v>96</v>
      </c>
      <c r="AP11" s="97"/>
    </row>
    <row r="12" spans="1:42" ht="42" customHeight="1" x14ac:dyDescent="0.25">
      <c r="A12" s="153"/>
      <c r="B12" s="196"/>
      <c r="C12" s="153"/>
      <c r="D12" s="196"/>
      <c r="E12" s="153"/>
      <c r="F12" s="153"/>
      <c r="G12" s="221"/>
      <c r="H12" s="221"/>
      <c r="I12" s="741" t="str">
        <f>IF(OR(I11="1. BAJO",I11="2. BAJO",I11="3. BAJO",I11="4. BAJO",I11="5. BAJO"),"BAJO",IF(OR(I11="1. MODERADO",I11="2. MODERADO",I11="3. MODERADO",I11="4. MODERADO"),"MODERADO",IF(OR(I11="1. ALTO",I11="2. ALTO",I11="3. ALTO",I11="4. ALTO",I11="5. ALTO",I11="6. ALTO",I11="7. ALTO"),"ALTO",IF(OR(I11="1. EXTREMO",I11="2. EXTREMO",I11="3. EXTREMO",I11="4. EXTREMO",I11="5. EXTREMO",I11="6. EXTREMO",I11="7. EXTREMO",I11="8. EXTREMO",I11="9. EXTREMO"),"EXTREMO",""))))</f>
        <v>ALTO</v>
      </c>
      <c r="J12" s="742"/>
      <c r="K12" s="203"/>
      <c r="L12" s="743" t="s">
        <v>97</v>
      </c>
      <c r="M12" s="35" t="s">
        <v>98</v>
      </c>
      <c r="N12" s="744">
        <f>IF(M12="OPORTUNA",15,IF(M12="INOPORTUNA",0,""))</f>
        <v>15</v>
      </c>
      <c r="O12" s="745"/>
      <c r="P12" s="218"/>
      <c r="Q12" s="475"/>
      <c r="R12" s="746"/>
      <c r="S12" s="58" t="s">
        <v>99</v>
      </c>
      <c r="T12" s="58" t="s">
        <v>100</v>
      </c>
      <c r="U12" s="310"/>
      <c r="V12" s="451"/>
      <c r="W12" s="154"/>
      <c r="X12" s="748"/>
      <c r="Y12" s="748"/>
      <c r="Z12" s="154"/>
      <c r="AA12" s="750"/>
      <c r="AB12" s="748"/>
      <c r="AC12" s="154"/>
      <c r="AD12" s="154"/>
      <c r="AE12" s="278"/>
      <c r="AF12" s="465"/>
      <c r="AG12" s="154"/>
      <c r="AH12" s="97" t="s">
        <v>87</v>
      </c>
      <c r="AI12" s="97" t="s">
        <v>101</v>
      </c>
      <c r="AJ12" s="97" t="s">
        <v>102</v>
      </c>
      <c r="AK12" s="97" t="s">
        <v>103</v>
      </c>
      <c r="AL12" s="97" t="s">
        <v>104</v>
      </c>
      <c r="AM12" s="97"/>
      <c r="AN12" s="97"/>
      <c r="AO12" s="97" t="s">
        <v>105</v>
      </c>
      <c r="AP12" s="97"/>
    </row>
    <row r="13" spans="1:42" ht="42" customHeight="1" x14ac:dyDescent="0.25">
      <c r="A13" s="153"/>
      <c r="B13" s="196"/>
      <c r="C13" s="153"/>
      <c r="D13" s="196"/>
      <c r="E13" s="59" t="s">
        <v>106</v>
      </c>
      <c r="F13" s="153"/>
      <c r="G13" s="221"/>
      <c r="H13" s="221"/>
      <c r="I13" s="741"/>
      <c r="J13" s="742"/>
      <c r="K13" s="203"/>
      <c r="L13" s="743" t="s">
        <v>143</v>
      </c>
      <c r="M13" s="35" t="s">
        <v>107</v>
      </c>
      <c r="N13" s="744">
        <f>IF(M13="PREVENIR",15,IF(M13="DETECTAR",10,IF(M13="NO ES UN CONTROL",0,"")))</f>
        <v>15</v>
      </c>
      <c r="O13" s="751" t="str">
        <f>IF(O10&lt;86,"DÉBIL",IF(O10&lt;96,"MODERADO",IF(O10&lt;101,"FUERTE","")))</f>
        <v>MODERADO</v>
      </c>
      <c r="P13" s="218"/>
      <c r="Q13" s="158" t="str">
        <f>IF(AND(O13="FUERTE",P10="FUERTE (SIEMPRE SE EJECUTA)"),"FUERTE",IF(OR(O13="DÉBIL",P10="DÉBIL (NO SE EJECUTA)"),"DÉBIL",IF(OR(O13="MODERADO",P10="MODERADO (ALGUNAS VECES)"),"MODERADO")))</f>
        <v>MODERADO</v>
      </c>
      <c r="R13" s="752" t="str">
        <f>IF(AND(O13="FUERTE",P10="FUERTE (SIEMPRE SE EJECUTA)"),"NO","SÍ")</f>
        <v>SÍ</v>
      </c>
      <c r="S13" s="162">
        <f>IF(AND($Q$13="FUERTE",$S$10="DIRECTAMENTE",$T$10="DIRECTAMENTE"),2,IF(AND($Q$13="FUERTE",$S$10="DIRECTAMENTE",$T$10="INDIRECTAMENTE"),2,IF(AND($Q$13="FUERTE",$S$10="DIRECTAMENTE",$T$10="NO DISMINUYE"),2,IF(AND($Q$13="FUERTE",$S$10="NO DISMINUYE",$T$10="DIRECTAMENTE"),0,IF(AND($Q$13="MODERADO",$S$10="DIRECTAMENTE",$T$10="DIRECTAMENTE"),1,IF(AND($Q$13="MODERADO",$S$10="DIRECTAMENTE",$T$10="INDIRECTAMENTE"),1,IF(AND($Q$13="MODERADO",$S$10="DIRECTAMENTE",$T$10="NO DISMINUYE"),1,IF(AND($Q$13="MODERADO",$S$10="NO DISMINUYE",$T$10="DIRECTAMENTE"),0,"N/A"))))))))</f>
        <v>1</v>
      </c>
      <c r="T13" s="162">
        <f>IF(AND($Q$13="FUERTE",$S$10="DIRECTAMENTE",$T$10="DIRECTAMENTE"),2,IF(AND($Q$13="FUERTE",$S$10="DIRECTAMENTE",$T$10="INDIRECTAMENTE"),1,IF(AND($Q$13="FUERTE",$S$10="DIRECTAMENTE",$T$10="NO DISMINUYE"),0,IF(AND($Q$13="FUERTE",$S$10="NO DISMINUYE",$T$10="DIRECTAMENTE"),2,IF(AND($Q$13="MODERADO",$S$10="DIRECTAMENTE",$T$10="DIRECTAMENTE"),1,IF(AND($Q$13="MODERADO",$S$10="DIRECTAMENTE",$T$10="INDIRECTAMENTE"),0,IF(AND($Q$13="MODERADO",$S$10="DIRECTAMENTE",$T$10="NO DISMINUYE"),0,IF(AND($Q$13="MODERADO",$S$10="NO DISMINUYE",$T$10="DIRECTAMENTE"),1,"N/A"))))))))</f>
        <v>1</v>
      </c>
      <c r="U13" s="310"/>
      <c r="V13" s="451"/>
      <c r="W13" s="154"/>
      <c r="X13" s="748"/>
      <c r="Y13" s="748"/>
      <c r="Z13" s="154"/>
      <c r="AA13" s="750"/>
      <c r="AB13" s="748"/>
      <c r="AC13" s="154"/>
      <c r="AD13" s="154"/>
      <c r="AE13" s="278"/>
      <c r="AF13" s="465" t="s">
        <v>416</v>
      </c>
      <c r="AG13" s="154"/>
      <c r="AH13" s="97" t="s">
        <v>86</v>
      </c>
      <c r="AI13" s="97"/>
      <c r="AJ13" s="97" t="s">
        <v>84</v>
      </c>
      <c r="AK13" s="97" t="s">
        <v>108</v>
      </c>
      <c r="AL13" s="97"/>
      <c r="AM13" s="97"/>
      <c r="AN13" s="97"/>
      <c r="AO13" s="97" t="s">
        <v>109</v>
      </c>
      <c r="AP13" s="97"/>
    </row>
    <row r="14" spans="1:42" ht="71.25" customHeight="1" x14ac:dyDescent="0.25">
      <c r="A14" s="153"/>
      <c r="B14" s="196"/>
      <c r="C14" s="153"/>
      <c r="D14" s="196"/>
      <c r="E14" s="153" t="s">
        <v>417</v>
      </c>
      <c r="F14" s="153"/>
      <c r="G14" s="221"/>
      <c r="H14" s="221"/>
      <c r="I14" s="741"/>
      <c r="J14" s="742"/>
      <c r="K14" s="203"/>
      <c r="L14" s="743" t="s">
        <v>110</v>
      </c>
      <c r="M14" s="35" t="s">
        <v>29</v>
      </c>
      <c r="N14" s="744">
        <f>IF(M14="CONFIABLE",15,IF(M14="NO CONFIABLE",0,""))</f>
        <v>15</v>
      </c>
      <c r="O14" s="751"/>
      <c r="P14" s="218"/>
      <c r="Q14" s="158"/>
      <c r="R14" s="752"/>
      <c r="S14" s="162"/>
      <c r="T14" s="162"/>
      <c r="U14" s="310"/>
      <c r="V14" s="451"/>
      <c r="W14" s="154"/>
      <c r="X14" s="748"/>
      <c r="Y14" s="748"/>
      <c r="Z14" s="60" t="s">
        <v>111</v>
      </c>
      <c r="AA14" s="750"/>
      <c r="AB14" s="748"/>
      <c r="AC14" s="154"/>
      <c r="AD14" s="154"/>
      <c r="AE14" s="278"/>
      <c r="AF14" s="465"/>
      <c r="AG14" s="154"/>
      <c r="AH14" s="97" t="s">
        <v>112</v>
      </c>
      <c r="AI14" s="97"/>
      <c r="AJ14" s="97" t="s">
        <v>113</v>
      </c>
      <c r="AK14" s="97" t="s">
        <v>107</v>
      </c>
      <c r="AL14" s="97" t="s">
        <v>114</v>
      </c>
      <c r="AM14" s="97"/>
      <c r="AN14" s="97"/>
      <c r="AO14" s="97" t="s">
        <v>115</v>
      </c>
      <c r="AP14" s="97"/>
    </row>
    <row r="15" spans="1:42" ht="42" customHeight="1" x14ac:dyDescent="0.25">
      <c r="A15" s="153"/>
      <c r="B15" s="196"/>
      <c r="C15" s="153"/>
      <c r="D15" s="196"/>
      <c r="E15" s="153"/>
      <c r="F15" s="153"/>
      <c r="G15" s="221"/>
      <c r="H15" s="221"/>
      <c r="I15" s="741"/>
      <c r="J15" s="742"/>
      <c r="K15" s="203"/>
      <c r="L15" s="743" t="s">
        <v>116</v>
      </c>
      <c r="M15" s="35" t="s">
        <v>37</v>
      </c>
      <c r="N15" s="744">
        <f>IF(M15="SE INVESTIGAN Y SE RESUELVEN OPORTUNAMENTE",15,IF(M15="NO SE INVESTIGAN Y SE RESUELVEN OPORTUNAMENTE",0,""))</f>
        <v>15</v>
      </c>
      <c r="O15" s="751"/>
      <c r="P15" s="218"/>
      <c r="Q15" s="158"/>
      <c r="R15" s="752"/>
      <c r="S15" s="162"/>
      <c r="T15" s="162"/>
      <c r="U15" s="310"/>
      <c r="V15" s="451"/>
      <c r="W15" s="154"/>
      <c r="X15" s="748"/>
      <c r="Y15" s="748"/>
      <c r="Z15" s="154" t="s">
        <v>188</v>
      </c>
      <c r="AA15" s="750"/>
      <c r="AB15" s="748"/>
      <c r="AC15" s="154"/>
      <c r="AD15" s="154"/>
      <c r="AE15" s="278"/>
      <c r="AF15" s="465"/>
      <c r="AG15" s="154"/>
      <c r="AH15" s="97" t="s">
        <v>94</v>
      </c>
      <c r="AI15" s="97"/>
      <c r="AJ15" s="97"/>
      <c r="AK15" s="97"/>
      <c r="AL15" s="97"/>
      <c r="AM15" s="97"/>
      <c r="AN15" s="97"/>
      <c r="AO15" s="97" t="s">
        <v>117</v>
      </c>
      <c r="AP15" s="97"/>
    </row>
    <row r="16" spans="1:42" ht="42" customHeight="1" x14ac:dyDescent="0.25">
      <c r="A16" s="153"/>
      <c r="B16" s="196"/>
      <c r="C16" s="153"/>
      <c r="D16" s="196"/>
      <c r="E16" s="153"/>
      <c r="F16" s="153"/>
      <c r="G16" s="221"/>
      <c r="H16" s="221"/>
      <c r="I16" s="741"/>
      <c r="J16" s="742"/>
      <c r="K16" s="203"/>
      <c r="L16" s="743" t="s">
        <v>118</v>
      </c>
      <c r="M16" s="35" t="s">
        <v>50</v>
      </c>
      <c r="N16" s="744">
        <f>IF(M16="COMPLETA",10,IF(M16="INCOMPLETA",5,IF(M16="NO EXISTE",0,"")))</f>
        <v>0</v>
      </c>
      <c r="O16" s="751"/>
      <c r="P16" s="218"/>
      <c r="Q16" s="158"/>
      <c r="R16" s="752"/>
      <c r="S16" s="162"/>
      <c r="T16" s="162"/>
      <c r="U16" s="310"/>
      <c r="V16" s="451"/>
      <c r="W16" s="154"/>
      <c r="X16" s="748"/>
      <c r="Y16" s="748"/>
      <c r="Z16" s="154"/>
      <c r="AA16" s="750"/>
      <c r="AB16" s="748"/>
      <c r="AC16" s="154"/>
      <c r="AD16" s="154"/>
      <c r="AE16" s="278"/>
      <c r="AF16" s="465"/>
      <c r="AG16" s="154"/>
      <c r="AH16" s="97"/>
      <c r="AI16" s="97"/>
      <c r="AJ16" s="97"/>
      <c r="AK16" s="97"/>
      <c r="AL16" s="97"/>
      <c r="AM16" s="97"/>
      <c r="AN16" s="97"/>
      <c r="AO16" s="97" t="s">
        <v>119</v>
      </c>
      <c r="AP16" s="97"/>
    </row>
    <row r="17" spans="1:42" ht="42" customHeight="1" x14ac:dyDescent="0.25">
      <c r="A17" s="153" t="s">
        <v>418</v>
      </c>
      <c r="B17" s="196" t="s">
        <v>405</v>
      </c>
      <c r="C17" s="153" t="s">
        <v>419</v>
      </c>
      <c r="D17" s="196" t="s">
        <v>84</v>
      </c>
      <c r="E17" s="153" t="s">
        <v>420</v>
      </c>
      <c r="F17" s="153" t="s">
        <v>421</v>
      </c>
      <c r="G17" s="221" t="s">
        <v>16</v>
      </c>
      <c r="H17" s="221" t="s">
        <v>95</v>
      </c>
      <c r="I17" s="741" t="str">
        <f>CONCATENATE(G17,H17)</f>
        <v>IMPROBABLEMAYOR</v>
      </c>
      <c r="J17" s="742" t="str">
        <f>I18</f>
        <v>2. ALTO</v>
      </c>
      <c r="K17" s="203" t="s">
        <v>422</v>
      </c>
      <c r="L17" s="743" t="s">
        <v>85</v>
      </c>
      <c r="M17" s="35" t="s">
        <v>7</v>
      </c>
      <c r="N17" s="744">
        <f>IF(M17="ASIGNADO",15,IF(M17="NO ASIGNADO",0,""))</f>
        <v>15</v>
      </c>
      <c r="O17" s="745">
        <f>SUM(N17:N23)</f>
        <v>95</v>
      </c>
      <c r="P17" s="218" t="s">
        <v>67</v>
      </c>
      <c r="Q17" s="475">
        <f>IF(Q20="DÉBIL",0,IF(Q20="MODERADO",50,IF(Q20="FUERTE",100,"")))</f>
        <v>50</v>
      </c>
      <c r="R17" s="746"/>
      <c r="S17" s="174" t="s">
        <v>86</v>
      </c>
      <c r="T17" s="174" t="s">
        <v>86</v>
      </c>
      <c r="U17" s="310" t="s">
        <v>115</v>
      </c>
      <c r="V17" s="451" t="s">
        <v>102</v>
      </c>
      <c r="W17" s="747" t="s">
        <v>423</v>
      </c>
      <c r="X17" s="748" t="s">
        <v>424</v>
      </c>
      <c r="Y17" s="748" t="s">
        <v>425</v>
      </c>
      <c r="Z17" s="749" t="s">
        <v>170</v>
      </c>
      <c r="AA17" s="750" t="s">
        <v>91</v>
      </c>
      <c r="AB17" s="748" t="s">
        <v>426</v>
      </c>
      <c r="AC17" s="154"/>
      <c r="AD17" s="154"/>
      <c r="AE17" s="278" t="s">
        <v>427</v>
      </c>
      <c r="AF17" s="183" t="s">
        <v>428</v>
      </c>
      <c r="AG17" s="154"/>
      <c r="AH17" s="97" t="s">
        <v>89</v>
      </c>
      <c r="AI17" s="97" t="s">
        <v>90</v>
      </c>
      <c r="AJ17" s="97" t="s">
        <v>21</v>
      </c>
      <c r="AK17" s="97" t="s">
        <v>71</v>
      </c>
      <c r="AL17" s="97" t="s">
        <v>21</v>
      </c>
      <c r="AM17" s="97"/>
      <c r="AN17" s="97" t="s">
        <v>91</v>
      </c>
      <c r="AO17" s="97" t="s">
        <v>92</v>
      </c>
      <c r="AP17" s="97"/>
    </row>
    <row r="18" spans="1:42" ht="42" customHeight="1" x14ac:dyDescent="0.25">
      <c r="A18" s="153"/>
      <c r="B18" s="196"/>
      <c r="C18" s="153"/>
      <c r="D18" s="196"/>
      <c r="E18" s="153"/>
      <c r="F18" s="153"/>
      <c r="G18" s="221"/>
      <c r="H18" s="221"/>
      <c r="I18" s="741" t="str">
        <f>IF(I17="RARA VEZINSIGNIFICANTE","1. BAJO",IF(I17="RARA VEZMENOR","2. BAJO",IF(I17="IMPROBABLEINSIGNIFICANTE","3. BAJO",IF(I17="IMPROBABLEMENOR","4. BAJO",IF(I17="POSIBLEINSIGNIFICANTE","5. BAJO",IF(I17="RARA VEZMODERADO","1. MODERADO",IF(I17="IMPROBABLEMODERADO","2. MODERADO",IF(I17="POSIBLEMENOR","3. MODERADO",IF(I17="PROBABLEINSIGNIFICANTE","4. MODERADO",IF(I17="RARA VEZMAYOR","1. ALTO",IF(I17="IMPROBABLEMAYOR","2. ALTO",IF(I17="POSIBLEMODERADO","3. ALTO",IF(I17="PROBABLEMENOR","4. ALTO",IF(I17="PROBABLEMODERADO","5. ALTO",IF(I17="CASI SEGUROINSIGNIFICANTE","6. ALTO",IF(I17="CASI SEGUROMENOR","7. ALTO",IF(I17="RARA VEZCATASTRÓFICO","1. EXTREMO",IF(I17="IMPROBABLECATASTRÓFICO","2. EXTREMO",IF(I17="POSIBLEMAYOR","3. EXTREMO",IF(I17="POSIBLECATASTRÓFICO","4. EXTREMO",IF(I17="PROBABLEMAYOR","5. EXTREMO",IF(I17="PROBABLECATASTRÓFICO","6. EXTREMO",IF(I17="CASI SEGUROMODERADO","7. EXTREMO",IF(I17="CASI SEGUROMAYOR","8. EXTREMO",IF(I17="CASI SEGUROCATASTRÓFICO","9. EXTREMO","")))))))))))))))))))))))))</f>
        <v>2. ALTO</v>
      </c>
      <c r="J18" s="742"/>
      <c r="K18" s="203"/>
      <c r="L18" s="743" t="s">
        <v>93</v>
      </c>
      <c r="M18" s="35" t="s">
        <v>19</v>
      </c>
      <c r="N18" s="744">
        <f>IF(M18="ADECUADO",15,IF(M18="INADECUADO",0,""))</f>
        <v>15</v>
      </c>
      <c r="O18" s="745"/>
      <c r="P18" s="218"/>
      <c r="Q18" s="475"/>
      <c r="R18" s="746"/>
      <c r="S18" s="174"/>
      <c r="T18" s="174"/>
      <c r="U18" s="310"/>
      <c r="V18" s="451"/>
      <c r="W18" s="154"/>
      <c r="X18" s="748"/>
      <c r="Y18" s="748"/>
      <c r="Z18" s="154"/>
      <c r="AA18" s="750"/>
      <c r="AB18" s="748"/>
      <c r="AC18" s="154"/>
      <c r="AD18" s="154"/>
      <c r="AE18" s="278"/>
      <c r="AF18" s="183"/>
      <c r="AG18" s="154"/>
      <c r="AH18" s="97" t="s">
        <v>86</v>
      </c>
      <c r="AI18" s="97" t="s">
        <v>94</v>
      </c>
      <c r="AJ18" s="97"/>
      <c r="AK18" s="97"/>
      <c r="AL18" s="97" t="s">
        <v>95</v>
      </c>
      <c r="AM18" s="97"/>
      <c r="AN18" s="97" t="s">
        <v>88</v>
      </c>
      <c r="AO18" s="97" t="s">
        <v>96</v>
      </c>
      <c r="AP18" s="97"/>
    </row>
    <row r="19" spans="1:42" ht="42" customHeight="1" x14ac:dyDescent="0.25">
      <c r="A19" s="153"/>
      <c r="B19" s="196"/>
      <c r="C19" s="153"/>
      <c r="D19" s="196"/>
      <c r="E19" s="153"/>
      <c r="F19" s="153"/>
      <c r="G19" s="221"/>
      <c r="H19" s="221"/>
      <c r="I19" s="741" t="str">
        <f>IF(OR(I18="1. BAJO",I18="2. BAJO",I18="3. BAJO",I18="4. BAJO",I18="5. BAJO"),"BAJO",IF(OR(I18="1. MODERADO",I18="2. MODERADO",I18="3. MODERADO",I18="4. MODERADO"),"MODERADO",IF(OR(I18="1. ALTO",I18="2. ALTO",I18="3. ALTO",I18="4. ALTO",I18="5. ALTO",I18="6. ALTO",I18="7. ALTO"),"ALTO",IF(OR(I18="1. EXTREMO",I18="2. EXTREMO",I18="3. EXTREMO",I18="4. EXTREMO",I18="5. EXTREMO",I18="6. EXTREMO",I18="7. EXTREMO",I18="8. EXTREMO",I18="9. EXTREMO"),"EXTREMO",""))))</f>
        <v>ALTO</v>
      </c>
      <c r="J19" s="742"/>
      <c r="K19" s="203"/>
      <c r="L19" s="743" t="s">
        <v>97</v>
      </c>
      <c r="M19" s="35" t="s">
        <v>98</v>
      </c>
      <c r="N19" s="744">
        <f>IF(M19="OPORTUNA",15,IF(M19="INOPORTUNA",0,""))</f>
        <v>15</v>
      </c>
      <c r="O19" s="745"/>
      <c r="P19" s="218"/>
      <c r="Q19" s="475"/>
      <c r="R19" s="746"/>
      <c r="S19" s="58" t="s">
        <v>99</v>
      </c>
      <c r="T19" s="58" t="s">
        <v>100</v>
      </c>
      <c r="U19" s="310"/>
      <c r="V19" s="451"/>
      <c r="W19" s="154"/>
      <c r="X19" s="748"/>
      <c r="Y19" s="748"/>
      <c r="Z19" s="154"/>
      <c r="AA19" s="750"/>
      <c r="AB19" s="748"/>
      <c r="AC19" s="154"/>
      <c r="AD19" s="154"/>
      <c r="AE19" s="278"/>
      <c r="AF19" s="183"/>
      <c r="AG19" s="154"/>
      <c r="AH19" s="97" t="s">
        <v>87</v>
      </c>
      <c r="AI19" s="97" t="s">
        <v>101</v>
      </c>
      <c r="AJ19" s="97" t="s">
        <v>102</v>
      </c>
      <c r="AK19" s="97" t="s">
        <v>103</v>
      </c>
      <c r="AL19" s="97" t="s">
        <v>104</v>
      </c>
      <c r="AM19" s="97"/>
      <c r="AN19" s="97"/>
      <c r="AO19" s="97" t="s">
        <v>105</v>
      </c>
      <c r="AP19" s="97"/>
    </row>
    <row r="20" spans="1:42" ht="42" customHeight="1" x14ac:dyDescent="0.25">
      <c r="A20" s="153"/>
      <c r="B20" s="196"/>
      <c r="C20" s="153"/>
      <c r="D20" s="196"/>
      <c r="E20" s="59" t="s">
        <v>106</v>
      </c>
      <c r="F20" s="153"/>
      <c r="G20" s="221"/>
      <c r="H20" s="221"/>
      <c r="I20" s="741"/>
      <c r="J20" s="742"/>
      <c r="K20" s="203"/>
      <c r="L20" s="743" t="s">
        <v>143</v>
      </c>
      <c r="M20" s="35" t="s">
        <v>107</v>
      </c>
      <c r="N20" s="744">
        <f>IF(M20="PREVENIR",15,IF(M20="DETECTAR",10,IF(M20="NO ES UN CONTROL",0,"")))</f>
        <v>15</v>
      </c>
      <c r="O20" s="751" t="str">
        <f>IF(O17&lt;86,"DÉBIL",IF(O17&lt;96,"MODERADO",IF(O17&lt;101,"FUERTE","")))</f>
        <v>MODERADO</v>
      </c>
      <c r="P20" s="218"/>
      <c r="Q20" s="158" t="str">
        <f>IF(AND(O20="FUERTE",P17="FUERTE (SIEMPRE SE EJECUTA)"),"FUERTE",IF(OR(O20="DÉBIL",P17="DÉBIL (NO SE EJECUTA)"),"DÉBIL",IF(OR(O20="MODERADO",P17="MODERADO (ALGUNAS VECES)"),"MODERADO")))</f>
        <v>MODERADO</v>
      </c>
      <c r="R20" s="752" t="str">
        <f>IF(AND(O20="FUERTE",P17="FUERTE (SIEMPRE SE EJECUTA)"),"NO","SÍ")</f>
        <v>SÍ</v>
      </c>
      <c r="S20" s="162">
        <f>IF(AND($Q$13="FUERTE",$S$10="DIRECTAMENTE",$T$10="DIRECTAMENTE"),2,IF(AND($Q$13="FUERTE",$S$10="DIRECTAMENTE",$T$10="INDIRECTAMENTE"),2,IF(AND($Q$13="FUERTE",$S$10="DIRECTAMENTE",$T$10="NO DISMINUYE"),2,IF(AND($Q$13="FUERTE",$S$10="NO DISMINUYE",$T$10="DIRECTAMENTE"),0,IF(AND($Q$13="MODERADO",$S$10="DIRECTAMENTE",$T$10="DIRECTAMENTE"),1,IF(AND($Q$13="MODERADO",$S$10="DIRECTAMENTE",$T$10="INDIRECTAMENTE"),1,IF(AND($Q$13="MODERADO",$S$10="DIRECTAMENTE",$T$10="NO DISMINUYE"),1,IF(AND($Q$13="MODERADO",$S$10="NO DISMINUYE",$T$10="DIRECTAMENTE"),0,"N/A"))))))))</f>
        <v>1</v>
      </c>
      <c r="T20" s="162">
        <f>IF(AND($Q$13="FUERTE",$S$10="DIRECTAMENTE",$T$10="DIRECTAMENTE"),2,IF(AND($Q$13="FUERTE",$S$10="DIRECTAMENTE",$T$10="INDIRECTAMENTE"),1,IF(AND($Q$13="FUERTE",$S$10="DIRECTAMENTE",$T$10="NO DISMINUYE"),0,IF(AND($Q$13="FUERTE",$S$10="NO DISMINUYE",$T$10="DIRECTAMENTE"),2,IF(AND($Q$13="MODERADO",$S$10="DIRECTAMENTE",$T$10="DIRECTAMENTE"),1,IF(AND($Q$13="MODERADO",$S$10="DIRECTAMENTE",$T$10="INDIRECTAMENTE"),0,IF(AND($Q$13="MODERADO",$S$10="DIRECTAMENTE",$T$10="NO DISMINUYE"),0,IF(AND($Q$13="MODERADO",$S$10="NO DISMINUYE",$T$10="DIRECTAMENTE"),1,"N/A"))))))))</f>
        <v>1</v>
      </c>
      <c r="U20" s="310"/>
      <c r="V20" s="451"/>
      <c r="W20" s="154"/>
      <c r="X20" s="748"/>
      <c r="Y20" s="748"/>
      <c r="Z20" s="154"/>
      <c r="AA20" s="750"/>
      <c r="AB20" s="748"/>
      <c r="AC20" s="154"/>
      <c r="AD20" s="154"/>
      <c r="AE20" s="278"/>
      <c r="AF20" s="183" t="s">
        <v>429</v>
      </c>
      <c r="AG20" s="154"/>
      <c r="AH20" s="97" t="s">
        <v>86</v>
      </c>
      <c r="AI20" s="97"/>
      <c r="AJ20" s="97" t="s">
        <v>84</v>
      </c>
      <c r="AK20" s="97" t="s">
        <v>108</v>
      </c>
      <c r="AL20" s="97"/>
      <c r="AM20" s="97"/>
      <c r="AN20" s="97"/>
      <c r="AO20" s="97" t="s">
        <v>109</v>
      </c>
      <c r="AP20" s="97"/>
    </row>
    <row r="21" spans="1:42" ht="68.25" customHeight="1" x14ac:dyDescent="0.25">
      <c r="A21" s="153"/>
      <c r="B21" s="196"/>
      <c r="C21" s="153"/>
      <c r="D21" s="196"/>
      <c r="E21" s="153" t="s">
        <v>430</v>
      </c>
      <c r="F21" s="153"/>
      <c r="G21" s="221"/>
      <c r="H21" s="221"/>
      <c r="I21" s="741"/>
      <c r="J21" s="742"/>
      <c r="K21" s="203"/>
      <c r="L21" s="743" t="s">
        <v>110</v>
      </c>
      <c r="M21" s="35" t="s">
        <v>29</v>
      </c>
      <c r="N21" s="744">
        <f>IF(M21="CONFIABLE",15,IF(M21="NO CONFIABLE",0,""))</f>
        <v>15</v>
      </c>
      <c r="O21" s="751"/>
      <c r="P21" s="218"/>
      <c r="Q21" s="158"/>
      <c r="R21" s="752"/>
      <c r="S21" s="162"/>
      <c r="T21" s="162"/>
      <c r="U21" s="310"/>
      <c r="V21" s="451"/>
      <c r="W21" s="154"/>
      <c r="X21" s="748"/>
      <c r="Y21" s="748"/>
      <c r="Z21" s="60" t="s">
        <v>111</v>
      </c>
      <c r="AA21" s="750"/>
      <c r="AB21" s="748"/>
      <c r="AC21" s="154"/>
      <c r="AD21" s="154"/>
      <c r="AE21" s="278"/>
      <c r="AF21" s="183"/>
      <c r="AG21" s="154"/>
      <c r="AH21" s="97" t="s">
        <v>112</v>
      </c>
      <c r="AI21" s="97"/>
      <c r="AJ21" s="97" t="s">
        <v>113</v>
      </c>
      <c r="AK21" s="97" t="s">
        <v>107</v>
      </c>
      <c r="AL21" s="97" t="s">
        <v>114</v>
      </c>
      <c r="AM21" s="97"/>
      <c r="AN21" s="97"/>
      <c r="AO21" s="97" t="s">
        <v>115</v>
      </c>
      <c r="AP21" s="97"/>
    </row>
    <row r="22" spans="1:42" ht="42" customHeight="1" x14ac:dyDescent="0.25">
      <c r="A22" s="153"/>
      <c r="B22" s="196"/>
      <c r="C22" s="153"/>
      <c r="D22" s="196"/>
      <c r="E22" s="153"/>
      <c r="F22" s="153"/>
      <c r="G22" s="221"/>
      <c r="H22" s="221"/>
      <c r="I22" s="741"/>
      <c r="J22" s="742"/>
      <c r="K22" s="203"/>
      <c r="L22" s="743" t="s">
        <v>116</v>
      </c>
      <c r="M22" s="35" t="s">
        <v>37</v>
      </c>
      <c r="N22" s="744">
        <f>IF(M22="SE INVESTIGAN Y SE RESUELVEN OPORTUNAMENTE",15,IF(M22="NO SE INVESTIGAN Y SE RESUELVEN OPORTUNAMENTE",0,""))</f>
        <v>15</v>
      </c>
      <c r="O22" s="751"/>
      <c r="P22" s="218"/>
      <c r="Q22" s="158"/>
      <c r="R22" s="752"/>
      <c r="S22" s="162"/>
      <c r="T22" s="162"/>
      <c r="U22" s="310"/>
      <c r="V22" s="451"/>
      <c r="W22" s="154"/>
      <c r="X22" s="748"/>
      <c r="Y22" s="748"/>
      <c r="Z22" s="154" t="s">
        <v>148</v>
      </c>
      <c r="AA22" s="750"/>
      <c r="AB22" s="748"/>
      <c r="AC22" s="154"/>
      <c r="AD22" s="154"/>
      <c r="AE22" s="278"/>
      <c r="AF22" s="183"/>
      <c r="AG22" s="154"/>
      <c r="AH22" s="97" t="s">
        <v>94</v>
      </c>
      <c r="AI22" s="97"/>
      <c r="AJ22" s="97"/>
      <c r="AK22" s="97"/>
      <c r="AL22" s="97"/>
      <c r="AM22" s="97"/>
      <c r="AN22" s="97"/>
      <c r="AO22" s="97" t="s">
        <v>117</v>
      </c>
      <c r="AP22" s="97"/>
    </row>
    <row r="23" spans="1:42" ht="42" customHeight="1" x14ac:dyDescent="0.25">
      <c r="A23" s="153"/>
      <c r="B23" s="196"/>
      <c r="C23" s="153"/>
      <c r="D23" s="196"/>
      <c r="E23" s="153"/>
      <c r="F23" s="153"/>
      <c r="G23" s="221"/>
      <c r="H23" s="221"/>
      <c r="I23" s="741"/>
      <c r="J23" s="742"/>
      <c r="K23" s="203"/>
      <c r="L23" s="743" t="s">
        <v>118</v>
      </c>
      <c r="M23" s="35" t="s">
        <v>49</v>
      </c>
      <c r="N23" s="744">
        <f>IF(M23="COMPLETA",10,IF(M23="INCOMPLETA",5,IF(M23="NO EXISTE",0,"")))</f>
        <v>5</v>
      </c>
      <c r="O23" s="751"/>
      <c r="P23" s="218"/>
      <c r="Q23" s="158"/>
      <c r="R23" s="752"/>
      <c r="S23" s="162"/>
      <c r="T23" s="162"/>
      <c r="U23" s="310"/>
      <c r="V23" s="451"/>
      <c r="W23" s="154"/>
      <c r="X23" s="748"/>
      <c r="Y23" s="748"/>
      <c r="Z23" s="154"/>
      <c r="AA23" s="750"/>
      <c r="AB23" s="748"/>
      <c r="AC23" s="154"/>
      <c r="AD23" s="154"/>
      <c r="AE23" s="278"/>
      <c r="AF23" s="183"/>
      <c r="AG23" s="154"/>
      <c r="AH23" s="97"/>
      <c r="AI23" s="97"/>
      <c r="AJ23" s="97"/>
      <c r="AK23" s="97"/>
      <c r="AL23" s="97"/>
      <c r="AM23" s="97"/>
      <c r="AN23" s="97"/>
      <c r="AO23" s="97" t="s">
        <v>119</v>
      </c>
      <c r="AP23" s="97"/>
    </row>
    <row r="24" spans="1:42" ht="42" customHeight="1" x14ac:dyDescent="0.25">
      <c r="A24" s="153" t="s">
        <v>404</v>
      </c>
      <c r="B24" s="196" t="s">
        <v>405</v>
      </c>
      <c r="C24" s="153" t="s">
        <v>431</v>
      </c>
      <c r="D24" s="196" t="s">
        <v>84</v>
      </c>
      <c r="E24" s="153" t="s">
        <v>432</v>
      </c>
      <c r="F24" s="153" t="s">
        <v>433</v>
      </c>
      <c r="G24" s="221" t="s">
        <v>9</v>
      </c>
      <c r="H24" s="221" t="s">
        <v>95</v>
      </c>
      <c r="I24" s="741" t="str">
        <f>CONCATENATE(G24,H24)</f>
        <v>RARA VEZMAYOR</v>
      </c>
      <c r="J24" s="742" t="str">
        <f>I25</f>
        <v>1. ALTO</v>
      </c>
      <c r="K24" s="203" t="s">
        <v>434</v>
      </c>
      <c r="L24" s="743" t="s">
        <v>85</v>
      </c>
      <c r="M24" s="35" t="s">
        <v>7</v>
      </c>
      <c r="N24" s="744">
        <f>IF(M24="ASIGNADO",15,IF(M24="NO ASIGNADO",0,""))</f>
        <v>15</v>
      </c>
      <c r="O24" s="745">
        <f>SUM(N24:N30)</f>
        <v>100</v>
      </c>
      <c r="P24" s="218" t="s">
        <v>67</v>
      </c>
      <c r="Q24" s="475">
        <f>IF(Q27="DÉBIL",0,IF(Q27="MODERADO",50,IF(Q27="FUERTE",100,"")))</f>
        <v>100</v>
      </c>
      <c r="R24" s="746"/>
      <c r="S24" s="174" t="s">
        <v>86</v>
      </c>
      <c r="T24" s="174" t="s">
        <v>86</v>
      </c>
      <c r="U24" s="310" t="s">
        <v>115</v>
      </c>
      <c r="V24" s="753" t="s">
        <v>87</v>
      </c>
      <c r="W24" s="144" t="s">
        <v>301</v>
      </c>
      <c r="X24" s="754" t="s">
        <v>435</v>
      </c>
      <c r="Y24" s="754"/>
      <c r="Z24" s="143" t="s">
        <v>170</v>
      </c>
      <c r="AA24" s="755" t="s">
        <v>88</v>
      </c>
      <c r="AB24" s="754"/>
      <c r="AC24" s="144"/>
      <c r="AD24" s="144"/>
      <c r="AE24" s="756"/>
      <c r="AF24" s="466"/>
      <c r="AG24" s="154"/>
      <c r="AH24" s="97" t="s">
        <v>89</v>
      </c>
      <c r="AI24" s="97" t="s">
        <v>90</v>
      </c>
      <c r="AJ24" s="97" t="s">
        <v>21</v>
      </c>
      <c r="AK24" s="97" t="s">
        <v>71</v>
      </c>
      <c r="AL24" s="97" t="s">
        <v>21</v>
      </c>
      <c r="AM24" s="97"/>
      <c r="AN24" s="97" t="s">
        <v>91</v>
      </c>
      <c r="AO24" s="97" t="s">
        <v>92</v>
      </c>
      <c r="AP24" s="97"/>
    </row>
    <row r="25" spans="1:42" ht="42" customHeight="1" x14ac:dyDescent="0.25">
      <c r="A25" s="153"/>
      <c r="B25" s="196"/>
      <c r="C25" s="153"/>
      <c r="D25" s="196"/>
      <c r="E25" s="153"/>
      <c r="F25" s="153"/>
      <c r="G25" s="221"/>
      <c r="H25" s="221"/>
      <c r="I25" s="741" t="str">
        <f>IF(I24="RARA VEZINSIGNIFICANTE","1. BAJO",IF(I24="RARA VEZMENOR","2. BAJO",IF(I24="IMPROBABLEINSIGNIFICANTE","3. BAJO",IF(I24="IMPROBABLEMENOR","4. BAJO",IF(I24="POSIBLEINSIGNIFICANTE","5. BAJO",IF(I24="RARA VEZMODERADO","1. MODERADO",IF(I24="IMPROBABLEMODERADO","2. MODERADO",IF(I24="POSIBLEMENOR","3. MODERADO",IF(I24="PROBABLEINSIGNIFICANTE","4. MODERADO",IF(I24="RARA VEZMAYOR","1. ALTO",IF(I24="IMPROBABLEMAYOR","2. ALTO",IF(I24="POSIBLEMODERADO","3. ALTO",IF(I24="PROBABLEMENOR","4. ALTO",IF(I24="PROBABLEMODERADO","5. ALTO",IF(I24="CASI SEGUROINSIGNIFICANTE","6. ALTO",IF(I24="CASI SEGUROMENOR","7. ALTO",IF(I24="RARA VEZCATASTRÓFICO","1. EXTREMO",IF(I24="IMPROBABLECATASTRÓFICO","2. EXTREMO",IF(I24="POSIBLEMAYOR","3. EXTREMO",IF(I24="POSIBLECATASTRÓFICO","4. EXTREMO",IF(I24="PROBABLEMAYOR","5. EXTREMO",IF(I24="PROBABLECATASTRÓFICO","6. EXTREMO",IF(I24="CASI SEGUROMODERADO","7. EXTREMO",IF(I24="CASI SEGUROMAYOR","8. EXTREMO",IF(I24="CASI SEGUROCATASTRÓFICO","9. EXTREMO","")))))))))))))))))))))))))</f>
        <v>1. ALTO</v>
      </c>
      <c r="J25" s="742"/>
      <c r="K25" s="757"/>
      <c r="L25" s="743" t="s">
        <v>93</v>
      </c>
      <c r="M25" s="35" t="s">
        <v>19</v>
      </c>
      <c r="N25" s="744">
        <f>IF(M25="ADECUADO",15,IF(M25="INADECUADO",0,""))</f>
        <v>15</v>
      </c>
      <c r="O25" s="745"/>
      <c r="P25" s="218"/>
      <c r="Q25" s="475"/>
      <c r="R25" s="746"/>
      <c r="S25" s="174"/>
      <c r="T25" s="174"/>
      <c r="U25" s="310"/>
      <c r="V25" s="753"/>
      <c r="W25" s="144"/>
      <c r="X25" s="754"/>
      <c r="Y25" s="754"/>
      <c r="Z25" s="144"/>
      <c r="AA25" s="755"/>
      <c r="AB25" s="754"/>
      <c r="AC25" s="144"/>
      <c r="AD25" s="144"/>
      <c r="AE25" s="756"/>
      <c r="AF25" s="466"/>
      <c r="AG25" s="154"/>
      <c r="AH25" s="97" t="s">
        <v>86</v>
      </c>
      <c r="AI25" s="97" t="s">
        <v>94</v>
      </c>
      <c r="AJ25" s="97"/>
      <c r="AK25" s="97"/>
      <c r="AL25" s="97" t="s">
        <v>95</v>
      </c>
      <c r="AM25" s="97"/>
      <c r="AN25" s="97" t="s">
        <v>88</v>
      </c>
      <c r="AO25" s="97" t="s">
        <v>96</v>
      </c>
      <c r="AP25" s="97"/>
    </row>
    <row r="26" spans="1:42" ht="42" customHeight="1" x14ac:dyDescent="0.25">
      <c r="A26" s="153"/>
      <c r="B26" s="196"/>
      <c r="C26" s="153"/>
      <c r="D26" s="196"/>
      <c r="E26" s="153"/>
      <c r="F26" s="153"/>
      <c r="G26" s="221"/>
      <c r="H26" s="221"/>
      <c r="I26" s="741" t="str">
        <f>IF(OR(I25="1. BAJO",I25="2. BAJO",I25="3. BAJO",I25="4. BAJO",I25="5. BAJO"),"BAJO",IF(OR(I25="1. MODERADO",I25="2. MODERADO",I25="3. MODERADO",I25="4. MODERADO"),"MODERADO",IF(OR(I25="1. ALTO",I25="2. ALTO",I25="3. ALTO",I25="4. ALTO",I25="5. ALTO",I25="6. ALTO",I25="7. ALTO"),"ALTO",IF(OR(I25="1. EXTREMO",I25="2. EXTREMO",I25="3. EXTREMO",I25="4. EXTREMO",I25="5. EXTREMO",I25="6. EXTREMO",I25="7. EXTREMO",I25="8. EXTREMO",I25="9. EXTREMO"),"EXTREMO",""))))</f>
        <v>ALTO</v>
      </c>
      <c r="J26" s="742"/>
      <c r="K26" s="757"/>
      <c r="L26" s="743" t="s">
        <v>97</v>
      </c>
      <c r="M26" s="35" t="s">
        <v>98</v>
      </c>
      <c r="N26" s="744">
        <f>IF(M26="OPORTUNA",15,IF(M26="INOPORTUNA",0,""))</f>
        <v>15</v>
      </c>
      <c r="O26" s="745"/>
      <c r="P26" s="218"/>
      <c r="Q26" s="475"/>
      <c r="R26" s="746"/>
      <c r="S26" s="58" t="s">
        <v>99</v>
      </c>
      <c r="T26" s="58" t="s">
        <v>100</v>
      </c>
      <c r="U26" s="310"/>
      <c r="V26" s="753"/>
      <c r="W26" s="144"/>
      <c r="X26" s="754"/>
      <c r="Y26" s="754"/>
      <c r="Z26" s="144"/>
      <c r="AA26" s="755"/>
      <c r="AB26" s="754"/>
      <c r="AC26" s="144"/>
      <c r="AD26" s="144"/>
      <c r="AE26" s="756"/>
      <c r="AF26" s="466"/>
      <c r="AG26" s="154"/>
      <c r="AH26" s="97" t="s">
        <v>87</v>
      </c>
      <c r="AI26" s="97" t="s">
        <v>101</v>
      </c>
      <c r="AJ26" s="97" t="s">
        <v>102</v>
      </c>
      <c r="AK26" s="97" t="s">
        <v>103</v>
      </c>
      <c r="AL26" s="97" t="s">
        <v>104</v>
      </c>
      <c r="AM26" s="97"/>
      <c r="AN26" s="97"/>
      <c r="AO26" s="97" t="s">
        <v>105</v>
      </c>
      <c r="AP26" s="97"/>
    </row>
    <row r="27" spans="1:42" ht="42" customHeight="1" x14ac:dyDescent="0.25">
      <c r="A27" s="153"/>
      <c r="B27" s="196"/>
      <c r="C27" s="153"/>
      <c r="D27" s="196"/>
      <c r="E27" s="94" t="s">
        <v>106</v>
      </c>
      <c r="F27" s="153"/>
      <c r="G27" s="221"/>
      <c r="H27" s="221"/>
      <c r="I27" s="741"/>
      <c r="J27" s="742"/>
      <c r="K27" s="757"/>
      <c r="L27" s="743" t="s">
        <v>143</v>
      </c>
      <c r="M27" s="35" t="s">
        <v>107</v>
      </c>
      <c r="N27" s="744">
        <f>IF(M27="PREVENIR",15,IF(M27="DETECTAR",10,IF(M27="NO ES UN CONTROL",0,"")))</f>
        <v>15</v>
      </c>
      <c r="O27" s="751" t="str">
        <f>IF(O24&lt;86,"DÉBIL",IF(O24&lt;96,"MODERADO",IF(O24&lt;101,"FUERTE","")))</f>
        <v>FUERTE</v>
      </c>
      <c r="P27" s="218"/>
      <c r="Q27" s="158" t="str">
        <f>IF(AND(O27="FUERTE",P24="FUERTE (SIEMPRE SE EJECUTA)"),"FUERTE",IF(OR(O27="DÉBIL",P24="DÉBIL (NO SE EJECUTA)"),"DÉBIL",IF(OR(O27="MODERADO",P24="MODERADO (ALGUNAS VECES)"),"MODERADO")))</f>
        <v>FUERTE</v>
      </c>
      <c r="R27" s="752" t="str">
        <f>IF(AND(O27="FUERTE",P24="FUERTE (SIEMPRE SE EJECUTA)"),"NO","SÍ")</f>
        <v>NO</v>
      </c>
      <c r="S27" s="162">
        <f>IF(AND($Q$13="FUERTE",$S$10="DIRECTAMENTE",$T$10="DIRECTAMENTE"),2,IF(AND($Q$13="FUERTE",$S$10="DIRECTAMENTE",$T$10="INDIRECTAMENTE"),2,IF(AND($Q$13="FUERTE",$S$10="DIRECTAMENTE",$T$10="NO DISMINUYE"),2,IF(AND($Q$13="FUERTE",$S$10="NO DISMINUYE",$T$10="DIRECTAMENTE"),0,IF(AND($Q$13="MODERADO",$S$10="DIRECTAMENTE",$T$10="DIRECTAMENTE"),1,IF(AND($Q$13="MODERADO",$S$10="DIRECTAMENTE",$T$10="INDIRECTAMENTE"),1,IF(AND($Q$13="MODERADO",$S$10="DIRECTAMENTE",$T$10="NO DISMINUYE"),1,IF(AND($Q$13="MODERADO",$S$10="NO DISMINUYE",$T$10="DIRECTAMENTE"),0,"N/A"))))))))</f>
        <v>1</v>
      </c>
      <c r="T27" s="162">
        <f>IF(AND($Q$13="FUERTE",$S$10="DIRECTAMENTE",$T$10="DIRECTAMENTE"),2,IF(AND($Q$13="FUERTE",$S$10="DIRECTAMENTE",$T$10="INDIRECTAMENTE"),1,IF(AND($Q$13="FUERTE",$S$10="DIRECTAMENTE",$T$10="NO DISMINUYE"),0,IF(AND($Q$13="FUERTE",$S$10="NO DISMINUYE",$T$10="DIRECTAMENTE"),2,IF(AND($Q$13="MODERADO",$S$10="DIRECTAMENTE",$T$10="DIRECTAMENTE"),1,IF(AND($Q$13="MODERADO",$S$10="DIRECTAMENTE",$T$10="INDIRECTAMENTE"),0,IF(AND($Q$13="MODERADO",$S$10="DIRECTAMENTE",$T$10="NO DISMINUYE"),0,IF(AND($Q$13="MODERADO",$S$10="NO DISMINUYE",$T$10="DIRECTAMENTE"),1,"N/A"))))))))</f>
        <v>1</v>
      </c>
      <c r="U27" s="310"/>
      <c r="V27" s="753"/>
      <c r="W27" s="144"/>
      <c r="X27" s="754"/>
      <c r="Y27" s="754"/>
      <c r="Z27" s="144"/>
      <c r="AA27" s="755"/>
      <c r="AB27" s="754"/>
      <c r="AC27" s="144"/>
      <c r="AD27" s="144"/>
      <c r="AE27" s="756"/>
      <c r="AF27" s="466"/>
      <c r="AG27" s="154"/>
      <c r="AH27" s="97" t="s">
        <v>86</v>
      </c>
      <c r="AI27" s="97"/>
      <c r="AJ27" s="97" t="s">
        <v>84</v>
      </c>
      <c r="AK27" s="97" t="s">
        <v>108</v>
      </c>
      <c r="AL27" s="97"/>
      <c r="AM27" s="97"/>
      <c r="AN27" s="97"/>
      <c r="AO27" s="97" t="s">
        <v>109</v>
      </c>
      <c r="AP27" s="97"/>
    </row>
    <row r="28" spans="1:42" ht="71.25" customHeight="1" x14ac:dyDescent="0.25">
      <c r="A28" s="153"/>
      <c r="B28" s="196"/>
      <c r="C28" s="153"/>
      <c r="D28" s="196"/>
      <c r="E28" s="153" t="s">
        <v>436</v>
      </c>
      <c r="F28" s="153"/>
      <c r="G28" s="221"/>
      <c r="H28" s="221"/>
      <c r="I28" s="741"/>
      <c r="J28" s="742"/>
      <c r="K28" s="757"/>
      <c r="L28" s="743" t="s">
        <v>110</v>
      </c>
      <c r="M28" s="35" t="s">
        <v>29</v>
      </c>
      <c r="N28" s="744">
        <f>IF(M28="CONFIABLE",15,IF(M28="NO CONFIABLE",0,""))</f>
        <v>15</v>
      </c>
      <c r="O28" s="751"/>
      <c r="P28" s="218"/>
      <c r="Q28" s="158"/>
      <c r="R28" s="752"/>
      <c r="S28" s="162"/>
      <c r="T28" s="162"/>
      <c r="U28" s="310"/>
      <c r="V28" s="753"/>
      <c r="W28" s="144"/>
      <c r="X28" s="754"/>
      <c r="Y28" s="754"/>
      <c r="Z28" s="60" t="s">
        <v>111</v>
      </c>
      <c r="AA28" s="755"/>
      <c r="AB28" s="754"/>
      <c r="AC28" s="144"/>
      <c r="AD28" s="144"/>
      <c r="AE28" s="756"/>
      <c r="AF28" s="466"/>
      <c r="AG28" s="154"/>
      <c r="AH28" s="97" t="s">
        <v>112</v>
      </c>
      <c r="AI28" s="97"/>
      <c r="AJ28" s="97" t="s">
        <v>113</v>
      </c>
      <c r="AK28" s="97" t="s">
        <v>107</v>
      </c>
      <c r="AL28" s="97" t="s">
        <v>114</v>
      </c>
      <c r="AM28" s="97"/>
      <c r="AN28" s="97"/>
      <c r="AO28" s="97" t="s">
        <v>115</v>
      </c>
      <c r="AP28" s="97"/>
    </row>
    <row r="29" spans="1:42" ht="60.75" customHeight="1" x14ac:dyDescent="0.25">
      <c r="A29" s="153"/>
      <c r="B29" s="196"/>
      <c r="C29" s="153"/>
      <c r="D29" s="196"/>
      <c r="E29" s="153"/>
      <c r="F29" s="153"/>
      <c r="G29" s="221"/>
      <c r="H29" s="221"/>
      <c r="I29" s="741"/>
      <c r="J29" s="742"/>
      <c r="K29" s="757"/>
      <c r="L29" s="743" t="s">
        <v>116</v>
      </c>
      <c r="M29" s="35" t="s">
        <v>37</v>
      </c>
      <c r="N29" s="744">
        <f>IF(M29="SE INVESTIGAN Y SE RESUELVEN OPORTUNAMENTE",15,IF(M29="NO SE INVESTIGAN Y SE RESUELVEN OPORTUNAMENTE",0,""))</f>
        <v>15</v>
      </c>
      <c r="O29" s="751"/>
      <c r="P29" s="218"/>
      <c r="Q29" s="158"/>
      <c r="R29" s="752"/>
      <c r="S29" s="162"/>
      <c r="T29" s="162"/>
      <c r="U29" s="310"/>
      <c r="V29" s="753"/>
      <c r="W29" s="144"/>
      <c r="X29" s="754"/>
      <c r="Y29" s="754"/>
      <c r="Z29" s="144" t="s">
        <v>188</v>
      </c>
      <c r="AA29" s="755"/>
      <c r="AB29" s="754"/>
      <c r="AC29" s="144"/>
      <c r="AD29" s="144"/>
      <c r="AE29" s="756"/>
      <c r="AF29" s="466"/>
      <c r="AG29" s="154"/>
      <c r="AH29" s="97" t="s">
        <v>94</v>
      </c>
      <c r="AI29" s="97"/>
      <c r="AJ29" s="97"/>
      <c r="AK29" s="97"/>
      <c r="AL29" s="97"/>
      <c r="AM29" s="97"/>
      <c r="AN29" s="97"/>
      <c r="AO29" s="97" t="s">
        <v>117</v>
      </c>
      <c r="AP29" s="97"/>
    </row>
    <row r="30" spans="1:42" ht="42" customHeight="1" x14ac:dyDescent="0.25">
      <c r="A30" s="153"/>
      <c r="B30" s="196"/>
      <c r="C30" s="153"/>
      <c r="D30" s="196"/>
      <c r="E30" s="153"/>
      <c r="F30" s="153"/>
      <c r="G30" s="221"/>
      <c r="H30" s="221"/>
      <c r="I30" s="741"/>
      <c r="J30" s="742"/>
      <c r="K30" s="757"/>
      <c r="L30" s="743" t="s">
        <v>118</v>
      </c>
      <c r="M30" s="35" t="s">
        <v>48</v>
      </c>
      <c r="N30" s="744">
        <f>IF(M30="COMPLETA",10,IF(M30="INCOMPLETA",5,IF(M30="NO EXISTE",0,"")))</f>
        <v>10</v>
      </c>
      <c r="O30" s="751"/>
      <c r="P30" s="218"/>
      <c r="Q30" s="158"/>
      <c r="R30" s="752"/>
      <c r="S30" s="162"/>
      <c r="T30" s="162"/>
      <c r="U30" s="310"/>
      <c r="V30" s="753"/>
      <c r="W30" s="144"/>
      <c r="X30" s="754"/>
      <c r="Y30" s="754"/>
      <c r="Z30" s="144"/>
      <c r="AA30" s="755"/>
      <c r="AB30" s="754"/>
      <c r="AC30" s="144"/>
      <c r="AD30" s="144"/>
      <c r="AE30" s="756"/>
      <c r="AF30" s="466"/>
      <c r="AG30" s="154"/>
      <c r="AH30" s="97"/>
      <c r="AI30" s="97"/>
      <c r="AJ30" s="97"/>
      <c r="AK30" s="97"/>
      <c r="AL30" s="97"/>
      <c r="AM30" s="97"/>
      <c r="AN30" s="97"/>
      <c r="AO30" s="97" t="s">
        <v>119</v>
      </c>
      <c r="AP30" s="97"/>
    </row>
    <row r="31" spans="1:42" ht="25.5" x14ac:dyDescent="0.25">
      <c r="A31" s="150" t="s">
        <v>120</v>
      </c>
      <c r="B31" s="150"/>
      <c r="C31" s="150"/>
      <c r="D31" s="150"/>
      <c r="E31" s="150"/>
      <c r="F31" s="150"/>
      <c r="G31" s="150"/>
      <c r="H31" s="150"/>
      <c r="I31" s="150"/>
      <c r="J31" s="150"/>
      <c r="K31" s="150"/>
      <c r="L31" s="150"/>
      <c r="M31" s="150"/>
      <c r="N31" s="150"/>
      <c r="O31" s="150"/>
      <c r="P31" s="150"/>
      <c r="Q31" s="150"/>
      <c r="R31" s="150"/>
      <c r="S31" s="150"/>
      <c r="T31" s="150"/>
      <c r="U31" s="150"/>
      <c r="V31" s="150"/>
      <c r="W31" s="150"/>
      <c r="X31" s="150"/>
      <c r="Y31" s="150"/>
      <c r="Z31" s="150"/>
      <c r="AA31" s="150"/>
      <c r="AB31" s="150"/>
      <c r="AC31" s="150"/>
      <c r="AD31" s="150"/>
      <c r="AE31" s="150"/>
      <c r="AF31" s="150"/>
      <c r="AG31" s="150"/>
      <c r="AH31" s="97"/>
      <c r="AI31" s="97"/>
      <c r="AJ31" s="97"/>
      <c r="AK31" s="97"/>
      <c r="AL31" s="97"/>
      <c r="AM31" s="97"/>
      <c r="AN31" s="97"/>
      <c r="AO31" s="97" t="s">
        <v>121</v>
      </c>
      <c r="AP31" s="97"/>
    </row>
    <row r="32" spans="1:42" ht="30" customHeight="1" x14ac:dyDescent="0.25">
      <c r="A32" s="145" t="s">
        <v>122</v>
      </c>
      <c r="B32" s="145"/>
      <c r="C32" s="145"/>
      <c r="D32" s="145"/>
      <c r="E32" s="145"/>
      <c r="F32" s="145"/>
      <c r="G32" s="145"/>
      <c r="H32" s="145"/>
      <c r="I32" s="145"/>
      <c r="J32" s="145"/>
      <c r="K32" s="145"/>
      <c r="L32" s="145"/>
      <c r="M32" s="145"/>
      <c r="N32" s="145"/>
      <c r="O32" s="145"/>
      <c r="P32" s="145"/>
      <c r="Q32" s="145"/>
      <c r="R32" s="145"/>
      <c r="S32" s="145"/>
      <c r="T32" s="145"/>
      <c r="U32" s="145"/>
      <c r="V32" s="145"/>
      <c r="W32" s="145"/>
      <c r="X32" s="145"/>
      <c r="Y32" s="145"/>
      <c r="Z32" s="145"/>
      <c r="AA32" s="145"/>
      <c r="AB32" s="145"/>
      <c r="AC32" s="145"/>
      <c r="AD32" s="145"/>
      <c r="AE32" s="145"/>
      <c r="AF32" s="145"/>
      <c r="AG32" s="145"/>
      <c r="AH32" s="97"/>
      <c r="AI32" s="97"/>
      <c r="AJ32" s="97"/>
      <c r="AK32" s="97"/>
      <c r="AL32" s="97"/>
      <c r="AM32" s="97"/>
      <c r="AN32" s="97"/>
      <c r="AO32" s="97" t="s">
        <v>123</v>
      </c>
      <c r="AP32" s="97"/>
    </row>
    <row r="33" spans="1:42" ht="30" customHeight="1" x14ac:dyDescent="0.25">
      <c r="A33" s="275" t="s">
        <v>124</v>
      </c>
      <c r="B33" s="275"/>
      <c r="C33" s="275" t="s">
        <v>125</v>
      </c>
      <c r="D33" s="275"/>
      <c r="E33" s="275"/>
      <c r="F33" s="275"/>
      <c r="G33" s="275"/>
      <c r="H33" s="275"/>
      <c r="I33" s="275"/>
      <c r="J33" s="275"/>
      <c r="K33" s="275"/>
      <c r="L33" s="275"/>
      <c r="M33" s="275"/>
      <c r="N33" s="275"/>
      <c r="O33" s="275"/>
      <c r="P33" s="275"/>
      <c r="Q33" s="275"/>
      <c r="R33" s="275"/>
      <c r="S33" s="275"/>
      <c r="T33" s="275"/>
      <c r="U33" s="275"/>
      <c r="V33" s="275"/>
      <c r="W33" s="275"/>
      <c r="X33" s="275"/>
      <c r="Y33" s="275"/>
      <c r="Z33" s="275" t="s">
        <v>126</v>
      </c>
      <c r="AA33" s="275"/>
      <c r="AB33" s="275"/>
      <c r="AC33" s="275"/>
      <c r="AD33" s="138" t="s">
        <v>127</v>
      </c>
      <c r="AE33" s="138"/>
      <c r="AF33" s="138"/>
      <c r="AG33" s="138"/>
      <c r="AH33" s="97"/>
      <c r="AI33" s="97"/>
      <c r="AJ33" s="97"/>
      <c r="AK33" s="97"/>
      <c r="AL33" s="97"/>
      <c r="AM33" s="97"/>
      <c r="AN33" s="97"/>
      <c r="AO33" s="97" t="s">
        <v>128</v>
      </c>
      <c r="AP33" s="97"/>
    </row>
    <row r="34" spans="1:42" ht="45" customHeight="1" x14ac:dyDescent="0.25">
      <c r="A34" s="263">
        <v>1</v>
      </c>
      <c r="B34" s="264"/>
      <c r="C34" s="150" t="s">
        <v>437</v>
      </c>
      <c r="D34" s="150"/>
      <c r="E34" s="150"/>
      <c r="F34" s="150"/>
      <c r="G34" s="150"/>
      <c r="H34" s="150"/>
      <c r="I34" s="150"/>
      <c r="J34" s="150"/>
      <c r="K34" s="150"/>
      <c r="L34" s="150"/>
      <c r="M34" s="150"/>
      <c r="N34" s="150"/>
      <c r="O34" s="150"/>
      <c r="P34" s="150"/>
      <c r="Q34" s="150"/>
      <c r="R34" s="150"/>
      <c r="S34" s="150"/>
      <c r="T34" s="150"/>
      <c r="U34" s="150"/>
      <c r="V34" s="150"/>
      <c r="W34" s="150"/>
      <c r="X34" s="150"/>
      <c r="Y34" s="150"/>
      <c r="Z34" s="758">
        <v>43853</v>
      </c>
      <c r="AA34" s="759"/>
      <c r="AB34" s="759"/>
      <c r="AC34" s="760"/>
      <c r="AD34" s="154" t="s">
        <v>438</v>
      </c>
      <c r="AE34" s="154"/>
      <c r="AF34" s="154"/>
      <c r="AG34" s="154"/>
      <c r="AH34" s="112"/>
      <c r="AI34" s="112"/>
      <c r="AJ34" s="112"/>
      <c r="AK34" s="112"/>
      <c r="AL34" s="112"/>
      <c r="AM34" s="112"/>
      <c r="AN34" s="112"/>
      <c r="AO34" s="97" t="s">
        <v>129</v>
      </c>
      <c r="AP34" s="112"/>
    </row>
    <row r="35" spans="1:42" ht="30" customHeight="1" x14ac:dyDescent="0.25">
      <c r="A35" s="263"/>
      <c r="B35" s="264"/>
      <c r="C35" s="140"/>
      <c r="D35" s="140"/>
      <c r="E35" s="140"/>
      <c r="F35" s="140"/>
      <c r="G35" s="140"/>
      <c r="H35" s="140"/>
      <c r="I35" s="140"/>
      <c r="J35" s="140"/>
      <c r="K35" s="140"/>
      <c r="L35" s="140"/>
      <c r="M35" s="140"/>
      <c r="N35" s="140"/>
      <c r="O35" s="140"/>
      <c r="P35" s="140"/>
      <c r="Q35" s="140"/>
      <c r="R35" s="140"/>
      <c r="S35" s="140"/>
      <c r="T35" s="140"/>
      <c r="U35" s="140"/>
      <c r="V35" s="140"/>
      <c r="W35" s="140"/>
      <c r="X35" s="140"/>
      <c r="Y35" s="140"/>
      <c r="Z35" s="761"/>
      <c r="AA35" s="759"/>
      <c r="AB35" s="759"/>
      <c r="AC35" s="760"/>
      <c r="AD35" s="154"/>
      <c r="AE35" s="154"/>
      <c r="AF35" s="154"/>
      <c r="AG35" s="154"/>
      <c r="AH35" s="112"/>
      <c r="AI35" s="112"/>
      <c r="AJ35" s="112"/>
      <c r="AK35" s="112"/>
      <c r="AL35" s="112"/>
      <c r="AM35" s="112"/>
      <c r="AN35" s="112"/>
      <c r="AO35" s="97" t="s">
        <v>130</v>
      </c>
      <c r="AP35" s="112"/>
    </row>
    <row r="36" spans="1:42" ht="30" customHeight="1" x14ac:dyDescent="0.25">
      <c r="A36" s="263"/>
      <c r="B36" s="264"/>
      <c r="C36" s="140"/>
      <c r="D36" s="140"/>
      <c r="E36" s="140"/>
      <c r="F36" s="140"/>
      <c r="G36" s="140"/>
      <c r="H36" s="140"/>
      <c r="I36" s="140"/>
      <c r="J36" s="140"/>
      <c r="K36" s="140"/>
      <c r="L36" s="140"/>
      <c r="M36" s="140"/>
      <c r="N36" s="140"/>
      <c r="O36" s="140"/>
      <c r="P36" s="140"/>
      <c r="Q36" s="140"/>
      <c r="R36" s="140"/>
      <c r="S36" s="140"/>
      <c r="T36" s="140"/>
      <c r="U36" s="140"/>
      <c r="V36" s="140"/>
      <c r="W36" s="140"/>
      <c r="X36" s="140"/>
      <c r="Y36" s="140"/>
      <c r="Z36" s="761"/>
      <c r="AA36" s="759"/>
      <c r="AB36" s="759"/>
      <c r="AC36" s="760"/>
      <c r="AD36" s="154"/>
      <c r="AE36" s="154"/>
      <c r="AF36" s="154"/>
      <c r="AG36" s="154"/>
      <c r="AH36" s="112"/>
      <c r="AI36" s="112"/>
      <c r="AJ36" s="112"/>
      <c r="AK36" s="112"/>
      <c r="AL36" s="112"/>
      <c r="AM36" s="112"/>
      <c r="AN36" s="112"/>
      <c r="AO36" s="97" t="s">
        <v>131</v>
      </c>
      <c r="AP36" s="112"/>
    </row>
  </sheetData>
  <mergeCells count="177">
    <mergeCell ref="A36:B36"/>
    <mergeCell ref="C36:Y36"/>
    <mergeCell ref="Z36:AC36"/>
    <mergeCell ref="AD36:AG36"/>
    <mergeCell ref="A34:B34"/>
    <mergeCell ref="C34:Y34"/>
    <mergeCell ref="Z34:AC34"/>
    <mergeCell ref="AD34:AG34"/>
    <mergeCell ref="A35:B35"/>
    <mergeCell ref="C35:Y35"/>
    <mergeCell ref="Z35:AC35"/>
    <mergeCell ref="AD35:AG35"/>
    <mergeCell ref="E28:E30"/>
    <mergeCell ref="Z29:Z30"/>
    <mergeCell ref="A31:AG31"/>
    <mergeCell ref="A32:AG32"/>
    <mergeCell ref="A33:B33"/>
    <mergeCell ref="C33:Y33"/>
    <mergeCell ref="Z33:AC33"/>
    <mergeCell ref="AD33:AG33"/>
    <mergeCell ref="AE24:AE30"/>
    <mergeCell ref="AF24:AF26"/>
    <mergeCell ref="AG24:AG30"/>
    <mergeCell ref="O27:O30"/>
    <mergeCell ref="Q27:Q30"/>
    <mergeCell ref="R27:R30"/>
    <mergeCell ref="S27:S30"/>
    <mergeCell ref="T27:T30"/>
    <mergeCell ref="AF27:AF30"/>
    <mergeCell ref="Y24:Y30"/>
    <mergeCell ref="Z24:Z27"/>
    <mergeCell ref="AA24:AA30"/>
    <mergeCell ref="AB24:AB30"/>
    <mergeCell ref="AC24:AC30"/>
    <mergeCell ref="AD24:AD30"/>
    <mergeCell ref="S24:S25"/>
    <mergeCell ref="T24:T25"/>
    <mergeCell ref="U24:U30"/>
    <mergeCell ref="V24:V30"/>
    <mergeCell ref="W24:W30"/>
    <mergeCell ref="X24:X30"/>
    <mergeCell ref="J24:J30"/>
    <mergeCell ref="K24:K30"/>
    <mergeCell ref="O24:O26"/>
    <mergeCell ref="P24:P30"/>
    <mergeCell ref="Q24:Q26"/>
    <mergeCell ref="R24:R26"/>
    <mergeCell ref="E21:E23"/>
    <mergeCell ref="Z22:Z23"/>
    <mergeCell ref="A24:A30"/>
    <mergeCell ref="B24:B30"/>
    <mergeCell ref="C24:C30"/>
    <mergeCell ref="D24:D30"/>
    <mergeCell ref="E24:E26"/>
    <mergeCell ref="F24:F30"/>
    <mergeCell ref="G24:G30"/>
    <mergeCell ref="H24:H30"/>
    <mergeCell ref="AE17:AE23"/>
    <mergeCell ref="AF17:AF19"/>
    <mergeCell ref="AG17:AG23"/>
    <mergeCell ref="O20:O23"/>
    <mergeCell ref="Q20:Q23"/>
    <mergeCell ref="R20:R23"/>
    <mergeCell ref="S20:S23"/>
    <mergeCell ref="T20:T23"/>
    <mergeCell ref="AF20:AF23"/>
    <mergeCell ref="Y17:Y23"/>
    <mergeCell ref="Z17:Z20"/>
    <mergeCell ref="AA17:AA23"/>
    <mergeCell ref="AB17:AB23"/>
    <mergeCell ref="AC17:AC23"/>
    <mergeCell ref="AD17:AD23"/>
    <mergeCell ref="S17:S18"/>
    <mergeCell ref="T17:T18"/>
    <mergeCell ref="U17:U23"/>
    <mergeCell ref="V17:V23"/>
    <mergeCell ref="W17:W23"/>
    <mergeCell ref="X17:X23"/>
    <mergeCell ref="J17:J23"/>
    <mergeCell ref="K17:K23"/>
    <mergeCell ref="O17:O19"/>
    <mergeCell ref="P17:P23"/>
    <mergeCell ref="Q17:Q19"/>
    <mergeCell ref="R17:R19"/>
    <mergeCell ref="E14:E16"/>
    <mergeCell ref="Z15:Z16"/>
    <mergeCell ref="A17:A23"/>
    <mergeCell ref="B17:B23"/>
    <mergeCell ref="C17:C23"/>
    <mergeCell ref="D17:D23"/>
    <mergeCell ref="E17:E19"/>
    <mergeCell ref="F17:F23"/>
    <mergeCell ref="G17:G23"/>
    <mergeCell ref="H17:H23"/>
    <mergeCell ref="AD10:AD16"/>
    <mergeCell ref="AE10:AE16"/>
    <mergeCell ref="AF10:AF12"/>
    <mergeCell ref="AG10:AG16"/>
    <mergeCell ref="O13:O16"/>
    <mergeCell ref="Q13:Q16"/>
    <mergeCell ref="R13:R16"/>
    <mergeCell ref="S13:S16"/>
    <mergeCell ref="T13:T16"/>
    <mergeCell ref="AF13:AF16"/>
    <mergeCell ref="X10:X16"/>
    <mergeCell ref="Y10:Y16"/>
    <mergeCell ref="Z10:Z13"/>
    <mergeCell ref="AA10:AA16"/>
    <mergeCell ref="AB10:AB16"/>
    <mergeCell ref="AC10:AC16"/>
    <mergeCell ref="R10:R12"/>
    <mergeCell ref="S10:S11"/>
    <mergeCell ref="T10:T11"/>
    <mergeCell ref="U10:U16"/>
    <mergeCell ref="V10:V16"/>
    <mergeCell ref="W10:W16"/>
    <mergeCell ref="H10:H16"/>
    <mergeCell ref="J10:J16"/>
    <mergeCell ref="K10:K16"/>
    <mergeCell ref="O10:O12"/>
    <mergeCell ref="P10:P16"/>
    <mergeCell ref="Q10:Q12"/>
    <mergeCell ref="W8:W9"/>
    <mergeCell ref="X8:X9"/>
    <mergeCell ref="Y8:AB8"/>
    <mergeCell ref="A10:A16"/>
    <mergeCell ref="B10:B16"/>
    <mergeCell ref="C10:C16"/>
    <mergeCell ref="D10:D16"/>
    <mergeCell ref="E10:E12"/>
    <mergeCell ref="F10:F16"/>
    <mergeCell ref="G10:G16"/>
    <mergeCell ref="Q8:Q9"/>
    <mergeCell ref="R8:R9"/>
    <mergeCell ref="S8:S9"/>
    <mergeCell ref="T8:T9"/>
    <mergeCell ref="U8:U9"/>
    <mergeCell ref="V8:V9"/>
    <mergeCell ref="G7:J7"/>
    <mergeCell ref="K7:T7"/>
    <mergeCell ref="U7:AB7"/>
    <mergeCell ref="G8:J8"/>
    <mergeCell ref="K8:K9"/>
    <mergeCell ref="L8:L9"/>
    <mergeCell ref="M8:M9"/>
    <mergeCell ref="N8:N9"/>
    <mergeCell ref="O8:O9"/>
    <mergeCell ref="P8:P9"/>
    <mergeCell ref="A6:F6"/>
    <mergeCell ref="G6:AB6"/>
    <mergeCell ref="AC6:AC9"/>
    <mergeCell ref="AD6:AG8"/>
    <mergeCell ref="A7:A9"/>
    <mergeCell ref="B7:B9"/>
    <mergeCell ref="C7:C9"/>
    <mergeCell ref="D7:D9"/>
    <mergeCell ref="E7:E9"/>
    <mergeCell ref="F7:F9"/>
    <mergeCell ref="AF3:AG3"/>
    <mergeCell ref="AD4:AE4"/>
    <mergeCell ref="AF4:AG4"/>
    <mergeCell ref="A5:B5"/>
    <mergeCell ref="C5:F5"/>
    <mergeCell ref="G5:L5"/>
    <mergeCell ref="M5:V5"/>
    <mergeCell ref="Z5:AA5"/>
    <mergeCell ref="AF5:AG5"/>
    <mergeCell ref="A1:A4"/>
    <mergeCell ref="B1:E2"/>
    <mergeCell ref="F1:AC2"/>
    <mergeCell ref="AD1:AE1"/>
    <mergeCell ref="AF1:AG1"/>
    <mergeCell ref="AD2:AE2"/>
    <mergeCell ref="AF2:AG2"/>
    <mergeCell ref="B3:E4"/>
    <mergeCell ref="F3:AC4"/>
    <mergeCell ref="AD3:AE3"/>
  </mergeCells>
  <conditionalFormatting sqref="U10:U16">
    <cfRule type="containsText" dxfId="55" priority="21" operator="containsText" text="EXTREMO">
      <formula>NOT(ISERROR(SEARCH("EXTREMO",U10)))</formula>
    </cfRule>
    <cfRule type="containsText" dxfId="54" priority="22" operator="containsText" text="MODERADO">
      <formula>NOT(ISERROR(SEARCH("MODERADO",U10)))</formula>
    </cfRule>
    <cfRule type="containsText" dxfId="53" priority="23" operator="containsText" text="ALTO">
      <formula>NOT(ISERROR(SEARCH("ALTO",U10)))</formula>
    </cfRule>
    <cfRule type="containsText" dxfId="52" priority="24" operator="containsText" text="BAJO">
      <formula>NOT(ISERROR(SEARCH("BAJO",U10)))</formula>
    </cfRule>
  </conditionalFormatting>
  <conditionalFormatting sqref="J10:J16">
    <cfRule type="containsText" dxfId="51" priority="17" operator="containsText" text="EXTREMO">
      <formula>NOT(ISERROR(SEARCH("EXTREMO",J10)))</formula>
    </cfRule>
    <cfRule type="containsText" dxfId="50" priority="18" operator="containsText" text="ALTO">
      <formula>NOT(ISERROR(SEARCH("ALTO",J10)))</formula>
    </cfRule>
    <cfRule type="containsText" dxfId="49" priority="19" operator="containsText" text="MODERADO">
      <formula>NOT(ISERROR(SEARCH("MODERADO",J10)))</formula>
    </cfRule>
    <cfRule type="containsText" dxfId="48" priority="20" operator="containsText" text="BAJO">
      <formula>NOT(ISERROR(SEARCH("BAJO",J10)))</formula>
    </cfRule>
  </conditionalFormatting>
  <conditionalFormatting sqref="U17:U23">
    <cfRule type="containsText" dxfId="47" priority="13" operator="containsText" text="EXTREMO">
      <formula>NOT(ISERROR(SEARCH("EXTREMO",U17)))</formula>
    </cfRule>
    <cfRule type="containsText" dxfId="46" priority="14" operator="containsText" text="MODERADO">
      <formula>NOT(ISERROR(SEARCH("MODERADO",U17)))</formula>
    </cfRule>
    <cfRule type="containsText" dxfId="45" priority="15" operator="containsText" text="ALTO">
      <formula>NOT(ISERROR(SEARCH("ALTO",U17)))</formula>
    </cfRule>
    <cfRule type="containsText" dxfId="44" priority="16" operator="containsText" text="BAJO">
      <formula>NOT(ISERROR(SEARCH("BAJO",U17)))</formula>
    </cfRule>
  </conditionalFormatting>
  <conditionalFormatting sqref="J17:J23">
    <cfRule type="containsText" dxfId="43" priority="9" operator="containsText" text="EXTREMO">
      <formula>NOT(ISERROR(SEARCH("EXTREMO",J17)))</formula>
    </cfRule>
    <cfRule type="containsText" dxfId="42" priority="10" operator="containsText" text="ALTO">
      <formula>NOT(ISERROR(SEARCH("ALTO",J17)))</formula>
    </cfRule>
    <cfRule type="containsText" dxfId="41" priority="11" operator="containsText" text="MODERADO">
      <formula>NOT(ISERROR(SEARCH("MODERADO",J17)))</formula>
    </cfRule>
    <cfRule type="containsText" dxfId="40" priority="12" operator="containsText" text="BAJO">
      <formula>NOT(ISERROR(SEARCH("BAJO",J17)))</formula>
    </cfRule>
  </conditionalFormatting>
  <conditionalFormatting sqref="U24:U30">
    <cfRule type="containsText" dxfId="39" priority="5" operator="containsText" text="EXTREMO">
      <formula>NOT(ISERROR(SEARCH("EXTREMO",U24)))</formula>
    </cfRule>
    <cfRule type="containsText" dxfId="38" priority="6" operator="containsText" text="MODERADO">
      <formula>NOT(ISERROR(SEARCH("MODERADO",U24)))</formula>
    </cfRule>
    <cfRule type="containsText" dxfId="37" priority="7" operator="containsText" text="ALTO">
      <formula>NOT(ISERROR(SEARCH("ALTO",U24)))</formula>
    </cfRule>
    <cfRule type="containsText" dxfId="36" priority="8" operator="containsText" text="BAJO">
      <formula>NOT(ISERROR(SEARCH("BAJO",U24)))</formula>
    </cfRule>
  </conditionalFormatting>
  <conditionalFormatting sqref="J24:J30">
    <cfRule type="containsText" dxfId="35" priority="1" operator="containsText" text="EXTREMO">
      <formula>NOT(ISERROR(SEARCH("EXTREMO",J24)))</formula>
    </cfRule>
    <cfRule type="containsText" dxfId="34" priority="2" operator="containsText" text="ALTO">
      <formula>NOT(ISERROR(SEARCH("ALTO",J24)))</formula>
    </cfRule>
    <cfRule type="containsText" dxfId="33" priority="3" operator="containsText" text="MODERADO">
      <formula>NOT(ISERROR(SEARCH("MODERADO",J24)))</formula>
    </cfRule>
    <cfRule type="containsText" dxfId="32" priority="4" operator="containsText" text="BAJO">
      <formula>NOT(ISERROR(SEARCH("BAJO",J24)))</formula>
    </cfRule>
  </conditionalFormatting>
  <dataValidations count="15">
    <dataValidation type="list" allowBlank="1" showInputMessage="1" showErrorMessage="1" sqref="G10:G30" xr:uid="{F35709CE-BA3E-4352-8920-08C5789ADE75}">
      <formula1>$AL$1:$AL$5</formula1>
    </dataValidation>
    <dataValidation type="list" allowBlank="1" showInputMessage="1" showErrorMessage="1" sqref="H10:H30" xr:uid="{B26B97EC-A3FD-41C4-A5CE-1AF4D1B5E23C}">
      <formula1>$AL$10:$AL$12</formula1>
    </dataValidation>
    <dataValidation type="list" allowBlank="1" showInputMessage="1" showErrorMessage="1" sqref="M16 M23 M30" xr:uid="{E7C076A2-522A-4484-AD50-0914197C7C82}">
      <formula1>$AH$7:$AJ$7</formula1>
    </dataValidation>
    <dataValidation type="list" allowBlank="1" showInputMessage="1" showErrorMessage="1" sqref="M10 M17 M24" xr:uid="{FEEAE362-8380-48F3-96FE-760E7992D325}">
      <formula1>$AH$2:$AH$3</formula1>
    </dataValidation>
    <dataValidation type="list" allowBlank="1" showInputMessage="1" showErrorMessage="1" sqref="M11 M18 M25" xr:uid="{4A4225D2-0FE4-4ACD-BE85-A982A43684D6}">
      <formula1>$AH$4:$AI$4</formula1>
    </dataValidation>
    <dataValidation type="list" allowBlank="1" showInputMessage="1" showErrorMessage="1" sqref="M12 M19 M26" xr:uid="{14DCE7E7-124C-449E-9B2B-CDB47E7E601C}">
      <formula1>#REF!</formula1>
    </dataValidation>
    <dataValidation type="list" allowBlank="1" showInputMessage="1" showErrorMessage="1" sqref="M14 M21 M28" xr:uid="{FF586CCA-4C08-4D64-ABAF-D81C2B95BDE2}">
      <formula1>$AH$5:$AI$5</formula1>
    </dataValidation>
    <dataValidation type="list" allowBlank="1" showInputMessage="1" showErrorMessage="1" sqref="M15 M22 M29" xr:uid="{8A304128-31E1-469B-8488-57AE9AADCE53}">
      <formula1>$AH$6:$AI$6</formula1>
    </dataValidation>
    <dataValidation type="list" allowBlank="1" showInputMessage="1" showErrorMessage="1" sqref="P10 P17 P24" xr:uid="{A9E7579D-2CF2-43DF-9806-5FF8FA7CF0E7}">
      <formula1>$AH$8:$AJ$8</formula1>
    </dataValidation>
    <dataValidation type="list" allowBlank="1" showInputMessage="1" showErrorMessage="1" sqref="V10:V30" xr:uid="{E89D454F-FB14-4842-AE72-6BC3E42A713D}">
      <formula1>$AI$12:$AK$12</formula1>
    </dataValidation>
    <dataValidation type="list" allowBlank="1" showInputMessage="1" showErrorMessage="1" sqref="D10:D30" xr:uid="{9CAAB713-F800-4B7A-BA3C-BAC4DB06D5E2}">
      <formula1>$AJ$13:$AK$13</formula1>
    </dataValidation>
    <dataValidation type="list" allowBlank="1" showInputMessage="1" showErrorMessage="1" sqref="T10 S10:S11 T17 S17:S18 T24 S24:S25" xr:uid="{0A73921F-A661-497D-B868-CFC8B3CF6BBF}">
      <formula1>$AH$13:$AH$15</formula1>
    </dataValidation>
    <dataValidation type="list" allowBlank="1" showInputMessage="1" showErrorMessage="1" sqref="AA10:AA30" xr:uid="{699039D9-1137-49F9-9D00-97F0C8D384D2}">
      <formula1>$AN$10:$AN$11</formula1>
    </dataValidation>
    <dataValidation type="list" allowBlank="1" showInputMessage="1" showErrorMessage="1" sqref="M13 M20 M27" xr:uid="{F3F2F534-60DD-4EBD-B906-F67E917F1557}">
      <formula1>$AJ$14:$AL$14</formula1>
    </dataValidation>
    <dataValidation type="list" allowBlank="1" showInputMessage="1" showErrorMessage="1" sqref="U10:U30" xr:uid="{85C0CCB3-5B2B-4794-8100-D10338E0C6D7}">
      <formula1>$AO$8:$AO$42</formula1>
    </dataValidation>
  </dataValidation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8E0408-B224-4F8C-BE3C-9DCF2A6122E9}">
  <dimension ref="A1:AP29"/>
  <sheetViews>
    <sheetView topLeftCell="A15" zoomScale="60" zoomScaleNormal="60" workbookViewId="0">
      <selection activeCell="D43" sqref="D43"/>
    </sheetView>
  </sheetViews>
  <sheetFormatPr baseColWidth="10" defaultRowHeight="15" x14ac:dyDescent="0.25"/>
  <cols>
    <col min="1" max="1" width="32.5703125" style="79" customWidth="1"/>
    <col min="2" max="2" width="32.5703125" style="96" customWidth="1"/>
    <col min="3" max="3" width="32.5703125" style="79" customWidth="1"/>
    <col min="4" max="4" width="22" style="79" customWidth="1"/>
    <col min="5" max="6" width="32.5703125" style="79" customWidth="1"/>
    <col min="7" max="7" width="17" style="79" customWidth="1"/>
    <col min="8" max="8" width="20.85546875" style="79" customWidth="1"/>
    <col min="9" max="9" width="20.85546875" style="79" hidden="1" customWidth="1"/>
    <col min="10" max="10" width="25.42578125" style="79" customWidth="1"/>
    <col min="11" max="11" width="32.5703125" style="79" customWidth="1"/>
    <col min="12" max="12" width="53.7109375" style="79" customWidth="1"/>
    <col min="13" max="13" width="24.140625" style="79" bestFit="1" customWidth="1"/>
    <col min="14" max="14" width="0" style="79" hidden="1" customWidth="1"/>
    <col min="15" max="17" width="17.42578125" style="79" customWidth="1"/>
    <col min="18" max="18" width="19.7109375" style="79" customWidth="1"/>
    <col min="19" max="21" width="25.140625" style="79" customWidth="1"/>
    <col min="22" max="22" width="16.5703125" style="79" customWidth="1"/>
    <col min="23" max="23" width="22" style="79" customWidth="1"/>
    <col min="24" max="24" width="44.5703125" style="79" customWidth="1"/>
    <col min="25" max="25" width="34.5703125" style="79" customWidth="1"/>
    <col min="26" max="26" width="25.42578125" style="79" customWidth="1"/>
    <col min="27" max="27" width="16.42578125" style="79" customWidth="1"/>
    <col min="28" max="28" width="25.42578125" style="79" customWidth="1"/>
    <col min="29" max="29" width="16.85546875" style="79" customWidth="1"/>
    <col min="30" max="30" width="21.7109375" style="79" customWidth="1"/>
    <col min="31" max="31" width="19.42578125" style="79" customWidth="1"/>
    <col min="32" max="32" width="34.85546875" style="79" customWidth="1"/>
    <col min="33" max="33" width="19.85546875" style="79" customWidth="1"/>
    <col min="34" max="41" width="11.42578125" style="79" hidden="1" customWidth="1"/>
    <col min="42" max="42" width="0" style="79" hidden="1" customWidth="1"/>
    <col min="43" max="16384" width="11.42578125" style="79"/>
  </cols>
  <sheetData>
    <row r="1" spans="1:42" ht="27" customHeight="1" x14ac:dyDescent="0.25">
      <c r="A1" s="277"/>
      <c r="B1" s="406" t="s">
        <v>0</v>
      </c>
      <c r="C1" s="407"/>
      <c r="D1" s="407"/>
      <c r="E1" s="408"/>
      <c r="F1" s="406" t="s">
        <v>1</v>
      </c>
      <c r="G1" s="407"/>
      <c r="H1" s="407"/>
      <c r="I1" s="407"/>
      <c r="J1" s="407"/>
      <c r="K1" s="407"/>
      <c r="L1" s="407"/>
      <c r="M1" s="407"/>
      <c r="N1" s="407"/>
      <c r="O1" s="407"/>
      <c r="P1" s="407"/>
      <c r="Q1" s="407"/>
      <c r="R1" s="407"/>
      <c r="S1" s="407"/>
      <c r="T1" s="407"/>
      <c r="U1" s="407"/>
      <c r="V1" s="407"/>
      <c r="W1" s="407"/>
      <c r="X1" s="407"/>
      <c r="Y1" s="407"/>
      <c r="Z1" s="407"/>
      <c r="AA1" s="407"/>
      <c r="AB1" s="407"/>
      <c r="AC1" s="408"/>
      <c r="AD1" s="391" t="s">
        <v>2</v>
      </c>
      <c r="AE1" s="392"/>
      <c r="AF1" s="391" t="s">
        <v>132</v>
      </c>
      <c r="AG1" s="392"/>
      <c r="AH1" s="37"/>
      <c r="AI1" s="37"/>
      <c r="AJ1" s="37"/>
      <c r="AK1" s="37" t="s">
        <v>3</v>
      </c>
      <c r="AL1" s="37" t="s">
        <v>9</v>
      </c>
      <c r="AM1" s="37"/>
      <c r="AN1" s="37" t="s">
        <v>5</v>
      </c>
      <c r="AO1" s="37"/>
      <c r="AP1" s="37"/>
    </row>
    <row r="2" spans="1:42" ht="27" customHeight="1" x14ac:dyDescent="0.25">
      <c r="A2" s="277"/>
      <c r="B2" s="409"/>
      <c r="C2" s="410"/>
      <c r="D2" s="410"/>
      <c r="E2" s="411"/>
      <c r="F2" s="409"/>
      <c r="G2" s="410"/>
      <c r="H2" s="410"/>
      <c r="I2" s="410"/>
      <c r="J2" s="410"/>
      <c r="K2" s="410"/>
      <c r="L2" s="410"/>
      <c r="M2" s="410"/>
      <c r="N2" s="410"/>
      <c r="O2" s="410"/>
      <c r="P2" s="410"/>
      <c r="Q2" s="410"/>
      <c r="R2" s="410"/>
      <c r="S2" s="410"/>
      <c r="T2" s="410"/>
      <c r="U2" s="410"/>
      <c r="V2" s="410"/>
      <c r="W2" s="410"/>
      <c r="X2" s="410"/>
      <c r="Y2" s="410"/>
      <c r="Z2" s="410"/>
      <c r="AA2" s="410"/>
      <c r="AB2" s="410"/>
      <c r="AC2" s="411"/>
      <c r="AD2" s="391" t="s">
        <v>6</v>
      </c>
      <c r="AE2" s="392"/>
      <c r="AF2" s="412" t="s">
        <v>134</v>
      </c>
      <c r="AG2" s="413"/>
      <c r="AH2" s="37" t="s">
        <v>7</v>
      </c>
      <c r="AI2" s="37" t="s">
        <v>8</v>
      </c>
      <c r="AJ2" s="37"/>
      <c r="AK2" s="37"/>
      <c r="AL2" s="37" t="s">
        <v>16</v>
      </c>
      <c r="AM2" s="37"/>
      <c r="AN2" s="37" t="s">
        <v>10</v>
      </c>
      <c r="AO2" s="37"/>
      <c r="AP2" s="37"/>
    </row>
    <row r="3" spans="1:42" ht="27" customHeight="1" x14ac:dyDescent="0.25">
      <c r="A3" s="277"/>
      <c r="B3" s="406" t="s">
        <v>11</v>
      </c>
      <c r="C3" s="407"/>
      <c r="D3" s="407"/>
      <c r="E3" s="408"/>
      <c r="F3" s="406" t="s">
        <v>12</v>
      </c>
      <c r="G3" s="407"/>
      <c r="H3" s="407"/>
      <c r="I3" s="407"/>
      <c r="J3" s="407"/>
      <c r="K3" s="407"/>
      <c r="L3" s="407"/>
      <c r="M3" s="407"/>
      <c r="N3" s="407"/>
      <c r="O3" s="407"/>
      <c r="P3" s="407"/>
      <c r="Q3" s="407"/>
      <c r="R3" s="407"/>
      <c r="S3" s="407"/>
      <c r="T3" s="407"/>
      <c r="U3" s="407"/>
      <c r="V3" s="407"/>
      <c r="W3" s="407"/>
      <c r="X3" s="407"/>
      <c r="Y3" s="407"/>
      <c r="Z3" s="407"/>
      <c r="AA3" s="407"/>
      <c r="AB3" s="407"/>
      <c r="AC3" s="408"/>
      <c r="AD3" s="391" t="s">
        <v>13</v>
      </c>
      <c r="AE3" s="392"/>
      <c r="AF3" s="391" t="s">
        <v>133</v>
      </c>
      <c r="AG3" s="392"/>
      <c r="AH3" s="37" t="s">
        <v>14</v>
      </c>
      <c r="AI3" s="37" t="s">
        <v>15</v>
      </c>
      <c r="AJ3" s="37"/>
      <c r="AK3" s="37"/>
      <c r="AL3" s="37" t="s">
        <v>22</v>
      </c>
      <c r="AM3" s="37"/>
      <c r="AN3" s="37" t="s">
        <v>17</v>
      </c>
      <c r="AO3" s="37"/>
      <c r="AP3" s="37"/>
    </row>
    <row r="4" spans="1:42" ht="27" customHeight="1" x14ac:dyDescent="0.25">
      <c r="A4" s="277"/>
      <c r="B4" s="409"/>
      <c r="C4" s="410"/>
      <c r="D4" s="410"/>
      <c r="E4" s="411"/>
      <c r="F4" s="409"/>
      <c r="G4" s="410"/>
      <c r="H4" s="410"/>
      <c r="I4" s="410"/>
      <c r="J4" s="410"/>
      <c r="K4" s="410"/>
      <c r="L4" s="410"/>
      <c r="M4" s="410"/>
      <c r="N4" s="410"/>
      <c r="O4" s="410"/>
      <c r="P4" s="410"/>
      <c r="Q4" s="410"/>
      <c r="R4" s="410"/>
      <c r="S4" s="410"/>
      <c r="T4" s="410"/>
      <c r="U4" s="410"/>
      <c r="V4" s="410"/>
      <c r="W4" s="410"/>
      <c r="X4" s="410"/>
      <c r="Y4" s="410"/>
      <c r="Z4" s="410"/>
      <c r="AA4" s="410"/>
      <c r="AB4" s="410"/>
      <c r="AC4" s="411"/>
      <c r="AD4" s="391" t="s">
        <v>18</v>
      </c>
      <c r="AE4" s="392"/>
      <c r="AF4" s="393">
        <v>43846</v>
      </c>
      <c r="AG4" s="392"/>
      <c r="AH4" s="37" t="s">
        <v>19</v>
      </c>
      <c r="AI4" s="37" t="s">
        <v>20</v>
      </c>
      <c r="AJ4" s="37"/>
      <c r="AK4" s="37" t="s">
        <v>21</v>
      </c>
      <c r="AL4" s="37" t="s">
        <v>135</v>
      </c>
      <c r="AM4" s="37"/>
      <c r="AN4" s="37" t="s">
        <v>23</v>
      </c>
      <c r="AO4" s="37"/>
      <c r="AP4" s="37"/>
    </row>
    <row r="5" spans="1:42" ht="25.5" customHeight="1" x14ac:dyDescent="0.25">
      <c r="A5" s="394" t="s">
        <v>24</v>
      </c>
      <c r="B5" s="394"/>
      <c r="C5" s="726">
        <v>43853</v>
      </c>
      <c r="D5" s="727"/>
      <c r="E5" s="727"/>
      <c r="F5" s="727"/>
      <c r="G5" s="447"/>
      <c r="H5" s="448"/>
      <c r="I5" s="448"/>
      <c r="J5" s="448"/>
      <c r="K5" s="448"/>
      <c r="L5" s="449"/>
      <c r="M5" s="400" t="s">
        <v>211</v>
      </c>
      <c r="N5" s="401"/>
      <c r="O5" s="401"/>
      <c r="P5" s="401"/>
      <c r="Q5" s="401"/>
      <c r="R5" s="401"/>
      <c r="S5" s="401"/>
      <c r="T5" s="401"/>
      <c r="U5" s="401"/>
      <c r="V5" s="402"/>
      <c r="W5" s="116" t="s">
        <v>25</v>
      </c>
      <c r="X5" s="81" t="s">
        <v>161</v>
      </c>
      <c r="Y5" s="117" t="s">
        <v>26</v>
      </c>
      <c r="Z5" s="403"/>
      <c r="AA5" s="404"/>
      <c r="AB5" s="116" t="s">
        <v>27</v>
      </c>
      <c r="AC5" s="70"/>
      <c r="AD5" s="116" t="s">
        <v>28</v>
      </c>
      <c r="AE5" s="70"/>
      <c r="AF5" s="450"/>
      <c r="AG5" s="450"/>
      <c r="AH5" s="79" t="s">
        <v>29</v>
      </c>
      <c r="AI5" s="79" t="s">
        <v>30</v>
      </c>
      <c r="AJ5" s="79" t="s">
        <v>31</v>
      </c>
      <c r="AL5" s="79" t="s">
        <v>136</v>
      </c>
      <c r="AN5" s="79" t="s">
        <v>32</v>
      </c>
    </row>
    <row r="6" spans="1:42" x14ac:dyDescent="0.25">
      <c r="A6" s="232" t="s">
        <v>33</v>
      </c>
      <c r="B6" s="232"/>
      <c r="C6" s="232"/>
      <c r="D6" s="232"/>
      <c r="E6" s="232"/>
      <c r="F6" s="232"/>
      <c r="G6" s="233" t="s">
        <v>34</v>
      </c>
      <c r="H6" s="234"/>
      <c r="I6" s="234"/>
      <c r="J6" s="234"/>
      <c r="K6" s="234"/>
      <c r="L6" s="234"/>
      <c r="M6" s="234"/>
      <c r="N6" s="234"/>
      <c r="O6" s="234"/>
      <c r="P6" s="234"/>
      <c r="Q6" s="234"/>
      <c r="R6" s="234"/>
      <c r="S6" s="234"/>
      <c r="T6" s="234"/>
      <c r="U6" s="234"/>
      <c r="V6" s="234"/>
      <c r="W6" s="234"/>
      <c r="X6" s="239"/>
      <c r="Y6" s="234"/>
      <c r="Z6" s="234"/>
      <c r="AA6" s="234"/>
      <c r="AB6" s="235"/>
      <c r="AC6" s="237" t="s">
        <v>35</v>
      </c>
      <c r="AD6" s="241" t="s">
        <v>36</v>
      </c>
      <c r="AE6" s="242"/>
      <c r="AF6" s="242"/>
      <c r="AG6" s="242"/>
      <c r="AH6" s="37" t="s">
        <v>37</v>
      </c>
      <c r="AI6" s="37" t="s">
        <v>38</v>
      </c>
      <c r="AJ6" s="37"/>
      <c r="AK6" s="37"/>
      <c r="AL6" s="37"/>
      <c r="AM6" s="37"/>
      <c r="AN6" s="37" t="s">
        <v>39</v>
      </c>
      <c r="AO6" s="37"/>
      <c r="AP6" s="37"/>
    </row>
    <row r="7" spans="1:42" x14ac:dyDescent="0.25">
      <c r="A7" s="230" t="s">
        <v>40</v>
      </c>
      <c r="B7" s="228" t="s">
        <v>41</v>
      </c>
      <c r="C7" s="230" t="s">
        <v>42</v>
      </c>
      <c r="D7" s="230" t="s">
        <v>5</v>
      </c>
      <c r="E7" s="230" t="s">
        <v>43</v>
      </c>
      <c r="F7" s="232" t="s">
        <v>44</v>
      </c>
      <c r="G7" s="232" t="s">
        <v>45</v>
      </c>
      <c r="H7" s="232"/>
      <c r="I7" s="232"/>
      <c r="J7" s="232"/>
      <c r="K7" s="233" t="s">
        <v>46</v>
      </c>
      <c r="L7" s="234"/>
      <c r="M7" s="234"/>
      <c r="N7" s="234"/>
      <c r="O7" s="234"/>
      <c r="P7" s="234"/>
      <c r="Q7" s="234"/>
      <c r="R7" s="234"/>
      <c r="S7" s="234"/>
      <c r="T7" s="235"/>
      <c r="U7" s="233" t="s">
        <v>47</v>
      </c>
      <c r="V7" s="234"/>
      <c r="W7" s="234"/>
      <c r="X7" s="234"/>
      <c r="Y7" s="234"/>
      <c r="Z7" s="234"/>
      <c r="AA7" s="234"/>
      <c r="AB7" s="235"/>
      <c r="AC7" s="240"/>
      <c r="AD7" s="241"/>
      <c r="AE7" s="242"/>
      <c r="AF7" s="242"/>
      <c r="AG7" s="242"/>
      <c r="AH7" s="37" t="s">
        <v>48</v>
      </c>
      <c r="AI7" s="37" t="s">
        <v>49</v>
      </c>
      <c r="AJ7" s="37" t="s">
        <v>50</v>
      </c>
      <c r="AK7" s="44"/>
      <c r="AL7" s="44"/>
      <c r="AM7" s="44"/>
      <c r="AN7" s="44"/>
      <c r="AO7" s="44"/>
      <c r="AP7" s="44"/>
    </row>
    <row r="8" spans="1:42" x14ac:dyDescent="0.25">
      <c r="A8" s="230"/>
      <c r="B8" s="238"/>
      <c r="C8" s="230"/>
      <c r="D8" s="230"/>
      <c r="E8" s="230"/>
      <c r="F8" s="232"/>
      <c r="G8" s="236" t="s">
        <v>51</v>
      </c>
      <c r="H8" s="236"/>
      <c r="I8" s="236"/>
      <c r="J8" s="236"/>
      <c r="K8" s="226" t="s">
        <v>52</v>
      </c>
      <c r="L8" s="232" t="s">
        <v>53</v>
      </c>
      <c r="M8" s="232" t="s">
        <v>54</v>
      </c>
      <c r="N8" s="237" t="s">
        <v>55</v>
      </c>
      <c r="O8" s="230" t="s">
        <v>56</v>
      </c>
      <c r="P8" s="238" t="s">
        <v>57</v>
      </c>
      <c r="Q8" s="228" t="s">
        <v>58</v>
      </c>
      <c r="R8" s="230" t="s">
        <v>59</v>
      </c>
      <c r="S8" s="228" t="s">
        <v>60</v>
      </c>
      <c r="T8" s="228" t="s">
        <v>61</v>
      </c>
      <c r="U8" s="227" t="s">
        <v>62</v>
      </c>
      <c r="V8" s="230" t="s">
        <v>63</v>
      </c>
      <c r="W8" s="226" t="s">
        <v>64</v>
      </c>
      <c r="X8" s="228" t="s">
        <v>65</v>
      </c>
      <c r="Y8" s="230" t="s">
        <v>66</v>
      </c>
      <c r="Z8" s="230"/>
      <c r="AA8" s="230"/>
      <c r="AB8" s="230"/>
      <c r="AC8" s="240"/>
      <c r="AD8" s="243"/>
      <c r="AE8" s="239"/>
      <c r="AF8" s="239"/>
      <c r="AG8" s="239"/>
      <c r="AH8" s="44" t="s">
        <v>67</v>
      </c>
      <c r="AI8" s="44" t="s">
        <v>68</v>
      </c>
      <c r="AJ8" s="44" t="s">
        <v>69</v>
      </c>
      <c r="AK8" s="44"/>
      <c r="AL8" s="44" t="s">
        <v>70</v>
      </c>
      <c r="AM8" s="44"/>
      <c r="AN8" s="44"/>
      <c r="AO8" s="37" t="s">
        <v>71</v>
      </c>
      <c r="AP8" s="44"/>
    </row>
    <row r="9" spans="1:42" ht="38.25" x14ac:dyDescent="0.25">
      <c r="A9" s="228"/>
      <c r="B9" s="229"/>
      <c r="C9" s="228"/>
      <c r="D9" s="228"/>
      <c r="E9" s="228"/>
      <c r="F9" s="237"/>
      <c r="G9" s="45" t="s">
        <v>4</v>
      </c>
      <c r="H9" s="45" t="s">
        <v>3</v>
      </c>
      <c r="I9" s="45"/>
      <c r="J9" s="86" t="s">
        <v>72</v>
      </c>
      <c r="K9" s="227"/>
      <c r="L9" s="232"/>
      <c r="M9" s="232"/>
      <c r="N9" s="236"/>
      <c r="O9" s="230"/>
      <c r="P9" s="229"/>
      <c r="Q9" s="229"/>
      <c r="R9" s="230"/>
      <c r="S9" s="229"/>
      <c r="T9" s="229"/>
      <c r="U9" s="231"/>
      <c r="V9" s="230"/>
      <c r="W9" s="227"/>
      <c r="X9" s="229"/>
      <c r="Y9" s="47" t="s">
        <v>73</v>
      </c>
      <c r="Z9" s="47" t="s">
        <v>74</v>
      </c>
      <c r="AA9" s="48" t="s">
        <v>75</v>
      </c>
      <c r="AB9" s="48" t="s">
        <v>76</v>
      </c>
      <c r="AC9" s="236"/>
      <c r="AD9" s="73" t="s">
        <v>77</v>
      </c>
      <c r="AE9" s="49" t="s">
        <v>78</v>
      </c>
      <c r="AF9" s="49" t="s">
        <v>79</v>
      </c>
      <c r="AG9" s="47" t="s">
        <v>80</v>
      </c>
      <c r="AH9" s="44" t="s">
        <v>81</v>
      </c>
      <c r="AI9" s="44" t="s">
        <v>15</v>
      </c>
      <c r="AJ9" s="44"/>
      <c r="AK9" s="44"/>
      <c r="AL9" s="44" t="s">
        <v>82</v>
      </c>
      <c r="AM9" s="44"/>
      <c r="AN9" s="44"/>
      <c r="AO9" s="37" t="s">
        <v>83</v>
      </c>
      <c r="AP9" s="44"/>
    </row>
    <row r="10" spans="1:42" ht="51" customHeight="1" x14ac:dyDescent="0.25">
      <c r="A10" s="478" t="s">
        <v>439</v>
      </c>
      <c r="B10" s="429" t="s">
        <v>440</v>
      </c>
      <c r="C10" s="147" t="s">
        <v>441</v>
      </c>
      <c r="D10" s="762" t="s">
        <v>84</v>
      </c>
      <c r="E10" s="468" t="s">
        <v>442</v>
      </c>
      <c r="F10" s="465" t="s">
        <v>443</v>
      </c>
      <c r="G10" s="199" t="s">
        <v>22</v>
      </c>
      <c r="H10" s="199" t="s">
        <v>21</v>
      </c>
      <c r="I10" s="4" t="str">
        <f>CONCATENATE(G10,H10)</f>
        <v>POSIBLEMODERADO</v>
      </c>
      <c r="J10" s="181" t="str">
        <f>I11</f>
        <v>3. ALTO</v>
      </c>
      <c r="K10" s="183" t="s">
        <v>444</v>
      </c>
      <c r="L10" s="763" t="s">
        <v>85</v>
      </c>
      <c r="M10" s="64" t="s">
        <v>7</v>
      </c>
      <c r="N10" s="53">
        <f>IF(M10="ASIGNADO",15,IF(M10="NO ASIGNADO",0,""))</f>
        <v>15</v>
      </c>
      <c r="O10" s="185">
        <f>SUM(N10:N16)</f>
        <v>100</v>
      </c>
      <c r="P10" s="187" t="s">
        <v>67</v>
      </c>
      <c r="Q10" s="190">
        <f>IF(Q13="DÉBIL",0,IF(Q13="MODERADO",50,IF(Q13="FUERTE",100,"")))</f>
        <v>100</v>
      </c>
      <c r="R10" s="191"/>
      <c r="S10" s="174" t="s">
        <v>86</v>
      </c>
      <c r="T10" s="174" t="s">
        <v>86</v>
      </c>
      <c r="U10" s="175" t="s">
        <v>115</v>
      </c>
      <c r="V10" s="177" t="s">
        <v>102</v>
      </c>
      <c r="W10" s="179" t="s">
        <v>445</v>
      </c>
      <c r="X10" s="465" t="s">
        <v>446</v>
      </c>
      <c r="Y10" s="468"/>
      <c r="Z10" s="764"/>
      <c r="AA10" s="167" t="s">
        <v>88</v>
      </c>
      <c r="AB10" s="465"/>
      <c r="AC10" s="179"/>
      <c r="AD10" s="179"/>
      <c r="AE10" s="154"/>
      <c r="AF10" s="465"/>
      <c r="AG10" s="154"/>
      <c r="AH10" s="37" t="s">
        <v>89</v>
      </c>
      <c r="AI10" s="37" t="s">
        <v>90</v>
      </c>
      <c r="AJ10" s="37" t="s">
        <v>21</v>
      </c>
      <c r="AK10" s="37" t="s">
        <v>71</v>
      </c>
      <c r="AL10" s="37" t="s">
        <v>21</v>
      </c>
      <c r="AM10" s="37"/>
      <c r="AN10" s="37" t="s">
        <v>91</v>
      </c>
      <c r="AO10" s="37" t="s">
        <v>92</v>
      </c>
      <c r="AP10" s="37"/>
    </row>
    <row r="11" spans="1:42" ht="51" customHeight="1" x14ac:dyDescent="0.25">
      <c r="A11" s="479"/>
      <c r="B11" s="430"/>
      <c r="C11" s="170"/>
      <c r="D11" s="765"/>
      <c r="E11" s="271"/>
      <c r="F11" s="766"/>
      <c r="G11" s="199"/>
      <c r="H11" s="199"/>
      <c r="I11" s="4" t="str">
        <f>IF(I10="RARA VEZINSIGNIFICANTE","1. BAJO",IF(I10="RARA VEZMENOR","2. BAJO",IF(I10="IMPROBABLEINSIGNIFICANTE","3. BAJO",IF(I10="IMPROBABLEMENOR","4. BAJO",IF(I10="POSIBLEINSIGNIFICANTE","5. BAJO",IF(I10="RARA VEZMODERADO","1. MODERADO",IF(I10="IMPROBABLEMODERADO","2. MODERADO",IF(I10="POSIBLEMENOR","3. MODERADO",IF(I10="PROBABLEINSIGNIFICANTE","4. MODERADO",IF(I10="RARA VEZMAYOR","1. ALTO",IF(I10="IMPROBABLEMAYOR","2. ALTO",IF(I10="POSIBLEMODERADO","3. ALTO",IF(I10="PROBABLEMENOR","4. ALTO",IF(I10="PROBABLEMODERADO","5. ALTO",IF(I10="CASI SEGUROINSIGNIFICANTE","6. ALTO",IF(I10="CASI SEGUROMENOR","7. ALTO",IF(I10="RARA VEZCATASTRÓFICO","1. EXTREMO",IF(I10="IMPROBABLECATASTRÓFICO","2. EXTREMO",IF(I10="POSIBLEMAYOR","3. EXTREMO",IF(I10="POSIBLECATASTRÓFICO","4. EXTREMO",IF(I10="PROBABLEMAYOR","5. EXTREMO",IF(I10="PROBABLECATASTRÓFICO","6. EXTREMO",IF(I10="CASI SEGUROMODERADO","7. EXTREMO",IF(I10="CASI SEGUROMAYOR","8. EXTREMO",IF(I10="CASI SEGUROCATASTRÓFICO","9. EXTREMO","")))))))))))))))))))))))))</f>
        <v>3. ALTO</v>
      </c>
      <c r="J11" s="182"/>
      <c r="K11" s="767"/>
      <c r="L11" s="768" t="s">
        <v>93</v>
      </c>
      <c r="M11" s="5" t="s">
        <v>19</v>
      </c>
      <c r="N11" s="56">
        <f>IF(M11="ADECUADO",15,IF(M11="INADECUADO",0,""))</f>
        <v>15</v>
      </c>
      <c r="O11" s="186"/>
      <c r="P11" s="188"/>
      <c r="Q11" s="190"/>
      <c r="R11" s="192"/>
      <c r="S11" s="174"/>
      <c r="T11" s="174"/>
      <c r="U11" s="175"/>
      <c r="V11" s="178"/>
      <c r="W11" s="179"/>
      <c r="X11" s="766"/>
      <c r="Y11" s="166"/>
      <c r="Z11" s="769"/>
      <c r="AA11" s="168"/>
      <c r="AB11" s="766"/>
      <c r="AC11" s="179"/>
      <c r="AD11" s="179"/>
      <c r="AE11" s="154"/>
      <c r="AF11" s="465"/>
      <c r="AG11" s="154"/>
      <c r="AH11" s="37" t="s">
        <v>86</v>
      </c>
      <c r="AI11" s="37" t="s">
        <v>94</v>
      </c>
      <c r="AJ11" s="37"/>
      <c r="AK11" s="37"/>
      <c r="AL11" s="37" t="s">
        <v>95</v>
      </c>
      <c r="AM11" s="37"/>
      <c r="AN11" s="37" t="s">
        <v>88</v>
      </c>
      <c r="AO11" s="37" t="s">
        <v>96</v>
      </c>
      <c r="AP11" s="37"/>
    </row>
    <row r="12" spans="1:42" ht="51" customHeight="1" x14ac:dyDescent="0.25">
      <c r="A12" s="479"/>
      <c r="B12" s="430"/>
      <c r="C12" s="170"/>
      <c r="D12" s="765"/>
      <c r="E12" s="271"/>
      <c r="F12" s="766"/>
      <c r="G12" s="199"/>
      <c r="H12" s="199"/>
      <c r="I12" s="4" t="str">
        <f>IF(OR(I11="1. BAJO",I11="2. BAJO",I11="3. BAJO",I11="4. BAJO",I11="5. BAJO"),"BAJO",IF(OR(I11="1. MODERADO",I11="2. MODERADO",I11="3. MODERADO",I11="4. MODERADO"),"MODERADO",IF(OR(I11="1. ALTO",I11="2. ALTO",I11="3. ALTO",I11="4. ALTO",I11="5. ALTO",I11="6. ALTO",I11="7. ALTO"),"ALTO",IF(OR(I11="1. EXTREMO",I11="2. EXTREMO",I11="3. EXTREMO",I11="4. EXTREMO",I11="5. EXTREMO",I11="6. EXTREMO",I11="7. EXTREMO",I11="8. EXTREMO",I11="9. EXTREMO"),"EXTREMO",""))))</f>
        <v>ALTO</v>
      </c>
      <c r="J12" s="182"/>
      <c r="K12" s="767"/>
      <c r="L12" s="770" t="s">
        <v>97</v>
      </c>
      <c r="M12" s="5" t="s">
        <v>98</v>
      </c>
      <c r="N12" s="56">
        <f>IF(M12="OPORTUNA",15,IF(M12="INOPORTUNA",0,""))</f>
        <v>15</v>
      </c>
      <c r="O12" s="186"/>
      <c r="P12" s="188"/>
      <c r="Q12" s="190"/>
      <c r="R12" s="192"/>
      <c r="S12" s="58" t="s">
        <v>99</v>
      </c>
      <c r="T12" s="58" t="s">
        <v>100</v>
      </c>
      <c r="U12" s="175"/>
      <c r="V12" s="178"/>
      <c r="W12" s="179"/>
      <c r="X12" s="766"/>
      <c r="Y12" s="166"/>
      <c r="Z12" s="769"/>
      <c r="AA12" s="168"/>
      <c r="AB12" s="766"/>
      <c r="AC12" s="179"/>
      <c r="AD12" s="179"/>
      <c r="AE12" s="154"/>
      <c r="AF12" s="465"/>
      <c r="AG12" s="154"/>
      <c r="AH12" s="37" t="s">
        <v>87</v>
      </c>
      <c r="AI12" s="37" t="s">
        <v>101</v>
      </c>
      <c r="AJ12" s="37" t="s">
        <v>102</v>
      </c>
      <c r="AK12" s="37" t="s">
        <v>103</v>
      </c>
      <c r="AL12" s="37" t="s">
        <v>104</v>
      </c>
      <c r="AM12" s="37"/>
      <c r="AN12" s="37"/>
      <c r="AO12" s="37" t="s">
        <v>105</v>
      </c>
      <c r="AP12" s="37"/>
    </row>
    <row r="13" spans="1:42" ht="51" customHeight="1" x14ac:dyDescent="0.25">
      <c r="A13" s="479"/>
      <c r="B13" s="430"/>
      <c r="C13" s="170"/>
      <c r="D13" s="765"/>
      <c r="E13" s="771" t="s">
        <v>106</v>
      </c>
      <c r="F13" s="766"/>
      <c r="G13" s="199"/>
      <c r="H13" s="199"/>
      <c r="I13" s="4"/>
      <c r="J13" s="182"/>
      <c r="K13" s="767"/>
      <c r="L13" s="768" t="s">
        <v>143</v>
      </c>
      <c r="M13" s="5" t="s">
        <v>107</v>
      </c>
      <c r="N13" s="56">
        <f>IF(M13="PREVENIR",15,IF(M13="DETECTAR",10,IF(M13="NO ES UN CONTROL",0,"")))</f>
        <v>15</v>
      </c>
      <c r="O13" s="156" t="str">
        <f>IF(O10&lt;86,"DÉBIL",IF(O10&lt;96,"MODERADO",IF(O10&lt;101,"FUERTE","")))</f>
        <v>FUERTE</v>
      </c>
      <c r="P13" s="188"/>
      <c r="Q13" s="158" t="str">
        <f>IF(AND(O13="FUERTE",P10="FUERTE (SIEMPRE SE EJECUTA)"),"FUERTE",IF(OR(O13="DÉBIL",P10="DÉBIL (NO SE EJECUTA)"),"DÉBIL",IF(OR(O13="MODERADO",P10="MODERADO (ALGUNAS VECES)"),"MODERADO")))</f>
        <v>FUERTE</v>
      </c>
      <c r="R13" s="160" t="str">
        <f>IF(AND(O13="FUERTE",P10="FUERTE (SIEMPRE SE EJECUTA)"),"NO","SÍ")</f>
        <v>NO</v>
      </c>
      <c r="S13" s="162">
        <f>IF(AND($Q$13="FUERTE",$S$10="DIRECTAMENTE",$T$10="DIRECTAMENTE"),2,IF(AND($Q$13="FUERTE",$S$10="DIRECTAMENTE",$T$10="INDIRECTAMENTE"),2,IF(AND($Q$13="FUERTE",$S$10="DIRECTAMENTE",$T$10="NO DISMINUYE"),2,IF(AND($Q$13="FUERTE",$S$10="NO DISMINUYE",$T$10="DIRECTAMENTE"),0,IF(AND($Q$13="MODERADO",$S$10="DIRECTAMENTE",$T$10="DIRECTAMENTE"),1,IF(AND($Q$13="MODERADO",$S$10="DIRECTAMENTE",$T$10="INDIRECTAMENTE"),1,IF(AND($Q$13="MODERADO",$S$10="DIRECTAMENTE",$T$10="NO DISMINUYE"),1,IF(AND($Q$13="MODERADO",$S$10="NO DISMINUYE",$T$10="DIRECTAMENTE"),0,"N/A"))))))))</f>
        <v>2</v>
      </c>
      <c r="T13" s="163">
        <f>IF(AND($Q$13="FUERTE",$S$10="DIRECTAMENTE",$T$10="DIRECTAMENTE"),2,IF(AND($Q$13="FUERTE",$S$10="DIRECTAMENTE",$T$10="INDIRECTAMENTE"),1,IF(AND($Q$13="FUERTE",$S$10="DIRECTAMENTE",$T$10="NO DISMINUYE"),0,IF(AND($Q$13="FUERTE",$S$10="NO DISMINUYE",$T$10="DIRECTAMENTE"),2,IF(AND($Q$13="MODERADO",$S$10="DIRECTAMENTE",$T$10="DIRECTAMENTE"),1,IF(AND($Q$13="MODERADO",$S$10="DIRECTAMENTE",$T$10="INDIRECTAMENTE"),0,IF(AND($Q$13="MODERADO",$S$10="DIRECTAMENTE",$T$10="NO DISMINUYE"),0,IF(AND($Q$13="MODERADO",$S$10="NO DISMINUYE",$T$10="DIRECTAMENTE"),1,"N/A"))))))))</f>
        <v>2</v>
      </c>
      <c r="U13" s="175"/>
      <c r="V13" s="178"/>
      <c r="W13" s="179"/>
      <c r="X13" s="766"/>
      <c r="Y13" s="166"/>
      <c r="Z13" s="772"/>
      <c r="AA13" s="168"/>
      <c r="AB13" s="766"/>
      <c r="AC13" s="179"/>
      <c r="AD13" s="179"/>
      <c r="AE13" s="154"/>
      <c r="AF13" s="465"/>
      <c r="AG13" s="154"/>
      <c r="AH13" s="37" t="s">
        <v>86</v>
      </c>
      <c r="AI13" s="37"/>
      <c r="AJ13" s="37" t="s">
        <v>84</v>
      </c>
      <c r="AK13" s="37" t="s">
        <v>108</v>
      </c>
      <c r="AL13" s="37"/>
      <c r="AM13" s="37"/>
      <c r="AN13" s="37"/>
      <c r="AO13" s="37" t="s">
        <v>109</v>
      </c>
      <c r="AP13" s="37"/>
    </row>
    <row r="14" spans="1:42" ht="51" customHeight="1" x14ac:dyDescent="0.25">
      <c r="A14" s="479"/>
      <c r="B14" s="430"/>
      <c r="C14" s="170"/>
      <c r="D14" s="765"/>
      <c r="E14" s="271" t="s">
        <v>447</v>
      </c>
      <c r="F14" s="766"/>
      <c r="G14" s="199"/>
      <c r="H14" s="199"/>
      <c r="I14" s="4"/>
      <c r="J14" s="182"/>
      <c r="K14" s="767"/>
      <c r="L14" s="768" t="s">
        <v>110</v>
      </c>
      <c r="M14" s="5" t="s">
        <v>29</v>
      </c>
      <c r="N14" s="56">
        <f>IF(M14="CONFIABLE",15,IF(M14="NO CONFIABLE",0,""))</f>
        <v>15</v>
      </c>
      <c r="O14" s="157"/>
      <c r="P14" s="188"/>
      <c r="Q14" s="158"/>
      <c r="R14" s="160"/>
      <c r="S14" s="162"/>
      <c r="T14" s="164"/>
      <c r="U14" s="175"/>
      <c r="V14" s="178"/>
      <c r="W14" s="179"/>
      <c r="X14" s="766"/>
      <c r="Y14" s="166"/>
      <c r="Z14" s="60" t="s">
        <v>111</v>
      </c>
      <c r="AA14" s="168"/>
      <c r="AB14" s="766"/>
      <c r="AC14" s="179"/>
      <c r="AD14" s="179"/>
      <c r="AE14" s="154"/>
      <c r="AF14" s="465"/>
      <c r="AG14" s="154"/>
      <c r="AH14" s="37" t="s">
        <v>112</v>
      </c>
      <c r="AI14" s="37"/>
      <c r="AJ14" s="37" t="s">
        <v>113</v>
      </c>
      <c r="AK14" s="37" t="s">
        <v>107</v>
      </c>
      <c r="AL14" s="37" t="s">
        <v>114</v>
      </c>
      <c r="AM14" s="37"/>
      <c r="AN14" s="37"/>
      <c r="AO14" s="37" t="s">
        <v>115</v>
      </c>
      <c r="AP14" s="37"/>
    </row>
    <row r="15" spans="1:42" ht="51" customHeight="1" x14ac:dyDescent="0.25">
      <c r="A15" s="479"/>
      <c r="B15" s="430"/>
      <c r="C15" s="170"/>
      <c r="D15" s="765"/>
      <c r="E15" s="271"/>
      <c r="F15" s="766"/>
      <c r="G15" s="199"/>
      <c r="H15" s="199"/>
      <c r="I15" s="4"/>
      <c r="J15" s="182"/>
      <c r="K15" s="767"/>
      <c r="L15" s="768" t="s">
        <v>116</v>
      </c>
      <c r="M15" s="5" t="s">
        <v>37</v>
      </c>
      <c r="N15" s="56">
        <f>IF(M15="SE INVESTIGAN Y SE RESUELVEN OPORTUNAMENTE",15,IF(M15="NO SE INVESTIGAN Y SE RESUELVEN OPORTUNAMENTE",0,""))</f>
        <v>15</v>
      </c>
      <c r="O15" s="157"/>
      <c r="P15" s="188"/>
      <c r="Q15" s="158"/>
      <c r="R15" s="160"/>
      <c r="S15" s="162"/>
      <c r="T15" s="164"/>
      <c r="U15" s="175"/>
      <c r="V15" s="178"/>
      <c r="W15" s="179"/>
      <c r="X15" s="766"/>
      <c r="Y15" s="166"/>
      <c r="Z15" s="180"/>
      <c r="AA15" s="168"/>
      <c r="AB15" s="766"/>
      <c r="AC15" s="179"/>
      <c r="AD15" s="179"/>
      <c r="AE15" s="154"/>
      <c r="AF15" s="465"/>
      <c r="AG15" s="154"/>
      <c r="AH15" s="37" t="s">
        <v>94</v>
      </c>
      <c r="AI15" s="37"/>
      <c r="AJ15" s="37"/>
      <c r="AK15" s="37"/>
      <c r="AL15" s="37"/>
      <c r="AM15" s="37"/>
      <c r="AN15" s="37"/>
      <c r="AO15" s="37" t="s">
        <v>117</v>
      </c>
      <c r="AP15" s="37"/>
    </row>
    <row r="16" spans="1:42" ht="77.25" customHeight="1" x14ac:dyDescent="0.25">
      <c r="A16" s="479"/>
      <c r="B16" s="430"/>
      <c r="C16" s="171"/>
      <c r="D16" s="773"/>
      <c r="E16" s="272"/>
      <c r="F16" s="148"/>
      <c r="G16" s="200"/>
      <c r="H16" s="200"/>
      <c r="I16" s="4"/>
      <c r="J16" s="182"/>
      <c r="K16" s="774"/>
      <c r="L16" s="775" t="s">
        <v>118</v>
      </c>
      <c r="M16" s="65" t="s">
        <v>48</v>
      </c>
      <c r="N16" s="63">
        <f>IF(M16="COMPLETA",10,IF(M16="INCOMPLETA",5,IF(M16="NO EXISTE",0,"")))</f>
        <v>10</v>
      </c>
      <c r="O16" s="157"/>
      <c r="P16" s="189"/>
      <c r="Q16" s="159"/>
      <c r="R16" s="161"/>
      <c r="S16" s="163"/>
      <c r="T16" s="164"/>
      <c r="U16" s="176"/>
      <c r="V16" s="178"/>
      <c r="W16" s="180"/>
      <c r="X16" s="148"/>
      <c r="Y16" s="149"/>
      <c r="Z16" s="772"/>
      <c r="AA16" s="169"/>
      <c r="AB16" s="148"/>
      <c r="AC16" s="180"/>
      <c r="AD16" s="180"/>
      <c r="AE16" s="155"/>
      <c r="AF16" s="468"/>
      <c r="AG16" s="155"/>
      <c r="AH16" s="37"/>
      <c r="AI16" s="37"/>
      <c r="AJ16" s="37"/>
      <c r="AK16" s="37"/>
      <c r="AL16" s="37"/>
      <c r="AM16" s="37"/>
      <c r="AN16" s="37"/>
      <c r="AO16" s="37" t="s">
        <v>119</v>
      </c>
      <c r="AP16" s="37"/>
    </row>
    <row r="17" spans="1:42" ht="33.75" customHeight="1" x14ac:dyDescent="0.25">
      <c r="A17" s="479"/>
      <c r="B17" s="430"/>
      <c r="C17" s="153" t="s">
        <v>448</v>
      </c>
      <c r="D17" s="762" t="s">
        <v>84</v>
      </c>
      <c r="E17" s="468" t="s">
        <v>449</v>
      </c>
      <c r="F17" s="465" t="s">
        <v>450</v>
      </c>
      <c r="G17" s="199" t="s">
        <v>135</v>
      </c>
      <c r="H17" s="199" t="s">
        <v>95</v>
      </c>
      <c r="I17" s="4" t="str">
        <f>CONCATENATE(G17,H17)</f>
        <v>PROBABLEMAYOR</v>
      </c>
      <c r="J17" s="181" t="str">
        <f>I18</f>
        <v>5. EXTREMO</v>
      </c>
      <c r="K17" s="183" t="s">
        <v>451</v>
      </c>
      <c r="L17" s="763" t="s">
        <v>85</v>
      </c>
      <c r="M17" s="64" t="s">
        <v>7</v>
      </c>
      <c r="N17" s="53">
        <f>IF(M17="ASIGNADO",15,IF(M17="NO ASIGNADO",0,""))</f>
        <v>15</v>
      </c>
      <c r="O17" s="185">
        <f>SUM(N17:N23)</f>
        <v>100</v>
      </c>
      <c r="P17" s="187" t="s">
        <v>67</v>
      </c>
      <c r="Q17" s="190">
        <f>IF(Q20="DÉBIL",0,IF(Q20="MODERADO",50,IF(Q20="FUERTE",100,"")))</f>
        <v>100</v>
      </c>
      <c r="R17" s="191"/>
      <c r="S17" s="174" t="s">
        <v>86</v>
      </c>
      <c r="T17" s="174" t="s">
        <v>112</v>
      </c>
      <c r="U17" s="175" t="s">
        <v>117</v>
      </c>
      <c r="V17" s="177" t="s">
        <v>102</v>
      </c>
      <c r="W17" s="179" t="s">
        <v>181</v>
      </c>
      <c r="X17" s="465" t="s">
        <v>452</v>
      </c>
      <c r="Y17" s="468"/>
      <c r="Z17" s="764"/>
      <c r="AA17" s="167" t="s">
        <v>88</v>
      </c>
      <c r="AB17" s="465"/>
      <c r="AC17" s="179"/>
      <c r="AD17" s="179"/>
      <c r="AE17" s="154"/>
      <c r="AF17" s="465"/>
      <c r="AG17" s="154"/>
      <c r="AH17" s="37"/>
      <c r="AI17" s="37"/>
      <c r="AJ17" s="37"/>
      <c r="AK17" s="37"/>
      <c r="AL17" s="37"/>
      <c r="AM17" s="37"/>
      <c r="AN17" s="37"/>
      <c r="AO17" s="37"/>
      <c r="AP17" s="37"/>
    </row>
    <row r="18" spans="1:42" ht="33.75" customHeight="1" x14ac:dyDescent="0.25">
      <c r="A18" s="479"/>
      <c r="B18" s="430"/>
      <c r="C18" s="170"/>
      <c r="D18" s="765"/>
      <c r="E18" s="271"/>
      <c r="F18" s="766"/>
      <c r="G18" s="199"/>
      <c r="H18" s="199"/>
      <c r="I18" s="4" t="str">
        <f>IF(I17="RARA VEZINSIGNIFICANTE","1. BAJO",IF(I17="RARA VEZMENOR","2. BAJO",IF(I17="IMPROBABLEINSIGNIFICANTE","3. BAJO",IF(I17="IMPROBABLEMENOR","4. BAJO",IF(I17="POSIBLEINSIGNIFICANTE","5. BAJO",IF(I17="RARA VEZMODERADO","1. MODERADO",IF(I17="IMPROBABLEMODERADO","2. MODERADO",IF(I17="POSIBLEMENOR","3. MODERADO",IF(I17="PROBABLEINSIGNIFICANTE","4. MODERADO",IF(I17="RARA VEZMAYOR","1. ALTO",IF(I17="IMPROBABLEMAYOR","2. ALTO",IF(I17="POSIBLEMODERADO","3. ALTO",IF(I17="PROBABLEMENOR","4. ALTO",IF(I17="PROBABLEMODERADO","5. ALTO",IF(I17="CASI SEGUROINSIGNIFICANTE","6. ALTO",IF(I17="CASI SEGUROMENOR","7. ALTO",IF(I17="RARA VEZCATASTRÓFICO","1. EXTREMO",IF(I17="IMPROBABLECATASTRÓFICO","2. EXTREMO",IF(I17="POSIBLEMAYOR","3. EXTREMO",IF(I17="POSIBLECATASTRÓFICO","4. EXTREMO",IF(I17="PROBABLEMAYOR","5. EXTREMO",IF(I17="PROBABLECATASTRÓFICO","6. EXTREMO",IF(I17="CASI SEGUROMODERADO","7. EXTREMO",IF(I17="CASI SEGUROMAYOR","8. EXTREMO",IF(I17="CASI SEGUROCATASTRÓFICO","9. EXTREMO","")))))))))))))))))))))))))</f>
        <v>5. EXTREMO</v>
      </c>
      <c r="J18" s="182"/>
      <c r="K18" s="767"/>
      <c r="L18" s="768" t="s">
        <v>93</v>
      </c>
      <c r="M18" s="5" t="s">
        <v>19</v>
      </c>
      <c r="N18" s="56">
        <f>IF(M18="ADECUADO",15,IF(M18="INADECUADO",0,""))</f>
        <v>15</v>
      </c>
      <c r="O18" s="186"/>
      <c r="P18" s="188"/>
      <c r="Q18" s="190"/>
      <c r="R18" s="192"/>
      <c r="S18" s="174"/>
      <c r="T18" s="174"/>
      <c r="U18" s="175"/>
      <c r="V18" s="178"/>
      <c r="W18" s="179"/>
      <c r="X18" s="766"/>
      <c r="Y18" s="166"/>
      <c r="Z18" s="769"/>
      <c r="AA18" s="168"/>
      <c r="AB18" s="766"/>
      <c r="AC18" s="179"/>
      <c r="AD18" s="179"/>
      <c r="AE18" s="154"/>
      <c r="AF18" s="465"/>
      <c r="AG18" s="154"/>
      <c r="AH18" s="37"/>
      <c r="AI18" s="37"/>
      <c r="AJ18" s="37"/>
      <c r="AK18" s="37"/>
      <c r="AL18" s="37"/>
      <c r="AM18" s="37"/>
      <c r="AN18" s="37"/>
      <c r="AO18" s="37"/>
      <c r="AP18" s="37"/>
    </row>
    <row r="19" spans="1:42" ht="83.25" customHeight="1" x14ac:dyDescent="0.25">
      <c r="A19" s="479"/>
      <c r="B19" s="430"/>
      <c r="C19" s="170"/>
      <c r="D19" s="765"/>
      <c r="E19" s="271"/>
      <c r="F19" s="766"/>
      <c r="G19" s="199"/>
      <c r="H19" s="199"/>
      <c r="I19" s="4" t="str">
        <f>IF(OR(I18="1. BAJO",I18="2. BAJO",I18="3. BAJO",I18="4. BAJO",I18="5. BAJO"),"BAJO",IF(OR(I18="1. MODERADO",I18="2. MODERADO",I18="3. MODERADO",I18="4. MODERADO"),"MODERADO",IF(OR(I18="1. ALTO",I18="2. ALTO",I18="3. ALTO",I18="4. ALTO",I18="5. ALTO",I18="6. ALTO",I18="7. ALTO"),"ALTO",IF(OR(I18="1. EXTREMO",I18="2. EXTREMO",I18="3. EXTREMO",I18="4. EXTREMO",I18="5. EXTREMO",I18="6. EXTREMO",I18="7. EXTREMO",I18="8. EXTREMO",I18="9. EXTREMO"),"EXTREMO",""))))</f>
        <v>EXTREMO</v>
      </c>
      <c r="J19" s="182"/>
      <c r="K19" s="767"/>
      <c r="L19" s="770" t="s">
        <v>97</v>
      </c>
      <c r="M19" s="5" t="s">
        <v>98</v>
      </c>
      <c r="N19" s="56">
        <f>IF(M19="OPORTUNA",15,IF(M19="INOPORTUNA",0,""))</f>
        <v>15</v>
      </c>
      <c r="O19" s="186"/>
      <c r="P19" s="188"/>
      <c r="Q19" s="190"/>
      <c r="R19" s="192"/>
      <c r="S19" s="58" t="s">
        <v>99</v>
      </c>
      <c r="T19" s="58" t="s">
        <v>100</v>
      </c>
      <c r="U19" s="175"/>
      <c r="V19" s="178"/>
      <c r="W19" s="179"/>
      <c r="X19" s="766"/>
      <c r="Y19" s="166"/>
      <c r="Z19" s="769"/>
      <c r="AA19" s="168"/>
      <c r="AB19" s="766"/>
      <c r="AC19" s="179"/>
      <c r="AD19" s="179"/>
      <c r="AE19" s="154"/>
      <c r="AF19" s="465"/>
      <c r="AG19" s="154"/>
      <c r="AH19" s="37"/>
      <c r="AI19" s="37"/>
      <c r="AJ19" s="37"/>
      <c r="AK19" s="37"/>
      <c r="AL19" s="37"/>
      <c r="AM19" s="37"/>
      <c r="AN19" s="37"/>
      <c r="AO19" s="37"/>
      <c r="AP19" s="37"/>
    </row>
    <row r="20" spans="1:42" ht="33.75" customHeight="1" x14ac:dyDescent="0.25">
      <c r="A20" s="479"/>
      <c r="B20" s="430"/>
      <c r="C20" s="170"/>
      <c r="D20" s="765"/>
      <c r="E20" s="110" t="s">
        <v>106</v>
      </c>
      <c r="F20" s="766"/>
      <c r="G20" s="199"/>
      <c r="H20" s="199"/>
      <c r="I20" s="4"/>
      <c r="J20" s="182"/>
      <c r="K20" s="767"/>
      <c r="L20" s="768" t="s">
        <v>143</v>
      </c>
      <c r="M20" s="5" t="s">
        <v>107</v>
      </c>
      <c r="N20" s="56">
        <f>IF(M20="PREVENIR",15,IF(M20="DETECTAR",10,IF(M20="NO ES UN CONTROL",0,"")))</f>
        <v>15</v>
      </c>
      <c r="O20" s="156" t="str">
        <f>IF(O17&lt;86,"DÉBIL",IF(O17&lt;96,"MODERADO",IF(O17&lt;101,"FUERTE","")))</f>
        <v>FUERTE</v>
      </c>
      <c r="P20" s="188"/>
      <c r="Q20" s="158" t="str">
        <f>IF(AND(O20="FUERTE",P17="FUERTE (SIEMPRE SE EJECUTA)"),"FUERTE",IF(OR(O20="DÉBIL",P17="DÉBIL (NO SE EJECUTA)"),"DÉBIL",IF(OR(O20="MODERADO",P17="MODERADO (ALGUNAS VECES)"),"MODERADO")))</f>
        <v>FUERTE</v>
      </c>
      <c r="R20" s="160" t="str">
        <f>IF(AND(O20="FUERTE",P17="FUERTE (SIEMPRE SE EJECUTA)"),"NO","SÍ")</f>
        <v>NO</v>
      </c>
      <c r="S20" s="162">
        <f>IF(AND($Q$13="FUERTE",$S$10="DIRECTAMENTE",$T$10="DIRECTAMENTE"),2,IF(AND($Q$13="FUERTE",$S$10="DIRECTAMENTE",$T$10="INDIRECTAMENTE"),2,IF(AND($Q$13="FUERTE",$S$10="DIRECTAMENTE",$T$10="NO DISMINUYE"),2,IF(AND($Q$13="FUERTE",$S$10="NO DISMINUYE",$T$10="DIRECTAMENTE"),0,IF(AND($Q$13="MODERADO",$S$10="DIRECTAMENTE",$T$10="DIRECTAMENTE"),1,IF(AND($Q$13="MODERADO",$S$10="DIRECTAMENTE",$T$10="INDIRECTAMENTE"),1,IF(AND($Q$13="MODERADO",$S$10="DIRECTAMENTE",$T$10="NO DISMINUYE"),1,IF(AND($Q$13="MODERADO",$S$10="NO DISMINUYE",$T$10="DIRECTAMENTE"),0,"N/A"))))))))</f>
        <v>2</v>
      </c>
      <c r="T20" s="163">
        <f>IF(AND($Q$13="FUERTE",$S$10="DIRECTAMENTE",$T$10="DIRECTAMENTE"),2,IF(AND($Q$13="FUERTE",$S$10="DIRECTAMENTE",$T$10="INDIRECTAMENTE"),1,IF(AND($Q$13="FUERTE",$S$10="DIRECTAMENTE",$T$10="NO DISMINUYE"),0,IF(AND($Q$13="FUERTE",$S$10="NO DISMINUYE",$T$10="DIRECTAMENTE"),2,IF(AND($Q$13="MODERADO",$S$10="DIRECTAMENTE",$T$10="DIRECTAMENTE"),1,IF(AND($Q$13="MODERADO",$S$10="DIRECTAMENTE",$T$10="INDIRECTAMENTE"),0,IF(AND($Q$13="MODERADO",$S$10="DIRECTAMENTE",$T$10="NO DISMINUYE"),0,IF(AND($Q$13="MODERADO",$S$10="NO DISMINUYE",$T$10="DIRECTAMENTE"),1,"N/A"))))))))</f>
        <v>2</v>
      </c>
      <c r="U20" s="175"/>
      <c r="V20" s="178"/>
      <c r="W20" s="179"/>
      <c r="X20" s="766"/>
      <c r="Y20" s="166"/>
      <c r="Z20" s="772"/>
      <c r="AA20" s="168"/>
      <c r="AB20" s="766"/>
      <c r="AC20" s="179"/>
      <c r="AD20" s="179"/>
      <c r="AE20" s="154"/>
      <c r="AF20" s="465"/>
      <c r="AG20" s="154"/>
      <c r="AH20" s="37"/>
      <c r="AI20" s="37"/>
      <c r="AJ20" s="37"/>
      <c r="AK20" s="37"/>
      <c r="AL20" s="37"/>
      <c r="AM20" s="37"/>
      <c r="AN20" s="37"/>
      <c r="AO20" s="37"/>
      <c r="AP20" s="37"/>
    </row>
    <row r="21" spans="1:42" ht="50.25" customHeight="1" x14ac:dyDescent="0.25">
      <c r="A21" s="479"/>
      <c r="B21" s="430"/>
      <c r="C21" s="170"/>
      <c r="D21" s="765"/>
      <c r="E21" s="271" t="s">
        <v>453</v>
      </c>
      <c r="F21" s="766"/>
      <c r="G21" s="199"/>
      <c r="H21" s="199"/>
      <c r="I21" s="4"/>
      <c r="J21" s="182"/>
      <c r="K21" s="767"/>
      <c r="L21" s="768" t="s">
        <v>110</v>
      </c>
      <c r="M21" s="5" t="s">
        <v>29</v>
      </c>
      <c r="N21" s="56">
        <f>IF(M21="CONFIABLE",15,IF(M21="NO CONFIABLE",0,""))</f>
        <v>15</v>
      </c>
      <c r="O21" s="157"/>
      <c r="P21" s="188"/>
      <c r="Q21" s="158"/>
      <c r="R21" s="160"/>
      <c r="S21" s="162"/>
      <c r="T21" s="164"/>
      <c r="U21" s="175"/>
      <c r="V21" s="178"/>
      <c r="W21" s="179"/>
      <c r="X21" s="766"/>
      <c r="Y21" s="166"/>
      <c r="Z21" s="60" t="s">
        <v>111</v>
      </c>
      <c r="AA21" s="168"/>
      <c r="AB21" s="766"/>
      <c r="AC21" s="179"/>
      <c r="AD21" s="179"/>
      <c r="AE21" s="154"/>
      <c r="AF21" s="465"/>
      <c r="AG21" s="154"/>
      <c r="AH21" s="37"/>
      <c r="AI21" s="37"/>
      <c r="AJ21" s="37"/>
      <c r="AK21" s="37"/>
      <c r="AL21" s="37"/>
      <c r="AM21" s="37"/>
      <c r="AN21" s="37"/>
      <c r="AO21" s="37"/>
      <c r="AP21" s="37"/>
    </row>
    <row r="22" spans="1:42" ht="33.75" customHeight="1" x14ac:dyDescent="0.25">
      <c r="A22" s="479"/>
      <c r="B22" s="430"/>
      <c r="C22" s="170"/>
      <c r="D22" s="765"/>
      <c r="E22" s="271"/>
      <c r="F22" s="766"/>
      <c r="G22" s="199"/>
      <c r="H22" s="199"/>
      <c r="I22" s="4"/>
      <c r="J22" s="182"/>
      <c r="K22" s="767"/>
      <c r="L22" s="768" t="s">
        <v>116</v>
      </c>
      <c r="M22" s="5" t="s">
        <v>37</v>
      </c>
      <c r="N22" s="56">
        <f>IF(M22="SE INVESTIGAN Y SE RESUELVEN OPORTUNAMENTE",15,IF(M22="NO SE INVESTIGAN Y SE RESUELVEN OPORTUNAMENTE",0,""))</f>
        <v>15</v>
      </c>
      <c r="O22" s="157"/>
      <c r="P22" s="188"/>
      <c r="Q22" s="158"/>
      <c r="R22" s="160"/>
      <c r="S22" s="162"/>
      <c r="T22" s="164"/>
      <c r="U22" s="175"/>
      <c r="V22" s="178"/>
      <c r="W22" s="179"/>
      <c r="X22" s="766"/>
      <c r="Y22" s="166"/>
      <c r="Z22" s="180"/>
      <c r="AA22" s="168"/>
      <c r="AB22" s="766"/>
      <c r="AC22" s="179"/>
      <c r="AD22" s="179"/>
      <c r="AE22" s="154"/>
      <c r="AF22" s="465"/>
      <c r="AG22" s="154"/>
      <c r="AH22" s="37"/>
      <c r="AI22" s="37"/>
      <c r="AJ22" s="37"/>
      <c r="AK22" s="37"/>
      <c r="AL22" s="37"/>
      <c r="AM22" s="37"/>
      <c r="AN22" s="37"/>
      <c r="AO22" s="37"/>
      <c r="AP22" s="37"/>
    </row>
    <row r="23" spans="1:42" ht="33.75" customHeight="1" thickBot="1" x14ac:dyDescent="0.3">
      <c r="A23" s="776"/>
      <c r="B23" s="777"/>
      <c r="C23" s="778"/>
      <c r="D23" s="773"/>
      <c r="E23" s="272"/>
      <c r="F23" s="148"/>
      <c r="G23" s="200"/>
      <c r="H23" s="200"/>
      <c r="I23" s="4"/>
      <c r="J23" s="182"/>
      <c r="K23" s="774"/>
      <c r="L23" s="775" t="s">
        <v>118</v>
      </c>
      <c r="M23" s="65" t="s">
        <v>48</v>
      </c>
      <c r="N23" s="63">
        <f>IF(M23="COMPLETA",10,IF(M23="INCOMPLETA",5,IF(M23="NO EXISTE",0,"")))</f>
        <v>10</v>
      </c>
      <c r="O23" s="157"/>
      <c r="P23" s="189"/>
      <c r="Q23" s="159"/>
      <c r="R23" s="161"/>
      <c r="S23" s="163"/>
      <c r="T23" s="164"/>
      <c r="U23" s="176"/>
      <c r="V23" s="178"/>
      <c r="W23" s="180"/>
      <c r="X23" s="148"/>
      <c r="Y23" s="149"/>
      <c r="Z23" s="772"/>
      <c r="AA23" s="169"/>
      <c r="AB23" s="148"/>
      <c r="AC23" s="180"/>
      <c r="AD23" s="180"/>
      <c r="AE23" s="155"/>
      <c r="AF23" s="468"/>
      <c r="AG23" s="155"/>
      <c r="AH23" s="37"/>
      <c r="AI23" s="37"/>
      <c r="AJ23" s="37"/>
      <c r="AK23" s="37"/>
      <c r="AL23" s="37"/>
      <c r="AM23" s="37"/>
      <c r="AN23" s="37"/>
      <c r="AO23" s="37"/>
      <c r="AP23" s="37"/>
    </row>
    <row r="24" spans="1:42" ht="33.75" customHeight="1" x14ac:dyDescent="0.25">
      <c r="A24" s="150" t="s">
        <v>120</v>
      </c>
      <c r="B24" s="150"/>
      <c r="C24" s="150"/>
      <c r="D24" s="150"/>
      <c r="E24" s="150"/>
      <c r="F24" s="150"/>
      <c r="G24" s="150"/>
      <c r="H24" s="150"/>
      <c r="I24" s="150"/>
      <c r="J24" s="150"/>
      <c r="K24" s="150"/>
      <c r="L24" s="150"/>
      <c r="M24" s="150"/>
      <c r="N24" s="150"/>
      <c r="O24" s="150"/>
      <c r="P24" s="150"/>
      <c r="Q24" s="150"/>
      <c r="R24" s="150"/>
      <c r="S24" s="150"/>
      <c r="T24" s="150"/>
      <c r="U24" s="150"/>
      <c r="V24" s="150"/>
      <c r="W24" s="150"/>
      <c r="X24" s="150"/>
      <c r="Y24" s="150"/>
      <c r="Z24" s="150"/>
      <c r="AA24" s="150"/>
      <c r="AB24" s="150"/>
      <c r="AC24" s="150"/>
      <c r="AD24" s="150"/>
      <c r="AE24" s="150"/>
      <c r="AF24" s="150"/>
      <c r="AG24" s="150"/>
      <c r="AH24" s="37"/>
      <c r="AI24" s="37"/>
      <c r="AJ24" s="37"/>
      <c r="AK24" s="37"/>
      <c r="AL24" s="37"/>
      <c r="AM24" s="37"/>
      <c r="AN24" s="37"/>
      <c r="AO24" s="37" t="s">
        <v>121</v>
      </c>
      <c r="AP24" s="37"/>
    </row>
    <row r="25" spans="1:42" ht="30" customHeight="1" x14ac:dyDescent="0.25">
      <c r="A25" s="145" t="s">
        <v>122</v>
      </c>
      <c r="B25" s="145"/>
      <c r="C25" s="145"/>
      <c r="D25" s="145"/>
      <c r="E25" s="145"/>
      <c r="F25" s="145"/>
      <c r="G25" s="145"/>
      <c r="H25" s="145"/>
      <c r="I25" s="145"/>
      <c r="J25" s="145"/>
      <c r="K25" s="145"/>
      <c r="L25" s="145"/>
      <c r="M25" s="145"/>
      <c r="N25" s="145"/>
      <c r="O25" s="145"/>
      <c r="P25" s="145"/>
      <c r="Q25" s="145"/>
      <c r="R25" s="145"/>
      <c r="S25" s="145"/>
      <c r="T25" s="145"/>
      <c r="U25" s="145"/>
      <c r="V25" s="145"/>
      <c r="W25" s="145"/>
      <c r="X25" s="145"/>
      <c r="Y25" s="145"/>
      <c r="Z25" s="145"/>
      <c r="AA25" s="145"/>
      <c r="AB25" s="145"/>
      <c r="AC25" s="145"/>
      <c r="AD25" s="145"/>
      <c r="AE25" s="145"/>
      <c r="AF25" s="145"/>
      <c r="AG25" s="145"/>
      <c r="AH25" s="37"/>
      <c r="AI25" s="37"/>
      <c r="AJ25" s="37"/>
      <c r="AK25" s="37"/>
      <c r="AL25" s="37"/>
      <c r="AM25" s="37"/>
      <c r="AN25" s="37"/>
      <c r="AO25" s="37" t="s">
        <v>123</v>
      </c>
      <c r="AP25" s="37"/>
    </row>
    <row r="26" spans="1:42" ht="30" customHeight="1" x14ac:dyDescent="0.25">
      <c r="A26" s="275" t="s">
        <v>124</v>
      </c>
      <c r="B26" s="275"/>
      <c r="C26" s="275" t="s">
        <v>125</v>
      </c>
      <c r="D26" s="275"/>
      <c r="E26" s="275"/>
      <c r="F26" s="275"/>
      <c r="G26" s="275"/>
      <c r="H26" s="275"/>
      <c r="I26" s="275"/>
      <c r="J26" s="275"/>
      <c r="K26" s="275"/>
      <c r="L26" s="275"/>
      <c r="M26" s="275"/>
      <c r="N26" s="275"/>
      <c r="O26" s="275"/>
      <c r="P26" s="275"/>
      <c r="Q26" s="275"/>
      <c r="R26" s="275"/>
      <c r="S26" s="275"/>
      <c r="T26" s="275"/>
      <c r="U26" s="275"/>
      <c r="V26" s="275"/>
      <c r="W26" s="275"/>
      <c r="X26" s="275"/>
      <c r="Y26" s="275"/>
      <c r="Z26" s="276" t="s">
        <v>126</v>
      </c>
      <c r="AA26" s="276"/>
      <c r="AB26" s="276"/>
      <c r="AC26" s="276"/>
      <c r="AD26" s="277" t="s">
        <v>127</v>
      </c>
      <c r="AE26" s="277"/>
      <c r="AF26" s="277"/>
      <c r="AG26" s="277"/>
      <c r="AH26" s="37"/>
      <c r="AI26" s="37"/>
      <c r="AJ26" s="37"/>
      <c r="AK26" s="37"/>
      <c r="AL26" s="37"/>
      <c r="AM26" s="37"/>
      <c r="AN26" s="37"/>
      <c r="AO26" s="37" t="s">
        <v>128</v>
      </c>
      <c r="AP26" s="37"/>
    </row>
    <row r="27" spans="1:42" ht="30" customHeight="1" x14ac:dyDescent="0.25">
      <c r="A27" s="263">
        <v>1</v>
      </c>
      <c r="B27" s="264"/>
      <c r="C27" s="150" t="s">
        <v>454</v>
      </c>
      <c r="D27" s="150"/>
      <c r="E27" s="150"/>
      <c r="F27" s="150"/>
      <c r="G27" s="150"/>
      <c r="H27" s="150"/>
      <c r="I27" s="150"/>
      <c r="J27" s="150"/>
      <c r="K27" s="150"/>
      <c r="L27" s="150"/>
      <c r="M27" s="150"/>
      <c r="N27" s="150"/>
      <c r="O27" s="150"/>
      <c r="P27" s="150"/>
      <c r="Q27" s="150"/>
      <c r="R27" s="150"/>
      <c r="S27" s="150"/>
      <c r="T27" s="150"/>
      <c r="U27" s="150"/>
      <c r="V27" s="150"/>
      <c r="W27" s="150"/>
      <c r="X27" s="150"/>
      <c r="Y27" s="150"/>
      <c r="Z27" s="414"/>
      <c r="AA27" s="267"/>
      <c r="AB27" s="267"/>
      <c r="AC27" s="268"/>
      <c r="AD27" s="415"/>
      <c r="AE27" s="416"/>
      <c r="AF27" s="416"/>
      <c r="AG27" s="416"/>
      <c r="AH27" s="69"/>
      <c r="AI27" s="69"/>
      <c r="AJ27" s="69"/>
      <c r="AK27" s="69"/>
      <c r="AL27" s="69"/>
      <c r="AM27" s="69"/>
      <c r="AN27" s="69"/>
      <c r="AO27" s="37" t="s">
        <v>129</v>
      </c>
      <c r="AP27" s="69"/>
    </row>
    <row r="28" spans="1:42" ht="30" customHeight="1" x14ac:dyDescent="0.25">
      <c r="A28" s="263" t="s">
        <v>292</v>
      </c>
      <c r="B28" s="264"/>
      <c r="C28" s="140"/>
      <c r="D28" s="140"/>
      <c r="E28" s="140"/>
      <c r="F28" s="140"/>
      <c r="G28" s="140"/>
      <c r="H28" s="140"/>
      <c r="I28" s="140"/>
      <c r="J28" s="140"/>
      <c r="K28" s="140"/>
      <c r="L28" s="140"/>
      <c r="M28" s="140"/>
      <c r="N28" s="140"/>
      <c r="O28" s="140"/>
      <c r="P28" s="140"/>
      <c r="Q28" s="140"/>
      <c r="R28" s="140"/>
      <c r="S28" s="140"/>
      <c r="T28" s="140"/>
      <c r="U28" s="140"/>
      <c r="V28" s="140"/>
      <c r="W28" s="140"/>
      <c r="X28" s="140"/>
      <c r="Y28" s="140"/>
      <c r="Z28" s="414"/>
      <c r="AA28" s="267"/>
      <c r="AB28" s="267"/>
      <c r="AC28" s="268"/>
      <c r="AD28" s="179"/>
      <c r="AE28" s="179"/>
      <c r="AF28" s="179"/>
      <c r="AG28" s="179"/>
      <c r="AH28" s="69"/>
      <c r="AI28" s="69"/>
      <c r="AJ28" s="69"/>
      <c r="AK28" s="69"/>
      <c r="AL28" s="69"/>
      <c r="AM28" s="69"/>
      <c r="AN28" s="69"/>
      <c r="AO28" s="37" t="s">
        <v>130</v>
      </c>
      <c r="AP28" s="69"/>
    </row>
    <row r="29" spans="1:42" ht="30" customHeight="1" x14ac:dyDescent="0.25">
      <c r="A29" s="263" t="s">
        <v>292</v>
      </c>
      <c r="B29" s="264"/>
      <c r="C29" s="140"/>
      <c r="D29" s="140"/>
      <c r="E29" s="140"/>
      <c r="F29" s="140"/>
      <c r="G29" s="140"/>
      <c r="H29" s="140"/>
      <c r="I29" s="140"/>
      <c r="J29" s="140"/>
      <c r="K29" s="140"/>
      <c r="L29" s="140"/>
      <c r="M29" s="140"/>
      <c r="N29" s="140"/>
      <c r="O29" s="140"/>
      <c r="P29" s="140"/>
      <c r="Q29" s="140"/>
      <c r="R29" s="140"/>
      <c r="S29" s="140"/>
      <c r="T29" s="140"/>
      <c r="U29" s="140"/>
      <c r="V29" s="140"/>
      <c r="W29" s="140"/>
      <c r="X29" s="140"/>
      <c r="Y29" s="140"/>
      <c r="Z29" s="414"/>
      <c r="AA29" s="267"/>
      <c r="AB29" s="267"/>
      <c r="AC29" s="268"/>
      <c r="AD29" s="179"/>
      <c r="AE29" s="179"/>
      <c r="AF29" s="179"/>
      <c r="AG29" s="179"/>
      <c r="AH29" s="69"/>
      <c r="AI29" s="69"/>
      <c r="AJ29" s="69"/>
      <c r="AK29" s="69"/>
      <c r="AL29" s="69"/>
      <c r="AM29" s="69"/>
      <c r="AN29" s="69"/>
      <c r="AO29" s="37" t="s">
        <v>131</v>
      </c>
      <c r="AP29" s="69"/>
    </row>
  </sheetData>
  <mergeCells count="138">
    <mergeCell ref="A29:B29"/>
    <mergeCell ref="C29:Y29"/>
    <mergeCell ref="Z29:AC29"/>
    <mergeCell ref="AD29:AG29"/>
    <mergeCell ref="A27:B27"/>
    <mergeCell ref="C27:Y27"/>
    <mergeCell ref="Z27:AC27"/>
    <mergeCell ref="AD27:AG27"/>
    <mergeCell ref="A28:B28"/>
    <mergeCell ref="C28:Y28"/>
    <mergeCell ref="Z28:AC28"/>
    <mergeCell ref="AD28:AG28"/>
    <mergeCell ref="E21:E23"/>
    <mergeCell ref="Z22:Z23"/>
    <mergeCell ref="A24:AG24"/>
    <mergeCell ref="A25:AG25"/>
    <mergeCell ref="A26:B26"/>
    <mergeCell ref="C26:Y26"/>
    <mergeCell ref="Z26:AC26"/>
    <mergeCell ref="AD26:AG26"/>
    <mergeCell ref="AG17:AG23"/>
    <mergeCell ref="O20:O23"/>
    <mergeCell ref="Q20:Q23"/>
    <mergeCell ref="R20:R23"/>
    <mergeCell ref="S20:S23"/>
    <mergeCell ref="T20:T23"/>
    <mergeCell ref="AF20:AF23"/>
    <mergeCell ref="AA17:AA23"/>
    <mergeCell ref="AB17:AB23"/>
    <mergeCell ref="AC17:AC23"/>
    <mergeCell ref="AD17:AD23"/>
    <mergeCell ref="AE17:AE23"/>
    <mergeCell ref="AF17:AF19"/>
    <mergeCell ref="U17:U23"/>
    <mergeCell ref="V17:V23"/>
    <mergeCell ref="W17:W23"/>
    <mergeCell ref="X17:X23"/>
    <mergeCell ref="Y17:Y23"/>
    <mergeCell ref="Z17:Z20"/>
    <mergeCell ref="O17:O19"/>
    <mergeCell ref="P17:P23"/>
    <mergeCell ref="Q17:Q19"/>
    <mergeCell ref="R17:R19"/>
    <mergeCell ref="S17:S18"/>
    <mergeCell ref="T17:T18"/>
    <mergeCell ref="E14:E16"/>
    <mergeCell ref="Z15:Z16"/>
    <mergeCell ref="C17:C23"/>
    <mergeCell ref="D17:D23"/>
    <mergeCell ref="E17:E19"/>
    <mergeCell ref="F17:F23"/>
    <mergeCell ref="G17:G23"/>
    <mergeCell ref="H17:H23"/>
    <mergeCell ref="J17:J23"/>
    <mergeCell ref="K17:K23"/>
    <mergeCell ref="AD10:AD16"/>
    <mergeCell ref="AE10:AE16"/>
    <mergeCell ref="AF10:AF12"/>
    <mergeCell ref="AG10:AG16"/>
    <mergeCell ref="O13:O16"/>
    <mergeCell ref="Q13:Q16"/>
    <mergeCell ref="R13:R16"/>
    <mergeCell ref="S13:S16"/>
    <mergeCell ref="T13:T16"/>
    <mergeCell ref="AF13:AF16"/>
    <mergeCell ref="X10:X16"/>
    <mergeCell ref="Y10:Y16"/>
    <mergeCell ref="Z10:Z13"/>
    <mergeCell ref="AA10:AA16"/>
    <mergeCell ref="AB10:AB16"/>
    <mergeCell ref="AC10:AC16"/>
    <mergeCell ref="R10:R12"/>
    <mergeCell ref="S10:S11"/>
    <mergeCell ref="T10:T11"/>
    <mergeCell ref="U10:U16"/>
    <mergeCell ref="V10:V16"/>
    <mergeCell ref="W10:W16"/>
    <mergeCell ref="H10:H16"/>
    <mergeCell ref="J10:J16"/>
    <mergeCell ref="K10:K16"/>
    <mergeCell ref="O10:O12"/>
    <mergeCell ref="P10:P16"/>
    <mergeCell ref="Q10:Q12"/>
    <mergeCell ref="W8:W9"/>
    <mergeCell ref="X8:X9"/>
    <mergeCell ref="Y8:AB8"/>
    <mergeCell ref="A10:A23"/>
    <mergeCell ref="B10:B23"/>
    <mergeCell ref="C10:C16"/>
    <mergeCell ref="D10:D16"/>
    <mergeCell ref="E10:E12"/>
    <mergeCell ref="F10:F16"/>
    <mergeCell ref="G10:G16"/>
    <mergeCell ref="Q8:Q9"/>
    <mergeCell ref="R8:R9"/>
    <mergeCell ref="S8:S9"/>
    <mergeCell ref="T8:T9"/>
    <mergeCell ref="U8:U9"/>
    <mergeCell ref="V8:V9"/>
    <mergeCell ref="G7:J7"/>
    <mergeCell ref="K7:T7"/>
    <mergeCell ref="U7:AB7"/>
    <mergeCell ref="G8:J8"/>
    <mergeCell ref="K8:K9"/>
    <mergeCell ref="L8:L9"/>
    <mergeCell ref="M8:M9"/>
    <mergeCell ref="N8:N9"/>
    <mergeCell ref="O8:O9"/>
    <mergeCell ref="P8:P9"/>
    <mergeCell ref="A6:F6"/>
    <mergeCell ref="G6:AB6"/>
    <mergeCell ref="AC6:AC9"/>
    <mergeCell ref="AD6:AG8"/>
    <mergeCell ref="A7:A9"/>
    <mergeCell ref="B7:B9"/>
    <mergeCell ref="C7:C9"/>
    <mergeCell ref="D7:D9"/>
    <mergeCell ref="E7:E9"/>
    <mergeCell ref="F7:F9"/>
    <mergeCell ref="AF3:AG3"/>
    <mergeCell ref="AD4:AE4"/>
    <mergeCell ref="AF4:AG4"/>
    <mergeCell ref="A5:B5"/>
    <mergeCell ref="C5:F5"/>
    <mergeCell ref="G5:L5"/>
    <mergeCell ref="M5:V5"/>
    <mergeCell ref="Z5:AA5"/>
    <mergeCell ref="AF5:AG5"/>
    <mergeCell ref="A1:A4"/>
    <mergeCell ref="B1:E2"/>
    <mergeCell ref="F1:AC2"/>
    <mergeCell ref="AD1:AE1"/>
    <mergeCell ref="AF1:AG1"/>
    <mergeCell ref="AD2:AE2"/>
    <mergeCell ref="AF2:AG2"/>
    <mergeCell ref="B3:E4"/>
    <mergeCell ref="F3:AC4"/>
    <mergeCell ref="AD3:AE3"/>
  </mergeCells>
  <conditionalFormatting sqref="U10:U16">
    <cfRule type="containsText" dxfId="31" priority="13" operator="containsText" text="EXTREMO">
      <formula>NOT(ISERROR(SEARCH("EXTREMO",U10)))</formula>
    </cfRule>
    <cfRule type="containsText" dxfId="30" priority="14" operator="containsText" text="MODERADO">
      <formula>NOT(ISERROR(SEARCH("MODERADO",U10)))</formula>
    </cfRule>
    <cfRule type="containsText" dxfId="29" priority="15" operator="containsText" text="ALTO">
      <formula>NOT(ISERROR(SEARCH("ALTO",U10)))</formula>
    </cfRule>
    <cfRule type="containsText" dxfId="28" priority="16" operator="containsText" text="BAJO">
      <formula>NOT(ISERROR(SEARCH("BAJO",U10)))</formula>
    </cfRule>
  </conditionalFormatting>
  <conditionalFormatting sqref="J10:J16">
    <cfRule type="containsText" dxfId="27" priority="9" operator="containsText" text="EXTREMO">
      <formula>NOT(ISERROR(SEARCH("EXTREMO",J10)))</formula>
    </cfRule>
    <cfRule type="containsText" dxfId="26" priority="10" operator="containsText" text="ALTO">
      <formula>NOT(ISERROR(SEARCH("ALTO",J10)))</formula>
    </cfRule>
    <cfRule type="containsText" dxfId="25" priority="11" operator="containsText" text="MODERADO">
      <formula>NOT(ISERROR(SEARCH("MODERADO",J10)))</formula>
    </cfRule>
    <cfRule type="containsText" dxfId="24" priority="12" operator="containsText" text="BAJO">
      <formula>NOT(ISERROR(SEARCH("BAJO",J10)))</formula>
    </cfRule>
  </conditionalFormatting>
  <conditionalFormatting sqref="U17:U23">
    <cfRule type="containsText" dxfId="23" priority="5" operator="containsText" text="EXTREMO">
      <formula>NOT(ISERROR(SEARCH("EXTREMO",U17)))</formula>
    </cfRule>
    <cfRule type="containsText" dxfId="22" priority="6" operator="containsText" text="MODERADO">
      <formula>NOT(ISERROR(SEARCH("MODERADO",U17)))</formula>
    </cfRule>
    <cfRule type="containsText" dxfId="21" priority="7" operator="containsText" text="ALTO">
      <formula>NOT(ISERROR(SEARCH("ALTO",U17)))</formula>
    </cfRule>
    <cfRule type="containsText" dxfId="20" priority="8" operator="containsText" text="BAJO">
      <formula>NOT(ISERROR(SEARCH("BAJO",U17)))</formula>
    </cfRule>
  </conditionalFormatting>
  <conditionalFormatting sqref="J17:J23">
    <cfRule type="containsText" dxfId="19" priority="1" operator="containsText" text="EXTREMO">
      <formula>NOT(ISERROR(SEARCH("EXTREMO",J17)))</formula>
    </cfRule>
    <cfRule type="containsText" dxfId="18" priority="2" operator="containsText" text="ALTO">
      <formula>NOT(ISERROR(SEARCH("ALTO",J17)))</formula>
    </cfRule>
    <cfRule type="containsText" dxfId="17" priority="3" operator="containsText" text="MODERADO">
      <formula>NOT(ISERROR(SEARCH("MODERADO",J17)))</formula>
    </cfRule>
    <cfRule type="containsText" dxfId="16" priority="4" operator="containsText" text="BAJO">
      <formula>NOT(ISERROR(SEARCH("BAJO",J17)))</formula>
    </cfRule>
  </conditionalFormatting>
  <dataValidations count="15">
    <dataValidation type="list" allowBlank="1" showInputMessage="1" showErrorMessage="1" sqref="G10:G23" xr:uid="{F0C5C899-BC36-4BAF-B090-4E72FC48D756}">
      <formula1>$AL$1:$AL$5</formula1>
    </dataValidation>
    <dataValidation type="list" allowBlank="1" showInputMessage="1" showErrorMessage="1" sqref="H10:H23" xr:uid="{065BBDEB-1263-4296-AB31-F310F7CBEE1C}">
      <formula1>$AL$10:$AL$12</formula1>
    </dataValidation>
    <dataValidation type="list" allowBlank="1" showInputMessage="1" showErrorMessage="1" sqref="M16 M23" xr:uid="{9A94A94F-3AED-4473-9921-DBB195605CB4}">
      <formula1>$AH$7:$AJ$7</formula1>
    </dataValidation>
    <dataValidation type="list" allowBlank="1" showInputMessage="1" showErrorMessage="1" sqref="M10 M17" xr:uid="{8E0E073B-A15D-451A-BD36-3D65283D0681}">
      <formula1>$AH$2:$AH$3</formula1>
    </dataValidation>
    <dataValidation type="list" allowBlank="1" showInputMessage="1" showErrorMessage="1" sqref="M11 M18" xr:uid="{0D313C99-2F34-4757-9DE6-DEFD016FE5E0}">
      <formula1>$AH$4:$AI$4</formula1>
    </dataValidation>
    <dataValidation type="list" allowBlank="1" showInputMessage="1" showErrorMessage="1" sqref="M12 M19" xr:uid="{FF7CA889-69E8-4EA7-A919-DCCF2AC6C053}">
      <formula1>#REF!</formula1>
    </dataValidation>
    <dataValidation type="list" allowBlank="1" showInputMessage="1" showErrorMessage="1" sqref="M14 M21" xr:uid="{541DC6B3-C4FD-468A-A420-C95DA9FCAB94}">
      <formula1>$AH$5:$AI$5</formula1>
    </dataValidation>
    <dataValidation type="list" allowBlank="1" showInputMessage="1" showErrorMessage="1" sqref="M15 M22" xr:uid="{022C8162-C19E-4BAB-B4F8-900366746F4E}">
      <formula1>$AH$6:$AI$6</formula1>
    </dataValidation>
    <dataValidation type="list" allowBlank="1" showInputMessage="1" showErrorMessage="1" sqref="P10 P17" xr:uid="{0945BA2A-71AA-4F74-9F75-DA15251361AF}">
      <formula1>$AH$8:$AJ$8</formula1>
    </dataValidation>
    <dataValidation type="list" allowBlank="1" showInputMessage="1" showErrorMessage="1" sqref="V10:V23" xr:uid="{BBA1A382-CFF5-4840-9A76-18A90490827C}">
      <formula1>$AI$12:$AK$12</formula1>
    </dataValidation>
    <dataValidation type="list" allowBlank="1" showInputMessage="1" showErrorMessage="1" sqref="D10:D23" xr:uid="{62FFFC84-1779-4BFD-8C2E-9FF6126FDDC5}">
      <formula1>$AJ$13:$AK$13</formula1>
    </dataValidation>
    <dataValidation type="list" allowBlank="1" showInputMessage="1" showErrorMessage="1" sqref="T10 S10:S11 T17 S17:S18" xr:uid="{F1FE4F8D-BAF2-4FC5-B676-347697D43646}">
      <formula1>$AH$13:$AH$15</formula1>
    </dataValidation>
    <dataValidation type="list" allowBlank="1" showInputMessage="1" showErrorMessage="1" sqref="AA10:AA23" xr:uid="{7263DAFA-EB82-4A86-A1C1-64739B944DEC}">
      <formula1>$AN$10:$AN$11</formula1>
    </dataValidation>
    <dataValidation type="list" allowBlank="1" showInputMessage="1" showErrorMessage="1" sqref="M13 M20" xr:uid="{CC2EE633-63C1-4CD6-B08B-4C02A78E2EE5}">
      <formula1>$AJ$14:$AL$14</formula1>
    </dataValidation>
    <dataValidation type="list" allowBlank="1" showInputMessage="1" showErrorMessage="1" sqref="U10:U23" xr:uid="{C3F28C23-A950-44D9-A6D7-8349B03D68D8}">
      <formula1>$AO$8:$AO$35</formula1>
    </dataValidation>
  </dataValidations>
  <pageMargins left="0.7" right="0.7" top="0.75" bottom="0.75" header="0.3" footer="0.3"/>
  <pageSetup orientation="portrait" horizontalDpi="4294967294" verticalDpi="4294967294"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5575C4-5D69-4764-9C6D-21046A80B899}">
  <dimension ref="A1:AP22"/>
  <sheetViews>
    <sheetView topLeftCell="A13" zoomScale="70" zoomScaleNormal="70" workbookViewId="0">
      <selection activeCell="D40" sqref="D40"/>
    </sheetView>
  </sheetViews>
  <sheetFormatPr baseColWidth="10" defaultRowHeight="15.75" x14ac:dyDescent="0.25"/>
  <cols>
    <col min="1" max="6" width="32.5703125" style="785" customWidth="1"/>
    <col min="7" max="8" width="20.85546875" style="785" customWidth="1"/>
    <col min="9" max="9" width="20.85546875" style="785" hidden="1" customWidth="1"/>
    <col min="10" max="10" width="25.42578125" style="785" customWidth="1"/>
    <col min="11" max="11" width="59.140625" style="785" customWidth="1"/>
    <col min="12" max="12" width="53.7109375" style="785" customWidth="1"/>
    <col min="13" max="13" width="24.140625" style="785" bestFit="1" customWidth="1"/>
    <col min="14" max="14" width="0" style="785" hidden="1" customWidth="1"/>
    <col min="15" max="17" width="17.42578125" style="785" customWidth="1"/>
    <col min="18" max="18" width="23.7109375" style="785" customWidth="1"/>
    <col min="19" max="21" width="25.140625" style="785" customWidth="1"/>
    <col min="22" max="22" width="16.5703125" style="785" customWidth="1"/>
    <col min="23" max="31" width="25.42578125" style="785" customWidth="1"/>
    <col min="32" max="32" width="23.5703125" style="785" customWidth="1"/>
    <col min="33" max="33" width="21.42578125" style="785" customWidth="1"/>
    <col min="34" max="41" width="11.42578125" style="785" hidden="1" customWidth="1"/>
    <col min="42" max="42" width="0" style="785" hidden="1" customWidth="1"/>
    <col min="43" max="16384" width="11.42578125" style="785"/>
  </cols>
  <sheetData>
    <row r="1" spans="1:42" ht="27" customHeight="1" x14ac:dyDescent="0.25">
      <c r="A1" s="779"/>
      <c r="B1" s="780" t="s">
        <v>0</v>
      </c>
      <c r="C1" s="781"/>
      <c r="D1" s="781"/>
      <c r="E1" s="782"/>
      <c r="F1" s="780" t="s">
        <v>1</v>
      </c>
      <c r="G1" s="781"/>
      <c r="H1" s="781"/>
      <c r="I1" s="781"/>
      <c r="J1" s="781"/>
      <c r="K1" s="781"/>
      <c r="L1" s="781"/>
      <c r="M1" s="781"/>
      <c r="N1" s="781"/>
      <c r="O1" s="781"/>
      <c r="P1" s="781"/>
      <c r="Q1" s="781"/>
      <c r="R1" s="781"/>
      <c r="S1" s="781"/>
      <c r="T1" s="781"/>
      <c r="U1" s="781"/>
      <c r="V1" s="781"/>
      <c r="W1" s="781"/>
      <c r="X1" s="781"/>
      <c r="Y1" s="781"/>
      <c r="Z1" s="781"/>
      <c r="AA1" s="781"/>
      <c r="AB1" s="781"/>
      <c r="AC1" s="782"/>
      <c r="AD1" s="783" t="s">
        <v>2</v>
      </c>
      <c r="AE1" s="784"/>
      <c r="AF1" s="783" t="s">
        <v>132</v>
      </c>
      <c r="AG1" s="784"/>
      <c r="AH1" s="84"/>
      <c r="AI1" s="84"/>
      <c r="AJ1" s="84"/>
      <c r="AK1" s="84" t="s">
        <v>3</v>
      </c>
      <c r="AL1" s="84" t="s">
        <v>9</v>
      </c>
      <c r="AM1" s="84"/>
      <c r="AN1" s="84" t="s">
        <v>5</v>
      </c>
      <c r="AO1" s="84"/>
      <c r="AP1" s="84"/>
    </row>
    <row r="2" spans="1:42" ht="27" customHeight="1" x14ac:dyDescent="0.25">
      <c r="A2" s="779"/>
      <c r="B2" s="786"/>
      <c r="C2" s="787"/>
      <c r="D2" s="787"/>
      <c r="E2" s="788"/>
      <c r="F2" s="786"/>
      <c r="G2" s="787"/>
      <c r="H2" s="787"/>
      <c r="I2" s="787"/>
      <c r="J2" s="787"/>
      <c r="K2" s="787"/>
      <c r="L2" s="787"/>
      <c r="M2" s="787"/>
      <c r="N2" s="787"/>
      <c r="O2" s="787"/>
      <c r="P2" s="787"/>
      <c r="Q2" s="787"/>
      <c r="R2" s="787"/>
      <c r="S2" s="787"/>
      <c r="T2" s="787"/>
      <c r="U2" s="787"/>
      <c r="V2" s="787"/>
      <c r="W2" s="787"/>
      <c r="X2" s="787"/>
      <c r="Y2" s="787"/>
      <c r="Z2" s="787"/>
      <c r="AA2" s="787"/>
      <c r="AB2" s="787"/>
      <c r="AC2" s="788"/>
      <c r="AD2" s="783" t="s">
        <v>6</v>
      </c>
      <c r="AE2" s="784"/>
      <c r="AF2" s="789" t="s">
        <v>134</v>
      </c>
      <c r="AG2" s="790"/>
      <c r="AH2" s="84" t="s">
        <v>7</v>
      </c>
      <c r="AI2" s="84" t="s">
        <v>8</v>
      </c>
      <c r="AJ2" s="84"/>
      <c r="AK2" s="84"/>
      <c r="AL2" s="84" t="s">
        <v>16</v>
      </c>
      <c r="AM2" s="84"/>
      <c r="AN2" s="84" t="s">
        <v>10</v>
      </c>
      <c r="AO2" s="84"/>
      <c r="AP2" s="84"/>
    </row>
    <row r="3" spans="1:42" ht="27" customHeight="1" x14ac:dyDescent="0.25">
      <c r="A3" s="779"/>
      <c r="B3" s="780" t="s">
        <v>11</v>
      </c>
      <c r="C3" s="781"/>
      <c r="D3" s="781"/>
      <c r="E3" s="782"/>
      <c r="F3" s="780" t="s">
        <v>12</v>
      </c>
      <c r="G3" s="781"/>
      <c r="H3" s="781"/>
      <c r="I3" s="781"/>
      <c r="J3" s="781"/>
      <c r="K3" s="781"/>
      <c r="L3" s="781"/>
      <c r="M3" s="781"/>
      <c r="N3" s="781"/>
      <c r="O3" s="781"/>
      <c r="P3" s="781"/>
      <c r="Q3" s="781"/>
      <c r="R3" s="781"/>
      <c r="S3" s="781"/>
      <c r="T3" s="781"/>
      <c r="U3" s="781"/>
      <c r="V3" s="781"/>
      <c r="W3" s="781"/>
      <c r="X3" s="781"/>
      <c r="Y3" s="781"/>
      <c r="Z3" s="781"/>
      <c r="AA3" s="781"/>
      <c r="AB3" s="781"/>
      <c r="AC3" s="782"/>
      <c r="AD3" s="783" t="s">
        <v>13</v>
      </c>
      <c r="AE3" s="784"/>
      <c r="AF3" s="783" t="s">
        <v>133</v>
      </c>
      <c r="AG3" s="784"/>
      <c r="AH3" s="84" t="s">
        <v>14</v>
      </c>
      <c r="AI3" s="84" t="s">
        <v>15</v>
      </c>
      <c r="AJ3" s="84"/>
      <c r="AK3" s="84"/>
      <c r="AL3" s="84" t="s">
        <v>22</v>
      </c>
      <c r="AM3" s="84"/>
      <c r="AN3" s="84" t="s">
        <v>17</v>
      </c>
      <c r="AO3" s="84"/>
      <c r="AP3" s="84"/>
    </row>
    <row r="4" spans="1:42" ht="27" customHeight="1" x14ac:dyDescent="0.25">
      <c r="A4" s="779"/>
      <c r="B4" s="786"/>
      <c r="C4" s="787"/>
      <c r="D4" s="787"/>
      <c r="E4" s="788"/>
      <c r="F4" s="786"/>
      <c r="G4" s="787"/>
      <c r="H4" s="787"/>
      <c r="I4" s="787"/>
      <c r="J4" s="787"/>
      <c r="K4" s="787"/>
      <c r="L4" s="787"/>
      <c r="M4" s="787"/>
      <c r="N4" s="787"/>
      <c r="O4" s="787"/>
      <c r="P4" s="787"/>
      <c r="Q4" s="787"/>
      <c r="R4" s="787"/>
      <c r="S4" s="787"/>
      <c r="T4" s="787"/>
      <c r="U4" s="787"/>
      <c r="V4" s="787"/>
      <c r="W4" s="787"/>
      <c r="X4" s="787"/>
      <c r="Y4" s="787"/>
      <c r="Z4" s="787"/>
      <c r="AA4" s="787"/>
      <c r="AB4" s="787"/>
      <c r="AC4" s="788"/>
      <c r="AD4" s="783" t="s">
        <v>18</v>
      </c>
      <c r="AE4" s="784"/>
      <c r="AF4" s="791">
        <v>43846</v>
      </c>
      <c r="AG4" s="784"/>
      <c r="AH4" s="84" t="s">
        <v>19</v>
      </c>
      <c r="AI4" s="84" t="s">
        <v>20</v>
      </c>
      <c r="AJ4" s="84"/>
      <c r="AK4" s="84" t="s">
        <v>21</v>
      </c>
      <c r="AL4" s="84" t="s">
        <v>135</v>
      </c>
      <c r="AM4" s="84"/>
      <c r="AN4" s="84" t="s">
        <v>23</v>
      </c>
      <c r="AO4" s="84"/>
      <c r="AP4" s="84"/>
    </row>
    <row r="5" spans="1:42" x14ac:dyDescent="0.25">
      <c r="A5" s="792" t="s">
        <v>24</v>
      </c>
      <c r="B5" s="792"/>
      <c r="C5" s="793">
        <v>43843</v>
      </c>
      <c r="D5" s="794"/>
      <c r="E5" s="794"/>
      <c r="F5" s="794"/>
      <c r="G5" s="795"/>
      <c r="H5" s="796"/>
      <c r="I5" s="796"/>
      <c r="J5" s="796"/>
      <c r="K5" s="796"/>
      <c r="L5" s="797"/>
      <c r="M5" s="798" t="s">
        <v>455</v>
      </c>
      <c r="N5" s="799"/>
      <c r="O5" s="799"/>
      <c r="P5" s="799"/>
      <c r="Q5" s="799"/>
      <c r="R5" s="799"/>
      <c r="S5" s="799"/>
      <c r="T5" s="799"/>
      <c r="U5" s="799"/>
      <c r="V5" s="800"/>
      <c r="W5" s="801" t="s">
        <v>25</v>
      </c>
      <c r="X5" s="802" t="s">
        <v>161</v>
      </c>
      <c r="Y5" s="803" t="s">
        <v>26</v>
      </c>
      <c r="Z5" s="804"/>
      <c r="AA5" s="805"/>
      <c r="AB5" s="801" t="s">
        <v>27</v>
      </c>
      <c r="AC5" s="802"/>
      <c r="AD5" s="806" t="s">
        <v>28</v>
      </c>
      <c r="AE5" s="807"/>
      <c r="AF5" s="808"/>
      <c r="AG5" s="808"/>
      <c r="AH5" s="84" t="s">
        <v>29</v>
      </c>
      <c r="AI5" s="84" t="s">
        <v>30</v>
      </c>
      <c r="AJ5" s="84" t="s">
        <v>31</v>
      </c>
      <c r="AK5" s="84"/>
      <c r="AL5" s="84" t="s">
        <v>136</v>
      </c>
      <c r="AM5" s="84"/>
      <c r="AN5" s="84" t="s">
        <v>32</v>
      </c>
      <c r="AO5" s="84"/>
      <c r="AP5" s="84"/>
    </row>
    <row r="6" spans="1:42" x14ac:dyDescent="0.25">
      <c r="A6" s="433" t="s">
        <v>33</v>
      </c>
      <c r="B6" s="433"/>
      <c r="C6" s="433"/>
      <c r="D6" s="433"/>
      <c r="E6" s="433"/>
      <c r="F6" s="433"/>
      <c r="G6" s="434" t="s">
        <v>34</v>
      </c>
      <c r="H6" s="435"/>
      <c r="I6" s="435"/>
      <c r="J6" s="435"/>
      <c r="K6" s="435"/>
      <c r="L6" s="435"/>
      <c r="M6" s="435"/>
      <c r="N6" s="435"/>
      <c r="O6" s="435"/>
      <c r="P6" s="435"/>
      <c r="Q6" s="435"/>
      <c r="R6" s="435"/>
      <c r="S6" s="435"/>
      <c r="T6" s="435"/>
      <c r="U6" s="435"/>
      <c r="V6" s="435"/>
      <c r="W6" s="435"/>
      <c r="X6" s="440"/>
      <c r="Y6" s="435"/>
      <c r="Z6" s="435"/>
      <c r="AA6" s="435"/>
      <c r="AB6" s="436"/>
      <c r="AC6" s="438" t="s">
        <v>35</v>
      </c>
      <c r="AD6" s="442" t="s">
        <v>36</v>
      </c>
      <c r="AE6" s="443"/>
      <c r="AF6" s="443"/>
      <c r="AG6" s="443"/>
      <c r="AH6" s="84" t="s">
        <v>37</v>
      </c>
      <c r="AI6" s="84" t="s">
        <v>38</v>
      </c>
      <c r="AJ6" s="84"/>
      <c r="AK6" s="84"/>
      <c r="AL6" s="84"/>
      <c r="AM6" s="84"/>
      <c r="AN6" s="84" t="s">
        <v>39</v>
      </c>
      <c r="AO6" s="84"/>
      <c r="AP6" s="84"/>
    </row>
    <row r="7" spans="1:42" x14ac:dyDescent="0.25">
      <c r="A7" s="427" t="s">
        <v>40</v>
      </c>
      <c r="B7" s="425" t="s">
        <v>41</v>
      </c>
      <c r="C7" s="427" t="s">
        <v>42</v>
      </c>
      <c r="D7" s="427" t="s">
        <v>5</v>
      </c>
      <c r="E7" s="427" t="s">
        <v>43</v>
      </c>
      <c r="F7" s="433" t="s">
        <v>44</v>
      </c>
      <c r="G7" s="433" t="s">
        <v>45</v>
      </c>
      <c r="H7" s="433"/>
      <c r="I7" s="433"/>
      <c r="J7" s="433"/>
      <c r="K7" s="434" t="s">
        <v>46</v>
      </c>
      <c r="L7" s="435"/>
      <c r="M7" s="435"/>
      <c r="N7" s="435"/>
      <c r="O7" s="435"/>
      <c r="P7" s="435"/>
      <c r="Q7" s="435"/>
      <c r="R7" s="435"/>
      <c r="S7" s="435"/>
      <c r="T7" s="436"/>
      <c r="U7" s="434" t="s">
        <v>47</v>
      </c>
      <c r="V7" s="435"/>
      <c r="W7" s="435"/>
      <c r="X7" s="435"/>
      <c r="Y7" s="435"/>
      <c r="Z7" s="435"/>
      <c r="AA7" s="435"/>
      <c r="AB7" s="436"/>
      <c r="AC7" s="441"/>
      <c r="AD7" s="442"/>
      <c r="AE7" s="443"/>
      <c r="AF7" s="443"/>
      <c r="AG7" s="443"/>
      <c r="AH7" s="84" t="s">
        <v>48</v>
      </c>
      <c r="AI7" s="84" t="s">
        <v>49</v>
      </c>
      <c r="AJ7" s="84" t="s">
        <v>50</v>
      </c>
      <c r="AK7" s="85"/>
      <c r="AL7" s="85"/>
      <c r="AM7" s="85"/>
      <c r="AN7" s="85"/>
      <c r="AO7" s="85"/>
      <c r="AP7" s="85"/>
    </row>
    <row r="8" spans="1:42" x14ac:dyDescent="0.25">
      <c r="A8" s="427"/>
      <c r="B8" s="439"/>
      <c r="C8" s="427"/>
      <c r="D8" s="427"/>
      <c r="E8" s="427"/>
      <c r="F8" s="433"/>
      <c r="G8" s="437" t="s">
        <v>51</v>
      </c>
      <c r="H8" s="437"/>
      <c r="I8" s="437"/>
      <c r="J8" s="437"/>
      <c r="K8" s="423" t="s">
        <v>52</v>
      </c>
      <c r="L8" s="433" t="s">
        <v>53</v>
      </c>
      <c r="M8" s="433" t="s">
        <v>54</v>
      </c>
      <c r="N8" s="438" t="s">
        <v>55</v>
      </c>
      <c r="O8" s="427" t="s">
        <v>56</v>
      </c>
      <c r="P8" s="439" t="s">
        <v>57</v>
      </c>
      <c r="Q8" s="425" t="s">
        <v>58</v>
      </c>
      <c r="R8" s="427" t="s">
        <v>59</v>
      </c>
      <c r="S8" s="425" t="s">
        <v>60</v>
      </c>
      <c r="T8" s="425" t="s">
        <v>61</v>
      </c>
      <c r="U8" s="424" t="s">
        <v>62</v>
      </c>
      <c r="V8" s="427" t="s">
        <v>63</v>
      </c>
      <c r="W8" s="423" t="s">
        <v>64</v>
      </c>
      <c r="X8" s="425" t="s">
        <v>65</v>
      </c>
      <c r="Y8" s="427" t="s">
        <v>66</v>
      </c>
      <c r="Z8" s="427"/>
      <c r="AA8" s="427"/>
      <c r="AB8" s="427"/>
      <c r="AC8" s="441"/>
      <c r="AD8" s="444"/>
      <c r="AE8" s="440"/>
      <c r="AF8" s="440"/>
      <c r="AG8" s="440"/>
      <c r="AH8" s="85" t="s">
        <v>67</v>
      </c>
      <c r="AI8" s="85" t="s">
        <v>68</v>
      </c>
      <c r="AJ8" s="85" t="s">
        <v>69</v>
      </c>
      <c r="AK8" s="85"/>
      <c r="AL8" s="85" t="s">
        <v>70</v>
      </c>
      <c r="AM8" s="85"/>
      <c r="AN8" s="85"/>
      <c r="AO8" s="84" t="s">
        <v>71</v>
      </c>
      <c r="AP8" s="85"/>
    </row>
    <row r="9" spans="1:42" ht="63" x14ac:dyDescent="0.25">
      <c r="A9" s="425"/>
      <c r="B9" s="426"/>
      <c r="C9" s="425"/>
      <c r="D9" s="425"/>
      <c r="E9" s="425"/>
      <c r="F9" s="438"/>
      <c r="G9" s="87" t="s">
        <v>4</v>
      </c>
      <c r="H9" s="87" t="s">
        <v>3</v>
      </c>
      <c r="I9" s="87"/>
      <c r="J9" s="86" t="s">
        <v>72</v>
      </c>
      <c r="K9" s="424"/>
      <c r="L9" s="433"/>
      <c r="M9" s="433"/>
      <c r="N9" s="437"/>
      <c r="O9" s="427"/>
      <c r="P9" s="426"/>
      <c r="Q9" s="426"/>
      <c r="R9" s="427"/>
      <c r="S9" s="426"/>
      <c r="T9" s="426"/>
      <c r="U9" s="432"/>
      <c r="V9" s="427"/>
      <c r="W9" s="424"/>
      <c r="X9" s="426"/>
      <c r="Y9" s="88" t="s">
        <v>73</v>
      </c>
      <c r="Z9" s="88" t="s">
        <v>74</v>
      </c>
      <c r="AA9" s="89" t="s">
        <v>75</v>
      </c>
      <c r="AB9" s="89" t="s">
        <v>76</v>
      </c>
      <c r="AC9" s="437"/>
      <c r="AD9" s="91" t="s">
        <v>77</v>
      </c>
      <c r="AE9" s="91" t="s">
        <v>78</v>
      </c>
      <c r="AF9" s="91" t="s">
        <v>79</v>
      </c>
      <c r="AG9" s="88" t="s">
        <v>80</v>
      </c>
      <c r="AH9" s="85" t="s">
        <v>81</v>
      </c>
      <c r="AI9" s="85" t="s">
        <v>15</v>
      </c>
      <c r="AJ9" s="85"/>
      <c r="AK9" s="85"/>
      <c r="AL9" s="85" t="s">
        <v>82</v>
      </c>
      <c r="AM9" s="85"/>
      <c r="AN9" s="85"/>
      <c r="AO9" s="84" t="s">
        <v>83</v>
      </c>
      <c r="AP9" s="85"/>
    </row>
    <row r="10" spans="1:42" ht="41.25" customHeight="1" x14ac:dyDescent="0.25">
      <c r="A10" s="193" t="s">
        <v>456</v>
      </c>
      <c r="B10" s="194" t="s">
        <v>457</v>
      </c>
      <c r="C10" s="153" t="s">
        <v>458</v>
      </c>
      <c r="D10" s="196" t="s">
        <v>84</v>
      </c>
      <c r="E10" s="153" t="s">
        <v>459</v>
      </c>
      <c r="F10" s="153" t="s">
        <v>460</v>
      </c>
      <c r="G10" s="221" t="s">
        <v>9</v>
      </c>
      <c r="H10" s="221" t="s">
        <v>95</v>
      </c>
      <c r="I10" s="50" t="str">
        <f>CONCATENATE(G10,H10)</f>
        <v>RARA VEZMAYOR</v>
      </c>
      <c r="J10" s="181" t="str">
        <f>I11</f>
        <v>1. ALTO</v>
      </c>
      <c r="K10" s="203" t="s">
        <v>461</v>
      </c>
      <c r="L10" s="51" t="s">
        <v>85</v>
      </c>
      <c r="M10" s="52" t="s">
        <v>7</v>
      </c>
      <c r="N10" s="53">
        <f>IF(M10="ASIGNADO",15,IF(M10="NO ASIGNADO",0,""))</f>
        <v>15</v>
      </c>
      <c r="O10" s="223">
        <f>SUM(N10:N16)</f>
        <v>100</v>
      </c>
      <c r="P10" s="187" t="s">
        <v>68</v>
      </c>
      <c r="Q10" s="225">
        <f>IF(Q13="DÉBIL",0,IF(Q13="MODERADO",50,IF(Q13="FUERTE",100,"")))</f>
        <v>50</v>
      </c>
      <c r="R10" s="187" t="str">
        <f>IF(AND(O13="FUERTE",P10="FUERTE (SIEMPRE SE EJECUTA)"),"NO","SÍ")</f>
        <v>SÍ</v>
      </c>
      <c r="S10" s="218" t="s">
        <v>86</v>
      </c>
      <c r="T10" s="218" t="s">
        <v>86</v>
      </c>
      <c r="U10" s="197" t="s">
        <v>115</v>
      </c>
      <c r="V10" s="219" t="s">
        <v>87</v>
      </c>
      <c r="W10" s="809">
        <v>43767</v>
      </c>
      <c r="X10" s="153" t="s">
        <v>462</v>
      </c>
      <c r="Y10" s="165" t="s">
        <v>463</v>
      </c>
      <c r="Z10" s="165" t="s">
        <v>464</v>
      </c>
      <c r="AA10" s="198" t="s">
        <v>91</v>
      </c>
      <c r="AB10" s="153" t="s">
        <v>465</v>
      </c>
      <c r="AC10" s="172"/>
      <c r="AD10" s="172"/>
      <c r="AE10" s="810" t="s">
        <v>466</v>
      </c>
      <c r="AF10" s="205" t="s">
        <v>467</v>
      </c>
      <c r="AG10" s="205"/>
      <c r="AH10" s="84" t="s">
        <v>89</v>
      </c>
      <c r="AI10" s="84" t="s">
        <v>90</v>
      </c>
      <c r="AJ10" s="84" t="s">
        <v>21</v>
      </c>
      <c r="AK10" s="84" t="s">
        <v>71</v>
      </c>
      <c r="AL10" s="84" t="s">
        <v>21</v>
      </c>
      <c r="AM10" s="84"/>
      <c r="AN10" s="84" t="s">
        <v>91</v>
      </c>
      <c r="AO10" s="84" t="s">
        <v>92</v>
      </c>
      <c r="AP10" s="84"/>
    </row>
    <row r="11" spans="1:42" ht="55.5" customHeight="1" x14ac:dyDescent="0.25">
      <c r="A11" s="193"/>
      <c r="B11" s="195"/>
      <c r="C11" s="170"/>
      <c r="D11" s="197"/>
      <c r="E11" s="170"/>
      <c r="F11" s="153"/>
      <c r="G11" s="221"/>
      <c r="H11" s="221"/>
      <c r="I11" s="50" t="str">
        <f>IF(I10="RARA VEZINSIGNIFICANTE","1. BAJO",IF(I10="RARA VEZMENOR","2. BAJO",IF(I10="IMPROBABLEINSIGNIFICANTE","3. BAJO",IF(I10="IMPROBABLEMENOR","4. BAJO",IF(I10="POSIBLEINSIGNIFICANTE","5. BAJO",IF(I10="RARA VEZMODERADO","1. MODERADO",IF(I10="IMPROBABLEMODERADO","2. MODERADO",IF(I10="POSIBLEMENOR","3. MODERADO",IF(I10="PROBABLEINSIGNIFICANTE","4. MODERADO",IF(I10="RARA VEZMAYOR","1. ALTO",IF(I10="IMPROBABLEMAYOR","2. ALTO",IF(I10="POSIBLEMODERADO","3. ALTO",IF(I10="PROBABLEMENOR","4. ALTO",IF(I10="PROBABLEMODERADO","5. ALTO",IF(I10="CASI SEGUROINSIGNIFICANTE","6. ALTO",IF(I10="CASI SEGUROMENOR","7. ALTO",IF(I10="RARA VEZCATASTRÓFICO","1. EXTREMO",IF(I10="IMPROBABLECATASTRÓFICO","2. EXTREMO",IF(I10="POSIBLEMAYOR","3. EXTREMO",IF(I10="POSIBLECATASTRÓFICO","4. EXTREMO",IF(I10="PROBABLEMAYOR","5. EXTREMO",IF(I10="PROBABLECATASTRÓFICO","6. EXTREMO",IF(I10="CASI SEGUROMODERADO","7. EXTREMO",IF(I10="CASI SEGUROMAYOR","8. EXTREMO",IF(I10="CASI SEGUROCATASTRÓFICO","9. EXTREMO","")))))))))))))))))))))))))</f>
        <v>1. ALTO</v>
      </c>
      <c r="J11" s="182"/>
      <c r="K11" s="421"/>
      <c r="L11" s="54" t="s">
        <v>93</v>
      </c>
      <c r="M11" s="55" t="s">
        <v>19</v>
      </c>
      <c r="N11" s="56">
        <f>IF(M11="ADECUADO",15,IF(M11="INADECUADO",0,""))</f>
        <v>15</v>
      </c>
      <c r="O11" s="224"/>
      <c r="P11" s="188"/>
      <c r="Q11" s="225"/>
      <c r="R11" s="188"/>
      <c r="S11" s="218"/>
      <c r="T11" s="218"/>
      <c r="U11" s="197"/>
      <c r="V11" s="220"/>
      <c r="W11" s="172"/>
      <c r="X11" s="153"/>
      <c r="Y11" s="201"/>
      <c r="Z11" s="201"/>
      <c r="AA11" s="214"/>
      <c r="AB11" s="170"/>
      <c r="AC11" s="172"/>
      <c r="AD11" s="172"/>
      <c r="AE11" s="810"/>
      <c r="AF11" s="205"/>
      <c r="AG11" s="205"/>
      <c r="AH11" s="84" t="s">
        <v>86</v>
      </c>
      <c r="AI11" s="84" t="s">
        <v>94</v>
      </c>
      <c r="AJ11" s="84"/>
      <c r="AK11" s="84"/>
      <c r="AL11" s="84" t="s">
        <v>95</v>
      </c>
      <c r="AM11" s="84"/>
      <c r="AN11" s="84" t="s">
        <v>88</v>
      </c>
      <c r="AO11" s="84" t="s">
        <v>96</v>
      </c>
      <c r="AP11" s="84"/>
    </row>
    <row r="12" spans="1:42" ht="69" customHeight="1" x14ac:dyDescent="0.25">
      <c r="A12" s="193"/>
      <c r="B12" s="195"/>
      <c r="C12" s="170"/>
      <c r="D12" s="197"/>
      <c r="E12" s="170"/>
      <c r="F12" s="153"/>
      <c r="G12" s="221"/>
      <c r="H12" s="221"/>
      <c r="I12" s="50" t="str">
        <f>IF(OR(I11="1. BAJO",I11="2. BAJO",I11="3. BAJO",I11="4. BAJO",I11="5. BAJO"),"BAJO",IF(OR(I11="1. MODERADO",I11="2. MODERADO",I11="3. MODERADO",I11="4. MODERADO"),"MODERADO",IF(OR(I11="1. ALTO",I11="2. ALTO",I11="3. ALTO",I11="4. ALTO",I11="5. ALTO",I11="6. ALTO",I11="7. ALTO"),"ALTO",IF(OR(I11="1. EXTREMO",I11="2. EXTREMO",I11="3. EXTREMO",I11="4. EXTREMO",I11="5. EXTREMO",I11="6. EXTREMO",I11="7. EXTREMO",I11="8. EXTREMO",I11="9. EXTREMO"),"EXTREMO",""))))</f>
        <v>ALTO</v>
      </c>
      <c r="J12" s="182"/>
      <c r="K12" s="421"/>
      <c r="L12" s="57" t="s">
        <v>97</v>
      </c>
      <c r="M12" s="55" t="s">
        <v>98</v>
      </c>
      <c r="N12" s="56">
        <f>IF(M12="OPORTUNA",15,IF(M12="INOPORTUNA",0,""))</f>
        <v>15</v>
      </c>
      <c r="O12" s="224"/>
      <c r="P12" s="188"/>
      <c r="Q12" s="225"/>
      <c r="R12" s="188"/>
      <c r="S12" s="58" t="s">
        <v>99</v>
      </c>
      <c r="T12" s="58" t="s">
        <v>100</v>
      </c>
      <c r="U12" s="197"/>
      <c r="V12" s="220"/>
      <c r="W12" s="172"/>
      <c r="X12" s="153"/>
      <c r="Y12" s="201"/>
      <c r="Z12" s="201"/>
      <c r="AA12" s="214"/>
      <c r="AB12" s="170"/>
      <c r="AC12" s="172"/>
      <c r="AD12" s="172"/>
      <c r="AE12" s="810"/>
      <c r="AF12" s="205"/>
      <c r="AG12" s="205"/>
      <c r="AH12" s="84" t="s">
        <v>87</v>
      </c>
      <c r="AI12" s="84" t="s">
        <v>101</v>
      </c>
      <c r="AJ12" s="84" t="s">
        <v>102</v>
      </c>
      <c r="AK12" s="84" t="s">
        <v>103</v>
      </c>
      <c r="AL12" s="84" t="s">
        <v>104</v>
      </c>
      <c r="AM12" s="84"/>
      <c r="AN12" s="84"/>
      <c r="AO12" s="84" t="s">
        <v>105</v>
      </c>
      <c r="AP12" s="84"/>
    </row>
    <row r="13" spans="1:42" ht="86.25" customHeight="1" x14ac:dyDescent="0.25">
      <c r="A13" s="193"/>
      <c r="B13" s="195"/>
      <c r="C13" s="170"/>
      <c r="D13" s="197"/>
      <c r="E13" s="94" t="s">
        <v>106</v>
      </c>
      <c r="F13" s="153"/>
      <c r="G13" s="221"/>
      <c r="H13" s="221"/>
      <c r="I13" s="50"/>
      <c r="J13" s="182"/>
      <c r="K13" s="421"/>
      <c r="L13" s="54" t="s">
        <v>143</v>
      </c>
      <c r="M13" s="55" t="s">
        <v>107</v>
      </c>
      <c r="N13" s="56">
        <f>IF(M13="PREVENIR",15,IF(M13="DETECTAR",10,IF(M13="NO ES UN CONTROL",0,"")))</f>
        <v>15</v>
      </c>
      <c r="O13" s="207" t="str">
        <f>IF(O10&lt;86,"DÉBIL",IF(O10&lt;96,"MODERADO",IF(O10&lt;101,"FUERTE","")))</f>
        <v>FUERTE</v>
      </c>
      <c r="P13" s="188"/>
      <c r="Q13" s="209" t="str">
        <f>IF(AND(O13="FUERTE",P10="FUERTE (SIEMPRE SE EJECUTA)"),"FUERTE",IF(OR(O13="DÉBIL",P10="DÉBIL (NO SE EJECUTA)"),"DÉBIL",IF(OR(O13="MODERADO",P10="MODERADO (ALGUNAS VECES)"),"MODERADO")))</f>
        <v>MODERADO</v>
      </c>
      <c r="R13" s="188"/>
      <c r="S13" s="211">
        <f>IF(AND($Q$13="FUERTE",$S$10="DIRECTAMENTE",$T$10="DIRECTAMENTE"),2,IF(AND($Q$13="FUERTE",$S$10="DIRECTAMENTE",$T$10="INDIRECTAMENTE"),2,IF(AND($Q$13="FUERTE",$S$10="DIRECTAMENTE",$T$10="NO DISMINUYE"),2,IF(AND($Q$13="FUERTE",$S$10="NO DISMINUYE",$T$10="DIRECTAMENTE"),0,IF(AND($Q$13="MODERADO",$S$10="DIRECTAMENTE",$T$10="DIRECTAMENTE"),1,IF(AND($Q$13="MODERADO",$S$10="DIRECTAMENTE",$T$10="INDIRECTAMENTE"),1,IF(AND($Q$13="MODERADO",$S$10="DIRECTAMENTE",$T$10="NO DISMINUYE"),1,IF(AND($Q$13="MODERADO",$S$10="NO DISMINUYE",$T$10="DIRECTAMENTE"),0,"N/A"))))))))</f>
        <v>1</v>
      </c>
      <c r="T13" s="212">
        <f>IF(AND($Q$13="FUERTE",$S$10="DIRECTAMENTE",$T$10="DIRECTAMENTE"),2,IF(AND($Q$13="FUERTE",$S$10="DIRECTAMENTE",$T$10="INDIRECTAMENTE"),1,IF(AND($Q$13="FUERTE",$S$10="DIRECTAMENTE",$T$10="NO DISMINUYE"),0,IF(AND($Q$13="FUERTE",$S$10="NO DISMINUYE",$T$10="DIRECTAMENTE"),2,IF(AND($Q$13="MODERADO",$S$10="DIRECTAMENTE",$T$10="DIRECTAMENTE"),1,IF(AND($Q$13="MODERADO",$S$10="DIRECTAMENTE",$T$10="INDIRECTAMENTE"),0,IF(AND($Q$13="MODERADO",$S$10="DIRECTAMENTE",$T$10="NO DISMINUYE"),0,IF(AND($Q$13="MODERADO",$S$10="NO DISMINUYE",$T$10="DIRECTAMENTE"),1,"N/A"))))))))</f>
        <v>1</v>
      </c>
      <c r="U13" s="197"/>
      <c r="V13" s="220"/>
      <c r="W13" s="172"/>
      <c r="X13" s="153"/>
      <c r="Y13" s="201"/>
      <c r="Z13" s="202"/>
      <c r="AA13" s="214"/>
      <c r="AB13" s="170"/>
      <c r="AC13" s="172"/>
      <c r="AD13" s="172"/>
      <c r="AE13" s="810"/>
      <c r="AF13" s="205" t="s">
        <v>468</v>
      </c>
      <c r="AG13" s="205"/>
      <c r="AH13" s="84" t="s">
        <v>86</v>
      </c>
      <c r="AI13" s="84"/>
      <c r="AJ13" s="84" t="s">
        <v>84</v>
      </c>
      <c r="AK13" s="84" t="s">
        <v>108</v>
      </c>
      <c r="AL13" s="84"/>
      <c r="AM13" s="84"/>
      <c r="AN13" s="84"/>
      <c r="AO13" s="84" t="s">
        <v>109</v>
      </c>
      <c r="AP13" s="84"/>
    </row>
    <row r="14" spans="1:42" ht="75.75" customHeight="1" x14ac:dyDescent="0.25">
      <c r="A14" s="193"/>
      <c r="B14" s="195"/>
      <c r="C14" s="170"/>
      <c r="D14" s="197"/>
      <c r="E14" s="153" t="s">
        <v>469</v>
      </c>
      <c r="F14" s="153"/>
      <c r="G14" s="221"/>
      <c r="H14" s="221"/>
      <c r="I14" s="50"/>
      <c r="J14" s="182"/>
      <c r="K14" s="421"/>
      <c r="L14" s="54" t="s">
        <v>110</v>
      </c>
      <c r="M14" s="55" t="s">
        <v>29</v>
      </c>
      <c r="N14" s="56">
        <f>IF(M14="CONFIABLE",15,IF(M14="NO CONFIABLE",0,""))</f>
        <v>15</v>
      </c>
      <c r="O14" s="208"/>
      <c r="P14" s="188"/>
      <c r="Q14" s="209"/>
      <c r="R14" s="188"/>
      <c r="S14" s="211"/>
      <c r="T14" s="213"/>
      <c r="U14" s="197"/>
      <c r="V14" s="220"/>
      <c r="W14" s="172"/>
      <c r="X14" s="153"/>
      <c r="Y14" s="201"/>
      <c r="Z14" s="94" t="s">
        <v>111</v>
      </c>
      <c r="AA14" s="214"/>
      <c r="AB14" s="170"/>
      <c r="AC14" s="172"/>
      <c r="AD14" s="172"/>
      <c r="AE14" s="810"/>
      <c r="AF14" s="205"/>
      <c r="AG14" s="205"/>
      <c r="AH14" s="84" t="s">
        <v>112</v>
      </c>
      <c r="AI14" s="84"/>
      <c r="AJ14" s="84" t="s">
        <v>113</v>
      </c>
      <c r="AK14" s="84" t="s">
        <v>107</v>
      </c>
      <c r="AL14" s="84" t="s">
        <v>114</v>
      </c>
      <c r="AM14" s="84"/>
      <c r="AN14" s="84"/>
      <c r="AO14" s="84" t="s">
        <v>115</v>
      </c>
      <c r="AP14" s="84"/>
    </row>
    <row r="15" spans="1:42" ht="66.75" customHeight="1" x14ac:dyDescent="0.25">
      <c r="A15" s="193"/>
      <c r="B15" s="195"/>
      <c r="C15" s="170"/>
      <c r="D15" s="197"/>
      <c r="E15" s="170"/>
      <c r="F15" s="153"/>
      <c r="G15" s="221"/>
      <c r="H15" s="221"/>
      <c r="I15" s="50"/>
      <c r="J15" s="182"/>
      <c r="K15" s="421"/>
      <c r="L15" s="54" t="s">
        <v>116</v>
      </c>
      <c r="M15" s="55" t="s">
        <v>37</v>
      </c>
      <c r="N15" s="56">
        <f>IF(M15="SE INVESTIGAN Y SE RESUELVEN OPORTUNAMENTE",15,IF(M15="NO SE INVESTIGAN Y SE RESUELVEN OPORTUNAMENTE",0,""))</f>
        <v>15</v>
      </c>
      <c r="O15" s="208"/>
      <c r="P15" s="188"/>
      <c r="Q15" s="209"/>
      <c r="R15" s="188"/>
      <c r="S15" s="211"/>
      <c r="T15" s="213"/>
      <c r="U15" s="197"/>
      <c r="V15" s="220"/>
      <c r="W15" s="172"/>
      <c r="X15" s="153"/>
      <c r="Y15" s="201"/>
      <c r="Z15" s="165" t="s">
        <v>470</v>
      </c>
      <c r="AA15" s="214"/>
      <c r="AB15" s="170"/>
      <c r="AC15" s="172"/>
      <c r="AD15" s="172"/>
      <c r="AE15" s="810"/>
      <c r="AF15" s="205"/>
      <c r="AG15" s="205"/>
      <c r="AH15" s="84" t="s">
        <v>94</v>
      </c>
      <c r="AI15" s="84"/>
      <c r="AJ15" s="84"/>
      <c r="AK15" s="84"/>
      <c r="AL15" s="84"/>
      <c r="AM15" s="84"/>
      <c r="AN15" s="84"/>
      <c r="AO15" s="84" t="s">
        <v>117</v>
      </c>
      <c r="AP15" s="84"/>
    </row>
    <row r="16" spans="1:42" ht="51" customHeight="1" x14ac:dyDescent="0.25">
      <c r="A16" s="194"/>
      <c r="B16" s="195"/>
      <c r="C16" s="171"/>
      <c r="D16" s="198"/>
      <c r="E16" s="170"/>
      <c r="F16" s="165"/>
      <c r="G16" s="222"/>
      <c r="H16" s="222"/>
      <c r="I16" s="50"/>
      <c r="J16" s="182"/>
      <c r="K16" s="422"/>
      <c r="L16" s="61" t="s">
        <v>118</v>
      </c>
      <c r="M16" s="62" t="s">
        <v>48</v>
      </c>
      <c r="N16" s="63">
        <f>IF(M16="COMPLETA",10,IF(M16="INCOMPLETA",5,IF(M16="NO EXISTE",0,"")))</f>
        <v>10</v>
      </c>
      <c r="O16" s="208"/>
      <c r="P16" s="189"/>
      <c r="Q16" s="210"/>
      <c r="R16" s="189"/>
      <c r="S16" s="212"/>
      <c r="T16" s="213"/>
      <c r="U16" s="198"/>
      <c r="V16" s="220"/>
      <c r="W16" s="173"/>
      <c r="X16" s="165"/>
      <c r="Y16" s="202"/>
      <c r="Z16" s="202"/>
      <c r="AA16" s="215"/>
      <c r="AB16" s="171"/>
      <c r="AC16" s="173"/>
      <c r="AD16" s="173"/>
      <c r="AE16" s="811"/>
      <c r="AF16" s="206"/>
      <c r="AG16" s="206"/>
      <c r="AH16" s="84"/>
      <c r="AI16" s="84"/>
      <c r="AJ16" s="84"/>
      <c r="AK16" s="84"/>
      <c r="AL16" s="84"/>
      <c r="AM16" s="84"/>
      <c r="AN16" s="84"/>
      <c r="AO16" s="84" t="s">
        <v>119</v>
      </c>
      <c r="AP16" s="84"/>
    </row>
    <row r="17" spans="1:42" x14ac:dyDescent="0.25">
      <c r="A17" s="812" t="s">
        <v>120</v>
      </c>
      <c r="B17" s="812"/>
      <c r="C17" s="812"/>
      <c r="D17" s="812"/>
      <c r="E17" s="812"/>
      <c r="F17" s="812"/>
      <c r="G17" s="812"/>
      <c r="H17" s="812"/>
      <c r="I17" s="812"/>
      <c r="J17" s="812"/>
      <c r="K17" s="812"/>
      <c r="L17" s="812"/>
      <c r="M17" s="812"/>
      <c r="N17" s="812"/>
      <c r="O17" s="812"/>
      <c r="P17" s="812"/>
      <c r="Q17" s="812"/>
      <c r="R17" s="812"/>
      <c r="S17" s="812"/>
      <c r="T17" s="812"/>
      <c r="U17" s="812"/>
      <c r="V17" s="812"/>
      <c r="W17" s="812"/>
      <c r="X17" s="812"/>
      <c r="Y17" s="812"/>
      <c r="Z17" s="812"/>
      <c r="AA17" s="812"/>
      <c r="AB17" s="812"/>
      <c r="AC17" s="812"/>
      <c r="AD17" s="812"/>
      <c r="AE17" s="812"/>
      <c r="AF17" s="812"/>
      <c r="AG17" s="812"/>
      <c r="AH17" s="84"/>
      <c r="AI17" s="84"/>
      <c r="AJ17" s="84"/>
      <c r="AK17" s="84"/>
      <c r="AL17" s="84"/>
      <c r="AM17" s="84"/>
      <c r="AN17" s="84"/>
      <c r="AO17" s="84" t="s">
        <v>121</v>
      </c>
      <c r="AP17" s="84"/>
    </row>
    <row r="18" spans="1:42" ht="30" customHeight="1" x14ac:dyDescent="0.25">
      <c r="A18" s="813" t="s">
        <v>122</v>
      </c>
      <c r="B18" s="813"/>
      <c r="C18" s="813"/>
      <c r="D18" s="813"/>
      <c r="E18" s="813"/>
      <c r="F18" s="813"/>
      <c r="G18" s="813"/>
      <c r="H18" s="813"/>
      <c r="I18" s="813"/>
      <c r="J18" s="813"/>
      <c r="K18" s="813"/>
      <c r="L18" s="813"/>
      <c r="M18" s="813"/>
      <c r="N18" s="813"/>
      <c r="O18" s="813"/>
      <c r="P18" s="813"/>
      <c r="Q18" s="813"/>
      <c r="R18" s="813"/>
      <c r="S18" s="813"/>
      <c r="T18" s="813"/>
      <c r="U18" s="813"/>
      <c r="V18" s="813"/>
      <c r="W18" s="813"/>
      <c r="X18" s="813"/>
      <c r="Y18" s="813"/>
      <c r="Z18" s="813"/>
      <c r="AA18" s="813"/>
      <c r="AB18" s="813"/>
      <c r="AC18" s="813"/>
      <c r="AD18" s="813"/>
      <c r="AE18" s="813"/>
      <c r="AF18" s="813"/>
      <c r="AG18" s="813"/>
      <c r="AH18" s="84"/>
      <c r="AI18" s="84"/>
      <c r="AJ18" s="84"/>
      <c r="AK18" s="84"/>
      <c r="AL18" s="84"/>
      <c r="AM18" s="84"/>
      <c r="AN18" s="84"/>
      <c r="AO18" s="84" t="s">
        <v>123</v>
      </c>
      <c r="AP18" s="84"/>
    </row>
    <row r="19" spans="1:42" ht="30" customHeight="1" x14ac:dyDescent="0.25">
      <c r="A19" s="814" t="s">
        <v>124</v>
      </c>
      <c r="B19" s="814"/>
      <c r="C19" s="814" t="s">
        <v>125</v>
      </c>
      <c r="D19" s="814"/>
      <c r="E19" s="814"/>
      <c r="F19" s="814"/>
      <c r="G19" s="814"/>
      <c r="H19" s="814"/>
      <c r="I19" s="814"/>
      <c r="J19" s="814"/>
      <c r="K19" s="814"/>
      <c r="L19" s="814"/>
      <c r="M19" s="814"/>
      <c r="N19" s="814"/>
      <c r="O19" s="814"/>
      <c r="P19" s="814"/>
      <c r="Q19" s="814"/>
      <c r="R19" s="814"/>
      <c r="S19" s="814"/>
      <c r="T19" s="814"/>
      <c r="U19" s="814"/>
      <c r="V19" s="814"/>
      <c r="W19" s="814"/>
      <c r="X19" s="814"/>
      <c r="Y19" s="814"/>
      <c r="Z19" s="815" t="s">
        <v>126</v>
      </c>
      <c r="AA19" s="815"/>
      <c r="AB19" s="815"/>
      <c r="AC19" s="815"/>
      <c r="AD19" s="779" t="s">
        <v>127</v>
      </c>
      <c r="AE19" s="779"/>
      <c r="AF19" s="779"/>
      <c r="AG19" s="779"/>
      <c r="AH19" s="84"/>
      <c r="AI19" s="84"/>
      <c r="AJ19" s="84"/>
      <c r="AK19" s="84"/>
      <c r="AL19" s="84"/>
      <c r="AM19" s="84"/>
      <c r="AN19" s="84"/>
      <c r="AO19" s="84" t="s">
        <v>128</v>
      </c>
      <c r="AP19" s="84"/>
    </row>
    <row r="20" spans="1:42" ht="30" customHeight="1" x14ac:dyDescent="0.25">
      <c r="A20" s="816">
        <v>1</v>
      </c>
      <c r="B20" s="817"/>
      <c r="C20" s="812" t="s">
        <v>471</v>
      </c>
      <c r="D20" s="812"/>
      <c r="E20" s="812"/>
      <c r="F20" s="812"/>
      <c r="G20" s="812"/>
      <c r="H20" s="812"/>
      <c r="I20" s="812"/>
      <c r="J20" s="812"/>
      <c r="K20" s="812"/>
      <c r="L20" s="812"/>
      <c r="M20" s="812"/>
      <c r="N20" s="812"/>
      <c r="O20" s="812"/>
      <c r="P20" s="812"/>
      <c r="Q20" s="812"/>
      <c r="R20" s="812"/>
      <c r="S20" s="812"/>
      <c r="T20" s="812"/>
      <c r="U20" s="812"/>
      <c r="V20" s="812"/>
      <c r="W20" s="812"/>
      <c r="X20" s="812"/>
      <c r="Y20" s="812"/>
      <c r="Z20" s="818">
        <v>43131</v>
      </c>
      <c r="AA20" s="819"/>
      <c r="AB20" s="819"/>
      <c r="AC20" s="820"/>
      <c r="AD20" s="172" t="s">
        <v>472</v>
      </c>
      <c r="AE20" s="172"/>
      <c r="AF20" s="172"/>
      <c r="AG20" s="172"/>
      <c r="AH20" s="821"/>
      <c r="AI20" s="821"/>
      <c r="AJ20" s="821"/>
      <c r="AK20" s="821"/>
      <c r="AL20" s="821"/>
      <c r="AM20" s="821"/>
      <c r="AN20" s="821"/>
      <c r="AO20" s="84" t="s">
        <v>129</v>
      </c>
      <c r="AP20" s="821"/>
    </row>
    <row r="21" spans="1:42" ht="30" customHeight="1" x14ac:dyDescent="0.25">
      <c r="A21" s="816">
        <v>2</v>
      </c>
      <c r="B21" s="817"/>
      <c r="C21" s="812" t="s">
        <v>473</v>
      </c>
      <c r="D21" s="812"/>
      <c r="E21" s="812"/>
      <c r="F21" s="812"/>
      <c r="G21" s="812"/>
      <c r="H21" s="812"/>
      <c r="I21" s="812"/>
      <c r="J21" s="812"/>
      <c r="K21" s="812"/>
      <c r="L21" s="812"/>
      <c r="M21" s="812"/>
      <c r="N21" s="812"/>
      <c r="O21" s="812"/>
      <c r="P21" s="812"/>
      <c r="Q21" s="812"/>
      <c r="R21" s="812"/>
      <c r="S21" s="812"/>
      <c r="T21" s="812"/>
      <c r="U21" s="812"/>
      <c r="V21" s="812"/>
      <c r="W21" s="812"/>
      <c r="X21" s="812"/>
      <c r="Y21" s="812"/>
      <c r="Z21" s="818">
        <v>43496</v>
      </c>
      <c r="AA21" s="819"/>
      <c r="AB21" s="819"/>
      <c r="AC21" s="820"/>
      <c r="AD21" s="172" t="s">
        <v>472</v>
      </c>
      <c r="AE21" s="172"/>
      <c r="AF21" s="172"/>
      <c r="AG21" s="172"/>
      <c r="AH21" s="821"/>
      <c r="AI21" s="821"/>
      <c r="AJ21" s="821"/>
      <c r="AK21" s="821"/>
      <c r="AL21" s="821"/>
      <c r="AM21" s="821"/>
      <c r="AN21" s="821"/>
      <c r="AO21" s="84" t="s">
        <v>130</v>
      </c>
      <c r="AP21" s="821"/>
    </row>
    <row r="22" spans="1:42" ht="30" customHeight="1" x14ac:dyDescent="0.25">
      <c r="A22" s="816">
        <v>3</v>
      </c>
      <c r="B22" s="817"/>
      <c r="C22" s="812" t="s">
        <v>474</v>
      </c>
      <c r="D22" s="812"/>
      <c r="E22" s="812"/>
      <c r="F22" s="812"/>
      <c r="G22" s="812"/>
      <c r="H22" s="812"/>
      <c r="I22" s="812"/>
      <c r="J22" s="812"/>
      <c r="K22" s="812"/>
      <c r="L22" s="812"/>
      <c r="M22" s="812"/>
      <c r="N22" s="812"/>
      <c r="O22" s="812"/>
      <c r="P22" s="812"/>
      <c r="Q22" s="812"/>
      <c r="R22" s="812"/>
      <c r="S22" s="812"/>
      <c r="T22" s="812"/>
      <c r="U22" s="812"/>
      <c r="V22" s="812"/>
      <c r="W22" s="812"/>
      <c r="X22" s="812"/>
      <c r="Y22" s="812"/>
      <c r="Z22" s="818">
        <v>43843</v>
      </c>
      <c r="AA22" s="819"/>
      <c r="AB22" s="819"/>
      <c r="AC22" s="820"/>
      <c r="AD22" s="172" t="s">
        <v>472</v>
      </c>
      <c r="AE22" s="172"/>
      <c r="AF22" s="172"/>
      <c r="AG22" s="172"/>
      <c r="AH22" s="821"/>
      <c r="AI22" s="821"/>
      <c r="AJ22" s="821"/>
      <c r="AK22" s="821"/>
      <c r="AL22" s="821"/>
      <c r="AM22" s="821"/>
      <c r="AN22" s="821"/>
      <c r="AO22" s="84" t="s">
        <v>131</v>
      </c>
      <c r="AP22" s="821"/>
    </row>
  </sheetData>
  <mergeCells count="102">
    <mergeCell ref="A22:B22"/>
    <mergeCell ref="C22:Y22"/>
    <mergeCell ref="Z22:AC22"/>
    <mergeCell ref="AD22:AG22"/>
    <mergeCell ref="A20:B20"/>
    <mergeCell ref="C20:Y20"/>
    <mergeCell ref="Z20:AC20"/>
    <mergeCell ref="AD20:AG20"/>
    <mergeCell ref="A21:B21"/>
    <mergeCell ref="C21:Y21"/>
    <mergeCell ref="Z21:AC21"/>
    <mergeCell ref="AD21:AG21"/>
    <mergeCell ref="E14:E16"/>
    <mergeCell ref="Z15:Z16"/>
    <mergeCell ref="A17:AG17"/>
    <mergeCell ref="A18:AG18"/>
    <mergeCell ref="A19:B19"/>
    <mergeCell ref="C19:Y19"/>
    <mergeCell ref="Z19:AC19"/>
    <mergeCell ref="AD19:AG19"/>
    <mergeCell ref="AD10:AD16"/>
    <mergeCell ref="AE10:AE16"/>
    <mergeCell ref="AF10:AF12"/>
    <mergeCell ref="AG10:AG16"/>
    <mergeCell ref="O13:O16"/>
    <mergeCell ref="Q13:Q16"/>
    <mergeCell ref="S13:S16"/>
    <mergeCell ref="T13:T16"/>
    <mergeCell ref="AF13:AF16"/>
    <mergeCell ref="X10:X16"/>
    <mergeCell ref="Y10:Y16"/>
    <mergeCell ref="Z10:Z13"/>
    <mergeCell ref="AA10:AA16"/>
    <mergeCell ref="AB10:AB16"/>
    <mergeCell ref="AC10:AC16"/>
    <mergeCell ref="R10:R16"/>
    <mergeCell ref="S10:S11"/>
    <mergeCell ref="T10:T11"/>
    <mergeCell ref="U10:U16"/>
    <mergeCell ref="V10:V16"/>
    <mergeCell ref="W10:W16"/>
    <mergeCell ref="H10:H16"/>
    <mergeCell ref="J10:J16"/>
    <mergeCell ref="K10:K16"/>
    <mergeCell ref="O10:O12"/>
    <mergeCell ref="P10:P16"/>
    <mergeCell ref="Q10:Q12"/>
    <mergeCell ref="W8:W9"/>
    <mergeCell ref="X8:X9"/>
    <mergeCell ref="Y8:AB8"/>
    <mergeCell ref="A10:A16"/>
    <mergeCell ref="B10:B16"/>
    <mergeCell ref="C10:C16"/>
    <mergeCell ref="D10:D16"/>
    <mergeCell ref="E10:E12"/>
    <mergeCell ref="F10:F16"/>
    <mergeCell ref="G10:G16"/>
    <mergeCell ref="Q8:Q9"/>
    <mergeCell ref="R8:R9"/>
    <mergeCell ref="S8:S9"/>
    <mergeCell ref="T8:T9"/>
    <mergeCell ref="U8:U9"/>
    <mergeCell ref="V8:V9"/>
    <mergeCell ref="G7:J7"/>
    <mergeCell ref="K7:T7"/>
    <mergeCell ref="U7:AB7"/>
    <mergeCell ref="G8:J8"/>
    <mergeCell ref="K8:K9"/>
    <mergeCell ref="L8:L9"/>
    <mergeCell ref="M8:M9"/>
    <mergeCell ref="N8:N9"/>
    <mergeCell ref="O8:O9"/>
    <mergeCell ref="P8:P9"/>
    <mergeCell ref="A6:F6"/>
    <mergeCell ref="G6:AB6"/>
    <mergeCell ref="AC6:AC9"/>
    <mergeCell ref="AD6:AG8"/>
    <mergeCell ref="A7:A9"/>
    <mergeCell ref="B7:B9"/>
    <mergeCell ref="C7:C9"/>
    <mergeCell ref="D7:D9"/>
    <mergeCell ref="E7:E9"/>
    <mergeCell ref="F7:F9"/>
    <mergeCell ref="AF3:AG3"/>
    <mergeCell ref="AD4:AE4"/>
    <mergeCell ref="AF4:AG4"/>
    <mergeCell ref="A5:B5"/>
    <mergeCell ref="C5:F5"/>
    <mergeCell ref="G5:L5"/>
    <mergeCell ref="M5:V5"/>
    <mergeCell ref="Z5:AA5"/>
    <mergeCell ref="AF5:AG5"/>
    <mergeCell ref="A1:A4"/>
    <mergeCell ref="B1:E2"/>
    <mergeCell ref="F1:AC2"/>
    <mergeCell ref="AD1:AE1"/>
    <mergeCell ref="AF1:AG1"/>
    <mergeCell ref="AD2:AE2"/>
    <mergeCell ref="AF2:AG2"/>
    <mergeCell ref="B3:E4"/>
    <mergeCell ref="F3:AC4"/>
    <mergeCell ref="AD3:AE3"/>
  </mergeCells>
  <conditionalFormatting sqref="U10:U16">
    <cfRule type="containsText" dxfId="15" priority="5" operator="containsText" text="EXTREMO">
      <formula>NOT(ISERROR(SEARCH("EXTREMO",U10)))</formula>
    </cfRule>
    <cfRule type="containsText" dxfId="14" priority="6" operator="containsText" text="MODERADO">
      <formula>NOT(ISERROR(SEARCH("MODERADO",U10)))</formula>
    </cfRule>
    <cfRule type="containsText" dxfId="13" priority="7" operator="containsText" text="ALTO">
      <formula>NOT(ISERROR(SEARCH("ALTO",U10)))</formula>
    </cfRule>
    <cfRule type="containsText" dxfId="12" priority="8" operator="containsText" text="BAJO">
      <formula>NOT(ISERROR(SEARCH("BAJO",U10)))</formula>
    </cfRule>
  </conditionalFormatting>
  <conditionalFormatting sqref="J10:J16">
    <cfRule type="containsText" dxfId="11" priority="1" operator="containsText" text="EXTREMO">
      <formula>NOT(ISERROR(SEARCH("EXTREMO",J10)))</formula>
    </cfRule>
    <cfRule type="containsText" dxfId="10" priority="2" operator="containsText" text="ALTO">
      <formula>NOT(ISERROR(SEARCH("ALTO",J10)))</formula>
    </cfRule>
    <cfRule type="containsText" dxfId="9" priority="3" operator="containsText" text="MODERADO">
      <formula>NOT(ISERROR(SEARCH("MODERADO",J10)))</formula>
    </cfRule>
    <cfRule type="containsText" dxfId="8" priority="4" operator="containsText" text="BAJO">
      <formula>NOT(ISERROR(SEARCH("BAJO",J10)))</formula>
    </cfRule>
  </conditionalFormatting>
  <dataValidations count="15">
    <dataValidation type="list" allowBlank="1" showInputMessage="1" showErrorMessage="1" sqref="G10:G16" xr:uid="{37B43ABC-84CA-44A2-A12A-AE1BBB4CA98C}">
      <formula1>$AL$1:$AL$5</formula1>
    </dataValidation>
    <dataValidation type="list" allowBlank="1" showInputMessage="1" showErrorMessage="1" sqref="H10:H16" xr:uid="{DEA05AF9-817D-473B-AACC-0B113E629C02}">
      <formula1>$AL$10:$AL$12</formula1>
    </dataValidation>
    <dataValidation type="list" allowBlank="1" showInputMessage="1" showErrorMessage="1" sqref="M16" xr:uid="{63E8E3E2-E595-478E-ADC5-66297CC65BE0}">
      <formula1>$AH$7:$AJ$7</formula1>
    </dataValidation>
    <dataValidation type="list" allowBlank="1" showInputMessage="1" showErrorMessage="1" sqref="M10" xr:uid="{B13BF904-8F0B-46E7-B8B5-6F9B8FFE7E39}">
      <formula1>$AH$2:$AH$3</formula1>
    </dataValidation>
    <dataValidation type="list" allowBlank="1" showInputMessage="1" showErrorMessage="1" sqref="M11" xr:uid="{15D12394-0D47-4032-8D81-E0F87CFD1B2E}">
      <formula1>$AH$4:$AI$4</formula1>
    </dataValidation>
    <dataValidation type="list" allowBlank="1" showInputMessage="1" showErrorMessage="1" sqref="M12" xr:uid="{E3389B78-8265-4CF6-8891-5F573D63C204}">
      <formula1>#REF!</formula1>
    </dataValidation>
    <dataValidation type="list" allowBlank="1" showInputMessage="1" showErrorMessage="1" sqref="M14" xr:uid="{DC55556A-2571-4AA7-87CF-105CB8AA6F9B}">
      <formula1>$AH$5:$AI$5</formula1>
    </dataValidation>
    <dataValidation type="list" allowBlank="1" showInputMessage="1" showErrorMessage="1" sqref="M15" xr:uid="{3F54A1D5-279E-4602-AC0E-FB703078A78E}">
      <formula1>$AH$6:$AI$6</formula1>
    </dataValidation>
    <dataValidation type="list" allowBlank="1" showInputMessage="1" showErrorMessage="1" sqref="P10" xr:uid="{37001FAE-5A15-4CCE-A50A-80FDDC91B41A}">
      <formula1>$AH$8:$AJ$8</formula1>
    </dataValidation>
    <dataValidation type="list" allowBlank="1" showInputMessage="1" showErrorMessage="1" sqref="V10:V16" xr:uid="{8449CE8E-68AF-48FF-B7A3-27D6A3A0A5F1}">
      <formula1>$AI$12:$AK$12</formula1>
    </dataValidation>
    <dataValidation type="list" allowBlank="1" showInputMessage="1" showErrorMessage="1" sqref="D10:D16" xr:uid="{B0A1F354-1D0B-479F-AD3A-004798570434}">
      <formula1>$AJ$13:$AK$13</formula1>
    </dataValidation>
    <dataValidation type="list" allowBlank="1" showInputMessage="1" showErrorMessage="1" sqref="T10 S10:S11" xr:uid="{6315FAE2-5EA7-4BC5-83D8-3466D20971A7}">
      <formula1>$AH$13:$AH$15</formula1>
    </dataValidation>
    <dataValidation type="list" allowBlank="1" showInputMessage="1" showErrorMessage="1" sqref="AA10:AA16" xr:uid="{13EC24BE-E5A8-48C6-A40B-F8C0A8C6B723}">
      <formula1>$AN$10:$AN$11</formula1>
    </dataValidation>
    <dataValidation type="list" allowBlank="1" showInputMessage="1" showErrorMessage="1" sqref="M13" xr:uid="{F1F38E52-1167-4B25-8633-71662A0856DD}">
      <formula1>$AJ$14:$AL$14</formula1>
    </dataValidation>
    <dataValidation type="list" allowBlank="1" showInputMessage="1" showErrorMessage="1" sqref="U10:U16" xr:uid="{481B7056-BD0D-4E85-9C07-FE6A268A846B}">
      <formula1>$AO$8:$AO$28</formula1>
    </dataValidation>
  </dataValidation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1</vt:i4>
      </vt:variant>
    </vt:vector>
  </HeadingPairs>
  <TitlesOfParts>
    <vt:vector size="11" baseType="lpstr">
      <vt:lpstr>ATENCIÓN A LA CIUDADANÍA</vt:lpstr>
      <vt:lpstr>DESARROLLO HUMANO</vt:lpstr>
      <vt:lpstr>GAMBIENTAL</vt:lpstr>
      <vt:lpstr>MANTENIMIENTO DE BIENES</vt:lpstr>
      <vt:lpstr>SERVICIOS ADM</vt:lpstr>
      <vt:lpstr>SISTEMAS</vt:lpstr>
      <vt:lpstr>GFINANCIERA</vt:lpstr>
      <vt:lpstr>GLOGÍSTICA</vt:lpstr>
      <vt:lpstr>GDOCUMENTAL</vt:lpstr>
      <vt:lpstr>CID</vt:lpstr>
      <vt:lpstr>'ATENCIÓN A LA CIUDADANÍA'!Área_de_impresión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Katherine Betancour Garcia</dc:creator>
  <cp:lastModifiedBy>Yuly Milena Gomez Romero</cp:lastModifiedBy>
  <dcterms:created xsi:type="dcterms:W3CDTF">2020-01-16T20:08:19Z</dcterms:created>
  <dcterms:modified xsi:type="dcterms:W3CDTF">2020-01-31T22:26:46Z</dcterms:modified>
</cp:coreProperties>
</file>