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autoCompressPictures="0"/>
  <mc:AlternateContent xmlns:mc="http://schemas.openxmlformats.org/markup-compatibility/2006">
    <mc:Choice Requires="x15">
      <x15ac:absPath xmlns:x15ac="http://schemas.microsoft.com/office/spreadsheetml/2010/11/ac" url="C:\Users\yulyg\Desktop\mapas de riesgos 2019\Misionales\"/>
    </mc:Choice>
  </mc:AlternateContent>
  <xr:revisionPtr revIDLastSave="0" documentId="8_{360E2023-508E-47A1-ADF5-E8AD61225083}" xr6:coauthVersionLast="36" xr6:coauthVersionMax="36" xr10:uidLastSave="{00000000-0000-0000-0000-000000000000}"/>
  <bookViews>
    <workbookView xWindow="0" yWindow="0" windowWidth="28800" windowHeight="11925" xr2:uid="{00000000-000D-0000-FFFF-FFFF00000000}"/>
  </bookViews>
  <sheets>
    <sheet name="APOYO" sheetId="6" r:id="rId1"/>
  </sheets>
  <definedNames>
    <definedName name="_xlnm.Print_Area" localSheetId="0">APOYO!$A$1:$AJ$129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123" i="6" l="1"/>
  <c r="O124" i="6"/>
  <c r="I104" i="6" l="1"/>
  <c r="G104" i="6"/>
  <c r="G97" i="6"/>
  <c r="J104" i="6" l="1"/>
  <c r="K104" i="6" s="1"/>
  <c r="K106" i="6" l="1"/>
  <c r="I62" i="6"/>
  <c r="G62" i="6"/>
  <c r="X62" i="6" s="1"/>
  <c r="J62" i="6" l="1"/>
  <c r="O61" i="6" l="1"/>
  <c r="O60" i="6"/>
  <c r="O59" i="6"/>
  <c r="O58" i="6"/>
  <c r="O57" i="6"/>
  <c r="O56" i="6"/>
  <c r="O55" i="6"/>
  <c r="I55" i="6"/>
  <c r="Z55" i="6" s="1"/>
  <c r="G55" i="6"/>
  <c r="P55" i="6" l="1"/>
  <c r="Q55" i="6" s="1"/>
  <c r="R55" i="6" s="1"/>
  <c r="S55" i="6" s="1"/>
  <c r="X55" i="6" s="1"/>
  <c r="AA55" i="6" s="1"/>
  <c r="J55" i="6"/>
  <c r="T55" i="6"/>
  <c r="Y55" i="6" l="1"/>
  <c r="U55" i="6"/>
  <c r="O117" i="6" l="1"/>
  <c r="O116" i="6"/>
  <c r="O115" i="6"/>
  <c r="O114" i="6"/>
  <c r="O113" i="6"/>
  <c r="O112" i="6"/>
  <c r="O111" i="6"/>
  <c r="I111" i="6"/>
  <c r="Z111" i="6" s="1"/>
  <c r="G111" i="6"/>
  <c r="O110" i="6"/>
  <c r="O109" i="6"/>
  <c r="O108" i="6"/>
  <c r="O107" i="6"/>
  <c r="O106" i="6"/>
  <c r="O105" i="6"/>
  <c r="O104" i="6"/>
  <c r="P104" i="6" l="1"/>
  <c r="Q104" i="6" s="1"/>
  <c r="R104" i="6" s="1"/>
  <c r="S104" i="6" s="1"/>
  <c r="X104" i="6" s="1"/>
  <c r="J111" i="6"/>
  <c r="K111" i="6" s="1"/>
  <c r="P111" i="6"/>
  <c r="Q111" i="6" s="1"/>
  <c r="R111" i="6" s="1"/>
  <c r="S111" i="6" s="1"/>
  <c r="X111" i="6" s="1"/>
  <c r="AA111" i="6" s="1"/>
  <c r="Z104" i="6"/>
  <c r="T104" i="6" l="1"/>
  <c r="U104" i="6" s="1"/>
  <c r="K113" i="6"/>
  <c r="W104" i="6"/>
  <c r="T111" i="6"/>
  <c r="U111" i="6" s="1"/>
  <c r="Y104" i="6"/>
  <c r="AA104" i="6"/>
  <c r="AB106" i="6" l="1"/>
  <c r="AB104" i="6"/>
  <c r="O103" i="6" l="1"/>
  <c r="O102" i="6"/>
  <c r="O101" i="6"/>
  <c r="O100" i="6"/>
  <c r="O99" i="6"/>
  <c r="O98" i="6"/>
  <c r="O97" i="6"/>
  <c r="I97" i="6"/>
  <c r="J97" i="6" s="1"/>
  <c r="K97" i="6" s="1"/>
  <c r="O96" i="6"/>
  <c r="O95" i="6"/>
  <c r="O94" i="6"/>
  <c r="O93" i="6"/>
  <c r="O92" i="6"/>
  <c r="O91" i="6"/>
  <c r="O90" i="6"/>
  <c r="I90" i="6"/>
  <c r="G90" i="6"/>
  <c r="Z97" i="6" l="1"/>
  <c r="P90" i="6"/>
  <c r="Q90" i="6" s="1"/>
  <c r="R90" i="6" s="1"/>
  <c r="S90" i="6" s="1"/>
  <c r="X90" i="6" s="1"/>
  <c r="P97" i="6"/>
  <c r="Q97" i="6" s="1"/>
  <c r="T97" i="6" s="1"/>
  <c r="J90" i="6"/>
  <c r="Z90" i="6"/>
  <c r="K99" i="6"/>
  <c r="R97" i="6" l="1"/>
  <c r="S97" i="6" s="1"/>
  <c r="W97" i="6" s="1"/>
  <c r="W90" i="6"/>
  <c r="T90" i="6"/>
  <c r="U90" i="6" s="1"/>
  <c r="AA90" i="6"/>
  <c r="K90" i="6"/>
  <c r="K92" i="6"/>
  <c r="U97" i="6"/>
  <c r="Y97" i="6"/>
  <c r="X97" i="6" l="1"/>
  <c r="AA97" i="6" s="1"/>
  <c r="Y90" i="6"/>
  <c r="AB92" i="6"/>
  <c r="AB90" i="6"/>
  <c r="AB99" i="6"/>
  <c r="AB97" i="6"/>
  <c r="O89" i="6" l="1"/>
  <c r="O88" i="6"/>
  <c r="O87" i="6"/>
  <c r="O86" i="6"/>
  <c r="O85" i="6"/>
  <c r="O84" i="6"/>
  <c r="O83" i="6"/>
  <c r="I83" i="6"/>
  <c r="G83" i="6"/>
  <c r="X83" i="6" s="1"/>
  <c r="O82" i="6"/>
  <c r="O81" i="6"/>
  <c r="O80" i="6"/>
  <c r="O79" i="6"/>
  <c r="O78" i="6"/>
  <c r="O77" i="6"/>
  <c r="O76" i="6"/>
  <c r="I76" i="6"/>
  <c r="G76" i="6"/>
  <c r="P83" i="6" l="1"/>
  <c r="Q83" i="6" s="1"/>
  <c r="P76" i="6"/>
  <c r="Q76" i="6" s="1"/>
  <c r="R76" i="6" s="1"/>
  <c r="S76" i="6" s="1"/>
  <c r="W76" i="6" s="1"/>
  <c r="T83" i="6"/>
  <c r="Y83" i="6" s="1"/>
  <c r="J76" i="6"/>
  <c r="K76" i="6" s="1"/>
  <c r="J83" i="6"/>
  <c r="R83" i="6"/>
  <c r="S83" i="6" s="1"/>
  <c r="W83" i="6" s="1"/>
  <c r="U83" i="6" l="1"/>
  <c r="Z83" i="6" s="1"/>
  <c r="AA83" i="6" s="1"/>
  <c r="AB83" i="6" s="1"/>
  <c r="X76" i="6"/>
  <c r="T76" i="6"/>
  <c r="Y76" i="6" s="1"/>
  <c r="K78" i="6"/>
  <c r="K83" i="6"/>
  <c r="K85" i="6"/>
  <c r="AB85" i="6" l="1"/>
  <c r="U76" i="6"/>
  <c r="Z76" i="6" s="1"/>
  <c r="AA76" i="6" s="1"/>
  <c r="O75" i="6"/>
  <c r="O74" i="6"/>
  <c r="O73" i="6"/>
  <c r="O72" i="6"/>
  <c r="O71" i="6"/>
  <c r="O70" i="6"/>
  <c r="O69" i="6"/>
  <c r="I69" i="6"/>
  <c r="G69" i="6"/>
  <c r="P69" i="6" l="1"/>
  <c r="Q69" i="6" s="1"/>
  <c r="R69" i="6" s="1"/>
  <c r="S69" i="6" s="1"/>
  <c r="J69" i="6"/>
  <c r="K69" i="6" s="1"/>
  <c r="X69" i="6" l="1"/>
  <c r="K71" i="6"/>
  <c r="T69" i="6"/>
  <c r="U69" i="6" l="1"/>
  <c r="Z69" i="6" s="1"/>
  <c r="AA69" i="6" s="1"/>
  <c r="AB69" i="6" l="1"/>
  <c r="AB71" i="6"/>
  <c r="O54" i="6"/>
  <c r="O53" i="6"/>
  <c r="O52" i="6"/>
  <c r="O51" i="6"/>
  <c r="O50" i="6"/>
  <c r="O49" i="6"/>
  <c r="O48" i="6"/>
  <c r="I48" i="6"/>
  <c r="Z48" i="6" s="1"/>
  <c r="G48" i="6"/>
  <c r="J48" i="6" l="1"/>
  <c r="K50" i="6" s="1"/>
  <c r="P48" i="6"/>
  <c r="Q48" i="6" s="1"/>
  <c r="R48" i="6" s="1"/>
  <c r="S48" i="6" s="1"/>
  <c r="K48" i="6" l="1"/>
  <c r="X48" i="6"/>
  <c r="AA48" i="6" s="1"/>
  <c r="AB50" i="6" s="1"/>
  <c r="T48" i="6"/>
  <c r="U48" i="6" s="1"/>
  <c r="Y48" i="6" l="1"/>
  <c r="AB48" i="6"/>
  <c r="O47" i="6"/>
  <c r="O46" i="6"/>
  <c r="O45" i="6"/>
  <c r="O44" i="6"/>
  <c r="O43" i="6"/>
  <c r="O42" i="6"/>
  <c r="O41" i="6"/>
  <c r="I41" i="6"/>
  <c r="G41" i="6"/>
  <c r="O40" i="6"/>
  <c r="O39" i="6"/>
  <c r="O38" i="6"/>
  <c r="O37" i="6"/>
  <c r="O36" i="6"/>
  <c r="O35" i="6"/>
  <c r="O34" i="6"/>
  <c r="I34" i="6"/>
  <c r="G34" i="6"/>
  <c r="O33" i="6"/>
  <c r="O32" i="6"/>
  <c r="O31" i="6"/>
  <c r="O30" i="6"/>
  <c r="O29" i="6"/>
  <c r="O28" i="6"/>
  <c r="O27" i="6"/>
  <c r="I27" i="6"/>
  <c r="G27" i="6"/>
  <c r="P34" i="6" l="1"/>
  <c r="Q34" i="6" s="1"/>
  <c r="T34" i="6" s="1"/>
  <c r="Y34" i="6" s="1"/>
  <c r="P41" i="6"/>
  <c r="Q41" i="6" s="1"/>
  <c r="R41" i="6" s="1"/>
  <c r="S41" i="6" s="1"/>
  <c r="J34" i="6"/>
  <c r="P27" i="6"/>
  <c r="Q27" i="6" s="1"/>
  <c r="R27" i="6" s="1"/>
  <c r="S27" i="6" s="1"/>
  <c r="W27" i="6" s="1"/>
  <c r="J41" i="6"/>
  <c r="Z41" i="6"/>
  <c r="J27" i="6"/>
  <c r="Z27" i="6"/>
  <c r="I13" i="6"/>
  <c r="O13" i="6"/>
  <c r="O14" i="6"/>
  <c r="O15" i="6"/>
  <c r="O16" i="6"/>
  <c r="O17" i="6"/>
  <c r="O18" i="6"/>
  <c r="O19" i="6"/>
  <c r="O26" i="6"/>
  <c r="O25" i="6"/>
  <c r="O24" i="6"/>
  <c r="O23" i="6"/>
  <c r="O22" i="6"/>
  <c r="O21" i="6"/>
  <c r="O20" i="6"/>
  <c r="I20" i="6"/>
  <c r="Z20" i="6" s="1"/>
  <c r="G13" i="6"/>
  <c r="T41" i="6" l="1"/>
  <c r="Y41" i="6" s="1"/>
  <c r="R34" i="6"/>
  <c r="S34" i="6" s="1"/>
  <c r="X34" i="6" s="1"/>
  <c r="U34" i="6"/>
  <c r="Z34" i="6" s="1"/>
  <c r="T27" i="6"/>
  <c r="U27" i="6" s="1"/>
  <c r="J20" i="6"/>
  <c r="K20" i="6" s="1"/>
  <c r="X41" i="6"/>
  <c r="AA41" i="6" s="1"/>
  <c r="K27" i="6"/>
  <c r="K29" i="6"/>
  <c r="X27" i="6"/>
  <c r="AA27" i="6" s="1"/>
  <c r="J13" i="6"/>
  <c r="P13" i="6"/>
  <c r="Q13" i="6" s="1"/>
  <c r="T13" i="6" s="1"/>
  <c r="Y13" i="6" s="1"/>
  <c r="P20" i="6"/>
  <c r="Q20" i="6" s="1"/>
  <c r="R20" i="6" s="1"/>
  <c r="S20" i="6" s="1"/>
  <c r="W20" i="6" s="1"/>
  <c r="U41" i="6" l="1"/>
  <c r="AA34" i="6"/>
  <c r="Y27" i="6"/>
  <c r="K22" i="6"/>
  <c r="T20" i="6"/>
  <c r="Y20" i="6" s="1"/>
  <c r="X20" i="6"/>
  <c r="AA20" i="6" s="1"/>
  <c r="AB22" i="6" s="1"/>
  <c r="AB29" i="6"/>
  <c r="AB27" i="6"/>
  <c r="R13" i="6"/>
  <c r="S13" i="6" s="1"/>
  <c r="W13" i="6" s="1"/>
  <c r="U13" i="6"/>
  <c r="Z13" i="6" s="1"/>
  <c r="U20" i="6" l="1"/>
  <c r="AB20" i="6"/>
  <c r="X13" i="6"/>
  <c r="AA13" i="6" s="1"/>
  <c r="AB13" i="6" s="1"/>
  <c r="AB15" i="6" l="1"/>
</calcChain>
</file>

<file path=xl/sharedStrings.xml><?xml version="1.0" encoding="utf-8"?>
<sst xmlns="http://schemas.openxmlformats.org/spreadsheetml/2006/main" count="490" uniqueCount="192">
  <si>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</si>
  <si>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</si>
  <si>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</si>
  <si>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</si>
  <si>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</si>
  <si>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</si>
  <si>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</si>
  <si>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</si>
  <si>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</si>
  <si>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</si>
  <si>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</si>
  <si>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</si>
  <si>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</si>
  <si>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</si>
  <si>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</si>
  <si>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</si>
  <si>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</si>
  <si>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</si>
  <si>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</si>
  <si>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</si>
  <si>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</si>
  <si>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</si>
  <si>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</si>
  <si>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</si>
  <si>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</si>
  <si>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</si>
  <si>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</si>
  <si>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</si>
  <si>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CONTROL DE CAMBIOS</t>
  </si>
  <si>
    <t>¿En el tiempo que lleva la herramienta ha demostrado ser efectiva?</t>
  </si>
  <si>
    <t>¿La frecuencia de ejecución del control y seguimiento es adecuada?</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</si>
  <si>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</si>
  <si>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</si>
  <si>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</si>
  <si>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</si>
  <si>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</si>
  <si>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</si>
  <si>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</si>
  <si>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</si>
  <si>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</si>
  <si>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</si>
  <si>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</si>
  <si>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</si>
  <si>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</si>
  <si>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</si>
  <si>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</si>
  <si>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ACTUALIZACIÓN</t>
  </si>
  <si>
    <t>FECHA  (DIA/MES/AÑO)</t>
  </si>
  <si>
    <t>PROCESO/
OBJETIVO</t>
  </si>
  <si>
    <t>ÁREA*</t>
  </si>
  <si>
    <t>ACCIONES DE CONTINGENCIA</t>
  </si>
  <si>
    <t>DESCRIPCIÓN DE CAMBIOS EN RIESGOS</t>
  </si>
  <si>
    <t>FECHA DE ACTUALIZACIÓN:</t>
  </si>
  <si>
    <t>¿Se cuenta con evidencias de la ejecución y seguimiento del control?</t>
  </si>
  <si>
    <t xml:space="preserve">FORMULACIÓN - CONSOLIDACIÓN MAPAS DE RIESGO DE CORRUPCIÓN </t>
  </si>
  <si>
    <t>SALUD
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castigo.s</t>
  </si>
  <si>
    <t>Posible influencia en la distribución y/o uso de los insumos y/o elementos  administrados por profesionales o personal para beneficio propio o de un tercero.</t>
  </si>
  <si>
    <t>Desviación de suministros del área de salud para beneficio propio o de  terceros no beneficiarios de la institución.</t>
  </si>
  <si>
    <t>Alteración de la información registrada para el control de entradas y salidas de insumos.
Deficiencia en la existencia de insumos para el cumplimiento de la atención que lo requiere.
Incumplimiento a las metas de atención.
Hallazgos de los entes de control</t>
  </si>
  <si>
    <t>MODERADA</t>
  </si>
  <si>
    <t>Proceso realizado a través de Registro Protocolo de Almacenamiento y Distribución de Elementos e Insumos de Enfermería y Odontología y el Registro de  Planillas de Inventario de Medicamentos  y Registro Diario de Enfermería. 
M-RDE-FT-124 KARDEX INVENTARIO MEDICAMENTOS
 M-RDE-FT-128 REGISTRO DIARIO DE ENFERMERIA
SIMI</t>
  </si>
  <si>
    <t>En caso de materializarse un riesgo de corrupción con los insumos de alimentación debe ser infomado al Subdirector de Desarrollo Humano e informar al área de Control que corresponda para que se inicie las averiguaciones de responsabilidades del caso. 
En caso de materilizarse un riesgo de corrupción en la adjudicación y uso de las recargas del SITP se debe informar al supervisor del convenio y reversar la recarga o la asignación de la tarjeta de subsidio de transporte.</t>
  </si>
  <si>
    <t>Para 2018 se realizarón acciones que lograron bajar el riesgo a nivel 10 BAJA. Se realizará para la vigencia 2019 acciones de sensibilización de los controles que existen para este riesgo.</t>
  </si>
  <si>
    <t xml:space="preserve">Actas de reunión sobre las jornadas de  sensibilización
</t>
  </si>
  <si>
    <t>Área Socio legal y Justicia Restaurativa</t>
  </si>
  <si>
    <t>1. Acceso a la  información que contiene el sistema de información del Instituto (SIMI) por parte de los servidores del Área.
2. Debilidad en el monitoreo y acceso de la información SIMI que manejan los servidores del Área.</t>
  </si>
  <si>
    <t xml:space="preserve">Entregar información confidencial de los NNAJ a grupos con intereses políticos. </t>
  </si>
  <si>
    <t>1. Pérdida de la confianza del NNAJ en el  Instituto.
2. Dejar en riesgo la integridad del NNAJ.
3. Uso inadeacuado de la información en contra de la gestión del Instituto.</t>
  </si>
  <si>
    <t>3</t>
  </si>
  <si>
    <t xml:space="preserve">1. Se cuenta con controles y registros  de acceso al sistema de Información Misional. 
2.  Se lleva control de los registros  de la remisión y entrega de las historias sociales.
3.  Se cuenta con la cláusula de confidencialidad de los contratistas que atienden a la población de NNAJ.
4 . Se cuenta con el MANUAL POLITICA DE TRATAMIENTO DE DATOS FINAL A-TIC-MA-002 </t>
  </si>
  <si>
    <t>ESPIRITUALIDAD</t>
  </si>
  <si>
    <t xml:space="preserve">1. Prevalecen intereses personales sobre los institucionales.
2. Falta de principios y ética profesional de los funcionarios y/o contratistas de la entidad
3. No hay un adecuado seguimiento frente a las acciones realizadas por el funcionario, contratista y/o voluntario donde se logre identificar si se está realizando conforme el procedimiento.
</t>
  </si>
  <si>
    <t>Intereses particulares por las diferentes actividades y procesos que se realizan en el Área</t>
  </si>
  <si>
    <t xml:space="preserve">1. Sanciones por parte  de los diferentes organismos de control 
2. Investigaciones disciplinarias, penales y fiscales tanto para el funcionario como para el Instituto
3. Mala imagen para el área y el Instituto
</t>
  </si>
  <si>
    <t xml:space="preserve">1. Se establece un acompañamiento constante al voluntario por parte de un funcionario o contratista que asegure el proceso realizado esta conforme a lo establecido por el instituto
2. Se realiza seguimiento a las actividades realizadas por parte de los funcionarios, contratistas y voluntarios
3. Se realiza una evaluación periódica del voluntario tanto por el responsable de unidad como por los NNAJ.
4. Se realizara modificación y actualización de los procedimientos que permita fortalecer los controles por parte del área
</t>
  </si>
  <si>
    <t xml:space="preserve">1. Informar de manera inmediata a la Subdirección técnica de métodos educativos y operativos de la situación.
2. Entregar las evidencias y soportes que demuestren el hecho delictivo para emprender las acciones necesarias
3. Realizar el seguimiento y control definido para dicha situación 
</t>
  </si>
  <si>
    <t>trimestral</t>
  </si>
  <si>
    <t xml:space="preserve">1. Sensibilizar y capacitar al funcionario, contratista y/o voluntario sobre la misionalidad del instituto y las diferentes sanciones que pueden competer frente a las acciones inadecuadas por parte de los mismos.
2. mantener seguimiento mensual a las acciones y actividades de los voluntarios y/o contratistas
</t>
  </si>
  <si>
    <t xml:space="preserve">1. Actas A-GDO-FT-004
2. Registro de asistencia reunión y/o capacitación A-GDH-FT-010
3. Seguimiento a las actividades de los voluntarios M-MES-FT-001
</t>
  </si>
  <si>
    <t xml:space="preserve"># Seguimiento a voluntarios / # Voluntarios en el área
 # Supervisión a informe mensual / # de contratistas en el área
</t>
  </si>
  <si>
    <t>Falta de seguimiento en la planeación y ejecución de las actividades donde se usan los recursos solicitados para el cumplimiento de las actividades</t>
  </si>
  <si>
    <t>Desvió de recursos e insumos destinados para el Área para beneficios personales o terceros</t>
  </si>
  <si>
    <t xml:space="preserve">1. Gasto presupuestal innecesario por parte del instituto
2. No se realiza la adecuada atención al beneficiario conforme la misionalidad del instituto y los objetivos del área
3. Investigaciones y hallazgos fiscales en contra del IDIPRON o funcionarios
4. Mala imagen del área y el instituto
</t>
  </si>
  <si>
    <t>(2)IMPROBABLE</t>
  </si>
  <si>
    <t xml:space="preserve">1. Se realiza un adecuado seguimiento y control a los diferentes insumos y/o materiales dados al área para las diferentes actividades
2. Formulación semestral del plan de necesidades del área
3. Diligenciamiento del formato de evaluación por parte del educador acompañante en la actividad y/o NNAJ para evidenciar el uso de los insumos
</t>
  </si>
  <si>
    <t>BAJA</t>
  </si>
  <si>
    <t xml:space="preserve">1. Informar de manera inmediata a la Subdirección técnica de métodos educativos y operativos sobre la solicitud realizada de los recursos innecesarios.
2. Notificar a las autoridades competentes para el inicio de las acciones disciplinarias
</t>
  </si>
  <si>
    <t xml:space="preserve">1. Sensibilizar a los funcionarios o contratistas sobre la importancia de realizar una adecuada planeación y solicitud de necesidades.
2. Construcción de un formato digital que permita llevar una misma planilla de solicitud del área para poder hacer la adecuada verificación
</t>
  </si>
  <si>
    <t>1. Actas A-GDO-FT-004
2. Registro de asistencia reunión y/o capacitación A-GDH-FT-010</t>
  </si>
  <si>
    <t># De reuniones de planeación / 3 reuniones de planeación</t>
  </si>
  <si>
    <r>
      <t xml:space="preserve">1. Funcionarios o contratistas de la entidad adulteren, falsifiquen, dupliquen o eliminen  la información y documentos que se levanten en ejercicio diario del deber ser de sus actividades contractuales. 
</t>
    </r>
    <r>
      <rPr>
        <sz val="11"/>
        <rFont val="Times New Roman"/>
        <family val="1"/>
      </rPr>
      <t>2. Falta de un seguimiento permanente de la documentación fisica y digital del area</t>
    </r>
  </si>
  <si>
    <t xml:space="preserve">Manipular o alterar la información para beneficio propio o de terceros </t>
  </si>
  <si>
    <t xml:space="preserve">1. Sanciones Disciplinarias, Penales y Fiscales
2. Crear información inadecuada para la entrega de informes y resultados del instituto
</t>
  </si>
  <si>
    <t>(1)RARA VEZ</t>
  </si>
  <si>
    <t xml:space="preserve">1. Socializar con el equipo de trabajo  sobre la importancia del buen manejo y diligenciamiento de los formatos requeridos para las evidencias de las funciones y actividades realizadas.
2. Se tiene fijada la cláusula contractual sobre la debida custodia y manejo de la información
3. Se realizara seguimiento al manejo, diligenciamiento y cargue de información de los funcionarios y/o contratistas 
</t>
  </si>
  <si>
    <t xml:space="preserve">1. Informar de manera inmediata al supervisor del contrato del funcionario o contratista
2. Entregar las evidencias y soportes que demuestren el hecho delictivo para emprender las acciones necesarios 
</t>
  </si>
  <si>
    <t xml:space="preserve">1. Realizar seguimiento mensual a la documentación y evidencias  requerida  y entregada por los funcionarios del área 
2. Realizar reuniones trimestrales con el grupo de trabajo para recordar la importancia del buen uso de la información  
</t>
  </si>
  <si>
    <t># Supervisión a informe mensual / # de contratistas en el área</t>
  </si>
  <si>
    <t xml:space="preserve">1. Presión de una persona influyente dentro del instituto
2. Intereses Políticos frente a la atención del NNAJ
3. Funcionarios y/o contratistas sin el perfil de atención 
4. Falta de ética profesional
</t>
  </si>
  <si>
    <t>Generar  preferencias en los NNAJ para que estos obtengan beneficios del instituto y con ello mantener intereses personales y/o terceros</t>
  </si>
  <si>
    <t xml:space="preserve">1. Disminuir la capacidad que realmente requiere la atención 
2. Mala Imagen y credibilidad de la institución
3. Exposición de NNAJ a problemáticas que afectan su desarrollo
4. Confusión frente a la relación entre educador y NNAJ
5. Posibles demandas y/o acciones disciplinarias
</t>
  </si>
  <si>
    <t>Capacitación continua sobre el manejo al NNAJ, la prevención y transparencia en la atención y la estrategia pedagógica del instituto</t>
  </si>
  <si>
    <t xml:space="preserve">1. Informar de manera inmediata al supervisor del contrato del funcionario o contratista
2. Entregar las evidencias y soportes que demuestren el hecho delictivo para emprender las acciones disciplinarias
</t>
  </si>
  <si>
    <t xml:space="preserve">1. Seguimiento a los objetos contractuales de los funcionarios
2. Capacitación sobre la misionalidad y estrategia pedagógica del instituto
</t>
  </si>
  <si>
    <t># de capacitaciones sobre la misionalidad del Instituto / 1 Capacitación trimestral sobre la misionalidad del IDIPRON</t>
  </si>
  <si>
    <t>1. Efectuar sensibilización a los servidores del Área frente a la trazabilidad de la información que guarda el SIMI y los demás controles de remisión y entrega de las historias sociales, así mismo la ilustración sobre el incumplimiento a la clausula de confidencialidad de la informació manejada en la entidad
2 . Dar aviso a las autoridades sobre los responsables de la fuga de la información o de quien la este manipulando</t>
  </si>
  <si>
    <t>01/09/2018 - 30/12/2018</t>
  </si>
  <si>
    <t>*Se realizó capacitación en el tema "Política de Seguridad de la Información"    con el área Sociolegal (teniendo en cuenta ingreso de nuevos contratistas) y se convocó al área Sicosocial.</t>
  </si>
  <si>
    <t>A-GDH-FT-010</t>
  </si>
  <si>
    <t>ALTA</t>
  </si>
  <si>
    <t>*Alterar los resultados de procesos académicos, respecto a la aprobaciónde grados por partde de los NNAJ matriculados. 
*Falta de control en el diligenciamiento y evidencias de los resultados académicos.</t>
  </si>
  <si>
    <t>Manipulación de la informacion generada por las comisiones de evaluación y promoción  para fines particulares.</t>
  </si>
  <si>
    <t xml:space="preserve">Afectacion del proposito y finalidad de los objetivos del proceso  en la restitución de derecho  a la educacion  
Sanciones disciplinarias por parte de las instancias de inspección y vigilancia de las entidades de control educativo.
</t>
  </si>
  <si>
    <t>(4)PROBABLE</t>
  </si>
  <si>
    <t xml:space="preserve">"*Registro para la comisión de evaluación y promoción escuela pedagógica integral IDIPRON M-RDE-FT-097.
*Concepto comisión de evaluación escuela pedagógica integral IDIPRON M-RDE-FT-012
*Boletín académico
*Libro de valoraciones académicas del año.
* Actas de la comisión de evaluación y promoción."
</t>
  </si>
  <si>
    <t>Control por parte del componenete de formación académica a la información registrada en cada una de las comisiones de evaluación y promoción.</t>
  </si>
  <si>
    <r>
      <t xml:space="preserve">Generar permisos de administración en los libros de calificación
</t>
    </r>
    <r>
      <rPr>
        <sz val="10"/>
        <color rgb="FFFF0000"/>
        <rFont val="Calibri"/>
        <family val="2"/>
        <scheme val="minor"/>
      </rPr>
      <t xml:space="preserve">
</t>
    </r>
    <r>
      <rPr>
        <sz val="10"/>
        <rFont val="Calibri"/>
        <family val="2"/>
        <scheme val="minor"/>
      </rPr>
      <t xml:space="preserve">Garantizar la revisión de evidencias para el comité de evaluación </t>
    </r>
    <r>
      <rPr>
        <sz val="10"/>
        <color theme="1"/>
        <rFont val="Calibri"/>
        <family val="2"/>
        <scheme val="minor"/>
      </rPr>
      <t xml:space="preserve">  </t>
    </r>
  </si>
  <si>
    <t xml:space="preserve">Permisos de seguridad </t>
  </si>
  <si>
    <t>CONTEXTO PEDAGÓGICO INTERNADO</t>
  </si>
  <si>
    <t xml:space="preserve">
*Inadecuado control sobre bienes y recursos destinados para el goce efectivo de los derechos de los NNAJ.</t>
  </si>
  <si>
    <t>*Desviación de recursos  para el beneficio de personas que no cumplen con el perfil de atención de IDIPRON</t>
  </si>
  <si>
    <t>*Detrimento patrimonial.
*Pérdida de recursos de la Entidad.
*Hallazgos por parte de  entes de control internos y externos.</t>
  </si>
  <si>
    <t xml:space="preserve">*En caso de actividades que requieran la movilización de los NNAJ de forma masiva o fuera de la ciudad se diligencia por parte de la UPI el formato "SOLICITUD DE SERVICIO DE TRANSPORTE "A-SAD-FT-008 y es enviado al líder del contexto pedagógico para su revisión y aprobación. Si se requiere el servicio para el traslado de un NNAJ por razones de atenciones particulares en su proceso, el formato debera contener el nombre del NNAJ a quien va dirigido el servicio  
*El àrea de transporte debe realizar reporte al encargado de la Subdirecciòn de Mètodos de las  novedades reportadas por el operador del servicio </t>
  </si>
  <si>
    <t xml:space="preserve">*Informe a la Subdirección de Métodos y al Lider del Contexto para realizar las acciones respectivas
</t>
  </si>
  <si>
    <t xml:space="preserve">
*Revisión de los formatos de solicitudes de Transporte enviado al líder del contexto pedagógico para su revisión y aprobación realizando consolidado mensual del Contexto Internados.</t>
  </si>
  <si>
    <t xml:space="preserve">
*Formato "SOLICITUD DE SERVICIO DE TRANSPORTE "A-SAD-FT-008 y remitido al líder del contexto pedagógico para su revisión y aprobación.</t>
  </si>
  <si>
    <t xml:space="preserve">Profesional Universitario </t>
  </si>
  <si>
    <t>Solicitudes de transporte revisadas,  autorizadas y tramitadas   / Total de solicitudes de transporte recibidas de las  Upis Internados      *100</t>
  </si>
  <si>
    <t xml:space="preserve">
*Sistemas
de información susceptibles de manipulación o
adulteración.
*Matriz de información poco confiable que no presenta
datos reales
*Pérdida de la información</t>
  </si>
  <si>
    <t xml:space="preserve">*Información no confiable y poco oportuna para la toma de decisiones </t>
  </si>
  <si>
    <t>*Perdida de información Institucional 
*Falta de transparencia en la gestión realizada en la unidad al no proporcionar la información.
*Entrega de información poco confiable.
*Hallazgos por parte de  entes de control internos y externos.</t>
  </si>
  <si>
    <t xml:space="preserve">*Seguimiento a la gestión de las Unidades y al desarrollo de las acciones pertinentes y en tiempos oportunos. 
*Diligenciamiento y reporte mensual del formato "Planeación y seguimiento mensual de actividades  con  NNAJ en las unidades de protección integral"                                      
*Seguimiento a los avances, estratégias y dificultades de las Unidades, diligenciamiento y reporte trimestral en formato  "Informe de Gestión Upis"    E-PLA-FT-002  
</t>
  </si>
  <si>
    <t>*Informar a la Subdirección de Métodos  y al lider del Contexto para realizar las acciones respectivas</t>
  </si>
  <si>
    <t>*Robustecer la documentación donde se establezcan la periodicidad de carga de la información y entrega de informes
 * Realizar seguimiento periodico  a los informes de Gestiòn  y a la  Planeaciòn y ejecuciòn  de actividadas 
* Retroalimentar a las Unidades para realizar ajustes oportunamente</t>
  </si>
  <si>
    <t>*Documentos oficializados: Planeación y seguimiento mensual de actividades SE3 con  NNAJ en las unidades de protección integral M-MIN-FT010, Informe de Gestiòn Upis E-PLA-FT-002</t>
  </si>
  <si>
    <t>Profesional Universitario Submétodos</t>
  </si>
  <si>
    <t>Upis con seguimiento y retroalimentación a la gestión  / Total Upis Contexto pedagógico Internado           *100</t>
  </si>
  <si>
    <t xml:space="preserve"> * Préstamo  de las instalaciones de la UPIS  para otro tipo de actividades que no cumplan con la misionalidad del instituto </t>
  </si>
  <si>
    <t>*Uso indebido de las instalaciones de la UPI para beneficio propio o de un tercero</t>
  </si>
  <si>
    <t>*Daños materiales en las instalaciones.
* Pérdida de recursos de la Entidad.
*Perdida de la imagen institutcional.</t>
  </si>
  <si>
    <t xml:space="preserve">*Visitas periódicas a las UPI Internado con énfasis en el ciudado de los recursos e instalaciones de la unidad, lo cual es uso exclusivo para la atención de  los NNAJ del IDIPRON.  
                                                                    Desde la subdirección de métodos se realizan visitas de acompañamiento y seguimiento, a fin de garantizar la restitución de derechos en los NNAJ, se registra en   formato " Visita de acompañamiento y seguimiento a la gestión de las upi internados" </t>
  </si>
  <si>
    <t>*En caso que se materialice el riesgo, se avise inmediatamente  al Subdirector de Mèotodos, quien tomará las decisiones pertienntes.</t>
  </si>
  <si>
    <t>*Revisar  en conjunto con la Subdirección, la efectividad de la herramienta que se utiliza actualmente sobre la vigilancia y/o seguridad en las unidades rurales y seguimiento al personal que presta servicio en ellas.</t>
  </si>
  <si>
    <t>*Actas de reunión y fotografias.
Formato de Visita de acompañamiento y seguimiento a la gestión de las upi internados M-MIN-FT-011</t>
  </si>
  <si>
    <t>*Upis con visita de acompañamiento y seguimiento a la gestión / Total Upis Contexto pedagógico Internado a realizar visita        * 100</t>
  </si>
  <si>
    <t>*Inadecuado seguimiento en la mejora de mecanismos de atención a los NNAJ</t>
  </si>
  <si>
    <t>*Beneficiar a terceros por falta de un adecuado seguimiento o reporte de situaciones que se evidencian, con las que se afecta la integridad de los NNAJ y los procesos que adelantan bajo el Modelo pedagógico del Instituto.</t>
  </si>
  <si>
    <r>
      <rPr>
        <sz val="12"/>
        <color theme="1"/>
        <rFont val="Calibri"/>
        <family val="2"/>
        <scheme val="minor"/>
      </rPr>
      <t>* Equipos de trabajo que realizan acciones desarticuladas al Modelo pedagógico Instituciona</t>
    </r>
    <r>
      <rPr>
        <sz val="9"/>
        <color theme="1"/>
        <rFont val="Calibri"/>
        <family val="2"/>
        <scheme val="minor"/>
      </rPr>
      <t>l</t>
    </r>
    <r>
      <rPr>
        <sz val="12"/>
        <color theme="1"/>
        <rFont val="Calibri"/>
        <family val="2"/>
        <scheme val="minor"/>
      </rPr>
      <t xml:space="preserve">                         * Realizar acciones con daño  por fuera del marco de la Integridad Institucional, a los NNAJ ya sea  por omisión y/o extralimitación</t>
    </r>
    <r>
      <rPr>
        <sz val="9"/>
        <color theme="1"/>
        <rFont val="Calibri"/>
        <family val="2"/>
        <scheme val="minor"/>
      </rPr>
      <t xml:space="preserve"> </t>
    </r>
  </si>
  <si>
    <t xml:space="preserve">     *Realizar capacitaciones a Responsables Unidades Internados replicando la información con los equipos, sobre Modelo pedagógico, plataforma estratégica, estrategias de intervención, etc., empoderando en acciones afirmativas ´para el proceso de los NNAJ* Realizar seguimiento a tutores de vivienda,  sobre la aplicación de acciones afirmativas para el proceso de los NNAJ</t>
  </si>
  <si>
    <t>* Presentar informe de las novedades o hallazgos si se presenta deficiencia en la prestación del servicio, con el cual se afecta el proceso de los NNAJ</t>
  </si>
  <si>
    <t xml:space="preserve">*Realizar seguimiento a las acciones desarrolladas por los Tutores de vivienda mediante Actas de reunión y seguimiento a la Planeacion y ejecución  de actividades mensuales. </t>
  </si>
  <si>
    <t>*Formato Acta de Reunión   
*Formato Planeación y seguimiento mensual de actividades Upis Internados</t>
  </si>
  <si>
    <t>*N° Tutores de Unidades Contexto Internado / N° tutores con seguimiento  de las acciones desarrolladas * 100</t>
  </si>
  <si>
    <t>EXTERNADO
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</si>
  <si>
    <t>Inadecuado control sobre bienes y recursos destinados para el goce efectivo de los derechos de los NNAJ.</t>
  </si>
  <si>
    <t>Desviación de recursos de alimentación, contratación de transporte y subsidio de transporte(SITP) para el beneficio de personas que no cumplen con el perfil de atención de IDIPRON</t>
  </si>
  <si>
    <t>Detrimento patrimonial.
Pérdida de recursos de la Entidad.
Hallazgos por parte de  entes de control internos y externos.</t>
  </si>
  <si>
    <r>
      <t>Inventario realizado por el área de Economato a las cocinas de las UPIS.                   
Diligenciamiento del formato 
A-GLO-FT-004  cuando se hace una solicitud o préstamo de elementos.
 SOLICITUD DE TARJETAS SITP PARA NNAJ M-MEX-FT-002 es diligenciada por el Auxiliar Admnistrativo y es firmada por AJ al momento de recibir la tarjeta de SITP. 
Para el caso de los subsidios de transporte se cuenta con el formato por parte del auxiliar administrativo PLANILLA DE CONTROL SITP M-MEX-FT-003 la cual es firmada por el AJ al momento de recibir las recargas.
En caso de actividades que requieran la movilización de los NNAJ de forma masiva o fuera de la ciudad se diligencia por parte de la UPI el formato "SOLICITUD DE SERVICIO DE TRANSPORTE "A-SAD-FT-008</t>
    </r>
    <r>
      <rPr>
        <sz val="11"/>
        <color rgb="FFFF0000"/>
        <rFont val="Calibri"/>
        <family val="2"/>
        <scheme val="minor"/>
      </rPr>
      <t xml:space="preserve"> </t>
    </r>
    <r>
      <rPr>
        <sz val="11"/>
        <rFont val="Calibri"/>
        <family val="2"/>
        <scheme val="minor"/>
      </rPr>
      <t xml:space="preserve">y es enviado al líder del contexto pedagógico para su revisión y aprobación.
</t>
    </r>
  </si>
  <si>
    <r>
      <t xml:space="preserve">Se deben realizar sensibilizaciones a líderes de UPI y de áreas con respecto a la administración de insumos  para que el </t>
    </r>
    <r>
      <rPr>
        <sz val="11"/>
        <rFont val="Calibri"/>
        <family val="2"/>
        <scheme val="minor"/>
      </rPr>
      <t xml:space="preserve">proceso de alimentación y transporte  </t>
    </r>
    <r>
      <rPr>
        <sz val="11"/>
        <color theme="1"/>
        <rFont val="Calibri"/>
        <family val="2"/>
        <scheme val="minor"/>
      </rPr>
      <t xml:space="preserve">esté armonizado con la misión del Instituto.
Se debe actualizar el procedimiento "ADMINISTRACIÓN Y CONTROL DE RECARGAS SITP"
M-MEX-PR-001 que adopte los lineamientos aprobados por la Subdirección de Métodos para 2018.
En el año 2018 se realizaron las respectivas acciones  de fortalecimiento de los controles para este riesgo, lo cual arrojó como zona de riesgo residual un puntaje de </t>
    </r>
    <r>
      <rPr>
        <b/>
        <sz val="11"/>
        <color theme="1"/>
        <rFont val="Calibri"/>
        <family val="2"/>
        <scheme val="minor"/>
      </rPr>
      <t xml:space="preserve">10 BAJA. </t>
    </r>
    <r>
      <rPr>
        <sz val="11"/>
        <color theme="1"/>
        <rFont val="Calibri"/>
        <family val="2"/>
        <scheme val="minor"/>
      </rPr>
      <t xml:space="preserve">Lo anterior indica que se debe realizar monitoreo frecuente a los controles para evitar la materialización del riesgo.
Para la presente vigencia, se considera necesario la socialización de los controles existentes para prevenir la materialización del riesgo.
</t>
    </r>
  </si>
  <si>
    <t>Interés  de que  un joven que no cumple con el perfil de ingreso a convenios, haga uso de los mismos como forma de favorecerlo.</t>
  </si>
  <si>
    <t>Postulación de jóvenes a convenios  que no cumplan con el perfil de  ingreso a los mismos por acción de un funcionario interesado.</t>
  </si>
  <si>
    <t>Detrimento patrimonial
Pérdida de recursos de la Entidad.</t>
  </si>
  <si>
    <t xml:space="preserve">Se realizan Comité Misional Operativo UPI al cual asiste el equipo de la Unidad (Responsable de Unidad y delegados de las áreas Psicosocial, Salud, Educación, Auxiliar Administrativo dependiendo de los temas a tratar en el Comité). Se realiza el acta que describe las decisiones tomadas por los profesionales que se reunen. Adicionalmente, el comité evalua cada joven para postularr a  convenios, segùn el procedimiento "POSTULACIÓN Y VINCULACIÓN A
ACTIVIDADES DE
CORRESPONSABILIDAD" M-MEM-PR-003.
El comité está regulado bajo el Documento Interno  "COMITES OPERATIVOS TERRITORIALES"
 M-RDE-DI-051 en donde se establece   el proceso de toma de decisiones con respecto a cada uno de los NNAJ.
Como parte del proceso de postulaciòn y vinculaciòn a actividades de corresponsabilidad, el Director de la Unidad hace entrega formal  de los jòvenes al coordinador de convenios, mediante acta  en el formato "ACTA" A-GDO-FT-004
</t>
  </si>
  <si>
    <t xml:space="preserve">En caso de materializarse un riesgo de corrupción, reportar al Coordinador de Convenios con el fin de dar por terminado el proceso con el Joven.
 Reportar a las Oficinas de Control Interno y Control Interno Disciplinario.
</t>
  </si>
  <si>
    <t>Actualización del Documento Interno  "COMITES OPERATIVOS TERRITORIALES"
 M-RDE-DI-051" con el fin de redefinir funciones, alcances, responsables y tiempos de desarrollo del Comité.
En el año 2018 se realizaron las respectivas acciones  de fortalecimiento de los controles para este riesgo, lo cual arrojó como zona de riesgo residual un puntaje de 5 BAJA. Lo anterior indica que se debe realizar monitoreo frecuente a los controles para evitar la materialización del riesgo.
Para la presente vigencia, se considera necesario la actualización del  Documento Interno  "COMITES MISIONALES" M-MEX-DI-001 , el cual fue ajustado en la pasada vigencia; sin embargo, se realizará algunos ajustes referentes a temas de Convenios. Posteriormente se deberá realizar la socialización con el fin de evitar la materialización del riesgo.</t>
  </si>
  <si>
    <t xml:space="preserve">
  "COMITES MISIONALES" " M-MEX-DI-001   actualizado
Actas de reunión de la  socialización del documento Interno.</t>
  </si>
  <si>
    <t xml:space="preserve"> Préstamo  o alquiler de las instalaciones de la UPIS  para otro tipo de actividades que no cumplan con la misionalidad del instituto</t>
  </si>
  <si>
    <t>Uso indebido de las instalaciones de la UPI para beneficio propio o de un tercero.</t>
  </si>
  <si>
    <t>Daños materiales en las instalaciones.
 Pérdida de recursos de la Entidad.
Perdida de la imagen institutcional.</t>
  </si>
  <si>
    <r>
      <t>Mediante reuniones  organizadas por el Coordinador de Externados se hace énfasis en el ciudado de los recursos e instalaciones de la unidad, lo cual es uso exclusivo para la atención de  los NNAJ del IDIPRON.  
Desde la</t>
    </r>
    <r>
      <rPr>
        <sz val="11"/>
        <color rgb="FFFF0000"/>
        <rFont val="Calibri"/>
        <family val="2"/>
        <scheme val="minor"/>
      </rPr>
      <t xml:space="preserve"> </t>
    </r>
    <r>
      <rPr>
        <sz val="11"/>
        <rFont val="Calibri"/>
        <family val="2"/>
        <scheme val="minor"/>
      </rPr>
      <t xml:space="preserve">Subdirección Financiera, se realiza una visita mensual en las UPI con el fin de  revisar las situaciones o novedades que puedan presentarse en cuanto a los objetos y uso de las instalaciones, lo cual queda registrado en acta  con  presencia de la persona delegada de la  Subdirección Financiera, Supervisor del operador de vigilancia , y el responsable de la UPI.
 "ACTA" A-GDO-FT-004
</t>
    </r>
  </si>
  <si>
    <t>En caso que se materialice el riesgo, se avise inmediatamente  al Subdirector Financiero, quien tomará las decisiones pertinentes.</t>
  </si>
  <si>
    <t>Revisar  en conjunto con la Subdirección Financiera, la efectividad de la herramienta que se utiliza actualmente para el control que se maneja  sobre la vigilancia y/o seguridad en las unidades.
En el año 2018 se realizaron las respectivas acciones  de fortalecimiento de los controles para este riesgo, lo cual arrojó como zona de riesgo residual un puntaje de 5 BAJA. Lo anterior indica que se debe realizar monitoreo frecuente a los controles para evitar la materialización del riesgo.
Para la presente vigencia, se considera necesario que el presente riesgo sea asumido el monitoreo por el área encargada de manejar los temas de vigilancia en el IDIPRON.</t>
  </si>
  <si>
    <t xml:space="preserve">Actas de reunión y /o fotografias.
</t>
  </si>
  <si>
    <t>Fallas en la supervición y /o control hacia el equipo administrativo y operativo de las UPI</t>
  </si>
  <si>
    <t>Falsificación de firmas por parte de los funcionarios o contratistas en  los formatos de atención de los NNAJ para justificación de recursos.</t>
  </si>
  <si>
    <t>Hallazgos por parte de entes de Contro internos y externos
Desprestigio del Instituto
Desvío de recursos</t>
  </si>
  <si>
    <t xml:space="preserve">Los formatos de atención de los NNAJ están diseñados para ser diligenciados por los Educadores y/o personal administrativo en presencia de los beneficiarios.
</t>
  </si>
  <si>
    <t>En caso de materializarse el riesgo, el responsable o encargado de la UPI, debe remitir inmediatamente el caso al supervisor del contrato o jefe inmediato de la persona infractora, con el fin que se tomen las medidas pertinentes.</t>
  </si>
  <si>
    <t xml:space="preserve">
Realizar sensibilizaciones dirijidas por responsables de las UPI a  los equipos de trabajo  sobre las consecuencias disciplinarias, sancionatorias y o penales que puede acarrear la falsificación  de firmas.
A través  del equipo de Bienestar  IDIPRON, socializar a los equipos de trabajo de las Unidades Externado, el   CÓDIGO DE INTEGRIDAD, con el fin de concientizary fortalecer la ética.
Realizar controles más efectivos que mitiguen el riesgo que  puede ocasionarse. </t>
  </si>
  <si>
    <t xml:space="preserve">
Actas de reunión /registro fotográfico 
Actas de reunión
Desarrollar a futuro el reemplazo de la firma del NNAJ por el uso del biométrico, lo cual pueda permitir una mayor confiabilidad en la autenticidad del beneficiario.</t>
  </si>
  <si>
    <t>ANGELA MARIA CUERVO GUTIÉRREZ</t>
  </si>
  <si>
    <t>CONTEXTOS PEDAGÓGICOS</t>
  </si>
  <si>
    <t>Deficiencias en los controles de entregas de los Kit escolares a los NNAJ de los procesos territoriales.</t>
  </si>
  <si>
    <t>Mal uso de los elementos entregados a los NNAJ de los procesos del contexto pedagógico de Territorio</t>
  </si>
  <si>
    <t xml:space="preserve">
Pérdida de recursos de la Entidad.
Mal uso de insumos o recursos entregados.
Impacto negati vo a la imagen institucional </t>
  </si>
  <si>
    <t xml:space="preserve">Modificación y adecuación  de un formato para el control de la entrega de insumos, que se adapte al contexto pedagógico de Territorio. 
Determinar las cantidades y frecuencias  según necesidades para la entrega de kit escolares
</t>
  </si>
  <si>
    <t>Determinar las cantidades  de los insumos según las necesidades y uso de los mismos . Con el fin de determinar  las frecuencias de entrega de los kit escolares.</t>
  </si>
  <si>
    <t>Cantidades proyectadas/ Cantidades entregadas</t>
  </si>
  <si>
    <t xml:space="preserve">MAPAS DE RIESGOS DE CORRUPCIÓN - PROCESOS  MISIONALES </t>
  </si>
  <si>
    <t>MODELO PEDAGÓGICO SE3</t>
  </si>
  <si>
    <r>
      <t xml:space="preserve">EDUCACIÓN
</t>
    </r>
    <r>
      <rPr>
        <sz val="11"/>
        <color theme="1"/>
        <rFont val="Times New Roman"/>
        <family val="1"/>
      </rPr>
      <t>IDEAR MODELOS Y ACCIONES DE FORMACIÓN QUE PERMITAN DESARROLLAR PROCESOS EDUCATIVOS DE NIVELACIÓN Y CERTIFICACIÓN DE ACUERDO CON LOS ESTÁNDARES EMANADOS POR EL MINISTERIO DE EDUCACIÓN NACIONAL</t>
    </r>
  </si>
  <si>
    <t>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</si>
</sst>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b/>
      <sz val="11"/>
      <color theme="1"/>
      <name val="Calibri"/>
      <family val="2"/>
      <scheme val="minor"/>
    </font>
    <font>
      <b/>
      <sz val="10"/>
      <name val="Times New Roman"/>
      <family val="1"/>
    </font>
    <font>
      <b/>
      <sz val="11"/>
      <name val="Times New Roman"/>
      <family val="1"/>
    </font>
    <font>
      <sz val="10"/>
      <color theme="1"/>
      <name val="Times New Roman"/>
      <family val="1"/>
    </font>
    <font>
      <sz val="10"/>
      <color theme="0"/>
      <name val="Times New Roman"/>
      <family val="1"/>
    </font>
    <font>
      <b/>
      <sz val="10"/>
      <color theme="1"/>
      <name val="Times New Roman"/>
      <family val="1"/>
    </font>
    <font>
      <sz val="11"/>
      <color theme="1"/>
      <name val="Times New Roman"/>
      <family val="1"/>
    </font>
    <font>
      <sz val="11"/>
      <color theme="0"/>
      <name val="Times New Roman"/>
      <family val="1"/>
    </font>
    <font>
      <b/>
      <sz val="11"/>
      <color theme="1"/>
      <name val="Times New Roman"/>
      <family val="1"/>
    </font>
    <font>
      <b/>
      <sz val="12"/>
      <color theme="1"/>
      <name val="Times New Roman"/>
      <family val="1"/>
    </font>
    <font>
      <b/>
      <sz val="9"/>
      <color theme="1"/>
      <name val="Times New Roman"/>
      <family val="1"/>
    </font>
    <font>
      <b/>
      <sz val="11"/>
      <color theme="0"/>
      <name val="Times New Roman"/>
      <family val="1"/>
    </font>
    <font>
      <b/>
      <sz val="9"/>
      <color theme="0"/>
      <name val="Times New Roman"/>
      <family val="1"/>
    </font>
    <font>
      <b/>
      <sz val="10"/>
      <color theme="0"/>
      <name val="Times New Roman"/>
      <family val="1"/>
    </font>
    <font>
      <sz val="12"/>
      <color theme="1"/>
      <name val="Times New Roman"/>
      <family val="1"/>
    </font>
    <font>
      <sz val="12"/>
      <name val="Times New Roman"/>
      <family val="1"/>
    </font>
    <font>
      <u/>
      <sz val="11"/>
      <color theme="10"/>
      <name val="Calibri"/>
      <family val="2"/>
      <scheme val="minor"/>
    </font>
    <font>
      <u/>
      <sz val="11"/>
      <color theme="11"/>
      <name val="Calibri"/>
      <family val="2"/>
      <scheme val="minor"/>
    </font>
    <font>
      <b/>
      <sz val="12"/>
      <name val="Times New Roman"/>
      <family val="1"/>
    </font>
    <font>
      <sz val="12"/>
      <color theme="0"/>
      <name val="Times New Roman"/>
      <family val="1"/>
    </font>
    <font>
      <b/>
      <sz val="12"/>
      <name val="Times New Roman"/>
      <family val="1"/>
    </font>
    <font>
      <sz val="11"/>
      <color rgb="FFFF0000"/>
      <name val="Calibri"/>
      <family val="2"/>
      <scheme val="minor"/>
    </font>
    <font>
      <sz val="11"/>
      <color theme="0"/>
      <name val="Calibri"/>
      <family val="2"/>
      <scheme val="minor"/>
    </font>
    <font>
      <b/>
      <sz val="22"/>
      <color theme="1"/>
      <name val="Times New Roman"/>
      <family val="1"/>
    </font>
    <font>
      <sz val="10"/>
      <name val="Times New Roman"/>
      <family val="1"/>
    </font>
    <font>
      <b/>
      <sz val="14"/>
      <name val="Times New Roman"/>
      <family val="1"/>
    </font>
    <font>
      <sz val="11"/>
      <name val="Times New Roman"/>
      <family val="1"/>
    </font>
    <font>
      <sz val="14"/>
      <name val="Times New Roman"/>
      <family val="1"/>
    </font>
    <font>
      <sz val="12"/>
      <color theme="1"/>
      <name val="Calibri"/>
      <family val="2"/>
      <scheme val="minor"/>
    </font>
    <font>
      <b/>
      <sz val="12"/>
      <color theme="1"/>
      <name val="Calibri"/>
      <family val="2"/>
      <scheme val="minor"/>
    </font>
    <font>
      <sz val="12"/>
      <name val="Calibri"/>
      <family val="2"/>
      <scheme val="minor"/>
    </font>
    <font>
      <sz val="11"/>
      <name val="Calibri"/>
      <family val="2"/>
      <scheme val="minor"/>
    </font>
    <font>
      <sz val="10"/>
      <name val="Calibri"/>
      <family val="2"/>
      <scheme val="minor"/>
    </font>
    <font>
      <sz val="9"/>
      <color theme="1"/>
      <name val="Calibri"/>
      <family val="2"/>
      <scheme val="minor"/>
    </font>
    <font>
      <b/>
      <sz val="9"/>
      <color theme="1"/>
      <name val="Calibri"/>
      <family val="2"/>
      <scheme val="minor"/>
    </font>
    <font>
      <b/>
      <sz val="12"/>
      <name val="Calibri"/>
      <family val="2"/>
      <scheme val="minor"/>
    </font>
    <font>
      <sz val="12"/>
      <color theme="0"/>
      <name val="Calibri"/>
      <family val="2"/>
      <scheme val="minor"/>
    </font>
    <font>
      <sz val="10"/>
      <color theme="1"/>
      <name val="Calibri"/>
      <family val="2"/>
      <scheme val="minor"/>
    </font>
    <font>
      <b/>
      <sz val="14"/>
      <color theme="1"/>
      <name val="Calibri"/>
      <family val="2"/>
      <scheme val="minor"/>
    </font>
    <font>
      <b/>
      <sz val="11"/>
      <name val="Calibri"/>
      <family val="2"/>
      <scheme val="minor"/>
    </font>
    <font>
      <b/>
      <sz val="14"/>
      <name val="Calibri"/>
      <family val="2"/>
      <scheme val="minor"/>
    </font>
    <font>
      <sz val="10"/>
      <color rgb="FFFF0000"/>
      <name val="Calibri"/>
      <family val="2"/>
      <scheme val="minor"/>
    </font>
  </fonts>
  <fills count="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66FF66"/>
        <bgColor indexed="64"/>
      </patternFill>
    </fill>
    <fill>
      <patternFill patternType="solid">
        <fgColor rgb="FFFF3399"/>
        <bgColor indexed="64"/>
      </patternFill>
    </fill>
    <fill>
      <patternFill patternType="solid">
        <fgColor rgb="FFFFC00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s>
  <cellStyleXfs count="5">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331">
    <xf numFmtId="0" fontId="0" fillId="0" borderId="0" xfId="0"/>
    <xf numFmtId="0" fontId="5" fillId="2" borderId="1"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3" fillId="4" borderId="12" xfId="0" applyFont="1" applyFill="1" applyBorder="1" applyAlignment="1" applyProtection="1">
      <alignment horizontal="center" vertical="center"/>
    </xf>
    <xf numFmtId="0" fontId="4" fillId="3" borderId="0" xfId="0" applyFont="1" applyFill="1" applyAlignment="1" applyProtection="1">
      <alignment vertical="center"/>
    </xf>
    <xf numFmtId="0" fontId="4" fillId="0" borderId="0" xfId="0" applyFont="1" applyBorder="1" applyAlignment="1" applyProtection="1">
      <alignment vertical="center"/>
    </xf>
    <xf numFmtId="0" fontId="4" fillId="0" borderId="0" xfId="0" applyFont="1" applyAlignment="1" applyProtection="1">
      <alignment vertical="center"/>
    </xf>
    <xf numFmtId="0" fontId="7" fillId="0" borderId="0" xfId="0" applyFont="1" applyAlignment="1" applyProtection="1">
      <alignment vertical="center"/>
    </xf>
    <xf numFmtId="0" fontId="9" fillId="0" borderId="0" xfId="0" applyFont="1" applyAlignment="1" applyProtection="1">
      <alignment horizontal="right" vertical="center"/>
    </xf>
    <xf numFmtId="0" fontId="9" fillId="0" borderId="0" xfId="0" applyFont="1" applyAlignment="1" applyProtection="1">
      <alignment vertical="center"/>
    </xf>
    <xf numFmtId="0" fontId="9" fillId="0" borderId="10" xfId="0" applyFont="1" applyBorder="1" applyAlignment="1" applyProtection="1">
      <alignment vertical="center"/>
    </xf>
    <xf numFmtId="0" fontId="3" fillId="4" borderId="0" xfId="0" applyFont="1" applyFill="1" applyAlignment="1" applyProtection="1">
      <alignment vertical="center"/>
    </xf>
    <xf numFmtId="0" fontId="12" fillId="2" borderId="0" xfId="0" applyFont="1" applyFill="1" applyAlignment="1" applyProtection="1">
      <alignment vertical="center"/>
    </xf>
    <xf numFmtId="0" fontId="15" fillId="0" borderId="0" xfId="0" applyFont="1" applyAlignment="1" applyProtection="1">
      <alignment vertical="center"/>
    </xf>
    <xf numFmtId="0" fontId="11" fillId="4" borderId="13" xfId="0" applyFont="1" applyFill="1" applyBorder="1" applyAlignment="1" applyProtection="1">
      <alignment horizontal="center" vertical="center" wrapText="1"/>
    </xf>
    <xf numFmtId="0" fontId="9" fillId="4" borderId="13" xfId="0" applyFont="1" applyFill="1" applyBorder="1" applyAlignment="1" applyProtection="1">
      <alignment horizontal="center" vertical="center"/>
    </xf>
    <xf numFmtId="0" fontId="12" fillId="2" borderId="12" xfId="0" applyFont="1" applyFill="1" applyBorder="1" applyAlignment="1" applyProtection="1">
      <alignment horizontal="center" vertical="center" wrapText="1"/>
    </xf>
    <xf numFmtId="0" fontId="9" fillId="0" borderId="13" xfId="0" applyFont="1" applyBorder="1" applyAlignment="1" applyProtection="1">
      <alignment vertical="center"/>
    </xf>
    <xf numFmtId="0" fontId="13" fillId="2" borderId="13" xfId="0" applyFont="1" applyFill="1" applyBorder="1" applyAlignment="1" applyProtection="1">
      <alignment horizontal="center" vertical="center" wrapText="1"/>
    </xf>
    <xf numFmtId="0" fontId="14" fillId="2" borderId="13" xfId="0" applyFont="1" applyFill="1" applyBorder="1" applyAlignment="1" applyProtection="1">
      <alignment horizontal="center" vertical="center" wrapText="1"/>
    </xf>
    <xf numFmtId="0" fontId="14" fillId="2" borderId="13" xfId="0" applyFont="1" applyFill="1" applyBorder="1" applyAlignment="1" applyProtection="1">
      <alignment horizontal="center" vertical="center"/>
    </xf>
    <xf numFmtId="0" fontId="12" fillId="2" borderId="13" xfId="0" applyFont="1" applyFill="1" applyBorder="1" applyAlignment="1" applyProtection="1">
      <alignment vertical="center"/>
    </xf>
    <xf numFmtId="0" fontId="12" fillId="2" borderId="13" xfId="0" applyFont="1" applyFill="1" applyBorder="1" applyAlignment="1" applyProtection="1">
      <alignment horizontal="center" vertical="center" wrapText="1"/>
    </xf>
    <xf numFmtId="0" fontId="3" fillId="4" borderId="13" xfId="0" applyFont="1" applyFill="1" applyBorder="1" applyAlignment="1" applyProtection="1">
      <alignment horizontal="center" vertical="center"/>
    </xf>
    <xf numFmtId="0" fontId="2" fillId="4" borderId="13" xfId="0" applyFont="1" applyFill="1" applyBorder="1" applyAlignment="1" applyProtection="1">
      <alignment horizontal="center" vertical="center"/>
    </xf>
    <xf numFmtId="0" fontId="0" fillId="0" borderId="0" xfId="0" applyAlignment="1" applyProtection="1">
      <alignment vertical="center"/>
    </xf>
    <xf numFmtId="0" fontId="29" fillId="0" borderId="1" xfId="0" applyFont="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1" fontId="37" fillId="0" borderId="1" xfId="0" applyNumberFormat="1" applyFont="1" applyBorder="1" applyAlignment="1" applyProtection="1">
      <alignment horizontal="center" vertical="center"/>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9" fillId="3" borderId="1" xfId="0" applyFont="1" applyFill="1" applyBorder="1" applyAlignment="1" applyProtection="1">
      <alignment horizontal="center" vertical="center" wrapText="1"/>
      <protection locked="0"/>
    </xf>
    <xf numFmtId="0" fontId="9" fillId="3" borderId="13" xfId="0" applyFont="1" applyFill="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8" fillId="0" borderId="13" xfId="0" applyFont="1" applyBorder="1" applyAlignment="1" applyProtection="1">
      <alignment horizontal="center" vertical="center" wrapText="1"/>
      <protection locked="0"/>
    </xf>
    <xf numFmtId="0" fontId="35" fillId="0" borderId="3" xfId="0" applyFont="1" applyBorder="1" applyAlignment="1" applyProtection="1">
      <alignment horizontal="center" vertical="center" wrapText="1"/>
      <protection locked="0"/>
    </xf>
    <xf numFmtId="0" fontId="35" fillId="0" borderId="21" xfId="0" applyFont="1" applyBorder="1" applyAlignment="1" applyProtection="1">
      <alignment horizontal="center" vertical="center" wrapText="1"/>
      <protection locked="0"/>
    </xf>
    <xf numFmtId="0" fontId="35" fillId="0" borderId="14"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14" fontId="0" fillId="0" borderId="3" xfId="0" applyNumberFormat="1" applyBorder="1" applyAlignment="1" applyProtection="1">
      <alignment horizontal="center" vertical="center"/>
      <protection locked="0"/>
    </xf>
    <xf numFmtId="14" fontId="0" fillId="0" borderId="21" xfId="0" applyNumberFormat="1" applyBorder="1" applyAlignment="1" applyProtection="1">
      <alignment horizontal="center" vertical="center"/>
      <protection locked="0"/>
    </xf>
    <xf numFmtId="14" fontId="0" fillId="0" borderId="14" xfId="0" applyNumberForma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0" fillId="3" borderId="3" xfId="0" applyFont="1" applyFill="1" applyBorder="1" applyAlignment="1" applyProtection="1">
      <alignment horizontal="center" vertical="center" wrapText="1"/>
    </xf>
    <xf numFmtId="0" fontId="30" fillId="3" borderId="21" xfId="0" applyFont="1" applyFill="1" applyBorder="1" applyAlignment="1" applyProtection="1">
      <alignment horizontal="center" vertical="center" wrapText="1"/>
    </xf>
    <xf numFmtId="0" fontId="30" fillId="3" borderId="14" xfId="0" applyFont="1" applyFill="1" applyBorder="1" applyAlignment="1" applyProtection="1">
      <alignment horizontal="center" vertical="center" wrapText="1"/>
    </xf>
    <xf numFmtId="0" fontId="30" fillId="3" borderId="3" xfId="0" applyFont="1" applyFill="1" applyBorder="1" applyAlignment="1" applyProtection="1">
      <alignment horizontal="center" vertical="center"/>
    </xf>
    <xf numFmtId="0" fontId="30" fillId="3" borderId="21" xfId="0" applyFont="1" applyFill="1" applyBorder="1" applyAlignment="1" applyProtection="1">
      <alignment horizontal="center" vertical="center"/>
    </xf>
    <xf numFmtId="0" fontId="30" fillId="3" borderId="14" xfId="0" applyFont="1" applyFill="1" applyBorder="1" applyAlignment="1" applyProtection="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31" fillId="0" borderId="1" xfId="0" applyFont="1" applyBorder="1" applyAlignment="1" applyProtection="1">
      <alignment horizontal="center" vertical="center" textRotation="90" wrapText="1"/>
      <protection locked="0"/>
    </xf>
    <xf numFmtId="0" fontId="31" fillId="0" borderId="1" xfId="0" applyFont="1" applyBorder="1" applyAlignment="1" applyProtection="1">
      <alignment horizontal="center" vertical="center" wrapText="1"/>
    </xf>
    <xf numFmtId="1" fontId="31" fillId="0" borderId="1" xfId="0" applyNumberFormat="1" applyFont="1" applyBorder="1" applyAlignment="1" applyProtection="1">
      <alignment horizontal="center" vertical="center" wrapText="1"/>
    </xf>
    <xf numFmtId="0" fontId="0" fillId="0" borderId="1" xfId="0" applyBorder="1" applyAlignment="1" applyProtection="1">
      <alignment horizontal="center" vertical="top" wrapText="1"/>
      <protection locked="0"/>
    </xf>
    <xf numFmtId="0" fontId="36"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28" fillId="2" borderId="1" xfId="0" applyFont="1" applyFill="1" applyBorder="1" applyAlignment="1" applyProtection="1">
      <alignment horizontal="center" vertical="center"/>
    </xf>
    <xf numFmtId="0" fontId="32" fillId="0" borderId="1" xfId="0" applyFont="1" applyBorder="1" applyAlignment="1" applyProtection="1">
      <alignment horizontal="center" vertical="center" wrapText="1"/>
      <protection locked="0"/>
    </xf>
    <xf numFmtId="0" fontId="3" fillId="5" borderId="1"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2" fillId="5" borderId="1" xfId="0" applyFont="1" applyFill="1" applyBorder="1" applyAlignment="1" applyProtection="1">
      <alignment horizontal="center" vertical="center"/>
    </xf>
    <xf numFmtId="0" fontId="31" fillId="0" borderId="1" xfId="0" applyFont="1" applyFill="1" applyBorder="1" applyAlignment="1" applyProtection="1">
      <alignment horizontal="center" vertical="center" wrapText="1"/>
      <protection locked="0"/>
    </xf>
    <xf numFmtId="0" fontId="31" fillId="0" borderId="17" xfId="0" applyFont="1" applyFill="1" applyBorder="1" applyAlignment="1" applyProtection="1">
      <alignment horizontal="center" vertical="center" wrapText="1"/>
      <protection locked="0"/>
    </xf>
    <xf numFmtId="0" fontId="29" fillId="0" borderId="1" xfId="0" applyFont="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31" fillId="0" borderId="1" xfId="0" applyFont="1" applyBorder="1" applyAlignment="1" applyProtection="1">
      <alignment horizontal="center" vertical="center" wrapText="1"/>
      <protection locked="0"/>
    </xf>
    <xf numFmtId="0" fontId="31" fillId="0" borderId="17" xfId="0" applyFont="1" applyBorder="1" applyAlignment="1" applyProtection="1">
      <alignment horizontal="center" vertical="center" wrapText="1"/>
      <protection locked="0"/>
    </xf>
    <xf numFmtId="0" fontId="26" fillId="5" borderId="1" xfId="0" applyFont="1" applyFill="1" applyBorder="1" applyAlignment="1" applyProtection="1">
      <alignment horizontal="center" vertical="center"/>
    </xf>
    <xf numFmtId="0" fontId="22" fillId="0" borderId="1"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31" fillId="0" borderId="15" xfId="0" applyFont="1" applyBorder="1" applyAlignment="1" applyProtection="1">
      <alignment horizontal="center" vertical="center" wrapText="1"/>
      <protection locked="0"/>
    </xf>
    <xf numFmtId="0" fontId="28" fillId="5" borderId="1" xfId="0" applyFont="1" applyFill="1" applyBorder="1" applyAlignment="1" applyProtection="1">
      <alignment horizontal="center" vertical="center"/>
    </xf>
    <xf numFmtId="0" fontId="33" fillId="0" borderId="1" xfId="0" applyFont="1" applyFill="1"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0" fontId="29" fillId="0" borderId="1" xfId="0" applyFont="1" applyBorder="1" applyAlignment="1" applyProtection="1">
      <alignment horizontal="center" vertical="center" wrapText="1"/>
      <protection locked="0"/>
    </xf>
    <xf numFmtId="0" fontId="0" fillId="0" borderId="17" xfId="0" applyBorder="1" applyAlignment="1" applyProtection="1">
      <alignment horizontal="center" vertical="center"/>
      <protection locked="0"/>
    </xf>
    <xf numFmtId="0" fontId="29" fillId="0" borderId="1" xfId="0" applyFont="1" applyBorder="1" applyAlignment="1" applyProtection="1">
      <alignment vertical="center" wrapText="1"/>
      <protection locked="0"/>
    </xf>
    <xf numFmtId="0" fontId="7" fillId="3" borderId="1" xfId="0" applyFont="1" applyFill="1" applyBorder="1" applyAlignment="1" applyProtection="1">
      <alignment horizontal="justify" vertical="center" wrapText="1"/>
    </xf>
    <xf numFmtId="0" fontId="7" fillId="3" borderId="1"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xf>
    <xf numFmtId="0" fontId="19" fillId="2" borderId="13" xfId="0" applyFont="1" applyFill="1" applyBorder="1" applyAlignment="1" applyProtection="1">
      <alignment horizontal="center" vertical="center"/>
    </xf>
    <xf numFmtId="0" fontId="25" fillId="0" borderId="1" xfId="0" applyFont="1" applyFill="1" applyBorder="1" applyAlignment="1" applyProtection="1">
      <alignment horizontal="center" vertical="center" wrapText="1"/>
      <protection locked="0"/>
    </xf>
    <xf numFmtId="0" fontId="25" fillId="0" borderId="13"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protection locked="0"/>
    </xf>
    <xf numFmtId="0" fontId="25" fillId="0" borderId="13" xfId="0" applyFont="1" applyBorder="1" applyAlignment="1" applyProtection="1">
      <alignment horizontal="center" vertical="center" textRotation="90" wrapText="1"/>
      <protection locked="0"/>
    </xf>
    <xf numFmtId="0" fontId="2" fillId="2" borderId="1" xfId="0" applyFont="1" applyFill="1" applyBorder="1" applyAlignment="1" applyProtection="1">
      <alignment horizontal="center" vertical="center"/>
    </xf>
    <xf numFmtId="0" fontId="7" fillId="0" borderId="1" xfId="0" applyFont="1" applyBorder="1" applyAlignment="1" applyProtection="1">
      <alignment horizontal="left" vertical="center"/>
      <protection locked="0"/>
    </xf>
    <xf numFmtId="0" fontId="26" fillId="2" borderId="1" xfId="0" applyFont="1" applyFill="1" applyBorder="1" applyAlignment="1" applyProtection="1">
      <alignment horizontal="center" vertical="center"/>
    </xf>
    <xf numFmtId="0" fontId="24" fillId="3" borderId="11" xfId="0" applyFont="1" applyFill="1" applyBorder="1" applyAlignment="1" applyProtection="1">
      <alignment horizontal="center" vertical="center"/>
    </xf>
    <xf numFmtId="0" fontId="25" fillId="0" borderId="15" xfId="0" applyFont="1" applyFill="1" applyBorder="1" applyAlignment="1" applyProtection="1">
      <alignment horizontal="center" vertical="center" wrapText="1"/>
      <protection locked="0"/>
    </xf>
    <xf numFmtId="0" fontId="7" fillId="0" borderId="15" xfId="0" applyFont="1" applyBorder="1" applyAlignment="1" applyProtection="1">
      <alignment horizontal="center" vertical="center"/>
      <protection locked="0"/>
    </xf>
    <xf numFmtId="0" fontId="25" fillId="0" borderId="15" xfId="0" applyFont="1" applyBorder="1" applyAlignment="1" applyProtection="1">
      <alignment horizontal="center" vertical="center" wrapText="1"/>
      <protection locked="0"/>
    </xf>
    <xf numFmtId="0" fontId="16" fillId="0" borderId="15"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5" fillId="0" borderId="15"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9" fillId="0" borderId="1" xfId="0" applyFont="1" applyBorder="1" applyAlignment="1" applyProtection="1">
      <alignment horizontal="center" vertical="center"/>
    </xf>
    <xf numFmtId="0" fontId="10" fillId="4" borderId="13" xfId="0" applyFont="1" applyFill="1" applyBorder="1" applyAlignment="1" applyProtection="1">
      <alignment horizontal="center" vertical="center"/>
    </xf>
    <xf numFmtId="0" fontId="10" fillId="4" borderId="12" xfId="0" applyFont="1" applyFill="1" applyBorder="1" applyAlignment="1" applyProtection="1">
      <alignment horizontal="center" vertical="center"/>
    </xf>
    <xf numFmtId="0" fontId="10" fillId="0" borderId="4" xfId="0" applyFont="1" applyBorder="1" applyAlignment="1" applyProtection="1">
      <alignment horizontal="center" vertical="center"/>
    </xf>
    <xf numFmtId="0" fontId="10" fillId="0" borderId="9" xfId="0" applyFont="1" applyBorder="1" applyAlignment="1" applyProtection="1">
      <alignment horizontal="center" vertical="center"/>
    </xf>
    <xf numFmtId="0" fontId="10" fillId="0" borderId="5"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7" xfId="0" applyFont="1" applyBorder="1" applyAlignment="1" applyProtection="1">
      <alignment horizontal="center" vertical="center"/>
    </xf>
    <xf numFmtId="0" fontId="10" fillId="0" borderId="11" xfId="0" applyFont="1" applyBorder="1" applyAlignment="1" applyProtection="1">
      <alignment horizontal="center" vertical="center"/>
    </xf>
    <xf numFmtId="0" fontId="10" fillId="0" borderId="8" xfId="0" applyFont="1" applyBorder="1" applyAlignment="1" applyProtection="1">
      <alignment horizontal="center" vertical="center"/>
    </xf>
    <xf numFmtId="0" fontId="9" fillId="4" borderId="1" xfId="0" applyFont="1" applyFill="1" applyBorder="1" applyAlignment="1" applyProtection="1">
      <alignment horizontal="center" vertical="center" wrapText="1"/>
    </xf>
    <xf numFmtId="0" fontId="9" fillId="4" borderId="13"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wrapText="1"/>
    </xf>
    <xf numFmtId="0" fontId="11" fillId="4" borderId="13" xfId="0" applyFont="1" applyFill="1" applyBorder="1" applyAlignment="1" applyProtection="1">
      <alignment horizontal="center" vertical="center" wrapText="1"/>
    </xf>
    <xf numFmtId="0" fontId="11" fillId="4" borderId="12"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xf>
    <xf numFmtId="0" fontId="9" fillId="4" borderId="13" xfId="0" applyFont="1" applyFill="1" applyBorder="1" applyAlignment="1" applyProtection="1">
      <alignment horizontal="center" vertical="center"/>
    </xf>
    <xf numFmtId="0" fontId="3" fillId="4" borderId="13" xfId="0" applyFont="1" applyFill="1" applyBorder="1" applyAlignment="1" applyProtection="1">
      <alignment horizontal="center" vertical="center" wrapText="1"/>
    </xf>
    <xf numFmtId="0" fontId="3" fillId="4" borderId="12" xfId="0" applyFont="1" applyFill="1" applyBorder="1" applyAlignment="1" applyProtection="1">
      <alignment horizontal="center" vertical="center" wrapText="1"/>
    </xf>
    <xf numFmtId="0" fontId="6" fillId="3" borderId="1" xfId="0" applyFont="1" applyFill="1" applyBorder="1" applyAlignment="1" applyProtection="1">
      <alignment horizontal="left" vertical="center"/>
      <protection locked="0"/>
    </xf>
    <xf numFmtId="1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7" fillId="3" borderId="1" xfId="0" applyFont="1" applyFill="1" applyBorder="1" applyAlignment="1" applyProtection="1">
      <alignment horizontal="center" vertical="center"/>
    </xf>
    <xf numFmtId="0" fontId="9" fillId="0" borderId="10"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13" xfId="0" applyFont="1" applyBorder="1" applyAlignment="1" applyProtection="1">
      <alignment horizontal="center" vertical="center"/>
    </xf>
    <xf numFmtId="0" fontId="9" fillId="4" borderId="10" xfId="0" applyFont="1" applyFill="1" applyBorder="1" applyAlignment="1" applyProtection="1">
      <alignment horizontal="center" vertical="center"/>
    </xf>
    <xf numFmtId="0" fontId="21" fillId="4" borderId="10" xfId="0" applyFont="1" applyFill="1" applyBorder="1" applyAlignment="1" applyProtection="1">
      <alignment horizontal="center" vertical="center"/>
    </xf>
    <xf numFmtId="0" fontId="21" fillId="4" borderId="13" xfId="0" applyFont="1" applyFill="1" applyBorder="1" applyAlignment="1" applyProtection="1">
      <alignment horizontal="center" vertical="center"/>
    </xf>
    <xf numFmtId="0" fontId="9" fillId="0" borderId="7" xfId="0" applyFont="1" applyBorder="1" applyAlignment="1" applyProtection="1">
      <alignment horizontal="center" vertical="center"/>
    </xf>
    <xf numFmtId="0" fontId="9" fillId="0" borderId="11" xfId="0" applyFont="1" applyBorder="1" applyAlignment="1" applyProtection="1">
      <alignment horizontal="center" vertical="center"/>
    </xf>
    <xf numFmtId="0" fontId="9" fillId="0" borderId="8" xfId="0" applyFont="1" applyBorder="1" applyAlignment="1" applyProtection="1">
      <alignment horizontal="center" vertical="center"/>
    </xf>
    <xf numFmtId="0" fontId="9" fillId="0" borderId="1" xfId="0" applyFont="1" applyBorder="1" applyAlignment="1" applyProtection="1">
      <alignment horizontal="center" vertical="center" wrapText="1"/>
    </xf>
    <xf numFmtId="0" fontId="19" fillId="2" borderId="15" xfId="0" applyFont="1" applyFill="1" applyBorder="1" applyAlignment="1" applyProtection="1">
      <alignment horizontal="center" vertical="center"/>
    </xf>
    <xf numFmtId="0" fontId="19" fillId="5" borderId="1" xfId="0" applyFont="1" applyFill="1" applyBorder="1" applyAlignment="1" applyProtection="1">
      <alignment horizontal="center" vertical="center"/>
    </xf>
    <xf numFmtId="0" fontId="16" fillId="5" borderId="15" xfId="0" applyFont="1" applyFill="1" applyBorder="1" applyAlignment="1" applyProtection="1">
      <alignment horizontal="center" vertical="center"/>
    </xf>
    <xf numFmtId="0" fontId="16" fillId="5" borderId="1" xfId="0" applyFont="1" applyFill="1" applyBorder="1" applyAlignment="1" applyProtection="1">
      <alignment horizontal="center" vertical="center"/>
    </xf>
    <xf numFmtId="0" fontId="19" fillId="6" borderId="1" xfId="0" applyFont="1" applyFill="1" applyBorder="1" applyAlignment="1" applyProtection="1">
      <alignment horizontal="center" vertical="center"/>
    </xf>
    <xf numFmtId="0" fontId="16" fillId="2" borderId="1" xfId="0" applyFont="1" applyFill="1" applyBorder="1" applyAlignment="1" applyProtection="1">
      <alignment horizontal="center" vertical="center"/>
    </xf>
    <xf numFmtId="0" fontId="35" fillId="0" borderId="1" xfId="0" applyFont="1" applyBorder="1" applyAlignment="1" applyProtection="1">
      <alignment horizontal="center" vertical="center" wrapText="1"/>
      <protection locked="0"/>
    </xf>
    <xf numFmtId="0" fontId="15" fillId="0" borderId="1" xfId="0" applyFont="1" applyFill="1" applyBorder="1" applyAlignment="1" applyProtection="1">
      <alignment horizontal="center" vertical="center"/>
    </xf>
    <xf numFmtId="0" fontId="15" fillId="0" borderId="1" xfId="0" applyFont="1" applyFill="1" applyBorder="1" applyAlignment="1" applyProtection="1">
      <alignment horizontal="justify" vertical="center" wrapText="1"/>
      <protection locked="0"/>
    </xf>
    <xf numFmtId="0" fontId="15" fillId="0" borderId="1" xfId="0" applyFont="1" applyFill="1" applyBorder="1" applyAlignment="1" applyProtection="1">
      <alignment horizontal="justify" vertical="center" wrapText="1"/>
    </xf>
    <xf numFmtId="0" fontId="10" fillId="0" borderId="1" xfId="0" applyFont="1" applyFill="1" applyBorder="1" applyAlignment="1" applyProtection="1">
      <alignment horizontal="center" vertical="center" wrapText="1"/>
      <protection locked="0"/>
    </xf>
    <xf numFmtId="1" fontId="15" fillId="0" borderId="1" xfId="0" applyNumberFormat="1"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textRotation="90" wrapText="1"/>
      <protection locked="0"/>
    </xf>
    <xf numFmtId="0" fontId="16" fillId="0" borderId="1" xfId="0" applyFont="1" applyFill="1" applyBorder="1" applyAlignment="1" applyProtection="1">
      <alignment horizontal="center" vertical="center" wrapText="1"/>
    </xf>
    <xf numFmtId="1" fontId="20" fillId="0" borderId="1" xfId="0" applyNumberFormat="1" applyFont="1" applyFill="1" applyBorder="1" applyAlignment="1" applyProtection="1">
      <alignment horizontal="center" vertical="center"/>
    </xf>
    <xf numFmtId="1" fontId="16" fillId="0" borderId="1" xfId="0" applyNumberFormat="1" applyFont="1" applyFill="1" applyBorder="1" applyAlignment="1" applyProtection="1">
      <alignment horizontal="center" vertical="center" wrapText="1"/>
    </xf>
    <xf numFmtId="0" fontId="0" fillId="0" borderId="1" xfId="0" applyNumberFormat="1" applyBorder="1" applyAlignment="1" applyProtection="1">
      <alignment horizontal="center" vertical="center"/>
      <protection locked="0"/>
    </xf>
    <xf numFmtId="0" fontId="0" fillId="0" borderId="1" xfId="0" applyBorder="1" applyAlignment="1" applyProtection="1">
      <alignment horizontal="justify" vertical="center" wrapText="1"/>
      <protection locked="0"/>
    </xf>
    <xf numFmtId="17" fontId="0" fillId="0" borderId="1" xfId="0" applyNumberFormat="1" applyBorder="1" applyAlignment="1" applyProtection="1">
      <alignment horizontal="center" vertical="center"/>
      <protection locked="0"/>
    </xf>
    <xf numFmtId="0" fontId="29" fillId="0" borderId="1" xfId="0" applyFont="1" applyBorder="1" applyAlignment="1" applyProtection="1">
      <alignment horizontal="justify" vertical="top" wrapText="1"/>
      <protection locked="0"/>
    </xf>
    <xf numFmtId="0" fontId="15" fillId="0" borderId="1" xfId="0" applyFont="1" applyFill="1" applyBorder="1" applyAlignment="1" applyProtection="1">
      <alignment horizontal="justify" vertical="center"/>
    </xf>
    <xf numFmtId="0" fontId="15" fillId="0" borderId="1" xfId="0" applyFont="1" applyBorder="1" applyAlignment="1" applyProtection="1">
      <alignment horizontal="center" vertical="center"/>
    </xf>
    <xf numFmtId="0" fontId="32" fillId="0" borderId="1" xfId="0" applyFont="1" applyBorder="1" applyAlignment="1" applyProtection="1">
      <alignment horizontal="center" vertical="top" wrapText="1"/>
      <protection locked="0"/>
    </xf>
    <xf numFmtId="0" fontId="15" fillId="0" borderId="1" xfId="0" applyFont="1" applyBorder="1" applyAlignment="1" applyProtection="1">
      <alignment horizontal="justify" vertical="center" wrapText="1"/>
    </xf>
    <xf numFmtId="0" fontId="10" fillId="0" borderId="1" xfId="0" applyFont="1" applyBorder="1" applyAlignment="1" applyProtection="1">
      <alignment horizontal="center" vertical="center" wrapText="1"/>
      <protection locked="0"/>
    </xf>
    <xf numFmtId="1" fontId="15" fillId="0" borderId="1" xfId="0" applyNumberFormat="1" applyFont="1" applyBorder="1" applyAlignment="1" applyProtection="1">
      <alignment horizontal="center" vertical="center"/>
    </xf>
    <xf numFmtId="1" fontId="15" fillId="0" borderId="1" xfId="0" applyNumberFormat="1" applyFont="1" applyBorder="1" applyAlignment="1" applyProtection="1">
      <alignment horizontal="center" vertical="center"/>
    </xf>
    <xf numFmtId="0" fontId="15" fillId="0" borderId="1" xfId="0" applyFont="1" applyBorder="1" applyAlignment="1" applyProtection="1">
      <alignment horizontal="center" vertical="center" wrapText="1"/>
    </xf>
    <xf numFmtId="0" fontId="20" fillId="2" borderId="1" xfId="0" applyFont="1" applyFill="1" applyBorder="1" applyAlignment="1" applyProtection="1">
      <alignment horizontal="center" vertical="center" wrapText="1"/>
    </xf>
    <xf numFmtId="0" fontId="16" fillId="0" borderId="1" xfId="0" applyFont="1" applyBorder="1" applyAlignment="1" applyProtection="1">
      <alignment horizontal="center" vertical="center" textRotation="90" wrapText="1"/>
      <protection locked="0"/>
    </xf>
    <xf numFmtId="0" fontId="16" fillId="0" borderId="1" xfId="0" applyFont="1" applyBorder="1" applyAlignment="1" applyProtection="1">
      <alignment horizontal="center" vertical="center" wrapText="1"/>
    </xf>
    <xf numFmtId="1" fontId="20" fillId="0" borderId="1" xfId="0" applyNumberFormat="1" applyFont="1" applyBorder="1" applyAlignment="1" applyProtection="1">
      <alignment horizontal="center" vertical="center"/>
    </xf>
    <xf numFmtId="1" fontId="16" fillId="0" borderId="1" xfId="0" applyNumberFormat="1" applyFont="1" applyBorder="1" applyAlignment="1" applyProtection="1">
      <alignment horizontal="center" vertical="center" wrapText="1"/>
    </xf>
    <xf numFmtId="0" fontId="0" fillId="0" borderId="1" xfId="0" applyBorder="1" applyAlignment="1" applyProtection="1">
      <alignment horizontal="center"/>
      <protection locked="0"/>
    </xf>
    <xf numFmtId="0" fontId="32" fillId="0" borderId="1" xfId="0" applyFont="1" applyBorder="1" applyAlignment="1" applyProtection="1">
      <alignment horizontal="center" vertical="top"/>
      <protection locked="0"/>
    </xf>
    <xf numFmtId="0" fontId="16" fillId="0" borderId="1" xfId="0" applyFont="1" applyBorder="1" applyAlignment="1" applyProtection="1">
      <alignment horizontal="justify" vertical="center"/>
    </xf>
    <xf numFmtId="0" fontId="15" fillId="0" borderId="1" xfId="0" applyFont="1" applyBorder="1" applyAlignment="1" applyProtection="1">
      <alignment horizontal="justify" vertical="center"/>
    </xf>
    <xf numFmtId="0" fontId="7" fillId="0" borderId="1" xfId="0" applyFont="1" applyBorder="1" applyAlignment="1" applyProtection="1">
      <alignment horizontal="center" vertical="center"/>
    </xf>
    <xf numFmtId="0" fontId="32" fillId="0" borderId="1" xfId="0" applyFont="1" applyBorder="1" applyAlignment="1" applyProtection="1">
      <alignment horizontal="left" vertical="center" wrapText="1"/>
      <protection locked="0"/>
    </xf>
    <xf numFmtId="1" fontId="7" fillId="0" borderId="1" xfId="0" applyNumberFormat="1" applyFont="1" applyBorder="1" applyAlignment="1" applyProtection="1">
      <alignment horizontal="center" vertical="center"/>
    </xf>
    <xf numFmtId="1" fontId="7" fillId="0" borderId="1" xfId="0" applyNumberFormat="1" applyFont="1" applyBorder="1" applyAlignment="1" applyProtection="1">
      <alignment horizontal="center" vertical="center"/>
    </xf>
    <xf numFmtId="0" fontId="7" fillId="0" borderId="1" xfId="0" applyFont="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25" fillId="0" borderId="1" xfId="0" applyFont="1" applyBorder="1" applyAlignment="1" applyProtection="1">
      <alignment horizontal="center" vertical="center" textRotation="90" wrapText="1"/>
      <protection locked="0"/>
    </xf>
    <xf numFmtId="1" fontId="8" fillId="0" borderId="1" xfId="0" applyNumberFormat="1" applyFont="1" applyBorder="1" applyAlignment="1" applyProtection="1">
      <alignment horizontal="center" vertical="center"/>
    </xf>
    <xf numFmtId="1" fontId="25" fillId="0" borderId="1" xfId="0" applyNumberFormat="1" applyFont="1" applyBorder="1" applyAlignment="1" applyProtection="1">
      <alignment horizontal="center" vertical="center" wrapText="1"/>
    </xf>
    <xf numFmtId="0" fontId="32" fillId="0" borderId="1" xfId="0" applyFont="1" applyBorder="1" applyAlignment="1" applyProtection="1">
      <alignment horizontal="left" vertical="center"/>
      <protection locked="0"/>
    </xf>
    <xf numFmtId="0" fontId="9" fillId="0" borderId="1"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xf>
    <xf numFmtId="1" fontId="27" fillId="0" borderId="1" xfId="0" applyNumberFormat="1" applyFont="1" applyBorder="1" applyAlignment="1" applyProtection="1">
      <alignment horizontal="center" vertical="center"/>
    </xf>
    <xf numFmtId="0" fontId="33" fillId="0" borderId="1" xfId="0" applyFont="1" applyBorder="1" applyAlignment="1" applyProtection="1">
      <alignment horizontal="center" vertical="center"/>
      <protection locked="0"/>
    </xf>
    <xf numFmtId="0" fontId="10" fillId="0" borderId="23" xfId="0" applyFont="1" applyBorder="1" applyAlignment="1" applyProtection="1">
      <alignment horizontal="center" vertical="center" wrapText="1"/>
      <protection locked="0"/>
    </xf>
    <xf numFmtId="0" fontId="38" fillId="0" borderId="15" xfId="0" applyFont="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29" fillId="0" borderId="15" xfId="0" applyFont="1" applyBorder="1" applyAlignment="1" applyProtection="1">
      <alignment horizontal="center" vertical="center" wrapText="1"/>
      <protection locked="0"/>
    </xf>
    <xf numFmtId="0" fontId="15" fillId="0" borderId="15" xfId="0" applyFont="1" applyFill="1" applyBorder="1" applyAlignment="1" applyProtection="1">
      <alignment horizontal="center" vertical="center"/>
    </xf>
    <xf numFmtId="0" fontId="15" fillId="0" borderId="15" xfId="0" applyFont="1" applyFill="1" applyBorder="1" applyAlignment="1" applyProtection="1">
      <alignment horizontal="justify" vertical="center" wrapText="1"/>
      <protection locked="0"/>
    </xf>
    <xf numFmtId="0" fontId="15" fillId="0" borderId="15" xfId="0" applyFont="1" applyFill="1" applyBorder="1" applyAlignment="1" applyProtection="1">
      <alignment horizontal="justify" vertical="center" wrapText="1"/>
    </xf>
    <xf numFmtId="0" fontId="10" fillId="0" borderId="15" xfId="0" applyFont="1" applyFill="1" applyBorder="1" applyAlignment="1" applyProtection="1">
      <alignment horizontal="center" vertical="center" wrapText="1"/>
      <protection locked="0"/>
    </xf>
    <xf numFmtId="1" fontId="15" fillId="0" borderId="15" xfId="0" applyNumberFormat="1" applyFont="1" applyFill="1" applyBorder="1" applyAlignment="1" applyProtection="1">
      <alignment horizontal="center" vertical="center"/>
    </xf>
    <xf numFmtId="1" fontId="15" fillId="0" borderId="15" xfId="0" applyNumberFormat="1" applyFont="1" applyFill="1" applyBorder="1" applyAlignment="1" applyProtection="1">
      <alignment horizontal="center" vertical="center"/>
    </xf>
    <xf numFmtId="0" fontId="15" fillId="0" borderId="15" xfId="0" applyFont="1" applyFill="1" applyBorder="1" applyAlignment="1" applyProtection="1">
      <alignment horizontal="center" vertical="center" wrapText="1"/>
    </xf>
    <xf numFmtId="0" fontId="20" fillId="0" borderId="15" xfId="0" applyFont="1" applyFill="1" applyBorder="1" applyAlignment="1" applyProtection="1">
      <alignment horizontal="center" vertical="center" wrapText="1"/>
    </xf>
    <xf numFmtId="0" fontId="16" fillId="0" borderId="15" xfId="0" applyFont="1" applyFill="1" applyBorder="1" applyAlignment="1" applyProtection="1">
      <alignment horizontal="center" vertical="center" textRotation="90" wrapText="1"/>
      <protection locked="0"/>
    </xf>
    <xf numFmtId="0" fontId="16" fillId="0" borderId="15" xfId="0" applyFont="1" applyFill="1" applyBorder="1" applyAlignment="1" applyProtection="1">
      <alignment horizontal="center" vertical="center" wrapText="1"/>
    </xf>
    <xf numFmtId="1" fontId="20" fillId="0" borderId="15" xfId="0" applyNumberFormat="1" applyFont="1" applyFill="1" applyBorder="1" applyAlignment="1" applyProtection="1">
      <alignment horizontal="center" vertical="center"/>
    </xf>
    <xf numFmtId="1" fontId="16" fillId="0" borderId="15" xfId="0" applyNumberFormat="1" applyFont="1" applyFill="1" applyBorder="1" applyAlignment="1" applyProtection="1">
      <alignment horizontal="center" vertical="center" wrapText="1"/>
    </xf>
    <xf numFmtId="0" fontId="0" fillId="0" borderId="15" xfId="0" applyBorder="1" applyAlignment="1" applyProtection="1">
      <alignment horizontal="center" vertical="top" wrapText="1"/>
      <protection locked="0"/>
    </xf>
    <xf numFmtId="0" fontId="0" fillId="0" borderId="15" xfId="0" applyNumberFormat="1" applyBorder="1" applyAlignment="1" applyProtection="1">
      <alignment horizontal="center" vertical="center"/>
      <protection locked="0"/>
    </xf>
    <xf numFmtId="0" fontId="0" fillId="0" borderId="15" xfId="0" applyBorder="1" applyAlignment="1" applyProtection="1">
      <alignment horizontal="justify" vertical="center" wrapText="1"/>
      <protection locked="0"/>
    </xf>
    <xf numFmtId="17" fontId="0" fillId="0" borderId="15" xfId="0" applyNumberFormat="1" applyBorder="1" applyAlignment="1" applyProtection="1">
      <alignment horizontal="center" vertical="center"/>
      <protection locked="0"/>
    </xf>
    <xf numFmtId="0" fontId="29" fillId="0" borderId="15" xfId="0" applyFont="1" applyBorder="1" applyAlignment="1" applyProtection="1">
      <alignment horizontal="justify" vertical="top" wrapText="1"/>
      <protection locked="0"/>
    </xf>
    <xf numFmtId="0" fontId="0" fillId="0" borderId="24" xfId="0" applyBorder="1" applyAlignment="1" applyProtection="1">
      <alignment horizontal="left" vertical="center" wrapText="1"/>
      <protection locked="0"/>
    </xf>
    <xf numFmtId="0" fontId="10" fillId="0" borderId="18" xfId="0" applyFont="1" applyBorder="1" applyAlignment="1" applyProtection="1">
      <alignment horizontal="center" vertical="center" wrapText="1"/>
      <protection locked="0"/>
    </xf>
    <xf numFmtId="0" fontId="0" fillId="0" borderId="19" xfId="0" applyBorder="1" applyAlignment="1" applyProtection="1">
      <alignment horizontal="left" vertical="center" wrapText="1"/>
      <protection locked="0"/>
    </xf>
    <xf numFmtId="0" fontId="0" fillId="0" borderId="19" xfId="0" applyBorder="1" applyAlignment="1" applyProtection="1">
      <alignment horizontal="center"/>
      <protection locked="0"/>
    </xf>
    <xf numFmtId="0" fontId="0" fillId="0" borderId="19" xfId="0" applyBorder="1" applyAlignment="1" applyProtection="1">
      <alignment horizontal="left" vertical="center"/>
      <protection locked="0"/>
    </xf>
    <xf numFmtId="0" fontId="7" fillId="3" borderId="19" xfId="0" applyFont="1" applyFill="1" applyBorder="1" applyAlignment="1" applyProtection="1">
      <alignment horizontal="justify" vertical="center" wrapText="1"/>
    </xf>
    <xf numFmtId="0" fontId="10" fillId="0" borderId="25" xfId="0"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19" fillId="7" borderId="1" xfId="0" applyFont="1" applyFill="1" applyBorder="1" applyAlignment="1" applyProtection="1">
      <alignment horizontal="center" vertical="center"/>
    </xf>
    <xf numFmtId="0" fontId="36" fillId="7" borderId="1" xfId="0" applyFont="1" applyFill="1" applyBorder="1" applyAlignment="1" applyProtection="1">
      <alignment horizontal="center" vertical="center"/>
    </xf>
    <xf numFmtId="0" fontId="10" fillId="0" borderId="20" xfId="0" applyFont="1" applyBorder="1" applyAlignment="1" applyProtection="1">
      <alignment horizontal="center" vertical="center" wrapText="1"/>
      <protection locked="0"/>
    </xf>
    <xf numFmtId="0" fontId="38" fillId="0" borderId="13" xfId="0" applyFont="1" applyBorder="1" applyAlignment="1" applyProtection="1">
      <alignment horizontal="center" vertical="center"/>
      <protection locked="0"/>
    </xf>
    <xf numFmtId="0" fontId="7" fillId="0" borderId="13" xfId="0" applyFont="1" applyBorder="1" applyAlignment="1" applyProtection="1">
      <alignment horizontal="center" vertical="center"/>
    </xf>
    <xf numFmtId="0" fontId="32" fillId="0" borderId="13" xfId="0" applyFont="1" applyBorder="1" applyAlignment="1" applyProtection="1">
      <alignment horizontal="center" vertical="top" wrapText="1"/>
      <protection locked="0"/>
    </xf>
    <xf numFmtId="0" fontId="15" fillId="0" borderId="13" xfId="0" applyFont="1" applyBorder="1" applyAlignment="1" applyProtection="1">
      <alignment horizontal="justify" vertical="center" wrapText="1"/>
    </xf>
    <xf numFmtId="0" fontId="1" fillId="0" borderId="13" xfId="0" applyFont="1" applyBorder="1" applyAlignment="1" applyProtection="1">
      <alignment horizontal="center" vertical="center" wrapText="1"/>
      <protection locked="0"/>
    </xf>
    <xf numFmtId="1"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0" fontId="25" fillId="0" borderId="13" xfId="0" applyFont="1" applyBorder="1" applyAlignment="1" applyProtection="1">
      <alignment horizontal="center" vertical="center" wrapText="1"/>
    </xf>
    <xf numFmtId="1" fontId="27" fillId="0" borderId="13" xfId="0" applyNumberFormat="1" applyFont="1" applyBorder="1" applyAlignment="1" applyProtection="1">
      <alignment horizontal="center" vertical="center"/>
    </xf>
    <xf numFmtId="1" fontId="25" fillId="0" borderId="13" xfId="0" applyNumberFormat="1" applyFont="1" applyBorder="1" applyAlignment="1" applyProtection="1">
      <alignment horizontal="center" vertical="center" wrapText="1"/>
    </xf>
    <xf numFmtId="0" fontId="33" fillId="0" borderId="13" xfId="0" applyFont="1" applyBorder="1" applyAlignment="1" applyProtection="1">
      <alignment horizontal="center" vertical="center"/>
      <protection locked="0"/>
    </xf>
    <xf numFmtId="0" fontId="7" fillId="3" borderId="13" xfId="0" applyFont="1" applyFill="1" applyBorder="1" applyAlignment="1" applyProtection="1">
      <alignment horizontal="justify" vertical="center" wrapText="1"/>
    </xf>
    <xf numFmtId="0" fontId="7" fillId="3" borderId="13" xfId="0" applyFont="1" applyFill="1" applyBorder="1" applyAlignment="1" applyProtection="1">
      <alignment horizontal="center" vertical="center" wrapText="1"/>
    </xf>
    <xf numFmtId="0" fontId="7" fillId="3" borderId="16" xfId="0" applyFont="1" applyFill="1" applyBorder="1" applyAlignment="1" applyProtection="1">
      <alignment horizontal="justify" vertical="center" wrapText="1"/>
    </xf>
    <xf numFmtId="0" fontId="39" fillId="2" borderId="7" xfId="0" applyFont="1" applyFill="1" applyBorder="1" applyAlignment="1" applyProtection="1">
      <alignment horizontal="center" vertical="center" wrapText="1"/>
    </xf>
    <xf numFmtId="0" fontId="39" fillId="2" borderId="11" xfId="0" applyFont="1" applyFill="1" applyBorder="1" applyAlignment="1" applyProtection="1">
      <alignment horizontal="center" vertical="center" wrapText="1"/>
    </xf>
    <xf numFmtId="0" fontId="39" fillId="2" borderId="8"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xf>
    <xf numFmtId="0" fontId="33" fillId="0" borderId="1" xfId="0" applyFont="1" applyBorder="1" applyAlignment="1" applyProtection="1">
      <alignment horizontal="center" vertical="center" textRotation="90" wrapText="1"/>
      <protection locked="0"/>
    </xf>
    <xf numFmtId="0" fontId="33" fillId="0" borderId="1" xfId="0" applyFont="1" applyBorder="1" applyAlignment="1" applyProtection="1">
      <alignment horizontal="center" vertical="center" wrapText="1"/>
    </xf>
    <xf numFmtId="1" fontId="0" fillId="0" borderId="1" xfId="0" applyNumberFormat="1" applyFont="1" applyBorder="1" applyAlignment="1" applyProtection="1">
      <alignment horizontal="center" vertical="center"/>
    </xf>
    <xf numFmtId="1" fontId="33" fillId="0" borderId="1" xfId="0" applyNumberFormat="1" applyFont="1" applyBorder="1" applyAlignment="1" applyProtection="1">
      <alignment horizontal="center" vertical="center" wrapText="1"/>
    </xf>
    <xf numFmtId="17" fontId="29" fillId="0" borderId="1" xfId="0" applyNumberFormat="1"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0" fontId="0" fillId="0" borderId="1" xfId="0" applyFont="1" applyBorder="1" applyAlignment="1" applyProtection="1">
      <alignment horizontal="center" vertical="center"/>
    </xf>
    <xf numFmtId="0" fontId="40"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29" fillId="0" borderId="1" xfId="0" applyFont="1" applyBorder="1" applyAlignment="1" applyProtection="1">
      <alignment horizontal="justify" vertical="center" wrapText="1"/>
    </xf>
    <xf numFmtId="1" fontId="0" fillId="0" borderId="1" xfId="0" applyNumberFormat="1" applyBorder="1" applyAlignment="1" applyProtection="1">
      <alignment horizontal="center" vertical="center"/>
    </xf>
    <xf numFmtId="1" fontId="0" fillId="0" borderId="1" xfId="0" applyNumberFormat="1" applyBorder="1" applyAlignment="1" applyProtection="1">
      <alignment horizontal="center" vertical="center"/>
    </xf>
    <xf numFmtId="0" fontId="0" fillId="0" borderId="1" xfId="0"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9" fillId="0" borderId="1" xfId="0" applyFont="1" applyBorder="1" applyAlignment="1" applyProtection="1">
      <alignment horizontal="left" vertical="top" wrapText="1"/>
      <protection locked="0"/>
    </xf>
    <xf numFmtId="0" fontId="29" fillId="0" borderId="1" xfId="0" applyFont="1" applyBorder="1" applyAlignment="1" applyProtection="1">
      <alignment horizontal="left" vertical="top"/>
      <protection locked="0"/>
    </xf>
    <xf numFmtId="0" fontId="29" fillId="0" borderId="1" xfId="0" applyFont="1" applyBorder="1" applyAlignment="1" applyProtection="1">
      <alignment horizontal="justify" vertical="center"/>
    </xf>
    <xf numFmtId="1" fontId="23" fillId="0" borderId="1" xfId="0" applyNumberFormat="1" applyFont="1" applyBorder="1" applyAlignment="1" applyProtection="1">
      <alignment horizontal="center" vertical="center"/>
    </xf>
    <xf numFmtId="0" fontId="41" fillId="2" borderId="1" xfId="0" applyFont="1" applyFill="1" applyBorder="1" applyAlignment="1" applyProtection="1">
      <alignment horizontal="center" vertical="center"/>
    </xf>
    <xf numFmtId="0" fontId="40" fillId="2" borderId="1" xfId="0" applyFont="1" applyFill="1" applyBorder="1" applyAlignment="1" applyProtection="1">
      <alignment horizontal="center" vertical="center"/>
    </xf>
    <xf numFmtId="0" fontId="34" fillId="0" borderId="1" xfId="0" applyFont="1" applyBorder="1" applyAlignment="1" applyProtection="1">
      <alignment horizontal="center" vertical="center" wrapText="1"/>
      <protection locked="0"/>
    </xf>
    <xf numFmtId="1" fontId="32" fillId="0" borderId="1" xfId="0" applyNumberFormat="1" applyFont="1" applyBorder="1" applyAlignment="1" applyProtection="1">
      <alignment horizontal="center" vertical="center"/>
    </xf>
    <xf numFmtId="0" fontId="34" fillId="0" borderId="1" xfId="0" applyFont="1" applyBorder="1" applyAlignment="1" applyProtection="1">
      <alignment horizontal="center" vertical="center"/>
      <protection locked="0"/>
    </xf>
    <xf numFmtId="0" fontId="29" fillId="0" borderId="1" xfId="0" applyFont="1" applyBorder="1" applyAlignment="1" applyProtection="1">
      <alignment horizontal="justify" vertical="top" wrapText="1"/>
    </xf>
    <xf numFmtId="0" fontId="29" fillId="0" borderId="1" xfId="0" applyFont="1" applyBorder="1" applyAlignment="1" applyProtection="1">
      <alignment horizontal="justify" wrapText="1"/>
    </xf>
    <xf numFmtId="0" fontId="29" fillId="0" borderId="1" xfId="0" applyFont="1" applyBorder="1" applyAlignment="1" applyProtection="1">
      <alignment horizontal="justify"/>
    </xf>
    <xf numFmtId="0" fontId="40" fillId="0" borderId="1" xfId="0" applyFont="1" applyBorder="1" applyAlignment="1" applyProtection="1">
      <alignment horizontal="center" vertical="center" wrapText="1"/>
      <protection locked="0"/>
    </xf>
    <xf numFmtId="17" fontId="0" fillId="0" borderId="1" xfId="0" applyNumberFormat="1" applyBorder="1" applyAlignment="1" applyProtection="1">
      <alignment horizontal="center"/>
      <protection locked="0"/>
    </xf>
    <xf numFmtId="0" fontId="29" fillId="0" borderId="1" xfId="0" applyFont="1" applyBorder="1" applyAlignment="1" applyProtection="1">
      <alignment horizontal="justify" vertical="center" wrapText="1"/>
      <protection locked="0"/>
    </xf>
    <xf numFmtId="0" fontId="29" fillId="0" borderId="1" xfId="0" applyFont="1" applyBorder="1" applyAlignment="1" applyProtection="1">
      <alignment horizontal="justify" vertical="center"/>
      <protection locked="0"/>
    </xf>
    <xf numFmtId="1" fontId="29" fillId="0" borderId="1" xfId="0" applyNumberFormat="1" applyFont="1" applyBorder="1" applyAlignment="1" applyProtection="1">
      <alignment horizontal="center" vertical="center"/>
    </xf>
    <xf numFmtId="1" fontId="29" fillId="0" borderId="1" xfId="0" applyNumberFormat="1" applyFont="1" applyBorder="1" applyAlignment="1" applyProtection="1">
      <alignment horizontal="center" vertical="center"/>
    </xf>
    <xf numFmtId="0" fontId="29" fillId="0" borderId="1" xfId="0" applyFont="1" applyBorder="1" applyAlignment="1" applyProtection="1">
      <alignment horizontal="center" vertical="center" wrapText="1"/>
    </xf>
    <xf numFmtId="0" fontId="37" fillId="2" borderId="1" xfId="0" applyFont="1" applyFill="1" applyBorder="1" applyAlignment="1" applyProtection="1">
      <alignment horizontal="center" vertical="center" wrapText="1"/>
    </xf>
    <xf numFmtId="1" fontId="37" fillId="0" borderId="1" xfId="0" applyNumberFormat="1" applyFont="1" applyBorder="1" applyAlignment="1" applyProtection="1">
      <alignment horizontal="center" vertical="center"/>
    </xf>
    <xf numFmtId="0" fontId="29" fillId="0" borderId="1" xfId="0" applyFont="1" applyBorder="1" applyAlignment="1" applyProtection="1">
      <alignment horizontal="center" vertical="center"/>
    </xf>
    <xf numFmtId="0" fontId="29" fillId="0" borderId="1" xfId="0" applyFont="1" applyBorder="1" applyAlignment="1" applyProtection="1">
      <alignment horizontal="center" vertical="center"/>
    </xf>
    <xf numFmtId="0" fontId="29" fillId="0" borderId="1" xfId="0" applyFont="1" applyBorder="1" applyAlignment="1" applyProtection="1">
      <alignment horizontal="center" vertical="center" wrapText="1"/>
    </xf>
    <xf numFmtId="0" fontId="37" fillId="2" borderId="1" xfId="0" applyFont="1" applyFill="1" applyBorder="1" applyAlignment="1" applyProtection="1">
      <alignment horizontal="center" vertical="center" wrapText="1"/>
    </xf>
    <xf numFmtId="0" fontId="3" fillId="5" borderId="1" xfId="0" applyFont="1" applyFill="1" applyBorder="1" applyAlignment="1" applyProtection="1">
      <alignment vertical="center"/>
    </xf>
    <xf numFmtId="14"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wrapText="1"/>
      <protection locked="0"/>
    </xf>
    <xf numFmtId="0" fontId="7" fillId="3" borderId="15" xfId="0" applyFont="1" applyFill="1" applyBorder="1" applyAlignment="1" applyProtection="1">
      <alignment horizontal="center" vertical="center" wrapText="1"/>
      <protection locked="0"/>
    </xf>
    <xf numFmtId="0" fontId="7" fillId="0" borderId="15" xfId="0" applyFont="1" applyBorder="1" applyAlignment="1" applyProtection="1">
      <alignment horizontal="center" vertical="center"/>
    </xf>
    <xf numFmtId="0" fontId="19" fillId="7" borderId="15" xfId="0" applyFont="1" applyFill="1" applyBorder="1" applyAlignment="1" applyProtection="1">
      <alignment horizontal="center" vertical="center"/>
    </xf>
    <xf numFmtId="0" fontId="0" fillId="0" borderId="15" xfId="0" applyFont="1" applyBorder="1" applyAlignment="1" applyProtection="1">
      <alignment horizontal="center" vertical="center" wrapText="1"/>
    </xf>
    <xf numFmtId="0" fontId="1" fillId="0" borderId="15" xfId="0" applyFont="1" applyBorder="1" applyAlignment="1" applyProtection="1">
      <alignment horizontal="center" vertical="center" wrapText="1"/>
      <protection locked="0"/>
    </xf>
    <xf numFmtId="1" fontId="7" fillId="0" borderId="15" xfId="0" applyNumberFormat="1" applyFont="1" applyBorder="1" applyAlignment="1" applyProtection="1">
      <alignment horizontal="center" vertical="center"/>
    </xf>
    <xf numFmtId="1" fontId="7" fillId="0" borderId="15" xfId="0" applyNumberFormat="1" applyFont="1" applyBorder="1" applyAlignment="1" applyProtection="1">
      <alignment horizontal="center" vertical="center"/>
    </xf>
    <xf numFmtId="0" fontId="7" fillId="0" borderId="15" xfId="0" applyFont="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0" fontId="33" fillId="0" borderId="15" xfId="0" applyFont="1" applyBorder="1" applyAlignment="1" applyProtection="1">
      <alignment horizontal="center" vertical="center" textRotation="90" wrapText="1"/>
      <protection locked="0"/>
    </xf>
    <xf numFmtId="0" fontId="33" fillId="0" borderId="15" xfId="0" applyFont="1" applyBorder="1" applyAlignment="1" applyProtection="1">
      <alignment horizontal="center" vertical="center" wrapText="1"/>
    </xf>
    <xf numFmtId="1" fontId="0" fillId="0" borderId="15" xfId="0" applyNumberFormat="1" applyFont="1" applyBorder="1" applyAlignment="1" applyProtection="1">
      <alignment horizontal="center" vertical="center"/>
    </xf>
    <xf numFmtId="1" fontId="33" fillId="0" borderId="15" xfId="0" applyNumberFormat="1" applyFont="1" applyBorder="1" applyAlignment="1" applyProtection="1">
      <alignment horizontal="center" vertical="center" wrapText="1"/>
    </xf>
    <xf numFmtId="0" fontId="28" fillId="2" borderId="15" xfId="0" applyFont="1" applyFill="1" applyBorder="1" applyAlignment="1" applyProtection="1">
      <alignment horizontal="center" vertical="center"/>
    </xf>
    <xf numFmtId="17" fontId="29" fillId="0" borderId="15" xfId="0" applyNumberFormat="1" applyFont="1" applyBorder="1" applyAlignment="1" applyProtection="1">
      <alignment horizontal="center" vertical="center"/>
      <protection locked="0"/>
    </xf>
    <xf numFmtId="0" fontId="29" fillId="0" borderId="24" xfId="0" applyFont="1"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29" fillId="3" borderId="19" xfId="0" applyFont="1" applyFill="1" applyBorder="1" applyAlignment="1" applyProtection="1">
      <alignment horizontal="center" vertical="center" wrapText="1"/>
      <protection locked="0"/>
    </xf>
    <xf numFmtId="0" fontId="32" fillId="0" borderId="19" xfId="0" applyFont="1" applyBorder="1" applyAlignment="1" applyProtection="1">
      <alignment horizontal="center" vertical="center" wrapText="1"/>
      <protection locked="0"/>
    </xf>
    <xf numFmtId="0" fontId="35" fillId="0" borderId="17" xfId="0" applyFont="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29" fillId="0" borderId="17" xfId="0" applyFont="1" applyBorder="1" applyAlignment="1" applyProtection="1">
      <alignment horizontal="center" vertical="center"/>
    </xf>
    <xf numFmtId="0" fontId="36" fillId="2" borderId="17" xfId="0" applyFont="1" applyFill="1" applyBorder="1" applyAlignment="1" applyProtection="1">
      <alignment horizontal="center" vertical="center"/>
    </xf>
    <xf numFmtId="0" fontId="32" fillId="0" borderId="17" xfId="0" applyFont="1" applyBorder="1" applyAlignment="1" applyProtection="1">
      <alignment horizontal="center" vertical="center"/>
      <protection locked="0"/>
    </xf>
    <xf numFmtId="0" fontId="29" fillId="0" borderId="17" xfId="0" applyFont="1" applyBorder="1" applyAlignment="1" applyProtection="1">
      <alignment horizontal="justify" vertical="center" wrapText="1"/>
    </xf>
    <xf numFmtId="1" fontId="29" fillId="0" borderId="17" xfId="0" applyNumberFormat="1" applyFont="1" applyBorder="1" applyAlignment="1" applyProtection="1">
      <alignment horizontal="center" vertical="center"/>
    </xf>
    <xf numFmtId="0" fontId="29" fillId="0" borderId="17" xfId="0" applyFont="1" applyBorder="1" applyAlignment="1" applyProtection="1">
      <alignment horizontal="center" vertical="center" wrapText="1"/>
    </xf>
    <xf numFmtId="0" fontId="37" fillId="2" borderId="17" xfId="0" applyFont="1" applyFill="1" applyBorder="1" applyAlignment="1" applyProtection="1">
      <alignment horizontal="center" vertical="center" wrapText="1"/>
    </xf>
    <xf numFmtId="0" fontId="31" fillId="0" borderId="17" xfId="0" applyFont="1" applyBorder="1" applyAlignment="1" applyProtection="1">
      <alignment horizontal="center" vertical="center" textRotation="90" wrapText="1"/>
      <protection locked="0"/>
    </xf>
    <xf numFmtId="0" fontId="31" fillId="0" borderId="17" xfId="0" applyFont="1" applyBorder="1" applyAlignment="1" applyProtection="1">
      <alignment horizontal="center" vertical="center" wrapText="1"/>
    </xf>
    <xf numFmtId="1" fontId="37" fillId="0" borderId="17" xfId="0" applyNumberFormat="1" applyFont="1" applyBorder="1" applyAlignment="1" applyProtection="1">
      <alignment horizontal="center" vertical="center"/>
    </xf>
    <xf numFmtId="1" fontId="31" fillId="0" borderId="17" xfId="0" applyNumberFormat="1" applyFont="1" applyBorder="1" applyAlignment="1" applyProtection="1">
      <alignment horizontal="center" vertical="center" wrapText="1"/>
    </xf>
    <xf numFmtId="0" fontId="3" fillId="5" borderId="17" xfId="0" applyFont="1" applyFill="1" applyBorder="1" applyAlignment="1" applyProtection="1">
      <alignment vertical="center"/>
    </xf>
    <xf numFmtId="0" fontId="32" fillId="0" borderId="17" xfId="0" applyFont="1" applyBorder="1" applyAlignment="1" applyProtection="1">
      <alignment horizontal="center" vertical="center" wrapText="1"/>
      <protection locked="0"/>
    </xf>
    <xf numFmtId="0" fontId="32" fillId="0" borderId="22" xfId="0" applyFont="1" applyBorder="1" applyAlignment="1" applyProtection="1">
      <alignment horizontal="center" vertical="center" wrapText="1"/>
      <protection locked="0"/>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4">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s>
  <tableStyles count="0" defaultTableStyle="TableStyleMedium2" defaultPivotStyle="PivotStyleLight16"/>
  <colors>
    <mruColors>
      <color rgb="FFFF3399"/>
      <color rgb="FF66FF66"/>
      <color rgb="FFFF6600"/>
      <color rgb="FF0E15A2"/>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31752</xdr:rowOff>
    </xdr:from>
    <xdr:to>
      <xdr:col>35</xdr:col>
      <xdr:colOff>190500</xdr:colOff>
      <xdr:row>5</xdr:row>
      <xdr:rowOff>130736</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2"/>
          <a:ext cx="33885188" cy="1051484"/>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2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2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200" b="1" i="0" strike="noStrike">
                <a:solidFill>
                  <a:srgbClr val="000000"/>
                </a:solidFill>
                <a:latin typeface="Times New Roman"/>
                <a:cs typeface="Times New Roman"/>
              </a:rPr>
              <a:t>GESTIÓN</a:t>
            </a:r>
            <a:r>
              <a:rPr lang="es-ES" sz="1200" b="1" i="0" strike="noStrike" baseline="0">
                <a:solidFill>
                  <a:srgbClr val="000000"/>
                </a:solidFill>
                <a:latin typeface="Times New Roman"/>
                <a:cs typeface="Times New Roman"/>
              </a:rPr>
              <a:t> DE MEJORAMIENTO</a:t>
            </a:r>
            <a:endParaRPr lang="es-ES" sz="12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2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2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200" b="1" i="0" strike="noStrike">
                <a:solidFill>
                  <a:srgbClr val="000000"/>
                </a:solidFill>
                <a:latin typeface="Times New Roman"/>
                <a:cs typeface="Times New Roman"/>
              </a:rPr>
              <a:t>E-MEJ-FT-008</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02</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2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200" b="1" i="0" strike="noStrike">
                <a:solidFill>
                  <a:srgbClr val="000000"/>
                </a:solidFill>
                <a:latin typeface="Times New Roman"/>
                <a:cs typeface="Times New Roman"/>
              </a:rPr>
              <a:t>10/10/2017</a:t>
            </a:r>
          </a:p>
        </xdr:txBody>
      </xdr:sp>
    </xdr:grpSp>
    <xdr:clientData/>
  </xdr:twoCellAnchor>
  <xdr:twoCellAnchor editAs="oneCell">
    <xdr:from>
      <xdr:col>0</xdr:col>
      <xdr:colOff>1226485</xdr:colOff>
      <xdr:row>0</xdr:row>
      <xdr:rowOff>79375</xdr:rowOff>
    </xdr:from>
    <xdr:to>
      <xdr:col>0</xdr:col>
      <xdr:colOff>2337850</xdr:colOff>
      <xdr:row>5</xdr:row>
      <xdr:rowOff>122903</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5" y="79375"/>
          <a:ext cx="1108676" cy="965302"/>
        </a:xfrm>
        <a:prstGeom prst="rect">
          <a:avLst/>
        </a:prstGeom>
      </xdr:spPr>
    </xdr:pic>
    <xdr:clientData/>
  </xdr:twoCellAnchor>
  <xdr:twoCellAnchor>
    <xdr:from>
      <xdr:col>10</xdr:col>
      <xdr:colOff>1397000</xdr:colOff>
      <xdr:row>44</xdr:row>
      <xdr:rowOff>0</xdr:rowOff>
    </xdr:from>
    <xdr:to>
      <xdr:col>10</xdr:col>
      <xdr:colOff>2968625</xdr:colOff>
      <xdr:row>44</xdr:row>
      <xdr:rowOff>0</xdr:rowOff>
    </xdr:to>
    <xdr:cxnSp macro="">
      <xdr:nvCxnSpPr>
        <xdr:cNvPr id="17" name="Conector recto 46">
          <a:extLst>
            <a:ext uri="{FF2B5EF4-FFF2-40B4-BE49-F238E27FC236}">
              <a16:creationId xmlns:a16="http://schemas.microsoft.com/office/drawing/2014/main"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1428750</xdr:colOff>
      <xdr:row>45</xdr:row>
      <xdr:rowOff>1</xdr:rowOff>
    </xdr:from>
    <xdr:to>
      <xdr:col>11</xdr:col>
      <xdr:colOff>0</xdr:colOff>
      <xdr:row>45</xdr:row>
      <xdr:rowOff>15875</xdr:rowOff>
    </xdr:to>
    <xdr:cxnSp macro="">
      <xdr:nvCxnSpPr>
        <xdr:cNvPr id="18" name="Conector recto 54">
          <a:extLst>
            <a:ext uri="{FF2B5EF4-FFF2-40B4-BE49-F238E27FC236}">
              <a16:creationId xmlns:a16="http://schemas.microsoft.com/office/drawing/2014/main"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29"/>
  <sheetViews>
    <sheetView tabSelected="1" view="pageBreakPreview" topLeftCell="A102" zoomScale="40" zoomScaleSheetLayoutView="40" workbookViewId="0">
      <selection activeCell="XFD62" sqref="XFD62"/>
    </sheetView>
  </sheetViews>
  <sheetFormatPr baseColWidth="10" defaultColWidth="10.85546875" defaultRowHeight="15" x14ac:dyDescent="0.25"/>
  <cols>
    <col min="1" max="1" width="37.140625" style="8" customWidth="1"/>
    <col min="2" max="2" width="31" style="8" customWidth="1"/>
    <col min="3" max="3" width="28.7109375" style="8" customWidth="1"/>
    <col min="4" max="4" width="19.7109375" style="8" customWidth="1"/>
    <col min="5" max="5" width="25" style="8" customWidth="1"/>
    <col min="6" max="6" width="20.42578125" style="8" customWidth="1"/>
    <col min="7" max="7" width="2" style="8" hidden="1" customWidth="1"/>
    <col min="8" max="8" width="18.28515625" style="8" customWidth="1"/>
    <col min="9" max="9" width="11.42578125" style="8" hidden="1" customWidth="1"/>
    <col min="10" max="10" width="10.42578125" style="8" hidden="1" customWidth="1"/>
    <col min="11" max="11" width="17.140625" style="8" customWidth="1"/>
    <col min="12" max="12" width="42" style="8" customWidth="1"/>
    <col min="13" max="13" width="44.7109375" style="8" customWidth="1"/>
    <col min="14" max="14" width="9.42578125" style="8" customWidth="1"/>
    <col min="15" max="20" width="11.42578125" style="8" hidden="1" customWidth="1"/>
    <col min="21" max="21" width="2.42578125" style="8" hidden="1" customWidth="1"/>
    <col min="22" max="22" width="10.42578125" style="8" customWidth="1"/>
    <col min="23" max="23" width="16.85546875" style="8" customWidth="1"/>
    <col min="24" max="24" width="11.42578125" style="8" hidden="1" customWidth="1"/>
    <col min="25" max="25" width="16.7109375" style="8" customWidth="1"/>
    <col min="26" max="26" width="11.42578125" style="8" hidden="1" customWidth="1"/>
    <col min="27" max="27" width="0.42578125" style="8" customWidth="1"/>
    <col min="28" max="28" width="16.42578125" style="8" customWidth="1"/>
    <col min="29" max="29" width="22.42578125" style="8" customWidth="1"/>
    <col min="30" max="30" width="15.28515625" style="8" customWidth="1"/>
    <col min="31" max="31" width="29.42578125" style="8" customWidth="1"/>
    <col min="32" max="32" width="22.28515625" style="8" customWidth="1"/>
    <col min="33" max="33" width="17.7109375" style="8" bestFit="1" customWidth="1"/>
    <col min="34" max="34" width="24.85546875" style="8" customWidth="1"/>
    <col min="35" max="35" width="19.140625" style="8" customWidth="1"/>
    <col min="36" max="36" width="24.28515625" style="8" customWidth="1"/>
    <col min="37" max="16378" width="0" style="8" hidden="1" customWidth="1"/>
    <col min="16379" max="16379" width="11.140625" style="8" hidden="1" customWidth="1"/>
    <col min="16380" max="16384" width="10.85546875" style="8"/>
  </cols>
  <sheetData>
    <row r="1" spans="1:36 16376:16379" s="7" customFormat="1" ht="14.25" customHeight="1"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XEV1" s="1" t="s">
        <v>1</v>
      </c>
      <c r="XEW1" s="2" t="s">
        <v>2</v>
      </c>
      <c r="XEX1" s="6"/>
    </row>
    <row r="2" spans="1:36 16376:16379" s="7" customFormat="1" ht="14.25" customHeight="1"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XEV2" s="7" t="s">
        <v>17</v>
      </c>
      <c r="XEW2" s="7">
        <v>5</v>
      </c>
      <c r="XEX2" s="3"/>
    </row>
    <row r="3" spans="1:36 16376:16379" s="7" customFormat="1" ht="14.25" customHeight="1"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XEV3" s="7" t="s">
        <v>16</v>
      </c>
      <c r="XEW3" s="7">
        <v>4</v>
      </c>
      <c r="XEX3" s="3"/>
    </row>
    <row r="4" spans="1:36 16376:16379" s="7" customFormat="1" ht="14.25" customHeight="1" x14ac:dyDescent="0.2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XEV4" s="7" t="s">
        <v>15</v>
      </c>
      <c r="XEW4" s="7">
        <v>3</v>
      </c>
      <c r="XEX4" s="3"/>
    </row>
    <row r="5" spans="1:36 16376:16379" s="7" customFormat="1" ht="14.25" customHeigh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XEV5" s="7" t="s">
        <v>14</v>
      </c>
      <c r="XEW5" s="7">
        <v>2</v>
      </c>
      <c r="XEX5" s="3"/>
    </row>
    <row r="6" spans="1:36 16376:16379" s="7" customFormat="1" ht="14.25" customHeight="1"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XEV6" s="7" t="s">
        <v>13</v>
      </c>
      <c r="XEW6" s="7">
        <v>1</v>
      </c>
      <c r="XEX6" s="3"/>
    </row>
    <row r="7" spans="1:36 16376:16379" s="7" customFormat="1" ht="47.25" customHeight="1" x14ac:dyDescent="0.25">
      <c r="A7" s="104" t="s">
        <v>188</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XEX7" s="3"/>
    </row>
    <row r="8" spans="1:36 16376:16379" ht="33" customHeight="1" x14ac:dyDescent="0.25">
      <c r="A8" s="135" t="s">
        <v>52</v>
      </c>
      <c r="B8" s="135"/>
      <c r="C8" s="136">
        <v>43496</v>
      </c>
      <c r="D8" s="137"/>
      <c r="E8" s="137"/>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XEV8" s="112" t="s">
        <v>0</v>
      </c>
      <c r="XEW8" s="113"/>
    </row>
    <row r="9" spans="1:36 16376:16379" x14ac:dyDescent="0.25">
      <c r="A9" s="114" t="s">
        <v>44</v>
      </c>
      <c r="B9" s="114"/>
      <c r="C9" s="114"/>
      <c r="D9" s="114"/>
      <c r="E9" s="114"/>
      <c r="F9" s="114" t="s">
        <v>21</v>
      </c>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5" t="s">
        <v>27</v>
      </c>
      <c r="AH9" s="117" t="s">
        <v>31</v>
      </c>
      <c r="AI9" s="118"/>
      <c r="AJ9" s="119"/>
      <c r="XEV9" s="112" t="s">
        <v>2</v>
      </c>
      <c r="XEW9" s="113"/>
    </row>
    <row r="10" spans="1:36 16376:16379" s="10" customFormat="1" ht="14.25" x14ac:dyDescent="0.25">
      <c r="A10" s="126" t="s">
        <v>48</v>
      </c>
      <c r="B10" s="127" t="s">
        <v>49</v>
      </c>
      <c r="C10" s="126" t="s">
        <v>32</v>
      </c>
      <c r="D10" s="126" t="s">
        <v>33</v>
      </c>
      <c r="E10" s="131" t="s">
        <v>34</v>
      </c>
      <c r="F10" s="114" t="s">
        <v>22</v>
      </c>
      <c r="G10" s="114"/>
      <c r="H10" s="114"/>
      <c r="I10" s="114"/>
      <c r="J10" s="114"/>
      <c r="K10" s="114"/>
      <c r="L10" s="133" t="s">
        <v>25</v>
      </c>
      <c r="M10" s="114" t="s">
        <v>24</v>
      </c>
      <c r="N10" s="114"/>
      <c r="O10" s="114"/>
      <c r="P10" s="114"/>
      <c r="Q10" s="114"/>
      <c r="R10" s="114"/>
      <c r="S10" s="114"/>
      <c r="T10" s="114"/>
      <c r="U10" s="114"/>
      <c r="V10" s="114"/>
      <c r="W10" s="114"/>
      <c r="X10" s="114"/>
      <c r="Y10" s="114"/>
      <c r="Z10" s="114"/>
      <c r="AA10" s="114"/>
      <c r="AB10" s="114"/>
      <c r="AC10" s="114"/>
      <c r="AD10" s="114"/>
      <c r="AE10" s="114"/>
      <c r="AF10" s="114"/>
      <c r="AG10" s="116"/>
      <c r="AH10" s="120"/>
      <c r="AI10" s="121"/>
      <c r="AJ10" s="122"/>
      <c r="XEV10" s="9" t="s">
        <v>18</v>
      </c>
      <c r="XEW10" s="9" t="s">
        <v>20</v>
      </c>
      <c r="XEX10" s="9" t="s">
        <v>19</v>
      </c>
    </row>
    <row r="11" spans="1:36 16376:16379" s="10" customFormat="1" ht="15" customHeight="1" x14ac:dyDescent="0.25">
      <c r="A11" s="126"/>
      <c r="B11" s="128"/>
      <c r="C11" s="126"/>
      <c r="D11" s="126"/>
      <c r="E11" s="131"/>
      <c r="F11" s="139" t="s">
        <v>35</v>
      </c>
      <c r="G11" s="139"/>
      <c r="H11" s="139"/>
      <c r="I11" s="139"/>
      <c r="J11" s="139"/>
      <c r="K11" s="139"/>
      <c r="L11" s="134"/>
      <c r="M11" s="140" t="s">
        <v>45</v>
      </c>
      <c r="N11" s="142" t="s">
        <v>23</v>
      </c>
      <c r="O11" s="11"/>
      <c r="P11" s="11"/>
      <c r="Q11" s="11"/>
      <c r="R11" s="11"/>
      <c r="S11" s="11"/>
      <c r="T11" s="11"/>
      <c r="U11" s="11"/>
      <c r="V11" s="143" t="s">
        <v>37</v>
      </c>
      <c r="W11" s="145" t="s">
        <v>36</v>
      </c>
      <c r="X11" s="146"/>
      <c r="Y11" s="146"/>
      <c r="Z11" s="146"/>
      <c r="AA11" s="146"/>
      <c r="AB11" s="147"/>
      <c r="AC11" s="129" t="s">
        <v>50</v>
      </c>
      <c r="AD11" s="148" t="s">
        <v>41</v>
      </c>
      <c r="AE11" s="148"/>
      <c r="AF11" s="148"/>
      <c r="AG11" s="116"/>
      <c r="AH11" s="123"/>
      <c r="AI11" s="124"/>
      <c r="AJ11" s="125"/>
      <c r="XEV11" s="10">
        <v>5</v>
      </c>
      <c r="XEW11" s="10">
        <v>10</v>
      </c>
      <c r="XEX11" s="10">
        <v>20</v>
      </c>
    </row>
    <row r="12" spans="1:36 16376:16379" s="10" customFormat="1" ht="32.25" customHeight="1" thickBot="1" x14ac:dyDescent="0.3">
      <c r="A12" s="127"/>
      <c r="B12" s="128"/>
      <c r="C12" s="127"/>
      <c r="D12" s="127"/>
      <c r="E12" s="132"/>
      <c r="F12" s="4" t="s">
        <v>8</v>
      </c>
      <c r="G12" s="12"/>
      <c r="H12" s="4" t="s">
        <v>9</v>
      </c>
      <c r="I12" s="13"/>
      <c r="J12" s="13"/>
      <c r="K12" s="17" t="s">
        <v>10</v>
      </c>
      <c r="L12" s="134"/>
      <c r="M12" s="141"/>
      <c r="N12" s="132"/>
      <c r="O12" s="18"/>
      <c r="P12" s="18"/>
      <c r="Q12" s="18"/>
      <c r="R12" s="18"/>
      <c r="S12" s="18"/>
      <c r="T12" s="18"/>
      <c r="U12" s="18"/>
      <c r="V12" s="144"/>
      <c r="W12" s="19" t="s">
        <v>8</v>
      </c>
      <c r="X12" s="20"/>
      <c r="Y12" s="21" t="s">
        <v>9</v>
      </c>
      <c r="Z12" s="22"/>
      <c r="AA12" s="18"/>
      <c r="AB12" s="23" t="s">
        <v>10</v>
      </c>
      <c r="AC12" s="130"/>
      <c r="AD12" s="15" t="s">
        <v>38</v>
      </c>
      <c r="AE12" s="16" t="s">
        <v>39</v>
      </c>
      <c r="AF12" s="16" t="s">
        <v>40</v>
      </c>
      <c r="AG12" s="116"/>
      <c r="AH12" s="24" t="s">
        <v>39</v>
      </c>
      <c r="AI12" s="25" t="s">
        <v>42</v>
      </c>
      <c r="AJ12" s="24" t="s">
        <v>43</v>
      </c>
      <c r="XEV12" s="10" t="s">
        <v>11</v>
      </c>
      <c r="XEW12" s="10" t="s">
        <v>12</v>
      </c>
      <c r="XEX12" s="10" t="s">
        <v>9</v>
      </c>
      <c r="XEY12" s="10" t="s">
        <v>8</v>
      </c>
    </row>
    <row r="13" spans="1:36 16376:16379" s="14" customFormat="1" ht="64.5" customHeight="1" x14ac:dyDescent="0.25">
      <c r="A13" s="202" t="s">
        <v>189</v>
      </c>
      <c r="B13" s="203" t="s">
        <v>55</v>
      </c>
      <c r="C13" s="204" t="s">
        <v>56</v>
      </c>
      <c r="D13" s="204" t="s">
        <v>57</v>
      </c>
      <c r="E13" s="205" t="s">
        <v>58</v>
      </c>
      <c r="F13" s="108" t="s">
        <v>14</v>
      </c>
      <c r="G13" s="110" t="str">
        <f>IF(F13="(1) RARA VEZ","1", IF(F13="(2) IMPROBABLE","2",IF(F13="(3) POSIBLE","3",IF(F13="(4) PROBABLE","4",IF(F13="(5) CASI SEGURO","5","")))))</f>
        <v>2</v>
      </c>
      <c r="H13" s="108" t="s">
        <v>20</v>
      </c>
      <c r="I13" s="206" t="str">
        <f>IF(H13="(5) MODERADO","5", IF(H13="(10) MAYOR","10",IF(H13="(20) CATASTROFICO","20","")))</f>
        <v>10</v>
      </c>
      <c r="J13" s="206">
        <f>G13*I13</f>
        <v>20</v>
      </c>
      <c r="K13" s="149">
        <v>20</v>
      </c>
      <c r="L13" s="207" t="s">
        <v>60</v>
      </c>
      <c r="M13" s="208" t="s">
        <v>6</v>
      </c>
      <c r="N13" s="209" t="s">
        <v>11</v>
      </c>
      <c r="O13" s="210">
        <f>IF(N13="SÍ",15,"0")</f>
        <v>15</v>
      </c>
      <c r="P13" s="211">
        <f>SUM(O13:O19)</f>
        <v>85</v>
      </c>
      <c r="Q13" s="212">
        <f>IF(AND($P13&gt;=0,$P13&lt;=50),0,IF(AND($P13&gt;50,$P13&lt;=75),1,IF(AND($P13&gt;75,$P13&lt;=100),2,"")))</f>
        <v>2</v>
      </c>
      <c r="R13" s="212">
        <f>$G13-$Q13</f>
        <v>0</v>
      </c>
      <c r="S13" s="213">
        <f>IF($R13&lt;=0,1,$R13)</f>
        <v>1</v>
      </c>
      <c r="T13" s="212">
        <f>$I13-$Q13</f>
        <v>8</v>
      </c>
      <c r="U13" s="213">
        <f>IF($T13=19,10,IF($T13=18,5,IF($T13=9,5,IF($T13=8,5,I13))))</f>
        <v>5</v>
      </c>
      <c r="V13" s="214" t="s">
        <v>8</v>
      </c>
      <c r="W13" s="215" t="str">
        <f>IF(AND($V13="PROBABILIDAD",$S13=1),$XEV$6,IF(AND($V13="PROBABILIDAD",$S13=2),$XEV$5,IF(AND($V13="PROBABILIDAD",$S13=3),$XEV$4,IF(AND($V13="PROBABILIDAD",$S13=4),$XEV$3,IF(AND($V13="PROBABILIDAD",$S13=5),$XEV$2,$F13)))))</f>
        <v>(1) RARA VEZ</v>
      </c>
      <c r="X13" s="216">
        <f>IF($V13="PROBABILIDAD",$S13,$G13)</f>
        <v>1</v>
      </c>
      <c r="Y13" s="217" t="str">
        <f>IF(AND($V13="IMPACTO",$T13=18),$XEV$10,IF(AND($V13="IMPACTO",$T13=19),$XEW$10,IF(AND($V13="IMPACTO",$T13=20),$XEX$10,IF(AND($V13="IMPACTO",$T13&lt;10),$XEV$10,$H13))))</f>
        <v>(10) MAYOR</v>
      </c>
      <c r="Z13" s="206" t="str">
        <f>IF($V13="IMPACTO",$U13,$I13)</f>
        <v>10</v>
      </c>
      <c r="AA13" s="206">
        <f>$X13*$Z13</f>
        <v>10</v>
      </c>
      <c r="AB13" s="151">
        <f>$AA13</f>
        <v>10</v>
      </c>
      <c r="AC13" s="218" t="s">
        <v>61</v>
      </c>
      <c r="AD13" s="219">
        <v>2019</v>
      </c>
      <c r="AE13" s="220" t="s">
        <v>62</v>
      </c>
      <c r="AF13" s="204" t="s">
        <v>63</v>
      </c>
      <c r="AG13" s="221"/>
      <c r="AH13" s="222"/>
      <c r="AI13" s="204"/>
      <c r="AJ13" s="223"/>
    </row>
    <row r="14" spans="1:36 16376:16379" s="14" customFormat="1" ht="64.5" customHeight="1" x14ac:dyDescent="0.25">
      <c r="A14" s="224"/>
      <c r="B14" s="98"/>
      <c r="C14" s="59"/>
      <c r="D14" s="58"/>
      <c r="E14" s="73"/>
      <c r="F14" s="109"/>
      <c r="G14" s="111"/>
      <c r="H14" s="109"/>
      <c r="I14" s="156"/>
      <c r="J14" s="156"/>
      <c r="K14" s="90"/>
      <c r="L14" s="157"/>
      <c r="M14" s="158" t="s">
        <v>7</v>
      </c>
      <c r="N14" s="159" t="s">
        <v>11</v>
      </c>
      <c r="O14" s="160">
        <f>IF(N14="SÍ",5,"0")</f>
        <v>5</v>
      </c>
      <c r="P14" s="156"/>
      <c r="Q14" s="161"/>
      <c r="R14" s="161"/>
      <c r="S14" s="162"/>
      <c r="T14" s="161"/>
      <c r="U14" s="162"/>
      <c r="V14" s="163"/>
      <c r="W14" s="164"/>
      <c r="X14" s="165"/>
      <c r="Y14" s="166"/>
      <c r="Z14" s="156"/>
      <c r="AA14" s="156"/>
      <c r="AB14" s="152"/>
      <c r="AC14" s="63"/>
      <c r="AD14" s="167"/>
      <c r="AE14" s="168"/>
      <c r="AF14" s="58"/>
      <c r="AG14" s="167"/>
      <c r="AH14" s="170"/>
      <c r="AI14" s="58"/>
      <c r="AJ14" s="225"/>
    </row>
    <row r="15" spans="1:36 16376:16379" s="14" customFormat="1" ht="64.5" customHeight="1" x14ac:dyDescent="0.25">
      <c r="A15" s="224"/>
      <c r="B15" s="98"/>
      <c r="C15" s="59"/>
      <c r="D15" s="58"/>
      <c r="E15" s="73"/>
      <c r="F15" s="109"/>
      <c r="G15" s="111"/>
      <c r="H15" s="109"/>
      <c r="I15" s="156"/>
      <c r="J15" s="156"/>
      <c r="K15" s="90" t="s">
        <v>59</v>
      </c>
      <c r="L15" s="157"/>
      <c r="M15" s="171" t="s">
        <v>3</v>
      </c>
      <c r="N15" s="159" t="s">
        <v>12</v>
      </c>
      <c r="O15" s="160" t="str">
        <f>IF(N15="SÍ",15,"0")</f>
        <v>0</v>
      </c>
      <c r="P15" s="156"/>
      <c r="Q15" s="161"/>
      <c r="R15" s="161"/>
      <c r="S15" s="162"/>
      <c r="T15" s="161"/>
      <c r="U15" s="162"/>
      <c r="V15" s="163"/>
      <c r="W15" s="164"/>
      <c r="X15" s="165"/>
      <c r="Y15" s="166"/>
      <c r="Z15" s="156"/>
      <c r="AA15" s="156"/>
      <c r="AB15" s="150" t="str">
        <f>IF(AND($AA13&gt;=5,$AA13&lt;=10),"BAJA",IF(AND($AA13&gt;=15,$AA13&lt;=25),"MODERADA",IF(AND($AA13&gt;=30,$AA13&lt;=50),"ALTA",IF(AND($AA13&gt;=60,$AA13&lt;=100),"EXTREMA",""))))</f>
        <v>BAJA</v>
      </c>
      <c r="AC15" s="63"/>
      <c r="AD15" s="167"/>
      <c r="AE15" s="168"/>
      <c r="AF15" s="58"/>
      <c r="AG15" s="167"/>
      <c r="AH15" s="170"/>
      <c r="AI15" s="58"/>
      <c r="AJ15" s="225"/>
    </row>
    <row r="16" spans="1:36 16376:16379" s="14" customFormat="1" ht="64.5" customHeight="1" x14ac:dyDescent="0.25">
      <c r="A16" s="224"/>
      <c r="B16" s="98"/>
      <c r="C16" s="59"/>
      <c r="D16" s="58"/>
      <c r="E16" s="73"/>
      <c r="F16" s="109"/>
      <c r="G16" s="111"/>
      <c r="H16" s="109"/>
      <c r="I16" s="156"/>
      <c r="J16" s="156"/>
      <c r="K16" s="90"/>
      <c r="L16" s="157"/>
      <c r="M16" s="171" t="s">
        <v>4</v>
      </c>
      <c r="N16" s="159" t="s">
        <v>11</v>
      </c>
      <c r="O16" s="160">
        <f>IF(N16="SÍ",10,"0")</f>
        <v>10</v>
      </c>
      <c r="P16" s="156"/>
      <c r="Q16" s="161"/>
      <c r="R16" s="161"/>
      <c r="S16" s="162"/>
      <c r="T16" s="161"/>
      <c r="U16" s="162"/>
      <c r="V16" s="163"/>
      <c r="W16" s="164"/>
      <c r="X16" s="165"/>
      <c r="Y16" s="166"/>
      <c r="Z16" s="156"/>
      <c r="AA16" s="156"/>
      <c r="AB16" s="150"/>
      <c r="AC16" s="63"/>
      <c r="AD16" s="167"/>
      <c r="AE16" s="168"/>
      <c r="AF16" s="58"/>
      <c r="AG16" s="167"/>
      <c r="AH16" s="170"/>
      <c r="AI16" s="58"/>
      <c r="AJ16" s="225"/>
    </row>
    <row r="17" spans="1:36" s="14" customFormat="1" ht="64.5" customHeight="1" x14ac:dyDescent="0.25">
      <c r="A17" s="224"/>
      <c r="B17" s="98"/>
      <c r="C17" s="59"/>
      <c r="D17" s="58"/>
      <c r="E17" s="73"/>
      <c r="F17" s="109"/>
      <c r="G17" s="111"/>
      <c r="H17" s="109"/>
      <c r="I17" s="156"/>
      <c r="J17" s="156"/>
      <c r="K17" s="90"/>
      <c r="L17" s="157"/>
      <c r="M17" s="158" t="s">
        <v>30</v>
      </c>
      <c r="N17" s="159" t="s">
        <v>11</v>
      </c>
      <c r="O17" s="160">
        <f>IF(N17="SÍ",15,"0")</f>
        <v>15</v>
      </c>
      <c r="P17" s="156"/>
      <c r="Q17" s="161"/>
      <c r="R17" s="161"/>
      <c r="S17" s="162"/>
      <c r="T17" s="161"/>
      <c r="U17" s="162"/>
      <c r="V17" s="163"/>
      <c r="W17" s="164"/>
      <c r="X17" s="165"/>
      <c r="Y17" s="166"/>
      <c r="Z17" s="156"/>
      <c r="AA17" s="156"/>
      <c r="AB17" s="150"/>
      <c r="AC17" s="63"/>
      <c r="AD17" s="167"/>
      <c r="AE17" s="168"/>
      <c r="AF17" s="58"/>
      <c r="AG17" s="167"/>
      <c r="AH17" s="170"/>
      <c r="AI17" s="58"/>
      <c r="AJ17" s="225"/>
    </row>
    <row r="18" spans="1:36" s="14" customFormat="1" ht="64.5" customHeight="1" x14ac:dyDescent="0.25">
      <c r="A18" s="224"/>
      <c r="B18" s="98"/>
      <c r="C18" s="59"/>
      <c r="D18" s="58"/>
      <c r="E18" s="73"/>
      <c r="F18" s="109"/>
      <c r="G18" s="111"/>
      <c r="H18" s="109"/>
      <c r="I18" s="156"/>
      <c r="J18" s="156"/>
      <c r="K18" s="90"/>
      <c r="L18" s="157"/>
      <c r="M18" s="158" t="s">
        <v>5</v>
      </c>
      <c r="N18" s="159" t="s">
        <v>11</v>
      </c>
      <c r="O18" s="160">
        <f>IF(N18="SÍ",10,"0")</f>
        <v>10</v>
      </c>
      <c r="P18" s="156"/>
      <c r="Q18" s="161"/>
      <c r="R18" s="161"/>
      <c r="S18" s="162"/>
      <c r="T18" s="161"/>
      <c r="U18" s="162"/>
      <c r="V18" s="163"/>
      <c r="W18" s="164"/>
      <c r="X18" s="165"/>
      <c r="Y18" s="166"/>
      <c r="Z18" s="156"/>
      <c r="AA18" s="156"/>
      <c r="AB18" s="150"/>
      <c r="AC18" s="63"/>
      <c r="AD18" s="167"/>
      <c r="AE18" s="168"/>
      <c r="AF18" s="58"/>
      <c r="AG18" s="167"/>
      <c r="AH18" s="170"/>
      <c r="AI18" s="58"/>
      <c r="AJ18" s="225"/>
    </row>
    <row r="19" spans="1:36" s="14" customFormat="1" ht="42" customHeight="1" x14ac:dyDescent="0.25">
      <c r="A19" s="224"/>
      <c r="B19" s="98"/>
      <c r="C19" s="59"/>
      <c r="D19" s="58"/>
      <c r="E19" s="73"/>
      <c r="F19" s="109"/>
      <c r="G19" s="111"/>
      <c r="H19" s="109"/>
      <c r="I19" s="156"/>
      <c r="J19" s="156"/>
      <c r="K19" s="90"/>
      <c r="L19" s="157"/>
      <c r="M19" s="158" t="s">
        <v>29</v>
      </c>
      <c r="N19" s="159" t="s">
        <v>11</v>
      </c>
      <c r="O19" s="160">
        <f>IF(N19="SÍ",30,"0")</f>
        <v>30</v>
      </c>
      <c r="P19" s="156"/>
      <c r="Q19" s="161"/>
      <c r="R19" s="161"/>
      <c r="S19" s="162"/>
      <c r="T19" s="161"/>
      <c r="U19" s="162"/>
      <c r="V19" s="163"/>
      <c r="W19" s="164"/>
      <c r="X19" s="165"/>
      <c r="Y19" s="166"/>
      <c r="Z19" s="156"/>
      <c r="AA19" s="156"/>
      <c r="AB19" s="150"/>
      <c r="AC19" s="63"/>
      <c r="AD19" s="167"/>
      <c r="AE19" s="168"/>
      <c r="AF19" s="58"/>
      <c r="AG19" s="167"/>
      <c r="AH19" s="170"/>
      <c r="AI19" s="58"/>
      <c r="AJ19" s="225"/>
    </row>
    <row r="20" spans="1:36" s="14" customFormat="1" ht="64.5" customHeight="1" x14ac:dyDescent="0.25">
      <c r="A20" s="224"/>
      <c r="B20" s="98" t="s">
        <v>64</v>
      </c>
      <c r="C20" s="31" t="s">
        <v>65</v>
      </c>
      <c r="D20" s="58" t="s">
        <v>66</v>
      </c>
      <c r="E20" s="85" t="s">
        <v>67</v>
      </c>
      <c r="F20" s="83" t="s">
        <v>15</v>
      </c>
      <c r="G20" s="38" t="s">
        <v>68</v>
      </c>
      <c r="H20" s="37" t="s">
        <v>19</v>
      </c>
      <c r="I20" s="172" t="str">
        <f>IF(H20="(5) MODERADO","5", IF(H20="(10) MAYOR","10",IF(H20="(20) CATASTROFICO","20","")))</f>
        <v>20</v>
      </c>
      <c r="J20" s="172">
        <f>G20*I20</f>
        <v>60</v>
      </c>
      <c r="K20" s="153">
        <f>+J20</f>
        <v>60</v>
      </c>
      <c r="L20" s="173" t="s">
        <v>69</v>
      </c>
      <c r="M20" s="174" t="s">
        <v>6</v>
      </c>
      <c r="N20" s="175" t="s">
        <v>11</v>
      </c>
      <c r="O20" s="176">
        <f>IF(N20="SÍ",15,"0")</f>
        <v>15</v>
      </c>
      <c r="P20" s="177">
        <f>SUM(O20:O26)</f>
        <v>85</v>
      </c>
      <c r="Q20" s="178">
        <f>IF(AND($P20&gt;=0,$P20&lt;=50),0,IF(AND($P20&gt;50,$P20&lt;=75),1,IF(AND($P20&gt;75,$P20&lt;=100),2,"")))</f>
        <v>2</v>
      </c>
      <c r="R20" s="178">
        <f>$G20-$Q20</f>
        <v>1</v>
      </c>
      <c r="S20" s="179">
        <f>IF($R20&lt;=0,1,$R20)</f>
        <v>1</v>
      </c>
      <c r="T20" s="178">
        <f>$I20-$Q20</f>
        <v>18</v>
      </c>
      <c r="U20" s="179">
        <f>IF($T20=19,10,IF($T20=18,5,IF($T20=9,5,IF($T20=8,5,I20))))</f>
        <v>5</v>
      </c>
      <c r="V20" s="180" t="s">
        <v>8</v>
      </c>
      <c r="W20" s="181" t="str">
        <f>IF(AND($V20="PROBABILIDAD",$S20=1),$XEV$6,IF(AND($V20="PROBABILIDAD",$S20=2),$XEV$5,IF(AND($V20="PROBABILIDAD",$S20=3),$XEV$4,IF(AND($V20="PROBABILIDAD",$S20=4),$XEV$3,IF(AND($V20="PROBABILIDAD",$S20=5),$XEV$2,$F20)))))</f>
        <v>(1) RARA VEZ</v>
      </c>
      <c r="X20" s="182">
        <f>IF($V20="PROBABILIDAD",$S20,$G20)</f>
        <v>1</v>
      </c>
      <c r="Y20" s="183" t="str">
        <f>IF(AND($V20="IMPACTO",$T20=18),$XEV$10,IF(AND($V20="IMPACTO",$T20=19),$XEW$10,IF(AND($V20="IMPACTO",$T20=20),$XEX$10,IF(AND($V20="IMPACTO",$T20&lt;10),$XEV$10,$H20))))</f>
        <v>(20) CATASTROFICO</v>
      </c>
      <c r="Z20" s="172" t="str">
        <f>IF($V20="IMPACTO",$U20,$I20)</f>
        <v>20</v>
      </c>
      <c r="AA20" s="172">
        <f>$X20*$Z20</f>
        <v>20</v>
      </c>
      <c r="AB20" s="154">
        <f>$AA20</f>
        <v>20</v>
      </c>
      <c r="AC20" s="63" t="s">
        <v>105</v>
      </c>
      <c r="AD20" s="58" t="s">
        <v>106</v>
      </c>
      <c r="AE20" s="58" t="s">
        <v>107</v>
      </c>
      <c r="AF20" s="63" t="s">
        <v>108</v>
      </c>
      <c r="AG20" s="184"/>
      <c r="AH20" s="184"/>
      <c r="AI20" s="184"/>
      <c r="AJ20" s="226"/>
    </row>
    <row r="21" spans="1:36" s="14" customFormat="1" ht="64.5" customHeight="1" x14ac:dyDescent="0.25">
      <c r="A21" s="224"/>
      <c r="B21" s="98"/>
      <c r="C21" s="32"/>
      <c r="D21" s="58"/>
      <c r="E21" s="73"/>
      <c r="F21" s="83"/>
      <c r="G21" s="38"/>
      <c r="H21" s="37"/>
      <c r="I21" s="172"/>
      <c r="J21" s="172"/>
      <c r="K21" s="153"/>
      <c r="L21" s="185"/>
      <c r="M21" s="174" t="s">
        <v>7</v>
      </c>
      <c r="N21" s="175" t="s">
        <v>11</v>
      </c>
      <c r="O21" s="176">
        <f>IF(N21="SÍ",5,"0")</f>
        <v>5</v>
      </c>
      <c r="P21" s="172"/>
      <c r="Q21" s="178"/>
      <c r="R21" s="178"/>
      <c r="S21" s="179"/>
      <c r="T21" s="178"/>
      <c r="U21" s="179"/>
      <c r="V21" s="180"/>
      <c r="W21" s="181"/>
      <c r="X21" s="182"/>
      <c r="Y21" s="183"/>
      <c r="Z21" s="172"/>
      <c r="AA21" s="172"/>
      <c r="AB21" s="154"/>
      <c r="AC21" s="63"/>
      <c r="AD21" s="58"/>
      <c r="AE21" s="58"/>
      <c r="AF21" s="63"/>
      <c r="AG21" s="184"/>
      <c r="AH21" s="184"/>
      <c r="AI21" s="184"/>
      <c r="AJ21" s="226"/>
    </row>
    <row r="22" spans="1:36" s="14" customFormat="1" ht="39" customHeight="1" x14ac:dyDescent="0.25">
      <c r="A22" s="224"/>
      <c r="B22" s="98"/>
      <c r="C22" s="32"/>
      <c r="D22" s="58"/>
      <c r="E22" s="73"/>
      <c r="F22" s="83"/>
      <c r="G22" s="38"/>
      <c r="H22" s="37"/>
      <c r="I22" s="172"/>
      <c r="J22" s="172"/>
      <c r="K22" s="153" t="str">
        <f>IF(AND(J20&gt;=5,J20&lt;=10),"BAJA",IF(AND(J20&gt;=15,J20&lt;=25),"MODERADA",IF(AND(J20&gt;=30,J20&lt;=50),"ALTA",IF(AND(J20&gt;=60,J20&lt;=100),"EXTREMA",""))))</f>
        <v>EXTREMA</v>
      </c>
      <c r="L22" s="185"/>
      <c r="M22" s="186" t="s">
        <v>3</v>
      </c>
      <c r="N22" s="175" t="s">
        <v>12</v>
      </c>
      <c r="O22" s="176" t="str">
        <f>IF(N22="SÍ",15,"0")</f>
        <v>0</v>
      </c>
      <c r="P22" s="172"/>
      <c r="Q22" s="178"/>
      <c r="R22" s="178"/>
      <c r="S22" s="179"/>
      <c r="T22" s="178"/>
      <c r="U22" s="179"/>
      <c r="V22" s="180"/>
      <c r="W22" s="181"/>
      <c r="X22" s="182"/>
      <c r="Y22" s="183"/>
      <c r="Z22" s="172"/>
      <c r="AA22" s="172"/>
      <c r="AB22" s="90" t="str">
        <f>IF(AND($AA20&gt;=5,$AA20&lt;=10),"BAJA",IF(AND($AA20&gt;=15,$AA20&lt;=25),"MODERADA",IF(AND($AA20&gt;=30,$AA20&lt;=50),"ALTA",IF(AND($AA20&gt;=60,$AA20&lt;=100),"EXTREMA",""))))</f>
        <v>MODERADA</v>
      </c>
      <c r="AC22" s="63"/>
      <c r="AD22" s="58"/>
      <c r="AE22" s="58"/>
      <c r="AF22" s="63"/>
      <c r="AG22" s="184"/>
      <c r="AH22" s="184"/>
      <c r="AI22" s="184"/>
      <c r="AJ22" s="226"/>
    </row>
    <row r="23" spans="1:36" s="14" customFormat="1" ht="37.5" customHeight="1" x14ac:dyDescent="0.25">
      <c r="A23" s="224"/>
      <c r="B23" s="98"/>
      <c r="C23" s="32"/>
      <c r="D23" s="58"/>
      <c r="E23" s="73"/>
      <c r="F23" s="83"/>
      <c r="G23" s="38"/>
      <c r="H23" s="37"/>
      <c r="I23" s="172"/>
      <c r="J23" s="172"/>
      <c r="K23" s="153"/>
      <c r="L23" s="185"/>
      <c r="M23" s="187" t="s">
        <v>4</v>
      </c>
      <c r="N23" s="175" t="s">
        <v>11</v>
      </c>
      <c r="O23" s="176">
        <f>IF(N23="SÍ",10,"0")</f>
        <v>10</v>
      </c>
      <c r="P23" s="172"/>
      <c r="Q23" s="178"/>
      <c r="R23" s="178"/>
      <c r="S23" s="179"/>
      <c r="T23" s="178"/>
      <c r="U23" s="179"/>
      <c r="V23" s="180"/>
      <c r="W23" s="181"/>
      <c r="X23" s="182"/>
      <c r="Y23" s="183"/>
      <c r="Z23" s="172"/>
      <c r="AA23" s="172"/>
      <c r="AB23" s="90"/>
      <c r="AC23" s="63"/>
      <c r="AD23" s="58"/>
      <c r="AE23" s="58"/>
      <c r="AF23" s="63"/>
      <c r="AG23" s="184"/>
      <c r="AH23" s="184"/>
      <c r="AI23" s="184"/>
      <c r="AJ23" s="226"/>
    </row>
    <row r="24" spans="1:36" s="14" customFormat="1" ht="55.5" customHeight="1" x14ac:dyDescent="0.25">
      <c r="A24" s="224"/>
      <c r="B24" s="98"/>
      <c r="C24" s="32"/>
      <c r="D24" s="58"/>
      <c r="E24" s="73"/>
      <c r="F24" s="83"/>
      <c r="G24" s="38"/>
      <c r="H24" s="37"/>
      <c r="I24" s="172"/>
      <c r="J24" s="172"/>
      <c r="K24" s="153"/>
      <c r="L24" s="185"/>
      <c r="M24" s="174" t="s">
        <v>30</v>
      </c>
      <c r="N24" s="175" t="s">
        <v>11</v>
      </c>
      <c r="O24" s="176">
        <f>IF(N24="SÍ",15,"0")</f>
        <v>15</v>
      </c>
      <c r="P24" s="172"/>
      <c r="Q24" s="178"/>
      <c r="R24" s="178"/>
      <c r="S24" s="179"/>
      <c r="T24" s="178"/>
      <c r="U24" s="179"/>
      <c r="V24" s="180"/>
      <c r="W24" s="181"/>
      <c r="X24" s="182"/>
      <c r="Y24" s="183"/>
      <c r="Z24" s="172"/>
      <c r="AA24" s="172"/>
      <c r="AB24" s="90"/>
      <c r="AC24" s="63"/>
      <c r="AD24" s="58"/>
      <c r="AE24" s="58"/>
      <c r="AF24" s="63"/>
      <c r="AG24" s="184"/>
      <c r="AH24" s="184"/>
      <c r="AI24" s="184"/>
      <c r="AJ24" s="226"/>
    </row>
    <row r="25" spans="1:36" s="14" customFormat="1" ht="64.5" customHeight="1" x14ac:dyDescent="0.25">
      <c r="A25" s="224"/>
      <c r="B25" s="98"/>
      <c r="C25" s="32"/>
      <c r="D25" s="58"/>
      <c r="E25" s="73"/>
      <c r="F25" s="83"/>
      <c r="G25" s="38"/>
      <c r="H25" s="37"/>
      <c r="I25" s="172"/>
      <c r="J25" s="172"/>
      <c r="K25" s="153"/>
      <c r="L25" s="185"/>
      <c r="M25" s="174" t="s">
        <v>5</v>
      </c>
      <c r="N25" s="175" t="s">
        <v>11</v>
      </c>
      <c r="O25" s="176">
        <f>IF(N25="SÍ",10,"0")</f>
        <v>10</v>
      </c>
      <c r="P25" s="172"/>
      <c r="Q25" s="178"/>
      <c r="R25" s="178"/>
      <c r="S25" s="179"/>
      <c r="T25" s="178"/>
      <c r="U25" s="179"/>
      <c r="V25" s="180"/>
      <c r="W25" s="181"/>
      <c r="X25" s="182"/>
      <c r="Y25" s="183"/>
      <c r="Z25" s="172"/>
      <c r="AA25" s="172"/>
      <c r="AB25" s="90"/>
      <c r="AC25" s="63"/>
      <c r="AD25" s="58"/>
      <c r="AE25" s="58"/>
      <c r="AF25" s="63"/>
      <c r="AG25" s="184"/>
      <c r="AH25" s="184"/>
      <c r="AI25" s="184"/>
      <c r="AJ25" s="226"/>
    </row>
    <row r="26" spans="1:36" s="14" customFormat="1" ht="34.5" customHeight="1" x14ac:dyDescent="0.25">
      <c r="A26" s="224"/>
      <c r="B26" s="98"/>
      <c r="C26" s="32"/>
      <c r="D26" s="58"/>
      <c r="E26" s="73"/>
      <c r="F26" s="83"/>
      <c r="G26" s="38"/>
      <c r="H26" s="37"/>
      <c r="I26" s="172"/>
      <c r="J26" s="172"/>
      <c r="K26" s="153"/>
      <c r="L26" s="185"/>
      <c r="M26" s="174" t="s">
        <v>29</v>
      </c>
      <c r="N26" s="175" t="s">
        <v>11</v>
      </c>
      <c r="O26" s="176">
        <f>IF(N26="SÍ",30,"0")</f>
        <v>30</v>
      </c>
      <c r="P26" s="172"/>
      <c r="Q26" s="178"/>
      <c r="R26" s="178"/>
      <c r="S26" s="179"/>
      <c r="T26" s="178"/>
      <c r="U26" s="179"/>
      <c r="V26" s="180"/>
      <c r="W26" s="181"/>
      <c r="X26" s="182"/>
      <c r="Y26" s="183"/>
      <c r="Z26" s="172"/>
      <c r="AA26" s="172"/>
      <c r="AB26" s="90"/>
      <c r="AC26" s="63"/>
      <c r="AD26" s="58"/>
      <c r="AE26" s="58"/>
      <c r="AF26" s="63"/>
      <c r="AG26" s="184"/>
      <c r="AH26" s="184"/>
      <c r="AI26" s="184"/>
      <c r="AJ26" s="226"/>
    </row>
    <row r="27" spans="1:36" ht="50.25" customHeight="1" x14ac:dyDescent="0.25">
      <c r="A27" s="224"/>
      <c r="B27" s="155" t="s">
        <v>70</v>
      </c>
      <c r="C27" s="31" t="s">
        <v>71</v>
      </c>
      <c r="D27" s="33" t="s">
        <v>72</v>
      </c>
      <c r="E27" s="33" t="s">
        <v>73</v>
      </c>
      <c r="F27" s="92" t="s">
        <v>13</v>
      </c>
      <c r="G27" s="94" t="str">
        <f>IF(F27="(1) RARA VEZ","1", IF(F27="(2) IMPROBABLE","2",IF(F27="(3) POSIBLE","3",IF(F27="(4) PROBABLE","4",IF(F27="(5) CASI SEGURO","5","")))))</f>
        <v>1</v>
      </c>
      <c r="H27" s="96" t="s">
        <v>20</v>
      </c>
      <c r="I27" s="188" t="str">
        <f>IF(H27="(5) MODERADO","5", IF(H27="(10) MAYOR","10",IF(H27="(20) CATASTROFICO","20","")))</f>
        <v>10</v>
      </c>
      <c r="J27" s="188">
        <f>G27*I27</f>
        <v>10</v>
      </c>
      <c r="K27" s="77">
        <f>+J27</f>
        <v>10</v>
      </c>
      <c r="L27" s="189" t="s">
        <v>74</v>
      </c>
      <c r="M27" s="174" t="s">
        <v>6</v>
      </c>
      <c r="N27" s="175" t="s">
        <v>11</v>
      </c>
      <c r="O27" s="190">
        <f>IF(N27="SÍ",15,"0")</f>
        <v>15</v>
      </c>
      <c r="P27" s="191">
        <f>SUM(O27:O33)</f>
        <v>70</v>
      </c>
      <c r="Q27" s="192">
        <f>IF(AND($P27&gt;=0,$P27&lt;=50),0,IF(AND($P27&gt;50,$P27&lt;=75),1,IF(AND($P27&gt;75,$P27&lt;=100),2,"")))</f>
        <v>1</v>
      </c>
      <c r="R27" s="192">
        <f>$G27-$Q27</f>
        <v>0</v>
      </c>
      <c r="S27" s="193">
        <f>IF($R27&lt;=0,1,$R27)</f>
        <v>1</v>
      </c>
      <c r="T27" s="192">
        <f>$I27-$Q27</f>
        <v>9</v>
      </c>
      <c r="U27" s="193">
        <f>IF($T27=19,10,IF($T27=18,5,IF($T27=9,5,IF($T27=8,5,I27))))</f>
        <v>5</v>
      </c>
      <c r="V27" s="194" t="s">
        <v>8</v>
      </c>
      <c r="W27" s="181" t="str">
        <f>IF(AND($V27="PROBABILIDAD",$S27=1),$XEV$6,IF(AND($V27="PROBABILIDAD",$S27=2),$XEV$5,IF(AND($V27="PROBABILIDAD",$S27=3),$XEV$4,IF(AND($V27="PROBABILIDAD",$S27=4),$XEV$3,IF(AND($V27="PROBABILIDAD",$S27=5),$XEV$2,$F27)))))</f>
        <v>(1) RARA VEZ</v>
      </c>
      <c r="X27" s="195">
        <f>IF($V27="PROBABILIDAD",$S27,$G27)</f>
        <v>1</v>
      </c>
      <c r="Y27" s="196" t="str">
        <f>IF(AND($V27="IMPACTO",$T27=18),$XAI$10,IF(AND($V27="IMPACTO",$T27=19),$XAJ$10,IF(AND($V27="IMPACTO",$T27=20),$XAK$10,IF(AND($V27="IMPACTO",$T27&lt;10),$XAI$10,$H27))))</f>
        <v>(10) MAYOR</v>
      </c>
      <c r="Z27" s="188" t="str">
        <f>IF($V27="IMPACTO",$U27,$I27)</f>
        <v>10</v>
      </c>
      <c r="AA27" s="188">
        <f>$X27*$Z27</f>
        <v>10</v>
      </c>
      <c r="AB27" s="82">
        <f>$AA27</f>
        <v>10</v>
      </c>
      <c r="AC27" s="31" t="s">
        <v>75</v>
      </c>
      <c r="AD27" s="59" t="s">
        <v>76</v>
      </c>
      <c r="AE27" s="31" t="s">
        <v>77</v>
      </c>
      <c r="AF27" s="31" t="s">
        <v>78</v>
      </c>
      <c r="AG27" s="184"/>
      <c r="AH27" s="184"/>
      <c r="AI27" s="184"/>
      <c r="AJ27" s="225" t="s">
        <v>79</v>
      </c>
    </row>
    <row r="28" spans="1:36" ht="48" customHeight="1" x14ac:dyDescent="0.25">
      <c r="A28" s="224"/>
      <c r="B28" s="155"/>
      <c r="C28" s="32"/>
      <c r="D28" s="33"/>
      <c r="E28" s="33"/>
      <c r="F28" s="92"/>
      <c r="G28" s="94"/>
      <c r="H28" s="96"/>
      <c r="I28" s="188"/>
      <c r="J28" s="188"/>
      <c r="K28" s="77"/>
      <c r="L28" s="197"/>
      <c r="M28" s="174" t="s">
        <v>7</v>
      </c>
      <c r="N28" s="175" t="s">
        <v>11</v>
      </c>
      <c r="O28" s="190">
        <f>IF(N28="SÍ",5,"0")</f>
        <v>5</v>
      </c>
      <c r="P28" s="188"/>
      <c r="Q28" s="192"/>
      <c r="R28" s="192"/>
      <c r="S28" s="193"/>
      <c r="T28" s="192"/>
      <c r="U28" s="193"/>
      <c r="V28" s="194"/>
      <c r="W28" s="181"/>
      <c r="X28" s="195"/>
      <c r="Y28" s="196"/>
      <c r="Z28" s="188"/>
      <c r="AA28" s="188"/>
      <c r="AB28" s="82"/>
      <c r="AC28" s="31"/>
      <c r="AD28" s="59"/>
      <c r="AE28" s="31"/>
      <c r="AF28" s="31"/>
      <c r="AG28" s="184"/>
      <c r="AH28" s="184"/>
      <c r="AI28" s="184"/>
      <c r="AJ28" s="227"/>
    </row>
    <row r="29" spans="1:36" ht="33" customHeight="1" x14ac:dyDescent="0.25">
      <c r="A29" s="224"/>
      <c r="B29" s="155"/>
      <c r="C29" s="32"/>
      <c r="D29" s="33"/>
      <c r="E29" s="33"/>
      <c r="F29" s="92"/>
      <c r="G29" s="94"/>
      <c r="H29" s="96"/>
      <c r="I29" s="188"/>
      <c r="J29" s="188"/>
      <c r="K29" s="70" t="str">
        <f>IF(AND(J27&gt;=5,J27&lt;=10),"BAJA",IF(AND(J27&gt;=15,J27&lt;=25),"MODERADA",IF(AND(J27&gt;=30,J27&lt;=50),"ALTA",IF(AND(J27&gt;=60,J27&lt;=100),"EXTREMA",""))))</f>
        <v>BAJA</v>
      </c>
      <c r="L29" s="197"/>
      <c r="M29" s="187" t="s">
        <v>3</v>
      </c>
      <c r="N29" s="198" t="s">
        <v>12</v>
      </c>
      <c r="O29" s="190" t="str">
        <f>IF(N29="SÍ",15,"0")</f>
        <v>0</v>
      </c>
      <c r="P29" s="188"/>
      <c r="Q29" s="192"/>
      <c r="R29" s="192"/>
      <c r="S29" s="193"/>
      <c r="T29" s="192"/>
      <c r="U29" s="193"/>
      <c r="V29" s="194"/>
      <c r="W29" s="181"/>
      <c r="X29" s="195"/>
      <c r="Y29" s="196"/>
      <c r="Z29" s="188"/>
      <c r="AA29" s="188"/>
      <c r="AB29" s="68" t="str">
        <f>IF(AND($AA27&gt;=5,$AA27&lt;=10),"BAJA",IF(AND($AA27&gt;=15,$AA27&lt;=25),"MODERADA",IF(AND($AA27&gt;=30,$AA27&lt;=50),"ALTA",IF(AND($AA27&gt;=60,$AA27&lt;=100),"EXTREMA",""))))</f>
        <v>BAJA</v>
      </c>
      <c r="AC29" s="31"/>
      <c r="AD29" s="59"/>
      <c r="AE29" s="31"/>
      <c r="AF29" s="31"/>
      <c r="AG29" s="184"/>
      <c r="AH29" s="184"/>
      <c r="AI29" s="184"/>
      <c r="AJ29" s="227"/>
    </row>
    <row r="30" spans="1:36" ht="26.25" customHeight="1" x14ac:dyDescent="0.25">
      <c r="A30" s="224"/>
      <c r="B30" s="155"/>
      <c r="C30" s="32"/>
      <c r="D30" s="33"/>
      <c r="E30" s="33"/>
      <c r="F30" s="92"/>
      <c r="G30" s="94"/>
      <c r="H30" s="96"/>
      <c r="I30" s="188"/>
      <c r="J30" s="188"/>
      <c r="K30" s="70"/>
      <c r="L30" s="197"/>
      <c r="M30" s="187" t="s">
        <v>4</v>
      </c>
      <c r="N30" s="175" t="s">
        <v>11</v>
      </c>
      <c r="O30" s="190">
        <f>IF(N30="SÍ",10,"0")</f>
        <v>10</v>
      </c>
      <c r="P30" s="188"/>
      <c r="Q30" s="192"/>
      <c r="R30" s="192"/>
      <c r="S30" s="193"/>
      <c r="T30" s="192"/>
      <c r="U30" s="193"/>
      <c r="V30" s="194"/>
      <c r="W30" s="181"/>
      <c r="X30" s="195"/>
      <c r="Y30" s="196"/>
      <c r="Z30" s="188"/>
      <c r="AA30" s="188"/>
      <c r="AB30" s="68"/>
      <c r="AC30" s="31"/>
      <c r="AD30" s="59"/>
      <c r="AE30" s="31"/>
      <c r="AF30" s="31"/>
      <c r="AG30" s="184"/>
      <c r="AH30" s="184"/>
      <c r="AI30" s="184"/>
      <c r="AJ30" s="227"/>
    </row>
    <row r="31" spans="1:36" ht="45" customHeight="1" x14ac:dyDescent="0.25">
      <c r="A31" s="224"/>
      <c r="B31" s="155"/>
      <c r="C31" s="32"/>
      <c r="D31" s="33"/>
      <c r="E31" s="33"/>
      <c r="F31" s="92"/>
      <c r="G31" s="94"/>
      <c r="H31" s="96"/>
      <c r="I31" s="188"/>
      <c r="J31" s="188"/>
      <c r="K31" s="70"/>
      <c r="L31" s="197"/>
      <c r="M31" s="174" t="s">
        <v>30</v>
      </c>
      <c r="N31" s="198" t="s">
        <v>12</v>
      </c>
      <c r="O31" s="190" t="str">
        <f>IF(N31="SÍ",15,"0")</f>
        <v>0</v>
      </c>
      <c r="P31" s="188"/>
      <c r="Q31" s="192"/>
      <c r="R31" s="192"/>
      <c r="S31" s="193"/>
      <c r="T31" s="192"/>
      <c r="U31" s="193"/>
      <c r="V31" s="194"/>
      <c r="W31" s="181"/>
      <c r="X31" s="195"/>
      <c r="Y31" s="196"/>
      <c r="Z31" s="188"/>
      <c r="AA31" s="188"/>
      <c r="AB31" s="68"/>
      <c r="AC31" s="31"/>
      <c r="AD31" s="59"/>
      <c r="AE31" s="31"/>
      <c r="AF31" s="31"/>
      <c r="AG31" s="184"/>
      <c r="AH31" s="184"/>
      <c r="AI31" s="184"/>
      <c r="AJ31" s="227"/>
    </row>
    <row r="32" spans="1:36" ht="51" customHeight="1" x14ac:dyDescent="0.25">
      <c r="A32" s="224"/>
      <c r="B32" s="155"/>
      <c r="C32" s="32"/>
      <c r="D32" s="33"/>
      <c r="E32" s="33"/>
      <c r="F32" s="92"/>
      <c r="G32" s="94"/>
      <c r="H32" s="96"/>
      <c r="I32" s="188"/>
      <c r="J32" s="188"/>
      <c r="K32" s="70"/>
      <c r="L32" s="197"/>
      <c r="M32" s="174" t="s">
        <v>5</v>
      </c>
      <c r="N32" s="175" t="s">
        <v>11</v>
      </c>
      <c r="O32" s="190">
        <f>IF(N32="SÍ",10,"0")</f>
        <v>10</v>
      </c>
      <c r="P32" s="188"/>
      <c r="Q32" s="192"/>
      <c r="R32" s="192"/>
      <c r="S32" s="193"/>
      <c r="T32" s="192"/>
      <c r="U32" s="193"/>
      <c r="V32" s="194"/>
      <c r="W32" s="181"/>
      <c r="X32" s="195"/>
      <c r="Y32" s="196"/>
      <c r="Z32" s="188"/>
      <c r="AA32" s="188"/>
      <c r="AB32" s="68"/>
      <c r="AC32" s="31"/>
      <c r="AD32" s="59"/>
      <c r="AE32" s="31"/>
      <c r="AF32" s="31"/>
      <c r="AG32" s="184"/>
      <c r="AH32" s="184"/>
      <c r="AI32" s="184"/>
      <c r="AJ32" s="227"/>
    </row>
    <row r="33" spans="1:36" ht="334.5" customHeight="1" x14ac:dyDescent="0.25">
      <c r="A33" s="224"/>
      <c r="B33" s="155"/>
      <c r="C33" s="32"/>
      <c r="D33" s="33"/>
      <c r="E33" s="33"/>
      <c r="F33" s="92"/>
      <c r="G33" s="94"/>
      <c r="H33" s="96"/>
      <c r="I33" s="188"/>
      <c r="J33" s="188"/>
      <c r="K33" s="70"/>
      <c r="L33" s="197"/>
      <c r="M33" s="174" t="s">
        <v>29</v>
      </c>
      <c r="N33" s="198" t="s">
        <v>11</v>
      </c>
      <c r="O33" s="190">
        <f>IF(N33="SÍ",30,"0")</f>
        <v>30</v>
      </c>
      <c r="P33" s="188"/>
      <c r="Q33" s="192"/>
      <c r="R33" s="192"/>
      <c r="S33" s="193"/>
      <c r="T33" s="192"/>
      <c r="U33" s="193"/>
      <c r="V33" s="194"/>
      <c r="W33" s="181"/>
      <c r="X33" s="195"/>
      <c r="Y33" s="196"/>
      <c r="Z33" s="188"/>
      <c r="AA33" s="188"/>
      <c r="AB33" s="68"/>
      <c r="AC33" s="31"/>
      <c r="AD33" s="59"/>
      <c r="AE33" s="31"/>
      <c r="AF33" s="31"/>
      <c r="AG33" s="184"/>
      <c r="AH33" s="184"/>
      <c r="AI33" s="184"/>
      <c r="AJ33" s="227"/>
    </row>
    <row r="34" spans="1:36" ht="50.25" customHeight="1" x14ac:dyDescent="0.25">
      <c r="A34" s="224"/>
      <c r="B34" s="155"/>
      <c r="C34" s="33" t="s">
        <v>80</v>
      </c>
      <c r="D34" s="33" t="s">
        <v>81</v>
      </c>
      <c r="E34" s="33" t="s">
        <v>82</v>
      </c>
      <c r="F34" s="92" t="s">
        <v>83</v>
      </c>
      <c r="G34" s="94" t="str">
        <f>IF(F34="(1) RARA VEZ","1", IF(F34="(2) IMPROBABLE","2",IF(F34="(3) POSIBLE","3",IF(F34="(4) PROBABLE","4",IF(F34="(5) CASI SEGURO","5","")))))</f>
        <v/>
      </c>
      <c r="H34" s="96" t="s">
        <v>20</v>
      </c>
      <c r="I34" s="188" t="str">
        <f>IF(H34="(5) MODERADO","5", IF(H34="(10) MAYOR","10",IF(H34="(20) CATASTROFICO","20","")))</f>
        <v>10</v>
      </c>
      <c r="J34" s="188" t="e">
        <f>G34*I34</f>
        <v>#VALUE!</v>
      </c>
      <c r="K34" s="103">
        <v>20</v>
      </c>
      <c r="L34" s="189" t="s">
        <v>84</v>
      </c>
      <c r="M34" s="174" t="s">
        <v>6</v>
      </c>
      <c r="N34" s="198" t="s">
        <v>11</v>
      </c>
      <c r="O34" s="190">
        <f>IF(N34="SÍ",15,"0")</f>
        <v>15</v>
      </c>
      <c r="P34" s="191">
        <f>SUM(O34:O40)</f>
        <v>85</v>
      </c>
      <c r="Q34" s="192">
        <f>IF(AND($P34&gt;=0,$P34&lt;=50),0,IF(AND($P34&gt;50,$P34&lt;=75),1,IF(AND($P34&gt;75,$P34&lt;=100),2,"")))</f>
        <v>2</v>
      </c>
      <c r="R34" s="192" t="e">
        <f>$G34-$Q34</f>
        <v>#VALUE!</v>
      </c>
      <c r="S34" s="193" t="e">
        <f>IF($R34&lt;=0,1,$R34)</f>
        <v>#VALUE!</v>
      </c>
      <c r="T34" s="192">
        <f>$I34-$Q34</f>
        <v>8</v>
      </c>
      <c r="U34" s="193">
        <f>IF($T34=19,10,IF($T34=18,5,IF($T34=9,5,IF($T34=8,5,I34))))</f>
        <v>5</v>
      </c>
      <c r="V34" s="194" t="s">
        <v>8</v>
      </c>
      <c r="W34" s="181" t="s">
        <v>13</v>
      </c>
      <c r="X34" s="195" t="e">
        <f>IF($V34="PROBABILIDAD",$S34,$G34)</f>
        <v>#VALUE!</v>
      </c>
      <c r="Y34" s="196" t="str">
        <f>IF(AND($V34="IMPACTO",$T34=18),$XAI$10,IF(AND($V34="IMPACTO",$T34=19),$XAJ$10,IF(AND($V34="IMPACTO",$T34=20),$XAK$10,IF(AND($V34="IMPACTO",$T34&lt;10),$XAI$10,$H34))))</f>
        <v>(10) MAYOR</v>
      </c>
      <c r="Z34" s="188" t="str">
        <f>IF($V34="IMPACTO",$U34,$I34)</f>
        <v>10</v>
      </c>
      <c r="AA34" s="188" t="e">
        <f>$X34*$Z34</f>
        <v>#VALUE!</v>
      </c>
      <c r="AB34" s="82">
        <v>10</v>
      </c>
      <c r="AC34" s="31" t="s">
        <v>86</v>
      </c>
      <c r="AD34" s="59" t="s">
        <v>76</v>
      </c>
      <c r="AE34" s="31" t="s">
        <v>87</v>
      </c>
      <c r="AF34" s="31" t="s">
        <v>88</v>
      </c>
      <c r="AG34" s="184"/>
      <c r="AH34" s="184"/>
      <c r="AI34" s="184"/>
      <c r="AJ34" s="225" t="s">
        <v>89</v>
      </c>
    </row>
    <row r="35" spans="1:36" ht="48" customHeight="1" x14ac:dyDescent="0.25">
      <c r="A35" s="224"/>
      <c r="B35" s="155"/>
      <c r="C35" s="102"/>
      <c r="D35" s="33"/>
      <c r="E35" s="33"/>
      <c r="F35" s="92"/>
      <c r="G35" s="94"/>
      <c r="H35" s="96"/>
      <c r="I35" s="188"/>
      <c r="J35" s="188"/>
      <c r="K35" s="103"/>
      <c r="L35" s="189"/>
      <c r="M35" s="174" t="s">
        <v>7</v>
      </c>
      <c r="N35" s="198" t="s">
        <v>11</v>
      </c>
      <c r="O35" s="190">
        <f>IF(N35="SÍ",5,"0")</f>
        <v>5</v>
      </c>
      <c r="P35" s="188"/>
      <c r="Q35" s="192"/>
      <c r="R35" s="192"/>
      <c r="S35" s="193"/>
      <c r="T35" s="192"/>
      <c r="U35" s="193"/>
      <c r="V35" s="194"/>
      <c r="W35" s="181"/>
      <c r="X35" s="195"/>
      <c r="Y35" s="196"/>
      <c r="Z35" s="188"/>
      <c r="AA35" s="188"/>
      <c r="AB35" s="82"/>
      <c r="AC35" s="31"/>
      <c r="AD35" s="59"/>
      <c r="AE35" s="32"/>
      <c r="AF35" s="31"/>
      <c r="AG35" s="184"/>
      <c r="AH35" s="184"/>
      <c r="AI35" s="184"/>
      <c r="AJ35" s="225"/>
    </row>
    <row r="36" spans="1:36" ht="33" customHeight="1" x14ac:dyDescent="0.25">
      <c r="A36" s="224"/>
      <c r="B36" s="155"/>
      <c r="C36" s="102"/>
      <c r="D36" s="33"/>
      <c r="E36" s="33"/>
      <c r="F36" s="92"/>
      <c r="G36" s="94"/>
      <c r="H36" s="96"/>
      <c r="I36" s="188"/>
      <c r="J36" s="188"/>
      <c r="K36" s="101" t="s">
        <v>59</v>
      </c>
      <c r="L36" s="189"/>
      <c r="M36" s="187" t="s">
        <v>3</v>
      </c>
      <c r="N36" s="198" t="s">
        <v>12</v>
      </c>
      <c r="O36" s="190" t="str">
        <f>IF(N36="SÍ",15,"0")</f>
        <v>0</v>
      </c>
      <c r="P36" s="188"/>
      <c r="Q36" s="192"/>
      <c r="R36" s="192"/>
      <c r="S36" s="193"/>
      <c r="T36" s="192"/>
      <c r="U36" s="193"/>
      <c r="V36" s="194"/>
      <c r="W36" s="181"/>
      <c r="X36" s="195"/>
      <c r="Y36" s="196"/>
      <c r="Z36" s="188"/>
      <c r="AA36" s="188"/>
      <c r="AB36" s="68" t="s">
        <v>85</v>
      </c>
      <c r="AC36" s="31"/>
      <c r="AD36" s="59"/>
      <c r="AE36" s="32"/>
      <c r="AF36" s="31"/>
      <c r="AG36" s="184"/>
      <c r="AH36" s="184"/>
      <c r="AI36" s="184"/>
      <c r="AJ36" s="225"/>
    </row>
    <row r="37" spans="1:36" ht="26.25" customHeight="1" x14ac:dyDescent="0.25">
      <c r="A37" s="224"/>
      <c r="B37" s="155"/>
      <c r="C37" s="102"/>
      <c r="D37" s="33"/>
      <c r="E37" s="33"/>
      <c r="F37" s="92"/>
      <c r="G37" s="94"/>
      <c r="H37" s="96"/>
      <c r="I37" s="188"/>
      <c r="J37" s="188"/>
      <c r="K37" s="101"/>
      <c r="L37" s="189"/>
      <c r="M37" s="187" t="s">
        <v>4</v>
      </c>
      <c r="N37" s="198" t="s">
        <v>11</v>
      </c>
      <c r="O37" s="190">
        <f>IF(N37="SÍ",10,"0")</f>
        <v>10</v>
      </c>
      <c r="P37" s="188"/>
      <c r="Q37" s="192"/>
      <c r="R37" s="192"/>
      <c r="S37" s="193"/>
      <c r="T37" s="192"/>
      <c r="U37" s="193"/>
      <c r="V37" s="194"/>
      <c r="W37" s="181"/>
      <c r="X37" s="195"/>
      <c r="Y37" s="196"/>
      <c r="Z37" s="188"/>
      <c r="AA37" s="188"/>
      <c r="AB37" s="68"/>
      <c r="AC37" s="31"/>
      <c r="AD37" s="59"/>
      <c r="AE37" s="32"/>
      <c r="AF37" s="31"/>
      <c r="AG37" s="184"/>
      <c r="AH37" s="184"/>
      <c r="AI37" s="184"/>
      <c r="AJ37" s="225"/>
    </row>
    <row r="38" spans="1:36" ht="45" customHeight="1" x14ac:dyDescent="0.25">
      <c r="A38" s="224"/>
      <c r="B38" s="155"/>
      <c r="C38" s="102"/>
      <c r="D38" s="33"/>
      <c r="E38" s="33"/>
      <c r="F38" s="92"/>
      <c r="G38" s="94"/>
      <c r="H38" s="96"/>
      <c r="I38" s="188"/>
      <c r="J38" s="188"/>
      <c r="K38" s="101"/>
      <c r="L38" s="189"/>
      <c r="M38" s="174" t="s">
        <v>30</v>
      </c>
      <c r="N38" s="198" t="s">
        <v>11</v>
      </c>
      <c r="O38" s="190">
        <f>IF(N38="SÍ",15,"0")</f>
        <v>15</v>
      </c>
      <c r="P38" s="188"/>
      <c r="Q38" s="192"/>
      <c r="R38" s="192"/>
      <c r="S38" s="193"/>
      <c r="T38" s="192"/>
      <c r="U38" s="193"/>
      <c r="V38" s="194"/>
      <c r="W38" s="181"/>
      <c r="X38" s="195"/>
      <c r="Y38" s="196"/>
      <c r="Z38" s="188"/>
      <c r="AA38" s="188"/>
      <c r="AB38" s="68"/>
      <c r="AC38" s="31"/>
      <c r="AD38" s="59"/>
      <c r="AE38" s="32"/>
      <c r="AF38" s="31"/>
      <c r="AG38" s="184"/>
      <c r="AH38" s="184"/>
      <c r="AI38" s="184"/>
      <c r="AJ38" s="225"/>
    </row>
    <row r="39" spans="1:36" ht="51" customHeight="1" x14ac:dyDescent="0.25">
      <c r="A39" s="224"/>
      <c r="B39" s="155"/>
      <c r="C39" s="102"/>
      <c r="D39" s="33"/>
      <c r="E39" s="33"/>
      <c r="F39" s="92"/>
      <c r="G39" s="94"/>
      <c r="H39" s="96"/>
      <c r="I39" s="188"/>
      <c r="J39" s="188"/>
      <c r="K39" s="101"/>
      <c r="L39" s="189"/>
      <c r="M39" s="174" t="s">
        <v>5</v>
      </c>
      <c r="N39" s="198" t="s">
        <v>11</v>
      </c>
      <c r="O39" s="190">
        <f>IF(N39="SÍ",10,"0")</f>
        <v>10</v>
      </c>
      <c r="P39" s="188"/>
      <c r="Q39" s="192"/>
      <c r="R39" s="192"/>
      <c r="S39" s="193"/>
      <c r="T39" s="192"/>
      <c r="U39" s="193"/>
      <c r="V39" s="194"/>
      <c r="W39" s="181"/>
      <c r="X39" s="195"/>
      <c r="Y39" s="196"/>
      <c r="Z39" s="188"/>
      <c r="AA39" s="188"/>
      <c r="AB39" s="68"/>
      <c r="AC39" s="31"/>
      <c r="AD39" s="59"/>
      <c r="AE39" s="32"/>
      <c r="AF39" s="31"/>
      <c r="AG39" s="184"/>
      <c r="AH39" s="184"/>
      <c r="AI39" s="184"/>
      <c r="AJ39" s="225"/>
    </row>
    <row r="40" spans="1:36" ht="75" customHeight="1" x14ac:dyDescent="0.25">
      <c r="A40" s="224"/>
      <c r="B40" s="155"/>
      <c r="C40" s="102"/>
      <c r="D40" s="33"/>
      <c r="E40" s="33"/>
      <c r="F40" s="92"/>
      <c r="G40" s="94"/>
      <c r="H40" s="96"/>
      <c r="I40" s="188"/>
      <c r="J40" s="188"/>
      <c r="K40" s="101"/>
      <c r="L40" s="189"/>
      <c r="M40" s="174" t="s">
        <v>29</v>
      </c>
      <c r="N40" s="198" t="s">
        <v>11</v>
      </c>
      <c r="O40" s="190">
        <f>IF(N40="SÍ",30,"0")</f>
        <v>30</v>
      </c>
      <c r="P40" s="188"/>
      <c r="Q40" s="192"/>
      <c r="R40" s="192"/>
      <c r="S40" s="193"/>
      <c r="T40" s="192"/>
      <c r="U40" s="193"/>
      <c r="V40" s="194"/>
      <c r="W40" s="181"/>
      <c r="X40" s="195"/>
      <c r="Y40" s="196"/>
      <c r="Z40" s="188"/>
      <c r="AA40" s="188"/>
      <c r="AB40" s="68"/>
      <c r="AC40" s="31"/>
      <c r="AD40" s="59"/>
      <c r="AE40" s="32"/>
      <c r="AF40" s="31"/>
      <c r="AG40" s="184"/>
      <c r="AH40" s="184"/>
      <c r="AI40" s="184"/>
      <c r="AJ40" s="225"/>
    </row>
    <row r="41" spans="1:36" ht="50.25" customHeight="1" x14ac:dyDescent="0.25">
      <c r="A41" s="224"/>
      <c r="B41" s="155"/>
      <c r="C41" s="33" t="s">
        <v>90</v>
      </c>
      <c r="D41" s="33" t="s">
        <v>91</v>
      </c>
      <c r="E41" s="33" t="s">
        <v>92</v>
      </c>
      <c r="F41" s="92" t="s">
        <v>93</v>
      </c>
      <c r="G41" s="94" t="str">
        <f>IF(F41="(1) RARA VEZ","1", IF(F41="(2) IMPROBABLE","2",IF(F41="(3) POSIBLE","3",IF(F41="(4) PROBABLE","4",IF(F41="(5) CASI SEGURO","5","")))))</f>
        <v/>
      </c>
      <c r="H41" s="96" t="s">
        <v>20</v>
      </c>
      <c r="I41" s="188" t="str">
        <f>IF(H41="(5) MODERADO","5", IF(H41="(10) MAYOR","10",IF(H41="(20) CATASTROFICO","20","")))</f>
        <v>10</v>
      </c>
      <c r="J41" s="188" t="e">
        <f>G41*I41</f>
        <v>#VALUE!</v>
      </c>
      <c r="K41" s="77">
        <v>10</v>
      </c>
      <c r="L41" s="189" t="s">
        <v>94</v>
      </c>
      <c r="M41" s="174" t="s">
        <v>6</v>
      </c>
      <c r="N41" s="198" t="s">
        <v>11</v>
      </c>
      <c r="O41" s="190">
        <f>IF(N41="SÍ",15,"0")</f>
        <v>15</v>
      </c>
      <c r="P41" s="191">
        <f>SUM(O41:O47)</f>
        <v>85</v>
      </c>
      <c r="Q41" s="192">
        <f>IF(AND($P41&gt;=0,$P41&lt;=50),0,IF(AND($P41&gt;50,$P41&lt;=75),1,IF(AND($P41&gt;75,$P41&lt;=100),2,"")))</f>
        <v>2</v>
      </c>
      <c r="R41" s="192" t="e">
        <f>$G41-$Q41</f>
        <v>#VALUE!</v>
      </c>
      <c r="S41" s="193" t="e">
        <f>IF($R41&lt;=0,1,$R41)</f>
        <v>#VALUE!</v>
      </c>
      <c r="T41" s="192">
        <f>$I41-$Q41</f>
        <v>8</v>
      </c>
      <c r="U41" s="193">
        <f>IF($T41=19,10,IF($T41=18,5,IF($T41=9,5,IF($T41=8,5,I41))))</f>
        <v>5</v>
      </c>
      <c r="V41" s="194" t="s">
        <v>8</v>
      </c>
      <c r="W41" s="199" t="s">
        <v>13</v>
      </c>
      <c r="X41" s="195" t="e">
        <f>IF($V41="PROBABILIDAD",$S41,$G41)</f>
        <v>#VALUE!</v>
      </c>
      <c r="Y41" s="196" t="str">
        <f>IF(AND($V41="IMPACTO",$T41=18),$XAI$10,IF(AND($V41="IMPACTO",$T41=19),$XAJ$10,IF(AND($V41="IMPACTO",$T41=20),$XAK$10,IF(AND($V41="IMPACTO",$T41&lt;10),$XAI$10,$H41))))</f>
        <v>(10) MAYOR</v>
      </c>
      <c r="Z41" s="188" t="str">
        <f>IF($V41="IMPACTO",$U41,$I41)</f>
        <v>10</v>
      </c>
      <c r="AA41" s="188" t="e">
        <f>$X41*$Z41</f>
        <v>#VALUE!</v>
      </c>
      <c r="AB41" s="82">
        <v>10</v>
      </c>
      <c r="AC41" s="31" t="s">
        <v>95</v>
      </c>
      <c r="AD41" s="59" t="s">
        <v>76</v>
      </c>
      <c r="AE41" s="31" t="s">
        <v>96</v>
      </c>
      <c r="AF41" s="31" t="s">
        <v>88</v>
      </c>
      <c r="AG41" s="184"/>
      <c r="AH41" s="184"/>
      <c r="AI41" s="184"/>
      <c r="AJ41" s="225" t="s">
        <v>97</v>
      </c>
    </row>
    <row r="42" spans="1:36" ht="48" customHeight="1" x14ac:dyDescent="0.25">
      <c r="A42" s="224"/>
      <c r="B42" s="155"/>
      <c r="C42" s="102"/>
      <c r="D42" s="33"/>
      <c r="E42" s="102"/>
      <c r="F42" s="92"/>
      <c r="G42" s="94"/>
      <c r="H42" s="96"/>
      <c r="I42" s="188"/>
      <c r="J42" s="188"/>
      <c r="K42" s="77"/>
      <c r="L42" s="189"/>
      <c r="M42" s="174" t="s">
        <v>7</v>
      </c>
      <c r="N42" s="198" t="s">
        <v>11</v>
      </c>
      <c r="O42" s="190">
        <f>IF(N42="SÍ",5,"0")</f>
        <v>5</v>
      </c>
      <c r="P42" s="188"/>
      <c r="Q42" s="192"/>
      <c r="R42" s="192"/>
      <c r="S42" s="193"/>
      <c r="T42" s="192"/>
      <c r="U42" s="193"/>
      <c r="V42" s="194"/>
      <c r="W42" s="199"/>
      <c r="X42" s="195"/>
      <c r="Y42" s="196"/>
      <c r="Z42" s="188"/>
      <c r="AA42" s="188"/>
      <c r="AB42" s="82"/>
      <c r="AC42" s="32"/>
      <c r="AD42" s="59"/>
      <c r="AE42" s="32"/>
      <c r="AF42" s="31"/>
      <c r="AG42" s="184"/>
      <c r="AH42" s="184"/>
      <c r="AI42" s="184"/>
      <c r="AJ42" s="225"/>
    </row>
    <row r="43" spans="1:36" ht="33" customHeight="1" x14ac:dyDescent="0.25">
      <c r="A43" s="224"/>
      <c r="B43" s="155"/>
      <c r="C43" s="102"/>
      <c r="D43" s="33"/>
      <c r="E43" s="102"/>
      <c r="F43" s="92"/>
      <c r="G43" s="94"/>
      <c r="H43" s="96"/>
      <c r="I43" s="188"/>
      <c r="J43" s="188"/>
      <c r="K43" s="70" t="s">
        <v>85</v>
      </c>
      <c r="L43" s="189"/>
      <c r="M43" s="187" t="s">
        <v>3</v>
      </c>
      <c r="N43" s="198" t="s">
        <v>12</v>
      </c>
      <c r="O43" s="190" t="str">
        <f>IF(N43="SÍ",15,"0")</f>
        <v>0</v>
      </c>
      <c r="P43" s="188"/>
      <c r="Q43" s="192"/>
      <c r="R43" s="192"/>
      <c r="S43" s="193"/>
      <c r="T43" s="192"/>
      <c r="U43" s="193"/>
      <c r="V43" s="194"/>
      <c r="W43" s="199"/>
      <c r="X43" s="195"/>
      <c r="Y43" s="196"/>
      <c r="Z43" s="188"/>
      <c r="AA43" s="188"/>
      <c r="AB43" s="68" t="s">
        <v>85</v>
      </c>
      <c r="AC43" s="32"/>
      <c r="AD43" s="59"/>
      <c r="AE43" s="32"/>
      <c r="AF43" s="31"/>
      <c r="AG43" s="184"/>
      <c r="AH43" s="184"/>
      <c r="AI43" s="184"/>
      <c r="AJ43" s="225"/>
    </row>
    <row r="44" spans="1:36" ht="26.25" customHeight="1" x14ac:dyDescent="0.25">
      <c r="A44" s="224"/>
      <c r="B44" s="155"/>
      <c r="C44" s="102"/>
      <c r="D44" s="33"/>
      <c r="E44" s="102"/>
      <c r="F44" s="92"/>
      <c r="G44" s="94"/>
      <c r="H44" s="96"/>
      <c r="I44" s="188"/>
      <c r="J44" s="188"/>
      <c r="K44" s="70"/>
      <c r="L44" s="189"/>
      <c r="M44" s="187" t="s">
        <v>4</v>
      </c>
      <c r="N44" s="198" t="s">
        <v>11</v>
      </c>
      <c r="O44" s="190">
        <f>IF(N44="SÍ",10,"0")</f>
        <v>10</v>
      </c>
      <c r="P44" s="188"/>
      <c r="Q44" s="192"/>
      <c r="R44" s="192"/>
      <c r="S44" s="193"/>
      <c r="T44" s="192"/>
      <c r="U44" s="193"/>
      <c r="V44" s="194"/>
      <c r="W44" s="199"/>
      <c r="X44" s="195"/>
      <c r="Y44" s="196"/>
      <c r="Z44" s="188"/>
      <c r="AA44" s="188"/>
      <c r="AB44" s="68"/>
      <c r="AC44" s="32"/>
      <c r="AD44" s="59"/>
      <c r="AE44" s="32"/>
      <c r="AF44" s="31"/>
      <c r="AG44" s="184"/>
      <c r="AH44" s="184"/>
      <c r="AI44" s="184"/>
      <c r="AJ44" s="225"/>
    </row>
    <row r="45" spans="1:36" ht="45" customHeight="1" x14ac:dyDescent="0.25">
      <c r="A45" s="224"/>
      <c r="B45" s="155"/>
      <c r="C45" s="102"/>
      <c r="D45" s="33"/>
      <c r="E45" s="102"/>
      <c r="F45" s="92"/>
      <c r="G45" s="94"/>
      <c r="H45" s="96"/>
      <c r="I45" s="188"/>
      <c r="J45" s="188"/>
      <c r="K45" s="70"/>
      <c r="L45" s="189"/>
      <c r="M45" s="174" t="s">
        <v>30</v>
      </c>
      <c r="N45" s="198" t="s">
        <v>11</v>
      </c>
      <c r="O45" s="190">
        <f>IF(N45="SÍ",15,"0")</f>
        <v>15</v>
      </c>
      <c r="P45" s="188"/>
      <c r="Q45" s="192"/>
      <c r="R45" s="192"/>
      <c r="S45" s="193"/>
      <c r="T45" s="192"/>
      <c r="U45" s="193"/>
      <c r="V45" s="194"/>
      <c r="W45" s="199"/>
      <c r="X45" s="195"/>
      <c r="Y45" s="196"/>
      <c r="Z45" s="188"/>
      <c r="AA45" s="188"/>
      <c r="AB45" s="68"/>
      <c r="AC45" s="32"/>
      <c r="AD45" s="59"/>
      <c r="AE45" s="32"/>
      <c r="AF45" s="31"/>
      <c r="AG45" s="184"/>
      <c r="AH45" s="184"/>
      <c r="AI45" s="184"/>
      <c r="AJ45" s="225"/>
    </row>
    <row r="46" spans="1:36" ht="51" customHeight="1" x14ac:dyDescent="0.25">
      <c r="A46" s="224"/>
      <c r="B46" s="155"/>
      <c r="C46" s="102"/>
      <c r="D46" s="33"/>
      <c r="E46" s="102"/>
      <c r="F46" s="92"/>
      <c r="G46" s="94"/>
      <c r="H46" s="96"/>
      <c r="I46" s="188"/>
      <c r="J46" s="188"/>
      <c r="K46" s="70"/>
      <c r="L46" s="189"/>
      <c r="M46" s="174" t="s">
        <v>5</v>
      </c>
      <c r="N46" s="198" t="s">
        <v>11</v>
      </c>
      <c r="O46" s="190">
        <f>IF(N46="SÍ",10,"0")</f>
        <v>10</v>
      </c>
      <c r="P46" s="188"/>
      <c r="Q46" s="192"/>
      <c r="R46" s="192"/>
      <c r="S46" s="193"/>
      <c r="T46" s="192"/>
      <c r="U46" s="193"/>
      <c r="V46" s="194"/>
      <c r="W46" s="199"/>
      <c r="X46" s="195"/>
      <c r="Y46" s="196"/>
      <c r="Z46" s="188"/>
      <c r="AA46" s="188"/>
      <c r="AB46" s="68"/>
      <c r="AC46" s="32"/>
      <c r="AD46" s="59"/>
      <c r="AE46" s="32"/>
      <c r="AF46" s="31"/>
      <c r="AG46" s="184"/>
      <c r="AH46" s="184"/>
      <c r="AI46" s="184"/>
      <c r="AJ46" s="225"/>
    </row>
    <row r="47" spans="1:36" ht="234.75" customHeight="1" x14ac:dyDescent="0.25">
      <c r="A47" s="224"/>
      <c r="B47" s="155"/>
      <c r="C47" s="102"/>
      <c r="D47" s="33"/>
      <c r="E47" s="102"/>
      <c r="F47" s="92"/>
      <c r="G47" s="94"/>
      <c r="H47" s="96"/>
      <c r="I47" s="188"/>
      <c r="J47" s="188"/>
      <c r="K47" s="70"/>
      <c r="L47" s="189"/>
      <c r="M47" s="174" t="s">
        <v>29</v>
      </c>
      <c r="N47" s="198" t="s">
        <v>11</v>
      </c>
      <c r="O47" s="190">
        <f>IF(N47="SÍ",30,"0")</f>
        <v>30</v>
      </c>
      <c r="P47" s="188"/>
      <c r="Q47" s="192"/>
      <c r="R47" s="192"/>
      <c r="S47" s="193"/>
      <c r="T47" s="192"/>
      <c r="U47" s="193"/>
      <c r="V47" s="194"/>
      <c r="W47" s="199"/>
      <c r="X47" s="195"/>
      <c r="Y47" s="196"/>
      <c r="Z47" s="188"/>
      <c r="AA47" s="188"/>
      <c r="AB47" s="68"/>
      <c r="AC47" s="32"/>
      <c r="AD47" s="59"/>
      <c r="AE47" s="32"/>
      <c r="AF47" s="31"/>
      <c r="AG47" s="184"/>
      <c r="AH47" s="184"/>
      <c r="AI47" s="184"/>
      <c r="AJ47" s="225"/>
    </row>
    <row r="48" spans="1:36" ht="50.25" customHeight="1" x14ac:dyDescent="0.25">
      <c r="A48" s="224"/>
      <c r="B48" s="155"/>
      <c r="C48" s="31" t="s">
        <v>98</v>
      </c>
      <c r="D48" s="33" t="s">
        <v>99</v>
      </c>
      <c r="E48" s="33" t="s">
        <v>100</v>
      </c>
      <c r="F48" s="92" t="s">
        <v>13</v>
      </c>
      <c r="G48" s="94" t="str">
        <f>IF(F48="(1) RARA VEZ","1", IF(F48="(2) IMPROBABLE","2",IF(F48="(3) POSIBLE","3",IF(F48="(4) PROBABLE","4",IF(F48="(5) CASI SEGURO","5","")))))</f>
        <v>1</v>
      </c>
      <c r="H48" s="96" t="s">
        <v>18</v>
      </c>
      <c r="I48" s="188" t="str">
        <f>IF(H48="(5) MODERADO","5", IF(H48="(10) MAYOR","10",IF(H48="(20) CATASTROFICO","20","")))</f>
        <v>5</v>
      </c>
      <c r="J48" s="188">
        <f>G48*I48</f>
        <v>5</v>
      </c>
      <c r="K48" s="77">
        <f>+J48</f>
        <v>5</v>
      </c>
      <c r="L48" s="189" t="s">
        <v>101</v>
      </c>
      <c r="M48" s="174" t="s">
        <v>6</v>
      </c>
      <c r="N48" s="198" t="s">
        <v>11</v>
      </c>
      <c r="O48" s="190">
        <f>IF(N48="SÍ",15,"0")</f>
        <v>15</v>
      </c>
      <c r="P48" s="191">
        <f>SUM(O48:O54)</f>
        <v>85</v>
      </c>
      <c r="Q48" s="192">
        <f>IF(AND($P48&gt;=0,$P48&lt;=50),0,IF(AND($P48&gt;50,$P48&lt;=75),1,IF(AND($P48&gt;75,$P48&lt;=100),2,"")))</f>
        <v>2</v>
      </c>
      <c r="R48" s="192">
        <f>$G48-$Q48</f>
        <v>-1</v>
      </c>
      <c r="S48" s="193">
        <f>IF($R48&lt;=0,1,$R48)</f>
        <v>1</v>
      </c>
      <c r="T48" s="192">
        <f>$I48-$Q48</f>
        <v>3</v>
      </c>
      <c r="U48" s="193" t="str">
        <f>IF($T48=19,10,IF($T48=18,5,IF($T48=9,5,IF($T48=8,5,I48))))</f>
        <v>5</v>
      </c>
      <c r="V48" s="194" t="s">
        <v>8</v>
      </c>
      <c r="W48" s="199" t="s">
        <v>13</v>
      </c>
      <c r="X48" s="195">
        <f>IF($V48="PROBABILIDAD",$S48,$G48)</f>
        <v>1</v>
      </c>
      <c r="Y48" s="196" t="str">
        <f>IF(AND($V48="IMPACTO",$T48=18),$URF$9,IF(AND($V48="IMPACTO",$T48=19),$URG$9,IF(AND($V48="IMPACTO",$T48=20),$URH$9,IF(AND($V48="IMPACTO",$T48&lt;10),$URF$9,$H48))))</f>
        <v>(5) MODERADO</v>
      </c>
      <c r="Z48" s="188" t="str">
        <f>IF($V48="IMPACTO",$U48,$I48)</f>
        <v>5</v>
      </c>
      <c r="AA48" s="188">
        <f>$X48*$Z48</f>
        <v>5</v>
      </c>
      <c r="AB48" s="82">
        <f>$AA48</f>
        <v>5</v>
      </c>
      <c r="AC48" s="31" t="s">
        <v>102</v>
      </c>
      <c r="AD48" s="59" t="s">
        <v>76</v>
      </c>
      <c r="AE48" s="31" t="s">
        <v>103</v>
      </c>
      <c r="AF48" s="31" t="s">
        <v>88</v>
      </c>
      <c r="AG48" s="184"/>
      <c r="AH48" s="184"/>
      <c r="AI48" s="184"/>
      <c r="AJ48" s="225" t="s">
        <v>104</v>
      </c>
    </row>
    <row r="49" spans="1:36" ht="48" customHeight="1" x14ac:dyDescent="0.25">
      <c r="A49" s="224"/>
      <c r="B49" s="155"/>
      <c r="C49" s="32"/>
      <c r="D49" s="33"/>
      <c r="E49" s="33"/>
      <c r="F49" s="92"/>
      <c r="G49" s="94"/>
      <c r="H49" s="96"/>
      <c r="I49" s="188"/>
      <c r="J49" s="188"/>
      <c r="K49" s="77"/>
      <c r="L49" s="189"/>
      <c r="M49" s="174" t="s">
        <v>7</v>
      </c>
      <c r="N49" s="198" t="s">
        <v>11</v>
      </c>
      <c r="O49" s="190">
        <f>IF(N49="SÍ",5,"0")</f>
        <v>5</v>
      </c>
      <c r="P49" s="188"/>
      <c r="Q49" s="192"/>
      <c r="R49" s="192"/>
      <c r="S49" s="193"/>
      <c r="T49" s="192"/>
      <c r="U49" s="193"/>
      <c r="V49" s="194"/>
      <c r="W49" s="199"/>
      <c r="X49" s="195"/>
      <c r="Y49" s="196"/>
      <c r="Z49" s="188"/>
      <c r="AA49" s="188"/>
      <c r="AB49" s="82"/>
      <c r="AC49" s="32"/>
      <c r="AD49" s="59"/>
      <c r="AE49" s="32"/>
      <c r="AF49" s="31"/>
      <c r="AG49" s="184"/>
      <c r="AH49" s="184"/>
      <c r="AI49" s="184"/>
      <c r="AJ49" s="225"/>
    </row>
    <row r="50" spans="1:36" ht="33" customHeight="1" x14ac:dyDescent="0.25">
      <c r="A50" s="224"/>
      <c r="B50" s="155"/>
      <c r="C50" s="32"/>
      <c r="D50" s="33"/>
      <c r="E50" s="33"/>
      <c r="F50" s="92"/>
      <c r="G50" s="94"/>
      <c r="H50" s="96"/>
      <c r="I50" s="188"/>
      <c r="J50" s="188"/>
      <c r="K50" s="70" t="str">
        <f>IF(AND(J48&gt;=5,J48&lt;=10),"BAJA",IF(AND(J48&gt;=15,J48&lt;=25),"MODERADA",IF(AND(J48&gt;=30,J48&lt;=50),"ALTA",IF(AND(J48&gt;=60,J48&lt;=100),"EXTREMA",""))))</f>
        <v>BAJA</v>
      </c>
      <c r="L50" s="189"/>
      <c r="M50" s="187" t="s">
        <v>3</v>
      </c>
      <c r="N50" s="198" t="s">
        <v>12</v>
      </c>
      <c r="O50" s="190" t="str">
        <f>IF(N50="SÍ",15,"0")</f>
        <v>0</v>
      </c>
      <c r="P50" s="188"/>
      <c r="Q50" s="192"/>
      <c r="R50" s="192"/>
      <c r="S50" s="193"/>
      <c r="T50" s="192"/>
      <c r="U50" s="193"/>
      <c r="V50" s="194"/>
      <c r="W50" s="199"/>
      <c r="X50" s="195"/>
      <c r="Y50" s="196"/>
      <c r="Z50" s="188"/>
      <c r="AA50" s="188"/>
      <c r="AB50" s="68" t="str">
        <f>IF(AND($AA48&gt;=5,$AA48&lt;=10),"BAJA",IF(AND($AA48&gt;=15,$AA48&lt;=25),"MODERADA",IF(AND($AA48&gt;=30,$AA48&lt;=50),"ALTA",IF(AND($AA48&gt;=60,$AA48&lt;=100),"EXTREMA",""))))</f>
        <v>BAJA</v>
      </c>
      <c r="AC50" s="32"/>
      <c r="AD50" s="59"/>
      <c r="AE50" s="32"/>
      <c r="AF50" s="31"/>
      <c r="AG50" s="184"/>
      <c r="AH50" s="184"/>
      <c r="AI50" s="184"/>
      <c r="AJ50" s="225"/>
    </row>
    <row r="51" spans="1:36" ht="26.25" customHeight="1" x14ac:dyDescent="0.25">
      <c r="A51" s="224"/>
      <c r="B51" s="155"/>
      <c r="C51" s="32"/>
      <c r="D51" s="33"/>
      <c r="E51" s="33"/>
      <c r="F51" s="92"/>
      <c r="G51" s="94"/>
      <c r="H51" s="96"/>
      <c r="I51" s="188"/>
      <c r="J51" s="188"/>
      <c r="K51" s="70"/>
      <c r="L51" s="189"/>
      <c r="M51" s="187" t="s">
        <v>4</v>
      </c>
      <c r="N51" s="198" t="s">
        <v>11</v>
      </c>
      <c r="O51" s="190">
        <f>IF(N51="SÍ",10,"0")</f>
        <v>10</v>
      </c>
      <c r="P51" s="188"/>
      <c r="Q51" s="192"/>
      <c r="R51" s="192"/>
      <c r="S51" s="193"/>
      <c r="T51" s="192"/>
      <c r="U51" s="193"/>
      <c r="V51" s="194"/>
      <c r="W51" s="199"/>
      <c r="X51" s="195"/>
      <c r="Y51" s="196"/>
      <c r="Z51" s="188"/>
      <c r="AA51" s="188"/>
      <c r="AB51" s="68"/>
      <c r="AC51" s="32"/>
      <c r="AD51" s="59"/>
      <c r="AE51" s="32"/>
      <c r="AF51" s="31"/>
      <c r="AG51" s="184"/>
      <c r="AH51" s="184"/>
      <c r="AI51" s="184"/>
      <c r="AJ51" s="225"/>
    </row>
    <row r="52" spans="1:36" ht="45" customHeight="1" x14ac:dyDescent="0.25">
      <c r="A52" s="224"/>
      <c r="B52" s="155"/>
      <c r="C52" s="32"/>
      <c r="D52" s="33"/>
      <c r="E52" s="33"/>
      <c r="F52" s="92"/>
      <c r="G52" s="94"/>
      <c r="H52" s="96"/>
      <c r="I52" s="188"/>
      <c r="J52" s="188"/>
      <c r="K52" s="70"/>
      <c r="L52" s="189"/>
      <c r="M52" s="174" t="s">
        <v>30</v>
      </c>
      <c r="N52" s="198" t="s">
        <v>11</v>
      </c>
      <c r="O52" s="190">
        <f>IF(N52="SÍ",15,"0")</f>
        <v>15</v>
      </c>
      <c r="P52" s="188"/>
      <c r="Q52" s="192"/>
      <c r="R52" s="192"/>
      <c r="S52" s="193"/>
      <c r="T52" s="192"/>
      <c r="U52" s="193"/>
      <c r="V52" s="194"/>
      <c r="W52" s="199"/>
      <c r="X52" s="195"/>
      <c r="Y52" s="196"/>
      <c r="Z52" s="188"/>
      <c r="AA52" s="188"/>
      <c r="AB52" s="68"/>
      <c r="AC52" s="32"/>
      <c r="AD52" s="59"/>
      <c r="AE52" s="32"/>
      <c r="AF52" s="31"/>
      <c r="AG52" s="184"/>
      <c r="AH52" s="184"/>
      <c r="AI52" s="184"/>
      <c r="AJ52" s="225"/>
    </row>
    <row r="53" spans="1:36" ht="51" customHeight="1" x14ac:dyDescent="0.25">
      <c r="A53" s="224"/>
      <c r="B53" s="155"/>
      <c r="C53" s="32"/>
      <c r="D53" s="33"/>
      <c r="E53" s="33"/>
      <c r="F53" s="92"/>
      <c r="G53" s="94"/>
      <c r="H53" s="96"/>
      <c r="I53" s="188"/>
      <c r="J53" s="188"/>
      <c r="K53" s="70"/>
      <c r="L53" s="189"/>
      <c r="M53" s="174" t="s">
        <v>53</v>
      </c>
      <c r="N53" s="198" t="s">
        <v>11</v>
      </c>
      <c r="O53" s="190">
        <f>IF(N53="SÍ",10,"0")</f>
        <v>10</v>
      </c>
      <c r="P53" s="188"/>
      <c r="Q53" s="192"/>
      <c r="R53" s="192"/>
      <c r="S53" s="193"/>
      <c r="T53" s="192"/>
      <c r="U53" s="193"/>
      <c r="V53" s="194"/>
      <c r="W53" s="199"/>
      <c r="X53" s="195"/>
      <c r="Y53" s="196"/>
      <c r="Z53" s="188"/>
      <c r="AA53" s="188"/>
      <c r="AB53" s="68"/>
      <c r="AC53" s="32"/>
      <c r="AD53" s="59"/>
      <c r="AE53" s="32"/>
      <c r="AF53" s="31"/>
      <c r="AG53" s="184"/>
      <c r="AH53" s="184"/>
      <c r="AI53" s="184"/>
      <c r="AJ53" s="225"/>
    </row>
    <row r="54" spans="1:36" ht="39.75" customHeight="1" x14ac:dyDescent="0.25">
      <c r="A54" s="224"/>
      <c r="B54" s="155"/>
      <c r="C54" s="32"/>
      <c r="D54" s="33"/>
      <c r="E54" s="33"/>
      <c r="F54" s="92"/>
      <c r="G54" s="94"/>
      <c r="H54" s="96"/>
      <c r="I54" s="188"/>
      <c r="J54" s="188"/>
      <c r="K54" s="70"/>
      <c r="L54" s="189"/>
      <c r="M54" s="174" t="s">
        <v>29</v>
      </c>
      <c r="N54" s="198" t="s">
        <v>11</v>
      </c>
      <c r="O54" s="190">
        <f>IF(N54="SÍ",30,"0")</f>
        <v>30</v>
      </c>
      <c r="P54" s="188"/>
      <c r="Q54" s="192"/>
      <c r="R54" s="192"/>
      <c r="S54" s="193"/>
      <c r="T54" s="192"/>
      <c r="U54" s="193"/>
      <c r="V54" s="194"/>
      <c r="W54" s="199"/>
      <c r="X54" s="195"/>
      <c r="Y54" s="196"/>
      <c r="Z54" s="188"/>
      <c r="AA54" s="188"/>
      <c r="AB54" s="68"/>
      <c r="AC54" s="32"/>
      <c r="AD54" s="59"/>
      <c r="AE54" s="32"/>
      <c r="AF54" s="31"/>
      <c r="AG54" s="184"/>
      <c r="AH54" s="184"/>
      <c r="AI54" s="184"/>
      <c r="AJ54" s="225"/>
    </row>
    <row r="55" spans="1:36" ht="50.25" customHeight="1" x14ac:dyDescent="0.25">
      <c r="A55" s="224"/>
      <c r="B55" s="34" t="s">
        <v>190</v>
      </c>
      <c r="C55" s="98" t="s">
        <v>110</v>
      </c>
      <c r="D55" s="98" t="s">
        <v>111</v>
      </c>
      <c r="E55" s="98" t="s">
        <v>112</v>
      </c>
      <c r="F55" s="92" t="s">
        <v>113</v>
      </c>
      <c r="G55" s="94" t="str">
        <f>IF(F55="(1) RARA VEZ","1", IF(F55="(2) IMPROBABLE","2",IF(F55="(3) POSIBLE","3",IF(F55="(4) PROBABLE","4",IF(F55="(5) CASI SEGURO","5","")))))</f>
        <v/>
      </c>
      <c r="H55" s="96" t="s">
        <v>18</v>
      </c>
      <c r="I55" s="188" t="str">
        <f>IF(H55="(5) MODERADO","5", IF(H55="(10) MAYOR","10",IF(H55="(20) CATASTROFICO","20","")))</f>
        <v>5</v>
      </c>
      <c r="J55" s="188" t="e">
        <f>G55*I55</f>
        <v>#VALUE!</v>
      </c>
      <c r="K55" s="90">
        <v>20</v>
      </c>
      <c r="L55" s="173" t="s">
        <v>114</v>
      </c>
      <c r="M55" s="174" t="s">
        <v>6</v>
      </c>
      <c r="N55" s="198" t="s">
        <v>11</v>
      </c>
      <c r="O55" s="190">
        <f>IF(N55="SÍ",15,"0")</f>
        <v>15</v>
      </c>
      <c r="P55" s="191">
        <f>SUM(O55:O61)</f>
        <v>85</v>
      </c>
      <c r="Q55" s="192">
        <f>IF(AND($P55&gt;=0,$P55&lt;=50),0,IF(AND($P55&gt;50,$P55&lt;=75),1,IF(AND($P55&gt;75,$P55&lt;=100),2,"")))</f>
        <v>2</v>
      </c>
      <c r="R55" s="192" t="e">
        <f>$G55-$Q55</f>
        <v>#VALUE!</v>
      </c>
      <c r="S55" s="193" t="e">
        <f>IF($R55&lt;=0,1,$R55)</f>
        <v>#VALUE!</v>
      </c>
      <c r="T55" s="192">
        <f>$I55-$Q55</f>
        <v>3</v>
      </c>
      <c r="U55" s="193" t="str">
        <f>IF($T55=19,10,IF($T55=18,5,IF($T55=9,5,IF($T55=8,5,I55))))</f>
        <v>5</v>
      </c>
      <c r="V55" s="194" t="s">
        <v>8</v>
      </c>
      <c r="W55" s="199" t="s">
        <v>13</v>
      </c>
      <c r="X55" s="200" t="e">
        <f>IF($V55="PROBABILIDAD",$S55,$G55)</f>
        <v>#VALUE!</v>
      </c>
      <c r="Y55" s="196" t="str">
        <f>IF(AND($V55="IMPACTO",$T55=18),$URF$9,IF(AND($V55="IMPACTO",$T55=19),$URG$9,IF(AND($V55="IMPACTO",$T55=20),$URH$9,IF(AND($V55="IMPACTO",$T55&lt;10),$URF$9,$H55))))</f>
        <v>(5) MODERADO</v>
      </c>
      <c r="Z55" s="188" t="str">
        <f>IF($V55="IMPACTO",$U55,$I55)</f>
        <v>5</v>
      </c>
      <c r="AA55" s="188" t="e">
        <f>$X55*$Z55</f>
        <v>#VALUE!</v>
      </c>
      <c r="AB55" s="82">
        <v>10</v>
      </c>
      <c r="AC55" s="98" t="s">
        <v>115</v>
      </c>
      <c r="AD55" s="201">
        <v>2019</v>
      </c>
      <c r="AE55" s="98" t="s">
        <v>116</v>
      </c>
      <c r="AF55" s="98" t="s">
        <v>117</v>
      </c>
      <c r="AG55" s="94"/>
      <c r="AH55" s="88"/>
      <c r="AI55" s="89"/>
      <c r="AJ55" s="228"/>
    </row>
    <row r="56" spans="1:36" ht="48" customHeight="1" x14ac:dyDescent="0.25">
      <c r="A56" s="224"/>
      <c r="B56" s="34"/>
      <c r="C56" s="99"/>
      <c r="D56" s="98"/>
      <c r="E56" s="99"/>
      <c r="F56" s="92"/>
      <c r="G56" s="94"/>
      <c r="H56" s="96"/>
      <c r="I56" s="188"/>
      <c r="J56" s="188"/>
      <c r="K56" s="90"/>
      <c r="L56" s="173"/>
      <c r="M56" s="174" t="s">
        <v>7</v>
      </c>
      <c r="N56" s="198" t="s">
        <v>11</v>
      </c>
      <c r="O56" s="190">
        <f>IF(N56="SÍ",5,"0")</f>
        <v>5</v>
      </c>
      <c r="P56" s="188"/>
      <c r="Q56" s="192"/>
      <c r="R56" s="192"/>
      <c r="S56" s="193"/>
      <c r="T56" s="192"/>
      <c r="U56" s="193"/>
      <c r="V56" s="194"/>
      <c r="W56" s="199"/>
      <c r="X56" s="200"/>
      <c r="Y56" s="196"/>
      <c r="Z56" s="188"/>
      <c r="AA56" s="188"/>
      <c r="AB56" s="82"/>
      <c r="AC56" s="98"/>
      <c r="AD56" s="201"/>
      <c r="AE56" s="98"/>
      <c r="AF56" s="98"/>
      <c r="AG56" s="94"/>
      <c r="AH56" s="88"/>
      <c r="AI56" s="89"/>
      <c r="AJ56" s="228"/>
    </row>
    <row r="57" spans="1:36" ht="33" customHeight="1" x14ac:dyDescent="0.25">
      <c r="A57" s="224"/>
      <c r="B57" s="34"/>
      <c r="C57" s="99"/>
      <c r="D57" s="98"/>
      <c r="E57" s="99"/>
      <c r="F57" s="92"/>
      <c r="G57" s="94"/>
      <c r="H57" s="96"/>
      <c r="I57" s="188"/>
      <c r="J57" s="188"/>
      <c r="K57" s="90" t="s">
        <v>59</v>
      </c>
      <c r="L57" s="173"/>
      <c r="M57" s="187" t="s">
        <v>3</v>
      </c>
      <c r="N57" s="29" t="s">
        <v>12</v>
      </c>
      <c r="O57" s="190" t="str">
        <f>IF(N57="SÍ",15,"0")</f>
        <v>0</v>
      </c>
      <c r="P57" s="188"/>
      <c r="Q57" s="192"/>
      <c r="R57" s="192"/>
      <c r="S57" s="193"/>
      <c r="T57" s="192"/>
      <c r="U57" s="193"/>
      <c r="V57" s="194"/>
      <c r="W57" s="199"/>
      <c r="X57" s="200"/>
      <c r="Y57" s="196"/>
      <c r="Z57" s="188"/>
      <c r="AA57" s="188"/>
      <c r="AB57" s="68" t="s">
        <v>85</v>
      </c>
      <c r="AC57" s="98"/>
      <c r="AD57" s="201"/>
      <c r="AE57" s="98"/>
      <c r="AF57" s="98"/>
      <c r="AG57" s="94"/>
      <c r="AH57" s="88"/>
      <c r="AI57" s="89"/>
      <c r="AJ57" s="228"/>
    </row>
    <row r="58" spans="1:36" ht="26.25" customHeight="1" x14ac:dyDescent="0.25">
      <c r="A58" s="224"/>
      <c r="B58" s="34"/>
      <c r="C58" s="99"/>
      <c r="D58" s="98"/>
      <c r="E58" s="99"/>
      <c r="F58" s="92"/>
      <c r="G58" s="94"/>
      <c r="H58" s="96"/>
      <c r="I58" s="188"/>
      <c r="J58" s="188"/>
      <c r="K58" s="90"/>
      <c r="L58" s="173"/>
      <c r="M58" s="187" t="s">
        <v>4</v>
      </c>
      <c r="N58" s="29" t="s">
        <v>11</v>
      </c>
      <c r="O58" s="190">
        <f>IF(N58="SÍ",10,"0")</f>
        <v>10</v>
      </c>
      <c r="P58" s="188"/>
      <c r="Q58" s="192"/>
      <c r="R58" s="192"/>
      <c r="S58" s="193"/>
      <c r="T58" s="192"/>
      <c r="U58" s="193"/>
      <c r="V58" s="194"/>
      <c r="W58" s="199"/>
      <c r="X58" s="200"/>
      <c r="Y58" s="196"/>
      <c r="Z58" s="188"/>
      <c r="AA58" s="188"/>
      <c r="AB58" s="68"/>
      <c r="AC58" s="98"/>
      <c r="AD58" s="201"/>
      <c r="AE58" s="98"/>
      <c r="AF58" s="98"/>
      <c r="AG58" s="94"/>
      <c r="AH58" s="88"/>
      <c r="AI58" s="89"/>
      <c r="AJ58" s="228"/>
    </row>
    <row r="59" spans="1:36" ht="45" customHeight="1" x14ac:dyDescent="0.25">
      <c r="A59" s="224"/>
      <c r="B59" s="34"/>
      <c r="C59" s="99"/>
      <c r="D59" s="98"/>
      <c r="E59" s="99"/>
      <c r="F59" s="92"/>
      <c r="G59" s="94"/>
      <c r="H59" s="96"/>
      <c r="I59" s="188"/>
      <c r="J59" s="188"/>
      <c r="K59" s="90"/>
      <c r="L59" s="173"/>
      <c r="M59" s="174" t="s">
        <v>30</v>
      </c>
      <c r="N59" s="29" t="s">
        <v>11</v>
      </c>
      <c r="O59" s="190">
        <f>IF(N59="SÍ",15,"0")</f>
        <v>15</v>
      </c>
      <c r="P59" s="188"/>
      <c r="Q59" s="192"/>
      <c r="R59" s="192"/>
      <c r="S59" s="193"/>
      <c r="T59" s="192"/>
      <c r="U59" s="193"/>
      <c r="V59" s="194"/>
      <c r="W59" s="199"/>
      <c r="X59" s="200"/>
      <c r="Y59" s="196"/>
      <c r="Z59" s="188"/>
      <c r="AA59" s="188"/>
      <c r="AB59" s="68"/>
      <c r="AC59" s="98"/>
      <c r="AD59" s="201"/>
      <c r="AE59" s="98"/>
      <c r="AF59" s="98"/>
      <c r="AG59" s="94"/>
      <c r="AH59" s="88"/>
      <c r="AI59" s="89"/>
      <c r="AJ59" s="228"/>
    </row>
    <row r="60" spans="1:36" ht="51" customHeight="1" x14ac:dyDescent="0.25">
      <c r="A60" s="224"/>
      <c r="B60" s="34"/>
      <c r="C60" s="99"/>
      <c r="D60" s="98"/>
      <c r="E60" s="99"/>
      <c r="F60" s="92"/>
      <c r="G60" s="94"/>
      <c r="H60" s="96"/>
      <c r="I60" s="188"/>
      <c r="J60" s="188"/>
      <c r="K60" s="90"/>
      <c r="L60" s="173"/>
      <c r="M60" s="174" t="s">
        <v>53</v>
      </c>
      <c r="N60" s="29" t="s">
        <v>11</v>
      </c>
      <c r="O60" s="190">
        <f>IF(N60="SÍ",10,"0")</f>
        <v>10</v>
      </c>
      <c r="P60" s="188"/>
      <c r="Q60" s="192"/>
      <c r="R60" s="192"/>
      <c r="S60" s="193"/>
      <c r="T60" s="192"/>
      <c r="U60" s="193"/>
      <c r="V60" s="194"/>
      <c r="W60" s="199"/>
      <c r="X60" s="200"/>
      <c r="Y60" s="196"/>
      <c r="Z60" s="188"/>
      <c r="AA60" s="188"/>
      <c r="AB60" s="68"/>
      <c r="AC60" s="98"/>
      <c r="AD60" s="201"/>
      <c r="AE60" s="98"/>
      <c r="AF60" s="98"/>
      <c r="AG60" s="94"/>
      <c r="AH60" s="88"/>
      <c r="AI60" s="89"/>
      <c r="AJ60" s="228"/>
    </row>
    <row r="61" spans="1:36" ht="39.75" customHeight="1" thickBot="1" x14ac:dyDescent="0.3">
      <c r="A61" s="233"/>
      <c r="B61" s="35"/>
      <c r="C61" s="234"/>
      <c r="D61" s="39"/>
      <c r="E61" s="234"/>
      <c r="F61" s="93"/>
      <c r="G61" s="95"/>
      <c r="H61" s="97"/>
      <c r="I61" s="235"/>
      <c r="J61" s="235"/>
      <c r="K61" s="91"/>
      <c r="L61" s="236"/>
      <c r="M61" s="237" t="s">
        <v>29</v>
      </c>
      <c r="N61" s="238" t="s">
        <v>11</v>
      </c>
      <c r="O61" s="239">
        <f>IF(N61="SÍ",30,"0")</f>
        <v>30</v>
      </c>
      <c r="P61" s="235"/>
      <c r="Q61" s="240"/>
      <c r="R61" s="240"/>
      <c r="S61" s="241"/>
      <c r="T61" s="240"/>
      <c r="U61" s="241"/>
      <c r="V61" s="100"/>
      <c r="W61" s="242"/>
      <c r="X61" s="243"/>
      <c r="Y61" s="244"/>
      <c r="Z61" s="235"/>
      <c r="AA61" s="235"/>
      <c r="AB61" s="69"/>
      <c r="AC61" s="39"/>
      <c r="AD61" s="245"/>
      <c r="AE61" s="39"/>
      <c r="AF61" s="39"/>
      <c r="AG61" s="95"/>
      <c r="AH61" s="246"/>
      <c r="AI61" s="247"/>
      <c r="AJ61" s="248"/>
    </row>
    <row r="62" spans="1:36" ht="50.25" customHeight="1" x14ac:dyDescent="0.25">
      <c r="A62" s="202" t="s">
        <v>181</v>
      </c>
      <c r="B62" s="296" t="s">
        <v>118</v>
      </c>
      <c r="C62" s="205" t="s">
        <v>119</v>
      </c>
      <c r="D62" s="205" t="s">
        <v>120</v>
      </c>
      <c r="E62" s="205" t="s">
        <v>121</v>
      </c>
      <c r="F62" s="105" t="s">
        <v>15</v>
      </c>
      <c r="G62" s="106" t="str">
        <f>IF(F62="(1) RARA VEZ","1", IF(F62="(2) IMPROBABLE","2",IF(F62="(3) POSIBLE","3",IF(F62="(4) PROBABLE","4",IF(F62="(5) CASI SEGURO","5","")))))</f>
        <v>3</v>
      </c>
      <c r="H62" s="107" t="s">
        <v>20</v>
      </c>
      <c r="I62" s="297" t="str">
        <f>IF(H62="(5) MODERADO","5", IF(H62="(10) MAYOR","10",IF(H62="(20) CATASTROFICO","20","")))</f>
        <v>10</v>
      </c>
      <c r="J62" s="297">
        <f>G62*I62</f>
        <v>30</v>
      </c>
      <c r="K62" s="298">
        <v>30</v>
      </c>
      <c r="L62" s="81" t="s">
        <v>122</v>
      </c>
      <c r="M62" s="299" t="s">
        <v>6</v>
      </c>
      <c r="N62" s="300" t="s">
        <v>11</v>
      </c>
      <c r="O62" s="301"/>
      <c r="P62" s="302"/>
      <c r="Q62" s="303"/>
      <c r="R62" s="303"/>
      <c r="S62" s="304"/>
      <c r="T62" s="303"/>
      <c r="U62" s="304"/>
      <c r="V62" s="305" t="s">
        <v>8</v>
      </c>
      <c r="W62" s="306" t="s">
        <v>14</v>
      </c>
      <c r="X62" s="307" t="str">
        <f>IF($U62="PROBABILIDAD",$R62,$G62)</f>
        <v>3</v>
      </c>
      <c r="Y62" s="308" t="s">
        <v>20</v>
      </c>
      <c r="Z62" s="297"/>
      <c r="AA62" s="297"/>
      <c r="AB62" s="309">
        <v>20</v>
      </c>
      <c r="AC62" s="205" t="s">
        <v>123</v>
      </c>
      <c r="AD62" s="310">
        <v>43739</v>
      </c>
      <c r="AE62" s="205" t="s">
        <v>124</v>
      </c>
      <c r="AF62" s="205" t="s">
        <v>125</v>
      </c>
      <c r="AG62" s="204"/>
      <c r="AH62" s="84"/>
      <c r="AI62" s="204" t="s">
        <v>126</v>
      </c>
      <c r="AJ62" s="311" t="s">
        <v>127</v>
      </c>
    </row>
    <row r="63" spans="1:36" ht="48" customHeight="1" x14ac:dyDescent="0.25">
      <c r="A63" s="224"/>
      <c r="B63" s="252"/>
      <c r="C63" s="73"/>
      <c r="D63" s="85"/>
      <c r="E63" s="73"/>
      <c r="F63" s="92"/>
      <c r="G63" s="94"/>
      <c r="H63" s="96"/>
      <c r="I63" s="188"/>
      <c r="J63" s="188"/>
      <c r="K63" s="231"/>
      <c r="L63" s="259"/>
      <c r="M63" s="253" t="s">
        <v>7</v>
      </c>
      <c r="N63" s="29" t="s">
        <v>11</v>
      </c>
      <c r="O63" s="190"/>
      <c r="P63" s="188"/>
      <c r="Q63" s="192"/>
      <c r="R63" s="192"/>
      <c r="S63" s="193"/>
      <c r="T63" s="192"/>
      <c r="U63" s="193"/>
      <c r="V63" s="254"/>
      <c r="W63" s="255"/>
      <c r="X63" s="256"/>
      <c r="Y63" s="257"/>
      <c r="Z63" s="188"/>
      <c r="AA63" s="188"/>
      <c r="AB63" s="66"/>
      <c r="AC63" s="85"/>
      <c r="AD63" s="73"/>
      <c r="AE63" s="85"/>
      <c r="AF63" s="85"/>
      <c r="AG63" s="58"/>
      <c r="AH63" s="59"/>
      <c r="AI63" s="58"/>
      <c r="AJ63" s="36"/>
    </row>
    <row r="64" spans="1:36" ht="41.25" customHeight="1" x14ac:dyDescent="0.25">
      <c r="A64" s="224"/>
      <c r="B64" s="252"/>
      <c r="C64" s="73"/>
      <c r="D64" s="85"/>
      <c r="E64" s="73"/>
      <c r="F64" s="92"/>
      <c r="G64" s="94"/>
      <c r="H64" s="96"/>
      <c r="I64" s="188"/>
      <c r="J64" s="188"/>
      <c r="K64" s="231" t="s">
        <v>109</v>
      </c>
      <c r="L64" s="259"/>
      <c r="M64" s="260" t="s">
        <v>3</v>
      </c>
      <c r="N64" s="29" t="s">
        <v>12</v>
      </c>
      <c r="O64" s="190"/>
      <c r="P64" s="188"/>
      <c r="Q64" s="192"/>
      <c r="R64" s="192"/>
      <c r="S64" s="193"/>
      <c r="T64" s="192"/>
      <c r="U64" s="193"/>
      <c r="V64" s="254"/>
      <c r="W64" s="255"/>
      <c r="X64" s="256"/>
      <c r="Y64" s="257"/>
      <c r="Z64" s="188"/>
      <c r="AA64" s="188"/>
      <c r="AB64" s="65" t="s">
        <v>59</v>
      </c>
      <c r="AC64" s="85"/>
      <c r="AD64" s="73"/>
      <c r="AE64" s="85"/>
      <c r="AF64" s="85"/>
      <c r="AG64" s="58"/>
      <c r="AH64" s="59"/>
      <c r="AI64" s="58"/>
      <c r="AJ64" s="36"/>
    </row>
    <row r="65" spans="1:36" ht="41.25" customHeight="1" x14ac:dyDescent="0.25">
      <c r="A65" s="224"/>
      <c r="B65" s="252"/>
      <c r="C65" s="73"/>
      <c r="D65" s="85"/>
      <c r="E65" s="73"/>
      <c r="F65" s="92"/>
      <c r="G65" s="94"/>
      <c r="H65" s="96"/>
      <c r="I65" s="188"/>
      <c r="J65" s="188"/>
      <c r="K65" s="231"/>
      <c r="L65" s="259"/>
      <c r="M65" s="260" t="s">
        <v>4</v>
      </c>
      <c r="N65" s="29" t="s">
        <v>11</v>
      </c>
      <c r="O65" s="190"/>
      <c r="P65" s="188"/>
      <c r="Q65" s="192"/>
      <c r="R65" s="192"/>
      <c r="S65" s="193"/>
      <c r="T65" s="192"/>
      <c r="U65" s="193"/>
      <c r="V65" s="254"/>
      <c r="W65" s="255"/>
      <c r="X65" s="256"/>
      <c r="Y65" s="257"/>
      <c r="Z65" s="188"/>
      <c r="AA65" s="188"/>
      <c r="AB65" s="65"/>
      <c r="AC65" s="85"/>
      <c r="AD65" s="73"/>
      <c r="AE65" s="85"/>
      <c r="AF65" s="85"/>
      <c r="AG65" s="58"/>
      <c r="AH65" s="59"/>
      <c r="AI65" s="58"/>
      <c r="AJ65" s="36"/>
    </row>
    <row r="66" spans="1:36" ht="79.5" customHeight="1" x14ac:dyDescent="0.25">
      <c r="A66" s="224"/>
      <c r="B66" s="252"/>
      <c r="C66" s="73"/>
      <c r="D66" s="85"/>
      <c r="E66" s="73"/>
      <c r="F66" s="92"/>
      <c r="G66" s="94"/>
      <c r="H66" s="96"/>
      <c r="I66" s="188"/>
      <c r="J66" s="188"/>
      <c r="K66" s="231"/>
      <c r="L66" s="259"/>
      <c r="M66" s="253" t="s">
        <v>30</v>
      </c>
      <c r="N66" s="261" t="s">
        <v>12</v>
      </c>
      <c r="O66" s="190"/>
      <c r="P66" s="188"/>
      <c r="Q66" s="192"/>
      <c r="R66" s="192"/>
      <c r="S66" s="193"/>
      <c r="T66" s="192"/>
      <c r="U66" s="193"/>
      <c r="V66" s="254"/>
      <c r="W66" s="255"/>
      <c r="X66" s="256"/>
      <c r="Y66" s="257"/>
      <c r="Z66" s="188"/>
      <c r="AA66" s="188"/>
      <c r="AB66" s="65"/>
      <c r="AC66" s="85"/>
      <c r="AD66" s="73"/>
      <c r="AE66" s="85"/>
      <c r="AF66" s="85"/>
      <c r="AG66" s="58"/>
      <c r="AH66" s="59"/>
      <c r="AI66" s="58"/>
      <c r="AJ66" s="36"/>
    </row>
    <row r="67" spans="1:36" ht="75" customHeight="1" x14ac:dyDescent="0.25">
      <c r="A67" s="224"/>
      <c r="B67" s="252"/>
      <c r="C67" s="73"/>
      <c r="D67" s="85"/>
      <c r="E67" s="73"/>
      <c r="F67" s="92"/>
      <c r="G67" s="94"/>
      <c r="H67" s="96"/>
      <c r="I67" s="188"/>
      <c r="J67" s="188"/>
      <c r="K67" s="231"/>
      <c r="L67" s="259"/>
      <c r="M67" s="253" t="s">
        <v>5</v>
      </c>
      <c r="N67" s="29" t="s">
        <v>11</v>
      </c>
      <c r="O67" s="190"/>
      <c r="P67" s="188"/>
      <c r="Q67" s="192"/>
      <c r="R67" s="192"/>
      <c r="S67" s="193"/>
      <c r="T67" s="192"/>
      <c r="U67" s="193"/>
      <c r="V67" s="254"/>
      <c r="W67" s="255"/>
      <c r="X67" s="256"/>
      <c r="Y67" s="257"/>
      <c r="Z67" s="188"/>
      <c r="AA67" s="188"/>
      <c r="AB67" s="65"/>
      <c r="AC67" s="85"/>
      <c r="AD67" s="73"/>
      <c r="AE67" s="85"/>
      <c r="AF67" s="85"/>
      <c r="AG67" s="58"/>
      <c r="AH67" s="59"/>
      <c r="AI67" s="58"/>
      <c r="AJ67" s="36"/>
    </row>
    <row r="68" spans="1:36" ht="75.75" customHeight="1" x14ac:dyDescent="0.25">
      <c r="A68" s="224"/>
      <c r="B68" s="252"/>
      <c r="C68" s="73"/>
      <c r="D68" s="85"/>
      <c r="E68" s="73"/>
      <c r="F68" s="92"/>
      <c r="G68" s="94"/>
      <c r="H68" s="96"/>
      <c r="I68" s="188"/>
      <c r="J68" s="188"/>
      <c r="K68" s="231"/>
      <c r="L68" s="259"/>
      <c r="M68" s="253" t="s">
        <v>29</v>
      </c>
      <c r="N68" s="29" t="s">
        <v>11</v>
      </c>
      <c r="O68" s="190"/>
      <c r="P68" s="188"/>
      <c r="Q68" s="192"/>
      <c r="R68" s="192"/>
      <c r="S68" s="193"/>
      <c r="T68" s="192"/>
      <c r="U68" s="193"/>
      <c r="V68" s="254"/>
      <c r="W68" s="255"/>
      <c r="X68" s="256"/>
      <c r="Y68" s="257"/>
      <c r="Z68" s="188"/>
      <c r="AA68" s="188"/>
      <c r="AB68" s="65"/>
      <c r="AC68" s="85"/>
      <c r="AD68" s="73"/>
      <c r="AE68" s="85"/>
      <c r="AF68" s="85"/>
      <c r="AG68" s="58"/>
      <c r="AH68" s="59"/>
      <c r="AI68" s="58"/>
      <c r="AJ68" s="36"/>
    </row>
    <row r="69" spans="1:36" s="26" customFormat="1" ht="74.25" customHeight="1" x14ac:dyDescent="0.25">
      <c r="A69" s="224"/>
      <c r="B69" s="252"/>
      <c r="C69" s="85" t="s">
        <v>128</v>
      </c>
      <c r="D69" s="85" t="s">
        <v>129</v>
      </c>
      <c r="E69" s="85" t="s">
        <v>130</v>
      </c>
      <c r="F69" s="71" t="s">
        <v>15</v>
      </c>
      <c r="G69" s="73" t="str">
        <f>IF(F69="(1) RARA VEZ","1", IF(F69="(2) IMPROBABLE","2",IF(F69="(3) POSIBLE","3",IF(F69="(4) PROBABLE","4",IF(F69="(5) CASI SEGURO","5","")))))</f>
        <v>3</v>
      </c>
      <c r="H69" s="75" t="s">
        <v>20</v>
      </c>
      <c r="I69" s="262" t="str">
        <f>IF(H69="(5) MODERADO","5", IF(H69="(10) MAYOR","10",IF(H69="(20) CATASTROFICO","20","")))</f>
        <v>10</v>
      </c>
      <c r="J69" s="262">
        <f>G69*I69</f>
        <v>30</v>
      </c>
      <c r="K69" s="232">
        <f>+J69</f>
        <v>30</v>
      </c>
      <c r="L69" s="75" t="s">
        <v>131</v>
      </c>
      <c r="M69" s="263" t="s">
        <v>6</v>
      </c>
      <c r="N69" s="29" t="s">
        <v>11</v>
      </c>
      <c r="O69" s="264">
        <f>IF(N69="SÍ",15,"0")</f>
        <v>15</v>
      </c>
      <c r="P69" s="265">
        <f>SUM(O69:O75)</f>
        <v>85</v>
      </c>
      <c r="Q69" s="266">
        <f>IF(AND($P69&gt;=0,$P69&lt;=50),0,IF(AND($P69&gt;50,$P69&lt;=75),1,IF(AND($P69&gt;75,$P69&lt;=100),2,"")))</f>
        <v>2</v>
      </c>
      <c r="R69" s="266">
        <f>$G69-$Q69</f>
        <v>1</v>
      </c>
      <c r="S69" s="267">
        <f>IF($R69&lt;=0,1,$R69)</f>
        <v>1</v>
      </c>
      <c r="T69" s="266">
        <f>$I69-$Q69</f>
        <v>8</v>
      </c>
      <c r="U69" s="267">
        <f>IF($T69=19,10,IF($T69=18,5,IF($T69=9,5,IF($T69=8,5,I69))))</f>
        <v>5</v>
      </c>
      <c r="V69" s="254" t="s">
        <v>9</v>
      </c>
      <c r="W69" s="254" t="s">
        <v>15</v>
      </c>
      <c r="X69" s="254" t="str">
        <f>IF($V69="PROBABILIDAD",$S69,$G69)</f>
        <v>3</v>
      </c>
      <c r="Y69" s="254" t="s">
        <v>18</v>
      </c>
      <c r="Z69" s="262">
        <f>IF($V69="IMPACTO",$U69,$I69)</f>
        <v>5</v>
      </c>
      <c r="AA69" s="262">
        <f>$X69*$Z69</f>
        <v>15</v>
      </c>
      <c r="AB69" s="64">
        <f>$AA69</f>
        <v>15</v>
      </c>
      <c r="AC69" s="85" t="s">
        <v>132</v>
      </c>
      <c r="AD69" s="258">
        <v>43739</v>
      </c>
      <c r="AE69" s="268" t="s">
        <v>133</v>
      </c>
      <c r="AF69" s="85" t="s">
        <v>134</v>
      </c>
      <c r="AG69" s="58"/>
      <c r="AH69" s="184"/>
      <c r="AI69" s="58" t="s">
        <v>135</v>
      </c>
      <c r="AJ69" s="36" t="s">
        <v>136</v>
      </c>
    </row>
    <row r="70" spans="1:36" s="26" customFormat="1" ht="96.75" customHeight="1" x14ac:dyDescent="0.25">
      <c r="A70" s="224"/>
      <c r="B70" s="252"/>
      <c r="C70" s="73"/>
      <c r="D70" s="85"/>
      <c r="E70" s="73"/>
      <c r="F70" s="71"/>
      <c r="G70" s="73"/>
      <c r="H70" s="75"/>
      <c r="I70" s="262"/>
      <c r="J70" s="262"/>
      <c r="K70" s="232"/>
      <c r="L70" s="75"/>
      <c r="M70" s="263" t="s">
        <v>7</v>
      </c>
      <c r="N70" s="29" t="s">
        <v>11</v>
      </c>
      <c r="O70" s="264">
        <f>IF(N70="SÍ",5,"0")</f>
        <v>5</v>
      </c>
      <c r="P70" s="262"/>
      <c r="Q70" s="266"/>
      <c r="R70" s="266"/>
      <c r="S70" s="267"/>
      <c r="T70" s="266"/>
      <c r="U70" s="267"/>
      <c r="V70" s="254"/>
      <c r="W70" s="254"/>
      <c r="X70" s="254"/>
      <c r="Y70" s="254"/>
      <c r="Z70" s="262"/>
      <c r="AA70" s="262"/>
      <c r="AB70" s="64"/>
      <c r="AC70" s="85"/>
      <c r="AD70" s="73"/>
      <c r="AE70" s="269"/>
      <c r="AF70" s="85"/>
      <c r="AG70" s="58"/>
      <c r="AH70" s="184"/>
      <c r="AI70" s="58"/>
      <c r="AJ70" s="36"/>
    </row>
    <row r="71" spans="1:36" s="26" customFormat="1" ht="79.5" customHeight="1" x14ac:dyDescent="0.25">
      <c r="A71" s="224"/>
      <c r="B71" s="252"/>
      <c r="C71" s="73"/>
      <c r="D71" s="85"/>
      <c r="E71" s="73"/>
      <c r="F71" s="71"/>
      <c r="G71" s="73"/>
      <c r="H71" s="75"/>
      <c r="I71" s="262"/>
      <c r="J71" s="262"/>
      <c r="K71" s="232" t="str">
        <f>IF(AND(J69&gt;=5,J69&lt;=10),"BAJA",IF(AND(J69&gt;=15,J69&lt;=25),"MODERADA",IF(AND(J69&gt;=30,J69&lt;=50),"ALTA",IF(AND(J69&gt;=60,J69&lt;=100),"EXTREMA",""))))</f>
        <v>ALTA</v>
      </c>
      <c r="L71" s="75"/>
      <c r="M71" s="270" t="s">
        <v>3</v>
      </c>
      <c r="N71" s="29" t="s">
        <v>12</v>
      </c>
      <c r="O71" s="264" t="str">
        <f>IF(N71="SÍ",15,"0")</f>
        <v>0</v>
      </c>
      <c r="P71" s="262"/>
      <c r="Q71" s="266"/>
      <c r="R71" s="266"/>
      <c r="S71" s="267"/>
      <c r="T71" s="266"/>
      <c r="U71" s="267"/>
      <c r="V71" s="254"/>
      <c r="W71" s="254"/>
      <c r="X71" s="254"/>
      <c r="Y71" s="254"/>
      <c r="Z71" s="262"/>
      <c r="AA71" s="262"/>
      <c r="AB71" s="64" t="str">
        <f>IF(AND($AA69&gt;=5,$AA69&lt;=10),"BAJA",IF(AND($AA69&gt;=15,$AA69&lt;=25),"MODERADA",IF(AND($AA69&gt;=30,$AA69&lt;=50),"ALTA",IF(AND($AA69&gt;=60,$AA69&lt;=100),"EXTREMA",""))))</f>
        <v>MODERADA</v>
      </c>
      <c r="AC71" s="85"/>
      <c r="AD71" s="73"/>
      <c r="AE71" s="269"/>
      <c r="AF71" s="85"/>
      <c r="AG71" s="58"/>
      <c r="AH71" s="184"/>
      <c r="AI71" s="58"/>
      <c r="AJ71" s="36"/>
    </row>
    <row r="72" spans="1:36" s="26" customFormat="1" ht="93" customHeight="1" x14ac:dyDescent="0.25">
      <c r="A72" s="224"/>
      <c r="B72" s="252"/>
      <c r="C72" s="73"/>
      <c r="D72" s="85"/>
      <c r="E72" s="73"/>
      <c r="F72" s="71"/>
      <c r="G72" s="73"/>
      <c r="H72" s="75"/>
      <c r="I72" s="262"/>
      <c r="J72" s="262"/>
      <c r="K72" s="232"/>
      <c r="L72" s="75"/>
      <c r="M72" s="270" t="s">
        <v>4</v>
      </c>
      <c r="N72" s="29" t="s">
        <v>11</v>
      </c>
      <c r="O72" s="264">
        <f>IF(N72="SÍ",10,"0")</f>
        <v>10</v>
      </c>
      <c r="P72" s="262"/>
      <c r="Q72" s="266"/>
      <c r="R72" s="266"/>
      <c r="S72" s="267"/>
      <c r="T72" s="266"/>
      <c r="U72" s="267"/>
      <c r="V72" s="254"/>
      <c r="W72" s="254"/>
      <c r="X72" s="254"/>
      <c r="Y72" s="254"/>
      <c r="Z72" s="262"/>
      <c r="AA72" s="262"/>
      <c r="AB72" s="64"/>
      <c r="AC72" s="85"/>
      <c r="AD72" s="73"/>
      <c r="AE72" s="269"/>
      <c r="AF72" s="85"/>
      <c r="AG72" s="58"/>
      <c r="AH72" s="184"/>
      <c r="AI72" s="58"/>
      <c r="AJ72" s="36"/>
    </row>
    <row r="73" spans="1:36" s="26" customFormat="1" ht="104.25" customHeight="1" x14ac:dyDescent="0.25">
      <c r="A73" s="224"/>
      <c r="B73" s="252"/>
      <c r="C73" s="73"/>
      <c r="D73" s="85"/>
      <c r="E73" s="73"/>
      <c r="F73" s="71"/>
      <c r="G73" s="73"/>
      <c r="H73" s="75"/>
      <c r="I73" s="262"/>
      <c r="J73" s="262"/>
      <c r="K73" s="232"/>
      <c r="L73" s="75"/>
      <c r="M73" s="263" t="s">
        <v>30</v>
      </c>
      <c r="N73" s="29" t="s">
        <v>11</v>
      </c>
      <c r="O73" s="264">
        <f>IF(N73="SÍ",15,"0")</f>
        <v>15</v>
      </c>
      <c r="P73" s="262"/>
      <c r="Q73" s="266"/>
      <c r="R73" s="266"/>
      <c r="S73" s="267"/>
      <c r="T73" s="266"/>
      <c r="U73" s="267"/>
      <c r="V73" s="254"/>
      <c r="W73" s="254"/>
      <c r="X73" s="254"/>
      <c r="Y73" s="254"/>
      <c r="Z73" s="262"/>
      <c r="AA73" s="262"/>
      <c r="AB73" s="64"/>
      <c r="AC73" s="85"/>
      <c r="AD73" s="73"/>
      <c r="AE73" s="269"/>
      <c r="AF73" s="85"/>
      <c r="AG73" s="58"/>
      <c r="AH73" s="184"/>
      <c r="AI73" s="58"/>
      <c r="AJ73" s="36"/>
    </row>
    <row r="74" spans="1:36" s="26" customFormat="1" ht="104.25" customHeight="1" x14ac:dyDescent="0.25">
      <c r="A74" s="224"/>
      <c r="B74" s="252"/>
      <c r="C74" s="73"/>
      <c r="D74" s="85"/>
      <c r="E74" s="73"/>
      <c r="F74" s="71"/>
      <c r="G74" s="73"/>
      <c r="H74" s="75"/>
      <c r="I74" s="262"/>
      <c r="J74" s="262"/>
      <c r="K74" s="232"/>
      <c r="L74" s="75"/>
      <c r="M74" s="263" t="s">
        <v>5</v>
      </c>
      <c r="N74" s="29" t="s">
        <v>11</v>
      </c>
      <c r="O74" s="264">
        <f>IF(N74="SÍ",10,"0")</f>
        <v>10</v>
      </c>
      <c r="P74" s="262"/>
      <c r="Q74" s="266"/>
      <c r="R74" s="266"/>
      <c r="S74" s="267"/>
      <c r="T74" s="266"/>
      <c r="U74" s="267"/>
      <c r="V74" s="254"/>
      <c r="W74" s="254"/>
      <c r="X74" s="254"/>
      <c r="Y74" s="254"/>
      <c r="Z74" s="262"/>
      <c r="AA74" s="262"/>
      <c r="AB74" s="64"/>
      <c r="AC74" s="85"/>
      <c r="AD74" s="73"/>
      <c r="AE74" s="269"/>
      <c r="AF74" s="85"/>
      <c r="AG74" s="58"/>
      <c r="AH74" s="184"/>
      <c r="AI74" s="58"/>
      <c r="AJ74" s="36"/>
    </row>
    <row r="75" spans="1:36" s="26" customFormat="1" ht="104.25" customHeight="1" x14ac:dyDescent="0.25">
      <c r="A75" s="224"/>
      <c r="B75" s="252"/>
      <c r="C75" s="73"/>
      <c r="D75" s="85"/>
      <c r="E75" s="73"/>
      <c r="F75" s="71"/>
      <c r="G75" s="73"/>
      <c r="H75" s="75"/>
      <c r="I75" s="262"/>
      <c r="J75" s="262"/>
      <c r="K75" s="232"/>
      <c r="L75" s="75"/>
      <c r="M75" s="263" t="s">
        <v>29</v>
      </c>
      <c r="N75" s="29" t="s">
        <v>11</v>
      </c>
      <c r="O75" s="264">
        <f>IF(N75="SÍ",30,"0")</f>
        <v>30</v>
      </c>
      <c r="P75" s="262"/>
      <c r="Q75" s="266"/>
      <c r="R75" s="266"/>
      <c r="S75" s="267"/>
      <c r="T75" s="266"/>
      <c r="U75" s="267"/>
      <c r="V75" s="254"/>
      <c r="W75" s="254"/>
      <c r="X75" s="254"/>
      <c r="Y75" s="254"/>
      <c r="Z75" s="262"/>
      <c r="AA75" s="262"/>
      <c r="AB75" s="64"/>
      <c r="AC75" s="85"/>
      <c r="AD75" s="73"/>
      <c r="AE75" s="269"/>
      <c r="AF75" s="85"/>
      <c r="AG75" s="58"/>
      <c r="AH75" s="184"/>
      <c r="AI75" s="58"/>
      <c r="AJ75" s="36"/>
    </row>
    <row r="76" spans="1:36" ht="33" customHeight="1" x14ac:dyDescent="0.25">
      <c r="A76" s="224"/>
      <c r="B76" s="252"/>
      <c r="C76" s="85" t="s">
        <v>137</v>
      </c>
      <c r="D76" s="87" t="s">
        <v>138</v>
      </c>
      <c r="E76" s="85" t="s">
        <v>139</v>
      </c>
      <c r="F76" s="83" t="s">
        <v>15</v>
      </c>
      <c r="G76" s="59" t="str">
        <f>IF(F76="(1) RARA VEZ","1", IF(F76="(2) IMPROBABLE","2",IF(F76="(3) POSIBLE","3",IF(F76="(4) PROBABLE","4",IF(F76="(5) CASI SEGURO","5","")))))</f>
        <v>3</v>
      </c>
      <c r="H76" s="37" t="s">
        <v>20</v>
      </c>
      <c r="I76" s="262" t="str">
        <f>IF(H76="(5) MODERADO","5", IF(H76="(10) MAYOR","10",IF(H76="(20) CATASTROFICO","20","")))</f>
        <v>10</v>
      </c>
      <c r="J76" s="262">
        <f>G76*I76</f>
        <v>30</v>
      </c>
      <c r="K76" s="232">
        <f>+J76</f>
        <v>30</v>
      </c>
      <c r="L76" s="75" t="s">
        <v>140</v>
      </c>
      <c r="M76" s="263" t="s">
        <v>6</v>
      </c>
      <c r="N76" s="29" t="s">
        <v>11</v>
      </c>
      <c r="O76" s="264">
        <f>IF(N76="SÍ",15,"0")</f>
        <v>15</v>
      </c>
      <c r="P76" s="265">
        <f>SUM(O76:O82)</f>
        <v>70</v>
      </c>
      <c r="Q76" s="266">
        <f>IF(AND($P76&gt;=0,$P76&lt;=50),0,IF(AND($P76&gt;50,$P76&lt;=75),1,IF(AND($P76&gt;75,$P76&lt;=100),2,"")))</f>
        <v>1</v>
      </c>
      <c r="R76" s="266">
        <f>$G76-$Q76</f>
        <v>2</v>
      </c>
      <c r="S76" s="267">
        <f>IF($R76&lt;=0,1,$R76)</f>
        <v>2</v>
      </c>
      <c r="T76" s="266">
        <f>$I76-$Q76</f>
        <v>9</v>
      </c>
      <c r="U76" s="267">
        <f>IF($T76=19,10,IF($T76=18,5,IF($T76=9,5,IF($T76=8,5,I76))))</f>
        <v>5</v>
      </c>
      <c r="V76" s="254" t="s">
        <v>8</v>
      </c>
      <c r="W76" s="255" t="str">
        <f>IF(AND($V76="PROBABILIDAD",$S76=1),$XEV$6,IF(AND($V76="PROBABILIDAD",$S76=2),$XEV$5,IF(AND($V76="PROBABILIDAD",$S76=3),$XEV$4,IF(AND($V76="PROBABILIDAD",$S76=4),$XEV$3,IF(AND($V76="PROBABILIDAD",$S76=5),$XEV$2,$F76)))))</f>
        <v>(2) IMPROBABLE</v>
      </c>
      <c r="X76" s="271">
        <f>IF($V76="PROBABILIDAD",$S76,$G76)</f>
        <v>2</v>
      </c>
      <c r="Y76" s="257" t="str">
        <f>IF(AND($V76="IMPACTO",$T76=18),$XEV$9,IF(AND($V76="IMPACTO",$T76=19),$XEW$9,IF(AND($V76="IMPACTO",$T76=20),$XEX$9,IF(AND($V76="IMPACTO",$T76&lt;10),$XEV$9,$H76))))</f>
        <v>(10) MAYOR</v>
      </c>
      <c r="Z76" s="262" t="str">
        <f>IF($V76="IMPACTO",$U76,$I76)</f>
        <v>10</v>
      </c>
      <c r="AA76" s="262">
        <f>$X76*$Z76</f>
        <v>20</v>
      </c>
      <c r="AB76" s="272">
        <v>20</v>
      </c>
      <c r="AC76" s="85" t="s">
        <v>141</v>
      </c>
      <c r="AD76" s="258">
        <v>43739</v>
      </c>
      <c r="AE76" s="85" t="s">
        <v>142</v>
      </c>
      <c r="AF76" s="85" t="s">
        <v>143</v>
      </c>
      <c r="AG76" s="58"/>
      <c r="AH76" s="184"/>
      <c r="AI76" s="58" t="s">
        <v>126</v>
      </c>
      <c r="AJ76" s="36" t="s">
        <v>144</v>
      </c>
    </row>
    <row r="77" spans="1:36" ht="26.25" customHeight="1" x14ac:dyDescent="0.25">
      <c r="A77" s="224"/>
      <c r="B77" s="252"/>
      <c r="C77" s="73"/>
      <c r="D77" s="87"/>
      <c r="E77" s="73"/>
      <c r="F77" s="83"/>
      <c r="G77" s="59"/>
      <c r="H77" s="37"/>
      <c r="I77" s="262"/>
      <c r="J77" s="262"/>
      <c r="K77" s="232"/>
      <c r="L77" s="75"/>
      <c r="M77" s="263" t="s">
        <v>7</v>
      </c>
      <c r="N77" s="29" t="s">
        <v>11</v>
      </c>
      <c r="O77" s="264">
        <f>IF(N77="SÍ",5,"0")</f>
        <v>5</v>
      </c>
      <c r="P77" s="262"/>
      <c r="Q77" s="266"/>
      <c r="R77" s="266"/>
      <c r="S77" s="267"/>
      <c r="T77" s="266"/>
      <c r="U77" s="267"/>
      <c r="V77" s="254"/>
      <c r="W77" s="255"/>
      <c r="X77" s="271"/>
      <c r="Y77" s="257"/>
      <c r="Z77" s="262"/>
      <c r="AA77" s="262"/>
      <c r="AB77" s="272"/>
      <c r="AC77" s="85"/>
      <c r="AD77" s="73"/>
      <c r="AE77" s="85"/>
      <c r="AF77" s="73"/>
      <c r="AG77" s="58"/>
      <c r="AH77" s="184"/>
      <c r="AI77" s="58"/>
      <c r="AJ77" s="36"/>
    </row>
    <row r="78" spans="1:36" ht="45" customHeight="1" x14ac:dyDescent="0.25">
      <c r="A78" s="224"/>
      <c r="B78" s="252"/>
      <c r="C78" s="73"/>
      <c r="D78" s="87"/>
      <c r="E78" s="73"/>
      <c r="F78" s="83"/>
      <c r="G78" s="59"/>
      <c r="H78" s="37"/>
      <c r="I78" s="262"/>
      <c r="J78" s="262"/>
      <c r="K78" s="232" t="str">
        <f>IF(AND(J76&gt;=5,J76&lt;=10),"BAJA",IF(AND(J76&gt;=15,J76&lt;=25),"MODERADA",IF(AND(J76&gt;=30,J76&lt;=50),"ALTA",IF(AND(J76&gt;=60,J76&lt;=100),"EXTREMA",""))))</f>
        <v>ALTA</v>
      </c>
      <c r="L78" s="75"/>
      <c r="M78" s="270" t="s">
        <v>3</v>
      </c>
      <c r="N78" s="29" t="s">
        <v>12</v>
      </c>
      <c r="O78" s="264" t="str">
        <f>IF(N78="SÍ",15,"0")</f>
        <v>0</v>
      </c>
      <c r="P78" s="262"/>
      <c r="Q78" s="266"/>
      <c r="R78" s="266"/>
      <c r="S78" s="267"/>
      <c r="T78" s="266"/>
      <c r="U78" s="267"/>
      <c r="V78" s="254"/>
      <c r="W78" s="255"/>
      <c r="X78" s="271"/>
      <c r="Y78" s="257"/>
      <c r="Z78" s="262"/>
      <c r="AA78" s="262"/>
      <c r="AB78" s="273" t="s">
        <v>59</v>
      </c>
      <c r="AC78" s="85"/>
      <c r="AD78" s="73"/>
      <c r="AE78" s="85"/>
      <c r="AF78" s="73"/>
      <c r="AG78" s="58"/>
      <c r="AH78" s="184"/>
      <c r="AI78" s="58"/>
      <c r="AJ78" s="36"/>
    </row>
    <row r="79" spans="1:36" ht="51" customHeight="1" x14ac:dyDescent="0.25">
      <c r="A79" s="224"/>
      <c r="B79" s="252"/>
      <c r="C79" s="73"/>
      <c r="D79" s="87"/>
      <c r="E79" s="73"/>
      <c r="F79" s="83"/>
      <c r="G79" s="59"/>
      <c r="H79" s="37"/>
      <c r="I79" s="262"/>
      <c r="J79" s="262"/>
      <c r="K79" s="232"/>
      <c r="L79" s="75"/>
      <c r="M79" s="270" t="s">
        <v>4</v>
      </c>
      <c r="N79" s="29" t="s">
        <v>11</v>
      </c>
      <c r="O79" s="264">
        <f>IF(N79="SÍ",10,"0")</f>
        <v>10</v>
      </c>
      <c r="P79" s="262"/>
      <c r="Q79" s="266"/>
      <c r="R79" s="266"/>
      <c r="S79" s="267"/>
      <c r="T79" s="266"/>
      <c r="U79" s="267"/>
      <c r="V79" s="254"/>
      <c r="W79" s="255"/>
      <c r="X79" s="271"/>
      <c r="Y79" s="257"/>
      <c r="Z79" s="262"/>
      <c r="AA79" s="262"/>
      <c r="AB79" s="273"/>
      <c r="AC79" s="85"/>
      <c r="AD79" s="73"/>
      <c r="AE79" s="85"/>
      <c r="AF79" s="73"/>
      <c r="AG79" s="58"/>
      <c r="AH79" s="184"/>
      <c r="AI79" s="58"/>
      <c r="AJ79" s="36"/>
    </row>
    <row r="80" spans="1:36" ht="39.75" customHeight="1" x14ac:dyDescent="0.25">
      <c r="A80" s="224"/>
      <c r="B80" s="252"/>
      <c r="C80" s="73"/>
      <c r="D80" s="87"/>
      <c r="E80" s="73"/>
      <c r="F80" s="83"/>
      <c r="G80" s="59"/>
      <c r="H80" s="37"/>
      <c r="I80" s="262"/>
      <c r="J80" s="262"/>
      <c r="K80" s="232"/>
      <c r="L80" s="75"/>
      <c r="M80" s="263" t="s">
        <v>30</v>
      </c>
      <c r="N80" s="29" t="s">
        <v>12</v>
      </c>
      <c r="O80" s="264" t="str">
        <f>IF(N80="SÍ",15,"0")</f>
        <v>0</v>
      </c>
      <c r="P80" s="262"/>
      <c r="Q80" s="266"/>
      <c r="R80" s="266"/>
      <c r="S80" s="267"/>
      <c r="T80" s="266"/>
      <c r="U80" s="267"/>
      <c r="V80" s="254"/>
      <c r="W80" s="255"/>
      <c r="X80" s="271"/>
      <c r="Y80" s="257"/>
      <c r="Z80" s="262"/>
      <c r="AA80" s="262"/>
      <c r="AB80" s="273"/>
      <c r="AC80" s="85"/>
      <c r="AD80" s="73"/>
      <c r="AE80" s="85"/>
      <c r="AF80" s="73"/>
      <c r="AG80" s="58"/>
      <c r="AH80" s="184"/>
      <c r="AI80" s="58"/>
      <c r="AJ80" s="36"/>
    </row>
    <row r="81" spans="1:36" ht="69" customHeight="1" x14ac:dyDescent="0.25">
      <c r="A81" s="224"/>
      <c r="B81" s="252"/>
      <c r="C81" s="73"/>
      <c r="D81" s="87"/>
      <c r="E81" s="73"/>
      <c r="F81" s="83"/>
      <c r="G81" s="59"/>
      <c r="H81" s="37"/>
      <c r="I81" s="262"/>
      <c r="J81" s="262"/>
      <c r="K81" s="232"/>
      <c r="L81" s="75"/>
      <c r="M81" s="263" t="s">
        <v>53</v>
      </c>
      <c r="N81" s="29" t="s">
        <v>11</v>
      </c>
      <c r="O81" s="264">
        <f>IF(N81="SÍ",10,"0")</f>
        <v>10</v>
      </c>
      <c r="P81" s="262"/>
      <c r="Q81" s="266"/>
      <c r="R81" s="266"/>
      <c r="S81" s="267"/>
      <c r="T81" s="266"/>
      <c r="U81" s="267"/>
      <c r="V81" s="254"/>
      <c r="W81" s="255"/>
      <c r="X81" s="271"/>
      <c r="Y81" s="257"/>
      <c r="Z81" s="262"/>
      <c r="AA81" s="262"/>
      <c r="AB81" s="273"/>
      <c r="AC81" s="85"/>
      <c r="AD81" s="73"/>
      <c r="AE81" s="85"/>
      <c r="AF81" s="73"/>
      <c r="AG81" s="58"/>
      <c r="AH81" s="184"/>
      <c r="AI81" s="58"/>
      <c r="AJ81" s="36"/>
    </row>
    <row r="82" spans="1:36" ht="69" customHeight="1" x14ac:dyDescent="0.25">
      <c r="A82" s="224"/>
      <c r="B82" s="252"/>
      <c r="C82" s="73"/>
      <c r="D82" s="87"/>
      <c r="E82" s="73"/>
      <c r="F82" s="83"/>
      <c r="G82" s="59"/>
      <c r="H82" s="37"/>
      <c r="I82" s="262"/>
      <c r="J82" s="262"/>
      <c r="K82" s="232"/>
      <c r="L82" s="75"/>
      <c r="M82" s="263" t="s">
        <v>29</v>
      </c>
      <c r="N82" s="29" t="s">
        <v>11</v>
      </c>
      <c r="O82" s="264">
        <f>IF(N82="SÍ",30,"0")</f>
        <v>30</v>
      </c>
      <c r="P82" s="262"/>
      <c r="Q82" s="266"/>
      <c r="R82" s="266"/>
      <c r="S82" s="267"/>
      <c r="T82" s="266"/>
      <c r="U82" s="267"/>
      <c r="V82" s="254"/>
      <c r="W82" s="255"/>
      <c r="X82" s="271"/>
      <c r="Y82" s="257"/>
      <c r="Z82" s="262"/>
      <c r="AA82" s="262"/>
      <c r="AB82" s="273"/>
      <c r="AC82" s="85"/>
      <c r="AD82" s="73"/>
      <c r="AE82" s="85"/>
      <c r="AF82" s="73"/>
      <c r="AG82" s="58"/>
      <c r="AH82" s="184"/>
      <c r="AI82" s="58"/>
      <c r="AJ82" s="36"/>
    </row>
    <row r="83" spans="1:36" ht="69" customHeight="1" x14ac:dyDescent="0.25">
      <c r="A83" s="224"/>
      <c r="B83" s="252"/>
      <c r="C83" s="85" t="s">
        <v>145</v>
      </c>
      <c r="D83" s="75" t="s">
        <v>146</v>
      </c>
      <c r="E83" s="274" t="s">
        <v>147</v>
      </c>
      <c r="F83" s="83" t="s">
        <v>16</v>
      </c>
      <c r="G83" s="59" t="str">
        <f>IF(F83="(1) RARA VEZ","1", IF(F83="(2) IMPROBABLE","2",IF(F83="(3) POSIBLE","3",IF(F83="(4) PROBABLE","4",IF(F83="(5) CASI SEGURO","5","")))))</f>
        <v>4</v>
      </c>
      <c r="H83" s="37" t="s">
        <v>20</v>
      </c>
      <c r="I83" s="262" t="str">
        <f>IF(H83="(5) MODERADO","5", IF(H83="(10) MAYOR","10",IF(H83="(20) CATASTROFICO","20","")))</f>
        <v>10</v>
      </c>
      <c r="J83" s="262">
        <f>G83*I83</f>
        <v>40</v>
      </c>
      <c r="K83" s="232">
        <f>+J83</f>
        <v>40</v>
      </c>
      <c r="L83" s="75" t="s">
        <v>148</v>
      </c>
      <c r="M83" s="263" t="s">
        <v>6</v>
      </c>
      <c r="N83" s="29" t="s">
        <v>11</v>
      </c>
      <c r="O83" s="264">
        <f>IF(N83="SÍ",15,"0")</f>
        <v>15</v>
      </c>
      <c r="P83" s="265">
        <f>SUM(O83:O89)</f>
        <v>25</v>
      </c>
      <c r="Q83" s="266">
        <f>IF(AND($P83&gt;=0,$P83&lt;=50),0,IF(AND($P83&gt;50,$P83&lt;=75),1,IF(AND($P83&gt;75,$P83&lt;=100),2,"")))</f>
        <v>0</v>
      </c>
      <c r="R83" s="266">
        <f>$G83-$Q83</f>
        <v>4</v>
      </c>
      <c r="S83" s="267">
        <f>IF($R83&lt;=0,1,$R83)</f>
        <v>4</v>
      </c>
      <c r="T83" s="266">
        <f>$I83-$Q83</f>
        <v>10</v>
      </c>
      <c r="U83" s="267" t="str">
        <f>IF($T83=19,10,IF($T83=18,5,IF($T83=9,5,IF($T83=8,5,I83))))</f>
        <v>10</v>
      </c>
      <c r="V83" s="254" t="s">
        <v>9</v>
      </c>
      <c r="W83" s="255" t="str">
        <f>IF(AND($V83="PROBABILIDAD",$S83=1),$XEV$6,IF(AND($V83="PROBABILIDAD",$S83=2),$XEV$5,IF(AND($V83="PROBABILIDAD",$S83=3),$XEV$4,IF(AND($V83="PROBABILIDAD",$S83=4),$XEV$3,IF(AND($V83="PROBABILIDAD",$S83=5),$XEV$2,$F83)))))</f>
        <v>(4) PROBABLE</v>
      </c>
      <c r="X83" s="275" t="str">
        <f>IF($V83="PROBABILIDAD",$S83,$G83)</f>
        <v>4</v>
      </c>
      <c r="Y83" s="257" t="str">
        <f>IF(AND($V83="IMPACTO",$T83=18),$XEV$9,IF(AND($V83="IMPACTO",$T83=19),$XEW$9,IF(AND($V83="IMPACTO",$T83=20),$XEX$9,IF(AND($V83="IMPACTO",$T83&lt;10),$XEV$9,$H83))))</f>
        <v>(10) MAYOR</v>
      </c>
      <c r="Z83" s="262" t="str">
        <f>IF($V83="IMPACTO",$U83,$I83)</f>
        <v>10</v>
      </c>
      <c r="AA83" s="262">
        <f>$X83*$Z83</f>
        <v>40</v>
      </c>
      <c r="AB83" s="232">
        <f>$AA83</f>
        <v>40</v>
      </c>
      <c r="AC83" s="58" t="s">
        <v>149</v>
      </c>
      <c r="AD83" s="258">
        <v>43739</v>
      </c>
      <c r="AE83" s="58" t="s">
        <v>150</v>
      </c>
      <c r="AF83" s="58" t="s">
        <v>151</v>
      </c>
      <c r="AG83" s="58"/>
      <c r="AH83" s="184"/>
      <c r="AI83" s="58" t="s">
        <v>126</v>
      </c>
      <c r="AJ83" s="312" t="s">
        <v>152</v>
      </c>
    </row>
    <row r="84" spans="1:36" ht="69" customHeight="1" x14ac:dyDescent="0.25">
      <c r="A84" s="224"/>
      <c r="B84" s="252"/>
      <c r="C84" s="59"/>
      <c r="D84" s="78"/>
      <c r="E84" s="276"/>
      <c r="F84" s="83"/>
      <c r="G84" s="59"/>
      <c r="H84" s="37"/>
      <c r="I84" s="262"/>
      <c r="J84" s="262"/>
      <c r="K84" s="232"/>
      <c r="L84" s="75"/>
      <c r="M84" s="263" t="s">
        <v>7</v>
      </c>
      <c r="N84" s="29" t="s">
        <v>12</v>
      </c>
      <c r="O84" s="264" t="str">
        <f>IF(N84="SÍ",5,"0")</f>
        <v>0</v>
      </c>
      <c r="P84" s="262"/>
      <c r="Q84" s="266"/>
      <c r="R84" s="266"/>
      <c r="S84" s="267"/>
      <c r="T84" s="266"/>
      <c r="U84" s="267"/>
      <c r="V84" s="254"/>
      <c r="W84" s="255"/>
      <c r="X84" s="275"/>
      <c r="Y84" s="257"/>
      <c r="Z84" s="262"/>
      <c r="AA84" s="262"/>
      <c r="AB84" s="232"/>
      <c r="AC84" s="58"/>
      <c r="AD84" s="73"/>
      <c r="AE84" s="58"/>
      <c r="AF84" s="58"/>
      <c r="AG84" s="58"/>
      <c r="AH84" s="184"/>
      <c r="AI84" s="58"/>
      <c r="AJ84" s="312"/>
    </row>
    <row r="85" spans="1:36" ht="69" customHeight="1" x14ac:dyDescent="0.25">
      <c r="A85" s="224"/>
      <c r="B85" s="252"/>
      <c r="C85" s="59"/>
      <c r="D85" s="78"/>
      <c r="E85" s="276"/>
      <c r="F85" s="83"/>
      <c r="G85" s="59"/>
      <c r="H85" s="37"/>
      <c r="I85" s="262"/>
      <c r="J85" s="262"/>
      <c r="K85" s="232" t="str">
        <f>IF(AND(J83&gt;=5,J83&lt;=10),"BAJA",IF(AND(J83&gt;=15,J83&lt;=25),"MODERADA",IF(AND(J83&gt;=30,J83&lt;=50),"ALTA",IF(AND(J83&gt;=60,J83&lt;=100),"EXTREMA",""))))</f>
        <v>ALTA</v>
      </c>
      <c r="L85" s="75"/>
      <c r="M85" s="270" t="s">
        <v>3</v>
      </c>
      <c r="N85" s="29" t="s">
        <v>12</v>
      </c>
      <c r="O85" s="264" t="str">
        <f>IF(N85="SÍ",15,"0")</f>
        <v>0</v>
      </c>
      <c r="P85" s="262"/>
      <c r="Q85" s="266"/>
      <c r="R85" s="266"/>
      <c r="S85" s="267"/>
      <c r="T85" s="266"/>
      <c r="U85" s="267"/>
      <c r="V85" s="254"/>
      <c r="W85" s="255"/>
      <c r="X85" s="275"/>
      <c r="Y85" s="257"/>
      <c r="Z85" s="262"/>
      <c r="AA85" s="262"/>
      <c r="AB85" s="232" t="str">
        <f>IF(AND($AA83&gt;=5,$AA83&lt;=10),"BAJA",IF(AND($AA83&gt;=15,$AA83&lt;=25),"MODERADA",IF(AND($AA83&gt;=30,$AA83&lt;=50),"ALTA",IF(AND($AA83&gt;=60,$AA83&lt;=100),"EXTREMA",""))))</f>
        <v>ALTA</v>
      </c>
      <c r="AC85" s="58"/>
      <c r="AD85" s="73"/>
      <c r="AE85" s="58"/>
      <c r="AF85" s="58"/>
      <c r="AG85" s="58"/>
      <c r="AH85" s="184"/>
      <c r="AI85" s="58"/>
      <c r="AJ85" s="312"/>
    </row>
    <row r="86" spans="1:36" ht="69" customHeight="1" x14ac:dyDescent="0.25">
      <c r="A86" s="224"/>
      <c r="B86" s="252"/>
      <c r="C86" s="59"/>
      <c r="D86" s="78"/>
      <c r="E86" s="276"/>
      <c r="F86" s="83"/>
      <c r="G86" s="59"/>
      <c r="H86" s="37"/>
      <c r="I86" s="262"/>
      <c r="J86" s="262"/>
      <c r="K86" s="232"/>
      <c r="L86" s="75"/>
      <c r="M86" s="270" t="s">
        <v>4</v>
      </c>
      <c r="N86" s="29" t="s">
        <v>11</v>
      </c>
      <c r="O86" s="264">
        <f>IF(N86="SÍ",10,"0")</f>
        <v>10</v>
      </c>
      <c r="P86" s="262"/>
      <c r="Q86" s="266"/>
      <c r="R86" s="266"/>
      <c r="S86" s="267"/>
      <c r="T86" s="266"/>
      <c r="U86" s="267"/>
      <c r="V86" s="254"/>
      <c r="W86" s="255"/>
      <c r="X86" s="275"/>
      <c r="Y86" s="257"/>
      <c r="Z86" s="262"/>
      <c r="AA86" s="262"/>
      <c r="AB86" s="232"/>
      <c r="AC86" s="58"/>
      <c r="AD86" s="73"/>
      <c r="AE86" s="58"/>
      <c r="AF86" s="58"/>
      <c r="AG86" s="58"/>
      <c r="AH86" s="184"/>
      <c r="AI86" s="58"/>
      <c r="AJ86" s="312"/>
    </row>
    <row r="87" spans="1:36" ht="69" customHeight="1" x14ac:dyDescent="0.25">
      <c r="A87" s="224"/>
      <c r="B87" s="252"/>
      <c r="C87" s="59"/>
      <c r="D87" s="78"/>
      <c r="E87" s="276"/>
      <c r="F87" s="83"/>
      <c r="G87" s="59"/>
      <c r="H87" s="37"/>
      <c r="I87" s="262"/>
      <c r="J87" s="262"/>
      <c r="K87" s="232"/>
      <c r="L87" s="75"/>
      <c r="M87" s="263" t="s">
        <v>30</v>
      </c>
      <c r="N87" s="29" t="s">
        <v>12</v>
      </c>
      <c r="O87" s="264" t="str">
        <f>IF(N87="SÍ",15,"0")</f>
        <v>0</v>
      </c>
      <c r="P87" s="262"/>
      <c r="Q87" s="266"/>
      <c r="R87" s="266"/>
      <c r="S87" s="267"/>
      <c r="T87" s="266"/>
      <c r="U87" s="267"/>
      <c r="V87" s="254"/>
      <c r="W87" s="255"/>
      <c r="X87" s="275"/>
      <c r="Y87" s="257"/>
      <c r="Z87" s="262"/>
      <c r="AA87" s="262"/>
      <c r="AB87" s="232"/>
      <c r="AC87" s="58"/>
      <c r="AD87" s="73"/>
      <c r="AE87" s="58"/>
      <c r="AF87" s="58"/>
      <c r="AG87" s="58"/>
      <c r="AH87" s="184"/>
      <c r="AI87" s="58"/>
      <c r="AJ87" s="312"/>
    </row>
    <row r="88" spans="1:36" ht="31.5" x14ac:dyDescent="0.25">
      <c r="A88" s="224"/>
      <c r="B88" s="252"/>
      <c r="C88" s="59"/>
      <c r="D88" s="78"/>
      <c r="E88" s="276"/>
      <c r="F88" s="83"/>
      <c r="G88" s="59"/>
      <c r="H88" s="37"/>
      <c r="I88" s="262"/>
      <c r="J88" s="262"/>
      <c r="K88" s="232"/>
      <c r="L88" s="75"/>
      <c r="M88" s="263" t="s">
        <v>53</v>
      </c>
      <c r="N88" s="29" t="s">
        <v>12</v>
      </c>
      <c r="O88" s="264" t="str">
        <f>IF(N88="SÍ",10,"0")</f>
        <v>0</v>
      </c>
      <c r="P88" s="262"/>
      <c r="Q88" s="266"/>
      <c r="R88" s="266"/>
      <c r="S88" s="267"/>
      <c r="T88" s="266"/>
      <c r="U88" s="267"/>
      <c r="V88" s="254"/>
      <c r="W88" s="255"/>
      <c r="X88" s="275"/>
      <c r="Y88" s="257"/>
      <c r="Z88" s="262"/>
      <c r="AA88" s="262"/>
      <c r="AB88" s="232"/>
      <c r="AC88" s="58"/>
      <c r="AD88" s="73"/>
      <c r="AE88" s="58"/>
      <c r="AF88" s="58"/>
      <c r="AG88" s="58"/>
      <c r="AH88" s="184"/>
      <c r="AI88" s="58"/>
      <c r="AJ88" s="312"/>
    </row>
    <row r="89" spans="1:36" ht="31.5" x14ac:dyDescent="0.25">
      <c r="A89" s="224"/>
      <c r="B89" s="252"/>
      <c r="C89" s="59"/>
      <c r="D89" s="78"/>
      <c r="E89" s="276"/>
      <c r="F89" s="83"/>
      <c r="G89" s="59"/>
      <c r="H89" s="37"/>
      <c r="I89" s="262"/>
      <c r="J89" s="262"/>
      <c r="K89" s="232"/>
      <c r="L89" s="75"/>
      <c r="M89" s="263" t="s">
        <v>29</v>
      </c>
      <c r="N89" s="29" t="s">
        <v>12</v>
      </c>
      <c r="O89" s="264" t="str">
        <f>IF(N89="SÍ",30,"0")</f>
        <v>0</v>
      </c>
      <c r="P89" s="262"/>
      <c r="Q89" s="266"/>
      <c r="R89" s="266"/>
      <c r="S89" s="267"/>
      <c r="T89" s="266"/>
      <c r="U89" s="267"/>
      <c r="V89" s="254"/>
      <c r="W89" s="255"/>
      <c r="X89" s="275"/>
      <c r="Y89" s="257"/>
      <c r="Z89" s="262"/>
      <c r="AA89" s="262"/>
      <c r="AB89" s="232"/>
      <c r="AC89" s="58"/>
      <c r="AD89" s="73"/>
      <c r="AE89" s="58"/>
      <c r="AF89" s="58"/>
      <c r="AG89" s="58"/>
      <c r="AH89" s="184"/>
      <c r="AI89" s="58"/>
      <c r="AJ89" s="312"/>
    </row>
    <row r="90" spans="1:36" ht="51.75" customHeight="1" x14ac:dyDescent="0.25">
      <c r="A90" s="224"/>
      <c r="B90" s="98" t="s">
        <v>153</v>
      </c>
      <c r="C90" s="58" t="s">
        <v>154</v>
      </c>
      <c r="D90" s="58" t="s">
        <v>155</v>
      </c>
      <c r="E90" s="85" t="s">
        <v>156</v>
      </c>
      <c r="F90" s="83" t="s">
        <v>15</v>
      </c>
      <c r="G90" s="59" t="str">
        <f>IF(F90="(1) RARA VEZ","1", IF(F90="(2) IMPROBABLE","2",IF(F90="(3) POSIBLE","3",IF(F90="(4) PROBABLE","4",IF(F90="(5) CASI SEGURO","5","")))))</f>
        <v>3</v>
      </c>
      <c r="H90" s="37" t="s">
        <v>20</v>
      </c>
      <c r="I90" s="262" t="str">
        <f>IF(H90="(5) MODERADO","5", IF(H90="(10) MAYOR","10",IF(H90="(20) CATASTROFICO","20","")))</f>
        <v>10</v>
      </c>
      <c r="J90" s="262">
        <f>G90*I90</f>
        <v>30</v>
      </c>
      <c r="K90" s="232">
        <f>+J90</f>
        <v>30</v>
      </c>
      <c r="L90" s="173" t="s">
        <v>157</v>
      </c>
      <c r="M90" s="277" t="s">
        <v>6</v>
      </c>
      <c r="N90" s="29" t="s">
        <v>11</v>
      </c>
      <c r="O90" s="264">
        <f>IF(N90="SÍ",15,"0")</f>
        <v>15</v>
      </c>
      <c r="P90" s="265">
        <f>SUM(O90:O96)</f>
        <v>85</v>
      </c>
      <c r="Q90" s="266">
        <f>IF(AND($P90&gt;=0,$P90&lt;=50),0,IF(AND($P90&gt;50,$P90&lt;=75),1,IF(AND($P90&gt;75,$P90&lt;=100),2,"")))</f>
        <v>2</v>
      </c>
      <c r="R90" s="266">
        <f>$G90-$Q90</f>
        <v>1</v>
      </c>
      <c r="S90" s="267">
        <f>IF($R90&lt;=0,1,$R90)</f>
        <v>1</v>
      </c>
      <c r="T90" s="266">
        <f>$I90-$Q90</f>
        <v>8</v>
      </c>
      <c r="U90" s="267">
        <f>IF($T90=19,10,IF($T90=18,5,IF($T90=9,5,IF($T90=8,5,I90))))</f>
        <v>5</v>
      </c>
      <c r="V90" s="254" t="s">
        <v>8</v>
      </c>
      <c r="W90" s="255" t="str">
        <f>IF(AND($V90="PROBABILIDAD",$S90=1),$XEV$6,IF(AND($V90="PROBABILIDAD",$S90=2),$XEV$5,IF(AND($V90="PROBABILIDAD",$S90=3),$XEV$4,IF(AND($V90="PROBABILIDAD",$S90=4),$XEV$3,IF(AND($V90="PROBABILIDAD",$S90=5),$XEV$2,$F90)))))</f>
        <v>(1) RARA VEZ</v>
      </c>
      <c r="X90" s="271">
        <f>IF($V90="PROBABILIDAD",$S90,$G90)</f>
        <v>1</v>
      </c>
      <c r="Y90" s="257" t="str">
        <f>IF(AND($V90="IMPACTO",$T90=18),$XEV$9,IF(AND($V90="IMPACTO",$T90=19),$XEW$9,IF(AND($V90="IMPACTO",$T90=20),$XEX$9,IF(AND($V90="IMPACTO",$T90&lt;10),$XEV$9,$H90))))</f>
        <v>(10) MAYOR</v>
      </c>
      <c r="Z90" s="262" t="str">
        <f>IF($V90="IMPACTO",$U90,$I90)</f>
        <v>10</v>
      </c>
      <c r="AA90" s="262">
        <f>$X90*$Z90</f>
        <v>10</v>
      </c>
      <c r="AB90" s="77">
        <f>$AA90</f>
        <v>10</v>
      </c>
      <c r="AC90" s="63" t="s">
        <v>61</v>
      </c>
      <c r="AD90" s="167">
        <v>2019</v>
      </c>
      <c r="AE90" s="168" t="s">
        <v>158</v>
      </c>
      <c r="AF90" s="58" t="s">
        <v>63</v>
      </c>
      <c r="AG90" s="169"/>
      <c r="AH90" s="170"/>
      <c r="AI90" s="58"/>
      <c r="AJ90" s="313"/>
    </row>
    <row r="91" spans="1:36" ht="54" customHeight="1" x14ac:dyDescent="0.25">
      <c r="A91" s="224"/>
      <c r="B91" s="98"/>
      <c r="C91" s="59"/>
      <c r="D91" s="58"/>
      <c r="E91" s="73"/>
      <c r="F91" s="83"/>
      <c r="G91" s="59"/>
      <c r="H91" s="37"/>
      <c r="I91" s="262"/>
      <c r="J91" s="262"/>
      <c r="K91" s="232"/>
      <c r="L91" s="185"/>
      <c r="M91" s="278" t="s">
        <v>7</v>
      </c>
      <c r="N91" s="29" t="s">
        <v>11</v>
      </c>
      <c r="O91" s="264">
        <f>IF(N91="SÍ",5,"0")</f>
        <v>5</v>
      </c>
      <c r="P91" s="262"/>
      <c r="Q91" s="266"/>
      <c r="R91" s="266"/>
      <c r="S91" s="267"/>
      <c r="T91" s="266"/>
      <c r="U91" s="267"/>
      <c r="V91" s="254"/>
      <c r="W91" s="255"/>
      <c r="X91" s="271"/>
      <c r="Y91" s="257"/>
      <c r="Z91" s="262"/>
      <c r="AA91" s="262"/>
      <c r="AB91" s="77"/>
      <c r="AC91" s="63"/>
      <c r="AD91" s="167"/>
      <c r="AE91" s="168"/>
      <c r="AF91" s="58"/>
      <c r="AG91" s="167"/>
      <c r="AH91" s="170"/>
      <c r="AI91" s="58"/>
      <c r="AJ91" s="313"/>
    </row>
    <row r="92" spans="1:36" ht="27.75" customHeight="1" x14ac:dyDescent="0.25">
      <c r="A92" s="224"/>
      <c r="B92" s="98"/>
      <c r="C92" s="59"/>
      <c r="D92" s="58"/>
      <c r="E92" s="73"/>
      <c r="F92" s="83"/>
      <c r="G92" s="59"/>
      <c r="H92" s="37"/>
      <c r="I92" s="262"/>
      <c r="J92" s="262"/>
      <c r="K92" s="232" t="str">
        <f>IF(AND(J90&gt;=5,J90&lt;=10),"BAJA",IF(AND(J90&gt;=15,J90&lt;=25),"MODERADA",IF(AND(J90&gt;=30,J90&lt;=50),"ALTA",IF(AND(J90&gt;=60,J90&lt;=100),"EXTREMA",""))))</f>
        <v>ALTA</v>
      </c>
      <c r="L92" s="185"/>
      <c r="M92" s="279" t="s">
        <v>3</v>
      </c>
      <c r="N92" s="29" t="s">
        <v>12</v>
      </c>
      <c r="O92" s="264" t="str">
        <f>IF(N92="SÍ",15,"0")</f>
        <v>0</v>
      </c>
      <c r="P92" s="262"/>
      <c r="Q92" s="266"/>
      <c r="R92" s="266"/>
      <c r="S92" s="267"/>
      <c r="T92" s="266"/>
      <c r="U92" s="267"/>
      <c r="V92" s="254"/>
      <c r="W92" s="255"/>
      <c r="X92" s="271"/>
      <c r="Y92" s="257"/>
      <c r="Z92" s="262"/>
      <c r="AA92" s="262"/>
      <c r="AB92" s="70" t="str">
        <f>IF(AND($AA90&gt;=5,$AA90&lt;=10),"BAJA",IF(AND($AA90&gt;=15,$AA90&lt;=25),"MODERADA",IF(AND($AA90&gt;=30,$AA90&lt;=50),"ALTA",IF(AND($AA90&gt;=60,$AA90&lt;=100),"EXTREMA",""))))</f>
        <v>BAJA</v>
      </c>
      <c r="AC92" s="63"/>
      <c r="AD92" s="167"/>
      <c r="AE92" s="168"/>
      <c r="AF92" s="58"/>
      <c r="AG92" s="167"/>
      <c r="AH92" s="170"/>
      <c r="AI92" s="58"/>
      <c r="AJ92" s="313"/>
    </row>
    <row r="93" spans="1:36" ht="68.25" customHeight="1" x14ac:dyDescent="0.25">
      <c r="A93" s="224"/>
      <c r="B93" s="98"/>
      <c r="C93" s="59"/>
      <c r="D93" s="58"/>
      <c r="E93" s="73"/>
      <c r="F93" s="83"/>
      <c r="G93" s="59"/>
      <c r="H93" s="37"/>
      <c r="I93" s="262"/>
      <c r="J93" s="262"/>
      <c r="K93" s="232"/>
      <c r="L93" s="185"/>
      <c r="M93" s="279" t="s">
        <v>4</v>
      </c>
      <c r="N93" s="29" t="s">
        <v>11</v>
      </c>
      <c r="O93" s="264">
        <f>IF(N93="SÍ",10,"0")</f>
        <v>10</v>
      </c>
      <c r="P93" s="262"/>
      <c r="Q93" s="266"/>
      <c r="R93" s="266"/>
      <c r="S93" s="267"/>
      <c r="T93" s="266"/>
      <c r="U93" s="267"/>
      <c r="V93" s="254"/>
      <c r="W93" s="255"/>
      <c r="X93" s="271"/>
      <c r="Y93" s="257"/>
      <c r="Z93" s="262"/>
      <c r="AA93" s="262"/>
      <c r="AB93" s="70"/>
      <c r="AC93" s="63"/>
      <c r="AD93" s="167"/>
      <c r="AE93" s="168"/>
      <c r="AF93" s="58"/>
      <c r="AG93" s="167"/>
      <c r="AH93" s="170"/>
      <c r="AI93" s="58"/>
      <c r="AJ93" s="313"/>
    </row>
    <row r="94" spans="1:36" ht="84.75" customHeight="1" x14ac:dyDescent="0.25">
      <c r="A94" s="224"/>
      <c r="B94" s="98"/>
      <c r="C94" s="59"/>
      <c r="D94" s="58"/>
      <c r="E94" s="73"/>
      <c r="F94" s="83"/>
      <c r="G94" s="59"/>
      <c r="H94" s="37"/>
      <c r="I94" s="262"/>
      <c r="J94" s="262"/>
      <c r="K94" s="232"/>
      <c r="L94" s="185"/>
      <c r="M94" s="278" t="s">
        <v>30</v>
      </c>
      <c r="N94" s="280" t="s">
        <v>11</v>
      </c>
      <c r="O94" s="264">
        <f>IF(N94="SÍ",15,"0")</f>
        <v>15</v>
      </c>
      <c r="P94" s="262"/>
      <c r="Q94" s="266"/>
      <c r="R94" s="266"/>
      <c r="S94" s="267"/>
      <c r="T94" s="266"/>
      <c r="U94" s="267"/>
      <c r="V94" s="254"/>
      <c r="W94" s="255"/>
      <c r="X94" s="271"/>
      <c r="Y94" s="257"/>
      <c r="Z94" s="262"/>
      <c r="AA94" s="262"/>
      <c r="AB94" s="70"/>
      <c r="AC94" s="63"/>
      <c r="AD94" s="167"/>
      <c r="AE94" s="168"/>
      <c r="AF94" s="58"/>
      <c r="AG94" s="167"/>
      <c r="AH94" s="170"/>
      <c r="AI94" s="58"/>
      <c r="AJ94" s="313"/>
    </row>
    <row r="95" spans="1:36" ht="111" customHeight="1" x14ac:dyDescent="0.25">
      <c r="A95" s="224"/>
      <c r="B95" s="98"/>
      <c r="C95" s="59"/>
      <c r="D95" s="58"/>
      <c r="E95" s="73"/>
      <c r="F95" s="83"/>
      <c r="G95" s="59"/>
      <c r="H95" s="37"/>
      <c r="I95" s="262"/>
      <c r="J95" s="262"/>
      <c r="K95" s="232"/>
      <c r="L95" s="185"/>
      <c r="M95" s="278" t="s">
        <v>5</v>
      </c>
      <c r="N95" s="29" t="s">
        <v>11</v>
      </c>
      <c r="O95" s="264">
        <f>IF(N95="SÍ",10,"0")</f>
        <v>10</v>
      </c>
      <c r="P95" s="262"/>
      <c r="Q95" s="266"/>
      <c r="R95" s="266"/>
      <c r="S95" s="267"/>
      <c r="T95" s="266"/>
      <c r="U95" s="267"/>
      <c r="V95" s="254"/>
      <c r="W95" s="255"/>
      <c r="X95" s="271"/>
      <c r="Y95" s="257"/>
      <c r="Z95" s="262"/>
      <c r="AA95" s="262"/>
      <c r="AB95" s="70"/>
      <c r="AC95" s="63"/>
      <c r="AD95" s="167"/>
      <c r="AE95" s="168"/>
      <c r="AF95" s="58"/>
      <c r="AG95" s="167"/>
      <c r="AH95" s="170"/>
      <c r="AI95" s="58"/>
      <c r="AJ95" s="313"/>
    </row>
    <row r="96" spans="1:36" ht="135.75" customHeight="1" x14ac:dyDescent="0.25">
      <c r="A96" s="224"/>
      <c r="B96" s="98"/>
      <c r="C96" s="59"/>
      <c r="D96" s="58"/>
      <c r="E96" s="73"/>
      <c r="F96" s="83"/>
      <c r="G96" s="59"/>
      <c r="H96" s="37"/>
      <c r="I96" s="262"/>
      <c r="J96" s="262"/>
      <c r="K96" s="232"/>
      <c r="L96" s="185"/>
      <c r="M96" s="278" t="s">
        <v>29</v>
      </c>
      <c r="N96" s="29" t="s">
        <v>11</v>
      </c>
      <c r="O96" s="264">
        <f>IF(N96="SÍ",30,"0")</f>
        <v>30</v>
      </c>
      <c r="P96" s="262"/>
      <c r="Q96" s="266"/>
      <c r="R96" s="266"/>
      <c r="S96" s="267"/>
      <c r="T96" s="266"/>
      <c r="U96" s="267"/>
      <c r="V96" s="254"/>
      <c r="W96" s="255"/>
      <c r="X96" s="271"/>
      <c r="Y96" s="257"/>
      <c r="Z96" s="262"/>
      <c r="AA96" s="262"/>
      <c r="AB96" s="70"/>
      <c r="AC96" s="63"/>
      <c r="AD96" s="167"/>
      <c r="AE96" s="168"/>
      <c r="AF96" s="58"/>
      <c r="AG96" s="167"/>
      <c r="AH96" s="170"/>
      <c r="AI96" s="58"/>
      <c r="AJ96" s="313"/>
    </row>
    <row r="97" spans="1:36" ht="51" customHeight="1" x14ac:dyDescent="0.25">
      <c r="A97" s="224"/>
      <c r="B97" s="98"/>
      <c r="C97" s="58" t="s">
        <v>159</v>
      </c>
      <c r="D97" s="58" t="s">
        <v>160</v>
      </c>
      <c r="E97" s="85" t="s">
        <v>161</v>
      </c>
      <c r="F97" s="71" t="s">
        <v>13</v>
      </c>
      <c r="G97" s="73" t="str">
        <f>IF(F97="(1) RARA VEZ","1", IF(F97="(2) IMPROBABLE","2",IF(F97="(3) POSIBLE","3",IF(F97="(4) PROBABLE","4",IF(F97="(5) CASI SEGURO","5","")))))</f>
        <v>1</v>
      </c>
      <c r="H97" s="75" t="s">
        <v>18</v>
      </c>
      <c r="I97" s="262" t="str">
        <f>IF(H97="(5) MODERADO","5", IF(H97="(10) MAYOR","10",IF(H97="(20) CATASTROFICO","20","")))</f>
        <v>5</v>
      </c>
      <c r="J97" s="262">
        <f>G97*I97</f>
        <v>5</v>
      </c>
      <c r="K97" s="82">
        <f>+J97</f>
        <v>5</v>
      </c>
      <c r="L97" s="173" t="s">
        <v>162</v>
      </c>
      <c r="M97" s="277" t="s">
        <v>6</v>
      </c>
      <c r="N97" s="29" t="s">
        <v>11</v>
      </c>
      <c r="O97" s="264">
        <f>IF(N97="SÍ",15,"0")</f>
        <v>15</v>
      </c>
      <c r="P97" s="265">
        <f>SUM(O97:O103)</f>
        <v>85</v>
      </c>
      <c r="Q97" s="266">
        <f>IF(AND($P97&gt;=0,$P97&lt;=50),0,IF(AND($P97&gt;50,$P97&lt;=75),1,IF(AND($P97&gt;75,$P97&lt;=100),2,"")))</f>
        <v>2</v>
      </c>
      <c r="R97" s="266">
        <f>$G97-$Q97</f>
        <v>-1</v>
      </c>
      <c r="S97" s="267">
        <f>IF($R97&lt;=0,1,$R97)</f>
        <v>1</v>
      </c>
      <c r="T97" s="266">
        <f>$I97-$Q97</f>
        <v>3</v>
      </c>
      <c r="U97" s="267" t="str">
        <f>IF($T97=19,10,IF($T97=18,5,IF($T97=9,5,IF($T97=8,5,I97))))</f>
        <v>5</v>
      </c>
      <c r="V97" s="254" t="s">
        <v>8</v>
      </c>
      <c r="W97" s="255" t="str">
        <f>IF(AND($V97="PROBABILIDAD",$S97=1),$XEV$6,IF(AND($V97="PROBABILIDAD",$S97=2),$XEV$5,IF(AND($V97="PROBABILIDAD",$S97=3),$XEV$4,IF(AND($V97="PROBABILIDAD",$S97=4),$XEV$3,IF(AND($V97="PROBABILIDAD",$S97=5),$XEV$2,$F97)))))</f>
        <v>(1) RARA VEZ</v>
      </c>
      <c r="X97" s="271">
        <f>IF($V97="PROBABILIDAD",$S97,$G97)</f>
        <v>1</v>
      </c>
      <c r="Y97" s="257" t="str">
        <f>IF(AND($V97="IMPACTO",$T97=18),$XEV$9,IF(AND($V97="IMPACTO",$T97=19),$XEW$9,IF(AND($V97="IMPACTO",$T97=20),$XEX$9,IF(AND($V97="IMPACTO",$T97&lt;10),$XEV$9,$H97))))</f>
        <v>(5) MODERADO</v>
      </c>
      <c r="Z97" s="262" t="str">
        <f>IF($V97="IMPACTO",$U97,$I97)</f>
        <v>5</v>
      </c>
      <c r="AA97" s="262">
        <f>$X97*$Z97</f>
        <v>5</v>
      </c>
      <c r="AB97" s="82">
        <f>$AA97</f>
        <v>5</v>
      </c>
      <c r="AC97" s="58" t="s">
        <v>163</v>
      </c>
      <c r="AD97" s="167">
        <v>2019</v>
      </c>
      <c r="AE97" s="58" t="s">
        <v>164</v>
      </c>
      <c r="AF97" s="58" t="s">
        <v>165</v>
      </c>
      <c r="AG97" s="281"/>
      <c r="AH97" s="282"/>
      <c r="AI97" s="58"/>
      <c r="AJ97" s="313"/>
    </row>
    <row r="98" spans="1:36" ht="65.25" customHeight="1" x14ac:dyDescent="0.25">
      <c r="A98" s="224"/>
      <c r="B98" s="98"/>
      <c r="C98" s="59"/>
      <c r="D98" s="58"/>
      <c r="E98" s="73"/>
      <c r="F98" s="71"/>
      <c r="G98" s="73"/>
      <c r="H98" s="75"/>
      <c r="I98" s="262"/>
      <c r="J98" s="262"/>
      <c r="K98" s="82"/>
      <c r="L98" s="173"/>
      <c r="M98" s="278" t="s">
        <v>7</v>
      </c>
      <c r="N98" s="29" t="s">
        <v>11</v>
      </c>
      <c r="O98" s="264">
        <f>IF(N98="SÍ",5,"0")</f>
        <v>5</v>
      </c>
      <c r="P98" s="262"/>
      <c r="Q98" s="266"/>
      <c r="R98" s="266"/>
      <c r="S98" s="267"/>
      <c r="T98" s="266"/>
      <c r="U98" s="267"/>
      <c r="V98" s="254"/>
      <c r="W98" s="255"/>
      <c r="X98" s="271"/>
      <c r="Y98" s="257"/>
      <c r="Z98" s="262"/>
      <c r="AA98" s="262"/>
      <c r="AB98" s="82"/>
      <c r="AC98" s="58"/>
      <c r="AD98" s="167"/>
      <c r="AE98" s="59"/>
      <c r="AF98" s="58"/>
      <c r="AG98" s="184"/>
      <c r="AH98" s="283"/>
      <c r="AI98" s="58"/>
      <c r="AJ98" s="313"/>
    </row>
    <row r="99" spans="1:36" ht="45.75" customHeight="1" x14ac:dyDescent="0.25">
      <c r="A99" s="224"/>
      <c r="B99" s="98"/>
      <c r="C99" s="59"/>
      <c r="D99" s="58"/>
      <c r="E99" s="73"/>
      <c r="F99" s="71"/>
      <c r="G99" s="73"/>
      <c r="H99" s="75"/>
      <c r="I99" s="262"/>
      <c r="J99" s="262"/>
      <c r="K99" s="68" t="str">
        <f>IF(AND(J97&gt;=5,J97&lt;=10),"BAJA",IF(AND(J97&gt;=15,J97&lt;=25),"MODERADA",IF(AND(J97&gt;=30,J97&lt;=50),"ALTA",IF(AND(J97&gt;=60,J97&lt;=100),"EXTREMA",""))))</f>
        <v>BAJA</v>
      </c>
      <c r="L99" s="173"/>
      <c r="M99" s="279" t="s">
        <v>3</v>
      </c>
      <c r="N99" s="29" t="s">
        <v>12</v>
      </c>
      <c r="O99" s="264" t="str">
        <f>IF(N99="SÍ",15,"0")</f>
        <v>0</v>
      </c>
      <c r="P99" s="262"/>
      <c r="Q99" s="266"/>
      <c r="R99" s="266"/>
      <c r="S99" s="267"/>
      <c r="T99" s="266"/>
      <c r="U99" s="267"/>
      <c r="V99" s="254"/>
      <c r="W99" s="255"/>
      <c r="X99" s="271"/>
      <c r="Y99" s="257"/>
      <c r="Z99" s="262"/>
      <c r="AA99" s="262"/>
      <c r="AB99" s="68" t="str">
        <f>IF(AND($AA97&gt;=5,$AA97&lt;=10),"BAJA",IF(AND($AA97&gt;=15,$AA97&lt;=25),"MODERADA",IF(AND($AA97&gt;=30,$AA97&lt;=50),"ALTA",IF(AND($AA97&gt;=60,$AA97&lt;=100),"EXTREMA",""))))</f>
        <v>BAJA</v>
      </c>
      <c r="AC99" s="58"/>
      <c r="AD99" s="167"/>
      <c r="AE99" s="59"/>
      <c r="AF99" s="58"/>
      <c r="AG99" s="184"/>
      <c r="AH99" s="283"/>
      <c r="AI99" s="58"/>
      <c r="AJ99" s="313"/>
    </row>
    <row r="100" spans="1:36" ht="24" customHeight="1" x14ac:dyDescent="0.25">
      <c r="A100" s="224"/>
      <c r="B100" s="98"/>
      <c r="C100" s="59"/>
      <c r="D100" s="58"/>
      <c r="E100" s="73"/>
      <c r="F100" s="71"/>
      <c r="G100" s="73"/>
      <c r="H100" s="75"/>
      <c r="I100" s="262"/>
      <c r="J100" s="262"/>
      <c r="K100" s="68"/>
      <c r="L100" s="173"/>
      <c r="M100" s="279" t="s">
        <v>4</v>
      </c>
      <c r="N100" s="29" t="s">
        <v>11</v>
      </c>
      <c r="O100" s="264">
        <f>IF(N100="SÍ",10,"0")</f>
        <v>10</v>
      </c>
      <c r="P100" s="262"/>
      <c r="Q100" s="266"/>
      <c r="R100" s="266"/>
      <c r="S100" s="267"/>
      <c r="T100" s="266"/>
      <c r="U100" s="267"/>
      <c r="V100" s="254"/>
      <c r="W100" s="255"/>
      <c r="X100" s="271"/>
      <c r="Y100" s="257"/>
      <c r="Z100" s="262"/>
      <c r="AA100" s="262"/>
      <c r="AB100" s="68"/>
      <c r="AC100" s="58"/>
      <c r="AD100" s="167"/>
      <c r="AE100" s="59"/>
      <c r="AF100" s="58"/>
      <c r="AG100" s="184"/>
      <c r="AH100" s="283"/>
      <c r="AI100" s="58"/>
      <c r="AJ100" s="313"/>
    </row>
    <row r="101" spans="1:36" ht="36.75" customHeight="1" x14ac:dyDescent="0.25">
      <c r="A101" s="224"/>
      <c r="B101" s="98"/>
      <c r="C101" s="59"/>
      <c r="D101" s="58"/>
      <c r="E101" s="73"/>
      <c r="F101" s="71"/>
      <c r="G101" s="73"/>
      <c r="H101" s="75"/>
      <c r="I101" s="262"/>
      <c r="J101" s="262"/>
      <c r="K101" s="68"/>
      <c r="L101" s="173"/>
      <c r="M101" s="278" t="s">
        <v>30</v>
      </c>
      <c r="N101" s="29" t="s">
        <v>11</v>
      </c>
      <c r="O101" s="264">
        <f>IF(N101="SÍ",15,"0")</f>
        <v>15</v>
      </c>
      <c r="P101" s="262"/>
      <c r="Q101" s="266"/>
      <c r="R101" s="266"/>
      <c r="S101" s="267"/>
      <c r="T101" s="266"/>
      <c r="U101" s="267"/>
      <c r="V101" s="254"/>
      <c r="W101" s="255"/>
      <c r="X101" s="271"/>
      <c r="Y101" s="257"/>
      <c r="Z101" s="262"/>
      <c r="AA101" s="262"/>
      <c r="AB101" s="68"/>
      <c r="AC101" s="58"/>
      <c r="AD101" s="167"/>
      <c r="AE101" s="59"/>
      <c r="AF101" s="58"/>
      <c r="AG101" s="184"/>
      <c r="AH101" s="283"/>
      <c r="AI101" s="58"/>
      <c r="AJ101" s="313"/>
    </row>
    <row r="102" spans="1:36" ht="35.25" customHeight="1" x14ac:dyDescent="0.25">
      <c r="A102" s="224"/>
      <c r="B102" s="98"/>
      <c r="C102" s="59"/>
      <c r="D102" s="58"/>
      <c r="E102" s="73"/>
      <c r="F102" s="71"/>
      <c r="G102" s="73"/>
      <c r="H102" s="75"/>
      <c r="I102" s="262"/>
      <c r="J102" s="262"/>
      <c r="K102" s="68"/>
      <c r="L102" s="173"/>
      <c r="M102" s="278" t="s">
        <v>5</v>
      </c>
      <c r="N102" s="29" t="s">
        <v>11</v>
      </c>
      <c r="O102" s="264">
        <f>IF(N102="SÍ",10,"0")</f>
        <v>10</v>
      </c>
      <c r="P102" s="262"/>
      <c r="Q102" s="266"/>
      <c r="R102" s="266"/>
      <c r="S102" s="267"/>
      <c r="T102" s="266"/>
      <c r="U102" s="267"/>
      <c r="V102" s="254"/>
      <c r="W102" s="255"/>
      <c r="X102" s="271"/>
      <c r="Y102" s="257"/>
      <c r="Z102" s="262"/>
      <c r="AA102" s="262"/>
      <c r="AB102" s="68"/>
      <c r="AC102" s="58"/>
      <c r="AD102" s="167"/>
      <c r="AE102" s="59"/>
      <c r="AF102" s="58"/>
      <c r="AG102" s="184"/>
      <c r="AH102" s="283"/>
      <c r="AI102" s="58"/>
      <c r="AJ102" s="313"/>
    </row>
    <row r="103" spans="1:36" ht="53.25" customHeight="1" x14ac:dyDescent="0.25">
      <c r="A103" s="224"/>
      <c r="B103" s="98"/>
      <c r="C103" s="59"/>
      <c r="D103" s="58"/>
      <c r="E103" s="73"/>
      <c r="F103" s="71"/>
      <c r="G103" s="73"/>
      <c r="H103" s="75"/>
      <c r="I103" s="262"/>
      <c r="J103" s="262"/>
      <c r="K103" s="68"/>
      <c r="L103" s="173"/>
      <c r="M103" s="278" t="s">
        <v>29</v>
      </c>
      <c r="N103" s="29" t="s">
        <v>11</v>
      </c>
      <c r="O103" s="264">
        <f>IF(N103="SÍ",30,"0")</f>
        <v>30</v>
      </c>
      <c r="P103" s="262"/>
      <c r="Q103" s="266"/>
      <c r="R103" s="266"/>
      <c r="S103" s="267"/>
      <c r="T103" s="266"/>
      <c r="U103" s="267"/>
      <c r="V103" s="254"/>
      <c r="W103" s="255"/>
      <c r="X103" s="271"/>
      <c r="Y103" s="257"/>
      <c r="Z103" s="262"/>
      <c r="AA103" s="262"/>
      <c r="AB103" s="68"/>
      <c r="AC103" s="58"/>
      <c r="AD103" s="167"/>
      <c r="AE103" s="59"/>
      <c r="AF103" s="58"/>
      <c r="AG103" s="184"/>
      <c r="AH103" s="283"/>
      <c r="AI103" s="58"/>
      <c r="AJ103" s="313"/>
    </row>
    <row r="104" spans="1:36" ht="53.25" customHeight="1" x14ac:dyDescent="0.25">
      <c r="A104" s="224"/>
      <c r="B104" s="98"/>
      <c r="C104" s="58" t="s">
        <v>166</v>
      </c>
      <c r="D104" s="58" t="s">
        <v>167</v>
      </c>
      <c r="E104" s="79" t="s">
        <v>168</v>
      </c>
      <c r="F104" s="71" t="s">
        <v>13</v>
      </c>
      <c r="G104" s="73" t="str">
        <f>IF(F104="(1) RARA VEZ","1", IF(F104="(2) IMPROBABLE","2",IF(F104="(3) POSIBLE","3",IF(F104="(4) PROBABLE","4",IF(F104="(5) CASI SEGURO","5","")))))</f>
        <v>1</v>
      </c>
      <c r="H104" s="75" t="s">
        <v>18</v>
      </c>
      <c r="I104" s="262" t="str">
        <f>IF(H104="(5) MODERADO","5", IF(H104="(10) MAYOR","10",IF(H104="(20) CATASTROFICO","20","")))</f>
        <v>5</v>
      </c>
      <c r="J104" s="262">
        <f>G104*I104</f>
        <v>5</v>
      </c>
      <c r="K104" s="82">
        <f>+J104</f>
        <v>5</v>
      </c>
      <c r="L104" s="67" t="s">
        <v>169</v>
      </c>
      <c r="M104" s="263" t="s">
        <v>6</v>
      </c>
      <c r="N104" s="29" t="s">
        <v>12</v>
      </c>
      <c r="O104" s="284" t="str">
        <f>IF(N104="SÍ",15,"0")</f>
        <v>0</v>
      </c>
      <c r="P104" s="285">
        <f>SUM(O104:O110)</f>
        <v>65</v>
      </c>
      <c r="Q104" s="286">
        <f>IF(AND($P104&gt;=0,$P104&lt;=50),0,IF(AND($P104&gt;50,$P104&lt;=75),1,IF(AND($P104&gt;75,$P104&lt;=100),2,"")))</f>
        <v>1</v>
      </c>
      <c r="R104" s="286">
        <f>$G104-$Q104</f>
        <v>0</v>
      </c>
      <c r="S104" s="287">
        <f>IF($R104&lt;=0,1,$R104)</f>
        <v>1</v>
      </c>
      <c r="T104" s="286">
        <f>$I104-$Q104</f>
        <v>4</v>
      </c>
      <c r="U104" s="287" t="str">
        <f>IF($T104=19,10,IF($T104=18,5,IF($T104=9,5,IF($T104=8,5,I104))))</f>
        <v>5</v>
      </c>
      <c r="V104" s="60" t="s">
        <v>8</v>
      </c>
      <c r="W104" s="61" t="str">
        <f>IF(AND($V104="PROBABILIDAD",$S104=1),$XEV$6,IF(AND($V104="PROBABILIDAD",$S104=2),$XEV$5,IF(AND($V104="PROBABILIDAD",$S104=3),$XEV$4,IF(AND($V104="PROBABILIDAD",$S104=4),$XEV$3,IF(AND($V104="PROBABILIDAD",$S104=5),$XEV$2,$F104)))))</f>
        <v>(1) RARA VEZ</v>
      </c>
      <c r="X104" s="288">
        <f>IF($V104="PROBABILIDAD",$S104,$G104)</f>
        <v>1</v>
      </c>
      <c r="Y104" s="62" t="str">
        <f>IF(AND($V104="IMPACTO",$T104=18),$XEV$9,IF(AND($V104="IMPACTO",$T104=19),$XEW$9,IF(AND($V104="IMPACTO",$T104=20),$XEX$9,IF(AND($V104="IMPACTO",$T104&lt;10),$XEV$9,$H104))))</f>
        <v>(5) MODERADO</v>
      </c>
      <c r="Z104" s="289" t="str">
        <f>IF($V104="IMPACTO",$U104,$I104)</f>
        <v>5</v>
      </c>
      <c r="AA104" s="289">
        <f>$X104*$Z104</f>
        <v>5</v>
      </c>
      <c r="AB104" s="77">
        <f>$AA104</f>
        <v>5</v>
      </c>
      <c r="AC104" s="67" t="s">
        <v>170</v>
      </c>
      <c r="AD104" s="167">
        <v>2019</v>
      </c>
      <c r="AE104" s="67" t="s">
        <v>171</v>
      </c>
      <c r="AF104" s="58" t="s">
        <v>172</v>
      </c>
      <c r="AG104" s="73"/>
      <c r="AH104" s="73"/>
      <c r="AI104" s="85"/>
      <c r="AJ104" s="36"/>
    </row>
    <row r="105" spans="1:36" ht="60" customHeight="1" x14ac:dyDescent="0.25">
      <c r="A105" s="224"/>
      <c r="B105" s="98"/>
      <c r="C105" s="59"/>
      <c r="D105" s="58"/>
      <c r="E105" s="80"/>
      <c r="F105" s="71"/>
      <c r="G105" s="73"/>
      <c r="H105" s="75"/>
      <c r="I105" s="262"/>
      <c r="J105" s="262"/>
      <c r="K105" s="82"/>
      <c r="L105" s="38"/>
      <c r="M105" s="263" t="s">
        <v>7</v>
      </c>
      <c r="N105" s="29" t="s">
        <v>12</v>
      </c>
      <c r="O105" s="284" t="str">
        <f>IF(N105="SÍ",5,"0")</f>
        <v>0</v>
      </c>
      <c r="P105" s="289"/>
      <c r="Q105" s="286"/>
      <c r="R105" s="286"/>
      <c r="S105" s="287"/>
      <c r="T105" s="286"/>
      <c r="U105" s="287"/>
      <c r="V105" s="60"/>
      <c r="W105" s="61"/>
      <c r="X105" s="288"/>
      <c r="Y105" s="62"/>
      <c r="Z105" s="289"/>
      <c r="AA105" s="289"/>
      <c r="AB105" s="77"/>
      <c r="AC105" s="78"/>
      <c r="AD105" s="167"/>
      <c r="AE105" s="38"/>
      <c r="AF105" s="58"/>
      <c r="AG105" s="73"/>
      <c r="AH105" s="73"/>
      <c r="AI105" s="85"/>
      <c r="AJ105" s="36"/>
    </row>
    <row r="106" spans="1:36" ht="39" customHeight="1" x14ac:dyDescent="0.25">
      <c r="A106" s="224"/>
      <c r="B106" s="98"/>
      <c r="C106" s="59"/>
      <c r="D106" s="58"/>
      <c r="E106" s="80"/>
      <c r="F106" s="71"/>
      <c r="G106" s="73"/>
      <c r="H106" s="75"/>
      <c r="I106" s="262"/>
      <c r="J106" s="262"/>
      <c r="K106" s="68" t="str">
        <f>IF(AND(J104&gt;=5,J104&lt;=10),"BAJA",IF(AND(J104&gt;=15,J104&lt;=25),"MODERADA",IF(AND(J104&gt;=30,J104&lt;=50),"ALTA",IF(AND(J104&gt;=60,J104&lt;=100),"EXTREMA",""))))</f>
        <v>BAJA</v>
      </c>
      <c r="L106" s="38"/>
      <c r="M106" s="270" t="s">
        <v>3</v>
      </c>
      <c r="N106" s="29" t="s">
        <v>12</v>
      </c>
      <c r="O106" s="284" t="str">
        <f>IF(N106="SÍ",15,"0")</f>
        <v>0</v>
      </c>
      <c r="P106" s="289"/>
      <c r="Q106" s="286"/>
      <c r="R106" s="286"/>
      <c r="S106" s="287"/>
      <c r="T106" s="286"/>
      <c r="U106" s="287"/>
      <c r="V106" s="60"/>
      <c r="W106" s="61"/>
      <c r="X106" s="288"/>
      <c r="Y106" s="62"/>
      <c r="Z106" s="289"/>
      <c r="AA106" s="289"/>
      <c r="AB106" s="70" t="str">
        <f>IF(AND($AA104&gt;=5,$AA104&lt;=10),"BAJA",IF(AND($AA104&gt;=15,$AA104&lt;=25),"MODERADA",IF(AND($AA104&gt;=30,$AA104&lt;=50),"ALTA",IF(AND($AA104&gt;=60,$AA104&lt;=100),"EXTREMA",""))))</f>
        <v>BAJA</v>
      </c>
      <c r="AC106" s="78"/>
      <c r="AD106" s="167"/>
      <c r="AE106" s="38"/>
      <c r="AF106" s="58"/>
      <c r="AG106" s="73"/>
      <c r="AH106" s="73"/>
      <c r="AI106" s="85"/>
      <c r="AJ106" s="36"/>
    </row>
    <row r="107" spans="1:36" ht="43.5" customHeight="1" x14ac:dyDescent="0.25">
      <c r="A107" s="224"/>
      <c r="B107" s="98"/>
      <c r="C107" s="59"/>
      <c r="D107" s="58"/>
      <c r="E107" s="80"/>
      <c r="F107" s="71"/>
      <c r="G107" s="73"/>
      <c r="H107" s="75"/>
      <c r="I107" s="262"/>
      <c r="J107" s="262"/>
      <c r="K107" s="68"/>
      <c r="L107" s="38"/>
      <c r="M107" s="270" t="s">
        <v>4</v>
      </c>
      <c r="N107" s="29" t="s">
        <v>11</v>
      </c>
      <c r="O107" s="284">
        <f>IF(N107="SÍ",10,"0")</f>
        <v>10</v>
      </c>
      <c r="P107" s="289"/>
      <c r="Q107" s="286"/>
      <c r="R107" s="286"/>
      <c r="S107" s="287"/>
      <c r="T107" s="286"/>
      <c r="U107" s="287"/>
      <c r="V107" s="60"/>
      <c r="W107" s="61"/>
      <c r="X107" s="288"/>
      <c r="Y107" s="62"/>
      <c r="Z107" s="289"/>
      <c r="AA107" s="289"/>
      <c r="AB107" s="70"/>
      <c r="AC107" s="78"/>
      <c r="AD107" s="167"/>
      <c r="AE107" s="38"/>
      <c r="AF107" s="58"/>
      <c r="AG107" s="73"/>
      <c r="AH107" s="73"/>
      <c r="AI107" s="85"/>
      <c r="AJ107" s="36"/>
    </row>
    <row r="108" spans="1:36" ht="42.75" customHeight="1" x14ac:dyDescent="0.25">
      <c r="A108" s="224"/>
      <c r="B108" s="98"/>
      <c r="C108" s="59"/>
      <c r="D108" s="58"/>
      <c r="E108" s="80"/>
      <c r="F108" s="71"/>
      <c r="G108" s="73"/>
      <c r="H108" s="75"/>
      <c r="I108" s="262"/>
      <c r="J108" s="262"/>
      <c r="K108" s="68"/>
      <c r="L108" s="38"/>
      <c r="M108" s="263" t="s">
        <v>30</v>
      </c>
      <c r="N108" s="29" t="s">
        <v>11</v>
      </c>
      <c r="O108" s="284">
        <f>IF(N108="SÍ",15,"0")</f>
        <v>15</v>
      </c>
      <c r="P108" s="289"/>
      <c r="Q108" s="286"/>
      <c r="R108" s="286"/>
      <c r="S108" s="287"/>
      <c r="T108" s="286"/>
      <c r="U108" s="287"/>
      <c r="V108" s="60"/>
      <c r="W108" s="61"/>
      <c r="X108" s="288"/>
      <c r="Y108" s="62"/>
      <c r="Z108" s="289"/>
      <c r="AA108" s="289"/>
      <c r="AB108" s="70"/>
      <c r="AC108" s="78"/>
      <c r="AD108" s="167"/>
      <c r="AE108" s="38"/>
      <c r="AF108" s="58"/>
      <c r="AG108" s="73"/>
      <c r="AH108" s="73"/>
      <c r="AI108" s="85"/>
      <c r="AJ108" s="36"/>
    </row>
    <row r="109" spans="1:36" ht="50.25" customHeight="1" x14ac:dyDescent="0.25">
      <c r="A109" s="224"/>
      <c r="B109" s="98"/>
      <c r="C109" s="59"/>
      <c r="D109" s="58"/>
      <c r="E109" s="80"/>
      <c r="F109" s="71"/>
      <c r="G109" s="73"/>
      <c r="H109" s="75"/>
      <c r="I109" s="262"/>
      <c r="J109" s="262"/>
      <c r="K109" s="68"/>
      <c r="L109" s="38"/>
      <c r="M109" s="263" t="s">
        <v>53</v>
      </c>
      <c r="N109" s="29" t="s">
        <v>11</v>
      </c>
      <c r="O109" s="284">
        <f>IF(N109="SÍ",10,"0")</f>
        <v>10</v>
      </c>
      <c r="P109" s="289"/>
      <c r="Q109" s="286"/>
      <c r="R109" s="286"/>
      <c r="S109" s="287"/>
      <c r="T109" s="286"/>
      <c r="U109" s="287"/>
      <c r="V109" s="60"/>
      <c r="W109" s="61"/>
      <c r="X109" s="288"/>
      <c r="Y109" s="62"/>
      <c r="Z109" s="289"/>
      <c r="AA109" s="289"/>
      <c r="AB109" s="70"/>
      <c r="AC109" s="78"/>
      <c r="AD109" s="167"/>
      <c r="AE109" s="38"/>
      <c r="AF109" s="58"/>
      <c r="AG109" s="73"/>
      <c r="AH109" s="73"/>
      <c r="AI109" s="85"/>
      <c r="AJ109" s="36"/>
    </row>
    <row r="110" spans="1:36" ht="63" customHeight="1" x14ac:dyDescent="0.25">
      <c r="A110" s="224"/>
      <c r="B110" s="98"/>
      <c r="C110" s="59"/>
      <c r="D110" s="58"/>
      <c r="E110" s="80"/>
      <c r="F110" s="71"/>
      <c r="G110" s="73"/>
      <c r="H110" s="75"/>
      <c r="I110" s="262"/>
      <c r="J110" s="262"/>
      <c r="K110" s="68"/>
      <c r="L110" s="38"/>
      <c r="M110" s="263" t="s">
        <v>29</v>
      </c>
      <c r="N110" s="29" t="s">
        <v>11</v>
      </c>
      <c r="O110" s="284">
        <f>IF(N110="SÍ",30,"0")</f>
        <v>30</v>
      </c>
      <c r="P110" s="289"/>
      <c r="Q110" s="286"/>
      <c r="R110" s="286"/>
      <c r="S110" s="287"/>
      <c r="T110" s="286"/>
      <c r="U110" s="287"/>
      <c r="V110" s="60"/>
      <c r="W110" s="61"/>
      <c r="X110" s="288"/>
      <c r="Y110" s="62"/>
      <c r="Z110" s="289"/>
      <c r="AA110" s="289"/>
      <c r="AB110" s="70"/>
      <c r="AC110" s="78"/>
      <c r="AD110" s="167"/>
      <c r="AE110" s="38"/>
      <c r="AF110" s="58"/>
      <c r="AG110" s="73"/>
      <c r="AH110" s="73"/>
      <c r="AI110" s="85"/>
      <c r="AJ110" s="36"/>
    </row>
    <row r="111" spans="1:36" ht="56.25" customHeight="1" x14ac:dyDescent="0.25">
      <c r="A111" s="224"/>
      <c r="B111" s="98"/>
      <c r="C111" s="58" t="s">
        <v>173</v>
      </c>
      <c r="D111" s="58" t="s">
        <v>174</v>
      </c>
      <c r="E111" s="85" t="s">
        <v>175</v>
      </c>
      <c r="F111" s="71" t="s">
        <v>15</v>
      </c>
      <c r="G111" s="73" t="str">
        <f>IF(F111="(1) RARA VEZ","1", IF(F111="(2) IMPROBABLE","2",IF(F111="(3) POSIBLE","3",IF(F111="(4) PROBABLE","4",IF(F111="(5) CASI SEGURO","5","")))))</f>
        <v>3</v>
      </c>
      <c r="H111" s="75" t="s">
        <v>18</v>
      </c>
      <c r="I111" s="289" t="str">
        <f>IF(H111="(5) MODERADO","5", IF(H111="(10) MAYOR","10",IF(H111="(20) CATASTROFICO","20","")))</f>
        <v>5</v>
      </c>
      <c r="J111" s="289">
        <f>G111*I111</f>
        <v>15</v>
      </c>
      <c r="K111" s="64">
        <f>+J111</f>
        <v>15</v>
      </c>
      <c r="L111" s="67" t="s">
        <v>176</v>
      </c>
      <c r="M111" s="263" t="s">
        <v>6</v>
      </c>
      <c r="N111" s="29" t="s">
        <v>11</v>
      </c>
      <c r="O111" s="284">
        <f>IF(N111="SÍ",15,"0")</f>
        <v>15</v>
      </c>
      <c r="P111" s="285">
        <f>SUM(O111:O117)</f>
        <v>85</v>
      </c>
      <c r="Q111" s="286">
        <f>IF(AND($P111&gt;=0,$P111&lt;=50),0,IF(AND($P111&gt;50,$P111&lt;=75),1,IF(AND($P111&gt;75,$P111&lt;=100),2,"")))</f>
        <v>2</v>
      </c>
      <c r="R111" s="286">
        <f>$G111-$Q111</f>
        <v>1</v>
      </c>
      <c r="S111" s="287">
        <f>IF($R111&lt;=0,1,$R111)</f>
        <v>1</v>
      </c>
      <c r="T111" s="286">
        <f>$I111-$Q111</f>
        <v>3</v>
      </c>
      <c r="U111" s="287" t="str">
        <f>IF($T111=19,10,IF($T111=18,5,IF($T111=9,5,IF($T111=8,5,I111))))</f>
        <v>5</v>
      </c>
      <c r="V111" s="60" t="s">
        <v>8</v>
      </c>
      <c r="W111" s="61" t="s">
        <v>15</v>
      </c>
      <c r="X111" s="288">
        <f>IF($V111="PROBABILIDAD",$S111,$G111)</f>
        <v>1</v>
      </c>
      <c r="Y111" s="62" t="s">
        <v>18</v>
      </c>
      <c r="Z111" s="289" t="str">
        <f>IF($V111="IMPACTO",$U111,$I111)</f>
        <v>5</v>
      </c>
      <c r="AA111" s="289">
        <f>$X111*$Z111</f>
        <v>5</v>
      </c>
      <c r="AB111" s="66">
        <v>15</v>
      </c>
      <c r="AC111" s="58" t="s">
        <v>177</v>
      </c>
      <c r="AD111" s="167">
        <v>2019</v>
      </c>
      <c r="AE111" s="58" t="s">
        <v>178</v>
      </c>
      <c r="AF111" s="63" t="s">
        <v>179</v>
      </c>
      <c r="AG111" s="73"/>
      <c r="AH111" s="73"/>
      <c r="AI111" s="85"/>
      <c r="AJ111" s="36"/>
    </row>
    <row r="112" spans="1:36" ht="61.5" customHeight="1" x14ac:dyDescent="0.25">
      <c r="A112" s="224"/>
      <c r="B112" s="98"/>
      <c r="C112" s="59"/>
      <c r="D112" s="59"/>
      <c r="E112" s="73"/>
      <c r="F112" s="71"/>
      <c r="G112" s="73"/>
      <c r="H112" s="75"/>
      <c r="I112" s="289"/>
      <c r="J112" s="289"/>
      <c r="K112" s="64"/>
      <c r="L112" s="67"/>
      <c r="M112" s="263" t="s">
        <v>7</v>
      </c>
      <c r="N112" s="29" t="s">
        <v>11</v>
      </c>
      <c r="O112" s="284">
        <f>IF(N112="SÍ",5,"0")</f>
        <v>5</v>
      </c>
      <c r="P112" s="289"/>
      <c r="Q112" s="286"/>
      <c r="R112" s="286"/>
      <c r="S112" s="287"/>
      <c r="T112" s="286"/>
      <c r="U112" s="287"/>
      <c r="V112" s="60"/>
      <c r="W112" s="61"/>
      <c r="X112" s="288"/>
      <c r="Y112" s="62"/>
      <c r="Z112" s="289"/>
      <c r="AA112" s="289"/>
      <c r="AB112" s="66"/>
      <c r="AC112" s="58"/>
      <c r="AD112" s="167"/>
      <c r="AE112" s="59"/>
      <c r="AF112" s="63"/>
      <c r="AG112" s="73"/>
      <c r="AH112" s="73"/>
      <c r="AI112" s="85"/>
      <c r="AJ112" s="36"/>
    </row>
    <row r="113" spans="1:36" ht="45.75" customHeight="1" x14ac:dyDescent="0.25">
      <c r="A113" s="224"/>
      <c r="B113" s="98"/>
      <c r="C113" s="59"/>
      <c r="D113" s="59"/>
      <c r="E113" s="73"/>
      <c r="F113" s="71"/>
      <c r="G113" s="73"/>
      <c r="H113" s="75"/>
      <c r="I113" s="289"/>
      <c r="J113" s="289"/>
      <c r="K113" s="64" t="str">
        <f>IF(AND(J111&gt;=5,J111&lt;=10),"BAJA",IF(AND(J111&gt;=15,J111&lt;=25),"MODERADA",IF(AND(J111&gt;=30,J111&lt;=50),"ALTA",IF(AND(J111&gt;=60,J111&lt;=100),"EXTREMA",""))))</f>
        <v>MODERADA</v>
      </c>
      <c r="L113" s="67"/>
      <c r="M113" s="270" t="s">
        <v>3</v>
      </c>
      <c r="N113" s="29" t="s">
        <v>12</v>
      </c>
      <c r="O113" s="284" t="str">
        <f>IF(N113="SÍ",15,"0")</f>
        <v>0</v>
      </c>
      <c r="P113" s="289"/>
      <c r="Q113" s="286"/>
      <c r="R113" s="286"/>
      <c r="S113" s="287"/>
      <c r="T113" s="286"/>
      <c r="U113" s="287"/>
      <c r="V113" s="60"/>
      <c r="W113" s="61"/>
      <c r="X113" s="288"/>
      <c r="Y113" s="62"/>
      <c r="Z113" s="289"/>
      <c r="AA113" s="289"/>
      <c r="AB113" s="65" t="s">
        <v>59</v>
      </c>
      <c r="AC113" s="58"/>
      <c r="AD113" s="167"/>
      <c r="AE113" s="59"/>
      <c r="AF113" s="63"/>
      <c r="AG113" s="73"/>
      <c r="AH113" s="73"/>
      <c r="AI113" s="85"/>
      <c r="AJ113" s="36"/>
    </row>
    <row r="114" spans="1:36" ht="39.75" customHeight="1" x14ac:dyDescent="0.25">
      <c r="A114" s="224"/>
      <c r="B114" s="98"/>
      <c r="C114" s="59"/>
      <c r="D114" s="59"/>
      <c r="E114" s="73"/>
      <c r="F114" s="71"/>
      <c r="G114" s="73"/>
      <c r="H114" s="75"/>
      <c r="I114" s="289"/>
      <c r="J114" s="289"/>
      <c r="K114" s="64"/>
      <c r="L114" s="67"/>
      <c r="M114" s="270" t="s">
        <v>4</v>
      </c>
      <c r="N114" s="29" t="s">
        <v>11</v>
      </c>
      <c r="O114" s="284">
        <f>IF(N114="SÍ",10,"0")</f>
        <v>10</v>
      </c>
      <c r="P114" s="289"/>
      <c r="Q114" s="286"/>
      <c r="R114" s="286"/>
      <c r="S114" s="287"/>
      <c r="T114" s="286"/>
      <c r="U114" s="287"/>
      <c r="V114" s="60"/>
      <c r="W114" s="61"/>
      <c r="X114" s="288"/>
      <c r="Y114" s="62"/>
      <c r="Z114" s="289"/>
      <c r="AA114" s="289"/>
      <c r="AB114" s="65"/>
      <c r="AC114" s="58"/>
      <c r="AD114" s="167"/>
      <c r="AE114" s="59"/>
      <c r="AF114" s="63"/>
      <c r="AG114" s="73"/>
      <c r="AH114" s="73"/>
      <c r="AI114" s="85"/>
      <c r="AJ114" s="36"/>
    </row>
    <row r="115" spans="1:36" ht="43.5" customHeight="1" x14ac:dyDescent="0.25">
      <c r="A115" s="224"/>
      <c r="B115" s="98"/>
      <c r="C115" s="59"/>
      <c r="D115" s="59"/>
      <c r="E115" s="73"/>
      <c r="F115" s="71"/>
      <c r="G115" s="73"/>
      <c r="H115" s="75"/>
      <c r="I115" s="289"/>
      <c r="J115" s="289"/>
      <c r="K115" s="64"/>
      <c r="L115" s="67"/>
      <c r="M115" s="263" t="s">
        <v>30</v>
      </c>
      <c r="N115" s="29" t="s">
        <v>11</v>
      </c>
      <c r="O115" s="284">
        <f>IF(N115="SÍ",15,"0")</f>
        <v>15</v>
      </c>
      <c r="P115" s="289"/>
      <c r="Q115" s="286"/>
      <c r="R115" s="286"/>
      <c r="S115" s="287"/>
      <c r="T115" s="286"/>
      <c r="U115" s="287"/>
      <c r="V115" s="60"/>
      <c r="W115" s="61"/>
      <c r="X115" s="288"/>
      <c r="Y115" s="62"/>
      <c r="Z115" s="289"/>
      <c r="AA115" s="289"/>
      <c r="AB115" s="65"/>
      <c r="AC115" s="58"/>
      <c r="AD115" s="167"/>
      <c r="AE115" s="59"/>
      <c r="AF115" s="63"/>
      <c r="AG115" s="73"/>
      <c r="AH115" s="73"/>
      <c r="AI115" s="85"/>
      <c r="AJ115" s="36"/>
    </row>
    <row r="116" spans="1:36" ht="51.75" customHeight="1" x14ac:dyDescent="0.25">
      <c r="A116" s="224"/>
      <c r="B116" s="98"/>
      <c r="C116" s="59"/>
      <c r="D116" s="59"/>
      <c r="E116" s="73"/>
      <c r="F116" s="71"/>
      <c r="G116" s="73"/>
      <c r="H116" s="75"/>
      <c r="I116" s="289"/>
      <c r="J116" s="289"/>
      <c r="K116" s="64"/>
      <c r="L116" s="67"/>
      <c r="M116" s="263" t="s">
        <v>53</v>
      </c>
      <c r="N116" s="29" t="s">
        <v>11</v>
      </c>
      <c r="O116" s="284">
        <f>IF(N116="SÍ",10,"0")</f>
        <v>10</v>
      </c>
      <c r="P116" s="289"/>
      <c r="Q116" s="286"/>
      <c r="R116" s="286"/>
      <c r="S116" s="287"/>
      <c r="T116" s="286"/>
      <c r="U116" s="287"/>
      <c r="V116" s="60"/>
      <c r="W116" s="61"/>
      <c r="X116" s="288"/>
      <c r="Y116" s="62"/>
      <c r="Z116" s="289"/>
      <c r="AA116" s="289"/>
      <c r="AB116" s="65"/>
      <c r="AC116" s="58"/>
      <c r="AD116" s="167"/>
      <c r="AE116" s="59"/>
      <c r="AF116" s="63"/>
      <c r="AG116" s="73"/>
      <c r="AH116" s="73"/>
      <c r="AI116" s="85"/>
      <c r="AJ116" s="36"/>
    </row>
    <row r="117" spans="1:36" ht="41.25" customHeight="1" x14ac:dyDescent="0.25">
      <c r="A117" s="224"/>
      <c r="B117" s="98"/>
      <c r="C117" s="59"/>
      <c r="D117" s="59"/>
      <c r="E117" s="73"/>
      <c r="F117" s="71"/>
      <c r="G117" s="73"/>
      <c r="H117" s="75"/>
      <c r="I117" s="289"/>
      <c r="J117" s="289"/>
      <c r="K117" s="64"/>
      <c r="L117" s="67"/>
      <c r="M117" s="263" t="s">
        <v>29</v>
      </c>
      <c r="N117" s="29" t="s">
        <v>11</v>
      </c>
      <c r="O117" s="284">
        <f>IF(N117="SÍ",30,"0")</f>
        <v>30</v>
      </c>
      <c r="P117" s="289"/>
      <c r="Q117" s="286"/>
      <c r="R117" s="286"/>
      <c r="S117" s="287"/>
      <c r="T117" s="286"/>
      <c r="U117" s="287"/>
      <c r="V117" s="60"/>
      <c r="W117" s="61"/>
      <c r="X117" s="288"/>
      <c r="Y117" s="62"/>
      <c r="Z117" s="289"/>
      <c r="AA117" s="289"/>
      <c r="AB117" s="65"/>
      <c r="AC117" s="58"/>
      <c r="AD117" s="167"/>
      <c r="AE117" s="59"/>
      <c r="AF117" s="63"/>
      <c r="AG117" s="73"/>
      <c r="AH117" s="73"/>
      <c r="AI117" s="85"/>
      <c r="AJ117" s="36"/>
    </row>
    <row r="118" spans="1:36" ht="41.25" customHeight="1" x14ac:dyDescent="0.25">
      <c r="A118" s="224"/>
      <c r="B118" s="155" t="s">
        <v>191</v>
      </c>
      <c r="C118" s="58" t="s">
        <v>182</v>
      </c>
      <c r="D118" s="58" t="s">
        <v>183</v>
      </c>
      <c r="E118" s="85" t="s">
        <v>184</v>
      </c>
      <c r="F118" s="71" t="s">
        <v>16</v>
      </c>
      <c r="G118" s="27"/>
      <c r="H118" s="75" t="s">
        <v>18</v>
      </c>
      <c r="I118" s="290"/>
      <c r="J118" s="290"/>
      <c r="K118" s="64">
        <v>20</v>
      </c>
      <c r="L118" s="67" t="s">
        <v>185</v>
      </c>
      <c r="M118" s="263" t="s">
        <v>6</v>
      </c>
      <c r="N118" s="29" t="s">
        <v>11</v>
      </c>
      <c r="O118" s="284"/>
      <c r="P118" s="290"/>
      <c r="Q118" s="291"/>
      <c r="R118" s="291"/>
      <c r="S118" s="292"/>
      <c r="T118" s="291"/>
      <c r="U118" s="292"/>
      <c r="V118" s="60" t="s">
        <v>8</v>
      </c>
      <c r="W118" s="61" t="s">
        <v>14</v>
      </c>
      <c r="X118" s="30"/>
      <c r="Y118" s="62" t="s">
        <v>18</v>
      </c>
      <c r="Z118" s="290"/>
      <c r="AA118" s="290"/>
      <c r="AB118" s="293">
        <v>10</v>
      </c>
      <c r="AC118" s="58" t="s">
        <v>186</v>
      </c>
      <c r="AD118" s="294">
        <v>43799</v>
      </c>
      <c r="AE118" s="67"/>
      <c r="AF118" s="58"/>
      <c r="AG118" s="295"/>
      <c r="AH118" s="58"/>
      <c r="AI118" s="58"/>
      <c r="AJ118" s="314" t="s">
        <v>187</v>
      </c>
    </row>
    <row r="119" spans="1:36" ht="41.25" customHeight="1" x14ac:dyDescent="0.25">
      <c r="A119" s="224"/>
      <c r="B119" s="155"/>
      <c r="C119" s="59"/>
      <c r="D119" s="58"/>
      <c r="E119" s="73"/>
      <c r="F119" s="71"/>
      <c r="G119" s="27"/>
      <c r="H119" s="75"/>
      <c r="I119" s="290"/>
      <c r="J119" s="290"/>
      <c r="K119" s="64"/>
      <c r="L119" s="38"/>
      <c r="M119" s="263" t="s">
        <v>7</v>
      </c>
      <c r="N119" s="29" t="s">
        <v>11</v>
      </c>
      <c r="O119" s="284"/>
      <c r="P119" s="290"/>
      <c r="Q119" s="291"/>
      <c r="R119" s="291"/>
      <c r="S119" s="292"/>
      <c r="T119" s="291"/>
      <c r="U119" s="292"/>
      <c r="V119" s="60"/>
      <c r="W119" s="61"/>
      <c r="X119" s="30"/>
      <c r="Y119" s="62"/>
      <c r="Z119" s="290"/>
      <c r="AA119" s="290"/>
      <c r="AB119" s="293"/>
      <c r="AC119" s="58"/>
      <c r="AD119" s="59"/>
      <c r="AE119" s="67"/>
      <c r="AF119" s="58"/>
      <c r="AG119" s="58"/>
      <c r="AH119" s="58"/>
      <c r="AI119" s="58"/>
      <c r="AJ119" s="314"/>
    </row>
    <row r="120" spans="1:36" ht="41.25" customHeight="1" x14ac:dyDescent="0.25">
      <c r="A120" s="224"/>
      <c r="B120" s="155"/>
      <c r="C120" s="59"/>
      <c r="D120" s="58"/>
      <c r="E120" s="73"/>
      <c r="F120" s="71"/>
      <c r="G120" s="27"/>
      <c r="H120" s="75"/>
      <c r="I120" s="290"/>
      <c r="J120" s="290"/>
      <c r="K120" s="64" t="s">
        <v>59</v>
      </c>
      <c r="L120" s="38"/>
      <c r="M120" s="270" t="s">
        <v>3</v>
      </c>
      <c r="N120" s="29" t="s">
        <v>12</v>
      </c>
      <c r="O120" s="284"/>
      <c r="P120" s="290"/>
      <c r="Q120" s="291"/>
      <c r="R120" s="291"/>
      <c r="S120" s="292"/>
      <c r="T120" s="291"/>
      <c r="U120" s="292"/>
      <c r="V120" s="60"/>
      <c r="W120" s="61"/>
      <c r="X120" s="30"/>
      <c r="Y120" s="62"/>
      <c r="Z120" s="290"/>
      <c r="AA120" s="290"/>
      <c r="AB120" s="293"/>
      <c r="AC120" s="58"/>
      <c r="AD120" s="59"/>
      <c r="AE120" s="67"/>
      <c r="AF120" s="58"/>
      <c r="AG120" s="58"/>
      <c r="AH120" s="58"/>
      <c r="AI120" s="58"/>
      <c r="AJ120" s="314"/>
    </row>
    <row r="121" spans="1:36" ht="41.25" customHeight="1" x14ac:dyDescent="0.25">
      <c r="A121" s="224"/>
      <c r="B121" s="155"/>
      <c r="C121" s="59"/>
      <c r="D121" s="58"/>
      <c r="E121" s="73"/>
      <c r="F121" s="71"/>
      <c r="G121" s="27"/>
      <c r="H121" s="75"/>
      <c r="I121" s="290"/>
      <c r="J121" s="290"/>
      <c r="K121" s="64"/>
      <c r="L121" s="38"/>
      <c r="M121" s="270" t="s">
        <v>4</v>
      </c>
      <c r="N121" s="29" t="s">
        <v>11</v>
      </c>
      <c r="O121" s="284"/>
      <c r="P121" s="290"/>
      <c r="Q121" s="291"/>
      <c r="R121" s="291"/>
      <c r="S121" s="292"/>
      <c r="T121" s="291"/>
      <c r="U121" s="292"/>
      <c r="V121" s="60"/>
      <c r="W121" s="61"/>
      <c r="X121" s="30"/>
      <c r="Y121" s="62"/>
      <c r="Z121" s="290"/>
      <c r="AA121" s="290"/>
      <c r="AB121" s="293"/>
      <c r="AC121" s="58"/>
      <c r="AD121" s="59"/>
      <c r="AE121" s="67"/>
      <c r="AF121" s="58"/>
      <c r="AG121" s="58"/>
      <c r="AH121" s="58"/>
      <c r="AI121" s="58"/>
      <c r="AJ121" s="314"/>
    </row>
    <row r="122" spans="1:36" ht="41.25" customHeight="1" x14ac:dyDescent="0.25">
      <c r="A122" s="224"/>
      <c r="B122" s="155"/>
      <c r="C122" s="59"/>
      <c r="D122" s="58"/>
      <c r="E122" s="73"/>
      <c r="F122" s="71"/>
      <c r="G122" s="27"/>
      <c r="H122" s="75"/>
      <c r="I122" s="290"/>
      <c r="J122" s="290"/>
      <c r="K122" s="64"/>
      <c r="L122" s="38"/>
      <c r="M122" s="263" t="s">
        <v>30</v>
      </c>
      <c r="N122" s="261" t="s">
        <v>11</v>
      </c>
      <c r="O122" s="284"/>
      <c r="P122" s="290"/>
      <c r="Q122" s="291"/>
      <c r="R122" s="291"/>
      <c r="S122" s="292"/>
      <c r="T122" s="291"/>
      <c r="U122" s="292"/>
      <c r="V122" s="60"/>
      <c r="W122" s="61"/>
      <c r="X122" s="30"/>
      <c r="Y122" s="62"/>
      <c r="Z122" s="290"/>
      <c r="AA122" s="290"/>
      <c r="AB122" s="293"/>
      <c r="AC122" s="58"/>
      <c r="AD122" s="59"/>
      <c r="AE122" s="67"/>
      <c r="AF122" s="58"/>
      <c r="AG122" s="58"/>
      <c r="AH122" s="58"/>
      <c r="AI122" s="58"/>
      <c r="AJ122" s="314"/>
    </row>
    <row r="123" spans="1:36" ht="41.25" customHeight="1" x14ac:dyDescent="0.25">
      <c r="A123" s="224"/>
      <c r="B123" s="155"/>
      <c r="C123" s="59"/>
      <c r="D123" s="58"/>
      <c r="E123" s="73"/>
      <c r="F123" s="71"/>
      <c r="G123" s="27"/>
      <c r="H123" s="75"/>
      <c r="I123" s="290"/>
      <c r="J123" s="290"/>
      <c r="K123" s="64"/>
      <c r="L123" s="38"/>
      <c r="M123" s="263" t="s">
        <v>53</v>
      </c>
      <c r="N123" s="29" t="s">
        <v>11</v>
      </c>
      <c r="O123" s="284">
        <f>IF(N123="SÍ",30,"0")</f>
        <v>30</v>
      </c>
      <c r="P123" s="290"/>
      <c r="Q123" s="291"/>
      <c r="R123" s="291"/>
      <c r="S123" s="292"/>
      <c r="T123" s="291"/>
      <c r="U123" s="292"/>
      <c r="V123" s="60"/>
      <c r="W123" s="61"/>
      <c r="X123" s="30"/>
      <c r="Y123" s="62"/>
      <c r="Z123" s="290"/>
      <c r="AA123" s="290"/>
      <c r="AB123" s="293"/>
      <c r="AC123" s="58"/>
      <c r="AD123" s="59"/>
      <c r="AE123" s="67"/>
      <c r="AF123" s="58"/>
      <c r="AG123" s="58"/>
      <c r="AH123" s="58"/>
      <c r="AI123" s="58"/>
      <c r="AJ123" s="314"/>
    </row>
    <row r="124" spans="1:36" ht="41.25" customHeight="1" thickBot="1" x14ac:dyDescent="0.3">
      <c r="A124" s="229"/>
      <c r="B124" s="315"/>
      <c r="C124" s="86"/>
      <c r="D124" s="316"/>
      <c r="E124" s="74"/>
      <c r="F124" s="72"/>
      <c r="G124" s="28"/>
      <c r="H124" s="76"/>
      <c r="I124" s="317"/>
      <c r="J124" s="317"/>
      <c r="K124" s="318"/>
      <c r="L124" s="319"/>
      <c r="M124" s="320" t="s">
        <v>29</v>
      </c>
      <c r="N124" s="230" t="s">
        <v>11</v>
      </c>
      <c r="O124" s="321">
        <f>IF(N124="SÍ",30,"0")</f>
        <v>30</v>
      </c>
      <c r="P124" s="317"/>
      <c r="Q124" s="322"/>
      <c r="R124" s="322"/>
      <c r="S124" s="323"/>
      <c r="T124" s="322"/>
      <c r="U124" s="323"/>
      <c r="V124" s="324"/>
      <c r="W124" s="325"/>
      <c r="X124" s="326"/>
      <c r="Y124" s="327"/>
      <c r="Z124" s="317"/>
      <c r="AA124" s="317"/>
      <c r="AB124" s="328"/>
      <c r="AC124" s="316"/>
      <c r="AD124" s="86"/>
      <c r="AE124" s="329"/>
      <c r="AF124" s="316"/>
      <c r="AG124" s="316"/>
      <c r="AH124" s="316"/>
      <c r="AI124" s="316"/>
      <c r="AJ124" s="330"/>
    </row>
    <row r="125" spans="1:36" ht="18.75" x14ac:dyDescent="0.25">
      <c r="A125" s="249" t="s">
        <v>28</v>
      </c>
      <c r="B125" s="250"/>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1"/>
    </row>
    <row r="126" spans="1:36" ht="15.75" customHeight="1" x14ac:dyDescent="0.25">
      <c r="A126" s="52" t="s">
        <v>46</v>
      </c>
      <c r="B126" s="53"/>
      <c r="C126" s="54"/>
      <c r="D126" s="52" t="s">
        <v>51</v>
      </c>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4"/>
      <c r="AE126" s="55" t="s">
        <v>47</v>
      </c>
      <c r="AF126" s="56"/>
      <c r="AG126" s="57"/>
      <c r="AH126" s="55" t="s">
        <v>26</v>
      </c>
      <c r="AI126" s="56"/>
      <c r="AJ126" s="57"/>
    </row>
    <row r="127" spans="1:36" ht="15" customHeight="1" x14ac:dyDescent="0.25">
      <c r="A127" s="40">
        <v>1</v>
      </c>
      <c r="B127" s="41"/>
      <c r="C127" s="42"/>
      <c r="D127" s="43" t="s">
        <v>54</v>
      </c>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5"/>
      <c r="AE127" s="46">
        <v>43496</v>
      </c>
      <c r="AF127" s="47"/>
      <c r="AG127" s="48"/>
      <c r="AH127" s="43" t="s">
        <v>180</v>
      </c>
      <c r="AI127" s="44"/>
      <c r="AJ127" s="45"/>
    </row>
    <row r="128" spans="1:36" x14ac:dyDescent="0.25">
      <c r="A128" s="40"/>
      <c r="B128" s="41"/>
      <c r="C128" s="42"/>
      <c r="D128" s="43"/>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5"/>
      <c r="AE128" s="46"/>
      <c r="AF128" s="47"/>
      <c r="AG128" s="48"/>
      <c r="AH128" s="43"/>
      <c r="AI128" s="44"/>
      <c r="AJ128" s="45"/>
    </row>
    <row r="129" spans="1:36" x14ac:dyDescent="0.25">
      <c r="A129" s="40"/>
      <c r="B129" s="41"/>
      <c r="C129" s="42"/>
      <c r="D129" s="43"/>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5"/>
      <c r="AE129" s="49"/>
      <c r="AF129" s="50"/>
      <c r="AG129" s="51"/>
      <c r="AH129" s="49"/>
      <c r="AI129" s="50"/>
      <c r="AJ129" s="51"/>
    </row>
  </sheetData>
  <sheetProtection selectLockedCells="1"/>
  <mergeCells count="565">
    <mergeCell ref="X34:X40"/>
    <mergeCell ref="V41:V47"/>
    <mergeCell ref="W41:W47"/>
    <mergeCell ref="X41:X47"/>
    <mergeCell ref="Y41:Y47"/>
    <mergeCell ref="A62:A124"/>
    <mergeCell ref="AH34:AH40"/>
    <mergeCell ref="AI34:AI40"/>
    <mergeCell ref="AJ34:AJ40"/>
    <mergeCell ref="Z41:Z47"/>
    <mergeCell ref="AA41:AA47"/>
    <mergeCell ref="AB41:AB42"/>
    <mergeCell ref="AC41:AC47"/>
    <mergeCell ref="AD41:AD47"/>
    <mergeCell ref="AE41:AE47"/>
    <mergeCell ref="AF41:AF47"/>
    <mergeCell ref="AG41:AG47"/>
    <mergeCell ref="AH41:AH47"/>
    <mergeCell ref="AI41:AI47"/>
    <mergeCell ref="AJ41:AJ47"/>
    <mergeCell ref="AH20:AH26"/>
    <mergeCell ref="AI20:AI26"/>
    <mergeCell ref="AJ20:AJ26"/>
    <mergeCell ref="X20:X26"/>
    <mergeCell ref="Y20:Y26"/>
    <mergeCell ref="Z20:Z26"/>
    <mergeCell ref="AA20:AA26"/>
    <mergeCell ref="AB20:AB21"/>
    <mergeCell ref="AD20:AD26"/>
    <mergeCell ref="AB22:AB26"/>
    <mergeCell ref="AE20:AE26"/>
    <mergeCell ref="AF20:AF26"/>
    <mergeCell ref="AG20:AG26"/>
    <mergeCell ref="AC20:AC26"/>
    <mergeCell ref="R20:R26"/>
    <mergeCell ref="S20:S26"/>
    <mergeCell ref="T20:T26"/>
    <mergeCell ref="U20:U26"/>
    <mergeCell ref="V20:V26"/>
    <mergeCell ref="W20:W26"/>
    <mergeCell ref="I20:I26"/>
    <mergeCell ref="J20:J26"/>
    <mergeCell ref="K20:K21"/>
    <mergeCell ref="P20:P26"/>
    <mergeCell ref="Q20:Q26"/>
    <mergeCell ref="K22:K26"/>
    <mergeCell ref="AJ13:AJ19"/>
    <mergeCell ref="K15:K19"/>
    <mergeCell ref="AB15:AB19"/>
    <mergeCell ref="AF13:AF19"/>
    <mergeCell ref="AG13:AG19"/>
    <mergeCell ref="AH13:AH19"/>
    <mergeCell ref="AI13:AI19"/>
    <mergeCell ref="AC13:AC19"/>
    <mergeCell ref="AD13:AD19"/>
    <mergeCell ref="AE13:AE19"/>
    <mergeCell ref="W13:W19"/>
    <mergeCell ref="X13:X19"/>
    <mergeCell ref="Y13:Y19"/>
    <mergeCell ref="Z13:Z19"/>
    <mergeCell ref="AA13:AA19"/>
    <mergeCell ref="AB13:AB14"/>
    <mergeCell ref="Q13:Q19"/>
    <mergeCell ref="R13:R19"/>
    <mergeCell ref="M10:AF10"/>
    <mergeCell ref="F11:K11"/>
    <mergeCell ref="M11:M12"/>
    <mergeCell ref="N11:N12"/>
    <mergeCell ref="V11:V12"/>
    <mergeCell ref="W11:AB11"/>
    <mergeCell ref="AD11:AF11"/>
    <mergeCell ref="K13:K14"/>
    <mergeCell ref="L13:L19"/>
    <mergeCell ref="P13:P19"/>
    <mergeCell ref="S13:S19"/>
    <mergeCell ref="T13:T19"/>
    <mergeCell ref="U13:U19"/>
    <mergeCell ref="V13:V19"/>
    <mergeCell ref="H13:H19"/>
    <mergeCell ref="I13:I19"/>
    <mergeCell ref="J13:J19"/>
    <mergeCell ref="XEV8:XEW8"/>
    <mergeCell ref="A9:E9"/>
    <mergeCell ref="F9:AF9"/>
    <mergeCell ref="AG9:AG12"/>
    <mergeCell ref="AH9:AJ11"/>
    <mergeCell ref="XEV9:XEW9"/>
    <mergeCell ref="A10:A12"/>
    <mergeCell ref="C10:C12"/>
    <mergeCell ref="D10:D12"/>
    <mergeCell ref="B10:B12"/>
    <mergeCell ref="AC11:AC12"/>
    <mergeCell ref="E10:E12"/>
    <mergeCell ref="F10:K10"/>
    <mergeCell ref="L10:L12"/>
    <mergeCell ref="A8:B8"/>
    <mergeCell ref="C8:E8"/>
    <mergeCell ref="F8:AJ8"/>
    <mergeCell ref="AH27:AH33"/>
    <mergeCell ref="AI27:AI33"/>
    <mergeCell ref="A7:AJ7"/>
    <mergeCell ref="F27:F33"/>
    <mergeCell ref="G27:G33"/>
    <mergeCell ref="H27:H33"/>
    <mergeCell ref="I27:I33"/>
    <mergeCell ref="J27:J33"/>
    <mergeCell ref="K27:K28"/>
    <mergeCell ref="P27:P33"/>
    <mergeCell ref="Q27:Q33"/>
    <mergeCell ref="R27:R33"/>
    <mergeCell ref="S27:S33"/>
    <mergeCell ref="T27:T33"/>
    <mergeCell ref="U27:U33"/>
    <mergeCell ref="V27:V33"/>
    <mergeCell ref="W27:W33"/>
    <mergeCell ref="X27:X33"/>
    <mergeCell ref="Y27:Y33"/>
    <mergeCell ref="Z27:Z33"/>
    <mergeCell ref="C13:C19"/>
    <mergeCell ref="D13:D19"/>
    <mergeCell ref="E13:E19"/>
    <mergeCell ref="F13:F19"/>
    <mergeCell ref="AE27:AE33"/>
    <mergeCell ref="AF27:AF33"/>
    <mergeCell ref="AG27:AG33"/>
    <mergeCell ref="Y34:Y40"/>
    <mergeCell ref="Z34:Z40"/>
    <mergeCell ref="AA34:AA40"/>
    <mergeCell ref="AB34:AB35"/>
    <mergeCell ref="AC34:AC40"/>
    <mergeCell ref="AD34:AD40"/>
    <mergeCell ref="AE34:AE40"/>
    <mergeCell ref="AF34:AF40"/>
    <mergeCell ref="AG34:AG40"/>
    <mergeCell ref="AJ27:AJ33"/>
    <mergeCell ref="K29:K33"/>
    <mergeCell ref="AB29:AB33"/>
    <mergeCell ref="C34:C40"/>
    <mergeCell ref="D34:D40"/>
    <mergeCell ref="E34:E40"/>
    <mergeCell ref="F34:F40"/>
    <mergeCell ref="G34:G40"/>
    <mergeCell ref="H34:H40"/>
    <mergeCell ref="I34:I40"/>
    <mergeCell ref="J34:J40"/>
    <mergeCell ref="K34:K35"/>
    <mergeCell ref="L34:L40"/>
    <mergeCell ref="P34:P40"/>
    <mergeCell ref="Q34:Q40"/>
    <mergeCell ref="R34:R40"/>
    <mergeCell ref="S34:S40"/>
    <mergeCell ref="T34:T40"/>
    <mergeCell ref="U34:U40"/>
    <mergeCell ref="V34:V40"/>
    <mergeCell ref="AA27:AA33"/>
    <mergeCell ref="AB27:AB28"/>
    <mergeCell ref="AC27:AC33"/>
    <mergeCell ref="AD27:AD33"/>
    <mergeCell ref="I48:I54"/>
    <mergeCell ref="J48:J54"/>
    <mergeCell ref="K48:K49"/>
    <mergeCell ref="K36:K40"/>
    <mergeCell ref="AB36:AB40"/>
    <mergeCell ref="C41:C47"/>
    <mergeCell ref="D41:D47"/>
    <mergeCell ref="E41:E47"/>
    <mergeCell ref="F41:F47"/>
    <mergeCell ref="G41:G47"/>
    <mergeCell ref="H41:H47"/>
    <mergeCell ref="I41:I47"/>
    <mergeCell ref="J41:J47"/>
    <mergeCell ref="K41:K42"/>
    <mergeCell ref="L41:L47"/>
    <mergeCell ref="P41:P47"/>
    <mergeCell ref="Q41:Q47"/>
    <mergeCell ref="R41:R47"/>
    <mergeCell ref="S41:S47"/>
    <mergeCell ref="T41:T47"/>
    <mergeCell ref="U41:U47"/>
    <mergeCell ref="K43:K47"/>
    <mergeCell ref="AB43:AB47"/>
    <mergeCell ref="W34:W40"/>
    <mergeCell ref="C48:C54"/>
    <mergeCell ref="D48:D54"/>
    <mergeCell ref="E48:E54"/>
    <mergeCell ref="B13:B19"/>
    <mergeCell ref="B20:B26"/>
    <mergeCell ref="D20:D26"/>
    <mergeCell ref="F48:F54"/>
    <mergeCell ref="G48:G54"/>
    <mergeCell ref="H48:H54"/>
    <mergeCell ref="G13:G19"/>
    <mergeCell ref="L48:L54"/>
    <mergeCell ref="P48:P54"/>
    <mergeCell ref="Q48:Q54"/>
    <mergeCell ref="R48:R54"/>
    <mergeCell ref="S48:S54"/>
    <mergeCell ref="T48:T54"/>
    <mergeCell ref="U48:U54"/>
    <mergeCell ref="V48:V54"/>
    <mergeCell ref="W48:W54"/>
    <mergeCell ref="X48:X54"/>
    <mergeCell ref="Y48:Y54"/>
    <mergeCell ref="Z48:Z54"/>
    <mergeCell ref="AA48:AA54"/>
    <mergeCell ref="AB48:AB49"/>
    <mergeCell ref="AC48:AC54"/>
    <mergeCell ref="AD48:AD54"/>
    <mergeCell ref="AE48:AE54"/>
    <mergeCell ref="AF48:AF54"/>
    <mergeCell ref="AG48:AG54"/>
    <mergeCell ref="AH48:AH54"/>
    <mergeCell ref="AI48:AI54"/>
    <mergeCell ref="AJ48:AJ54"/>
    <mergeCell ref="K50:K54"/>
    <mergeCell ref="AB50:AB54"/>
    <mergeCell ref="C55:C61"/>
    <mergeCell ref="D55:D61"/>
    <mergeCell ref="E55:E61"/>
    <mergeCell ref="F55:F61"/>
    <mergeCell ref="G55:G61"/>
    <mergeCell ref="H55:H61"/>
    <mergeCell ref="I55:I61"/>
    <mergeCell ref="J55:J61"/>
    <mergeCell ref="K55:K56"/>
    <mergeCell ref="L55:L61"/>
    <mergeCell ref="P55:P61"/>
    <mergeCell ref="Q55:Q61"/>
    <mergeCell ref="R55:R61"/>
    <mergeCell ref="S55:S61"/>
    <mergeCell ref="T55:T61"/>
    <mergeCell ref="U55:U61"/>
    <mergeCell ref="V55:V61"/>
    <mergeCell ref="W55:W61"/>
    <mergeCell ref="AI55:AI61"/>
    <mergeCell ref="AJ55:AJ61"/>
    <mergeCell ref="K57:K61"/>
    <mergeCell ref="AB57:AB61"/>
    <mergeCell ref="C62:C68"/>
    <mergeCell ref="D62:D68"/>
    <mergeCell ref="E62:E68"/>
    <mergeCell ref="F62:F68"/>
    <mergeCell ref="G62:G68"/>
    <mergeCell ref="H62:H68"/>
    <mergeCell ref="I62:I68"/>
    <mergeCell ref="J62:J68"/>
    <mergeCell ref="K62:K63"/>
    <mergeCell ref="L62:L68"/>
    <mergeCell ref="P62:P68"/>
    <mergeCell ref="Q62:Q68"/>
    <mergeCell ref="R62:R68"/>
    <mergeCell ref="S62:S68"/>
    <mergeCell ref="T62:T68"/>
    <mergeCell ref="U62:U68"/>
    <mergeCell ref="V62:V68"/>
    <mergeCell ref="W62:W68"/>
    <mergeCell ref="X55:X61"/>
    <mergeCell ref="Y55:Y61"/>
    <mergeCell ref="Z62:Z68"/>
    <mergeCell ref="AA62:AA68"/>
    <mergeCell ref="AB62:AB63"/>
    <mergeCell ref="AC62:AC68"/>
    <mergeCell ref="AD62:AD68"/>
    <mergeCell ref="AE62:AE68"/>
    <mergeCell ref="AF62:AF68"/>
    <mergeCell ref="AG55:AG61"/>
    <mergeCell ref="AH55:AH61"/>
    <mergeCell ref="Z55:Z61"/>
    <mergeCell ref="AA55:AA61"/>
    <mergeCell ref="AB55:AB56"/>
    <mergeCell ref="AC55:AC61"/>
    <mergeCell ref="AD55:AD61"/>
    <mergeCell ref="AE55:AE61"/>
    <mergeCell ref="AF55:AF61"/>
    <mergeCell ref="AG62:AG68"/>
    <mergeCell ref="AH62:AH68"/>
    <mergeCell ref="AI62:AI68"/>
    <mergeCell ref="AJ62:AJ68"/>
    <mergeCell ref="K64:K68"/>
    <mergeCell ref="AB64:AB68"/>
    <mergeCell ref="C69:C75"/>
    <mergeCell ref="D69:D75"/>
    <mergeCell ref="E69:E75"/>
    <mergeCell ref="F69:F75"/>
    <mergeCell ref="G69:G75"/>
    <mergeCell ref="H69:H75"/>
    <mergeCell ref="I69:I75"/>
    <mergeCell ref="J69:J75"/>
    <mergeCell ref="K69:K70"/>
    <mergeCell ref="L69:L75"/>
    <mergeCell ref="P69:P75"/>
    <mergeCell ref="Q69:Q75"/>
    <mergeCell ref="R69:R75"/>
    <mergeCell ref="S69:S75"/>
    <mergeCell ref="T69:T75"/>
    <mergeCell ref="U69:U75"/>
    <mergeCell ref="X62:X68"/>
    <mergeCell ref="Y62:Y68"/>
    <mergeCell ref="AE69:AE75"/>
    <mergeCell ref="AF69:AF75"/>
    <mergeCell ref="AG69:AG75"/>
    <mergeCell ref="AH69:AH75"/>
    <mergeCell ref="AI69:AI75"/>
    <mergeCell ref="AJ69:AJ75"/>
    <mergeCell ref="K71:K75"/>
    <mergeCell ref="AB71:AB75"/>
    <mergeCell ref="V69:V75"/>
    <mergeCell ref="W69:W75"/>
    <mergeCell ref="X69:X75"/>
    <mergeCell ref="Y69:Y75"/>
    <mergeCell ref="Z69:Z75"/>
    <mergeCell ref="AA69:AA75"/>
    <mergeCell ref="AB69:AB70"/>
    <mergeCell ref="AC69:AC75"/>
    <mergeCell ref="AD69:AD75"/>
    <mergeCell ref="Q76:Q82"/>
    <mergeCell ref="R76:R82"/>
    <mergeCell ref="S76:S82"/>
    <mergeCell ref="T76:T82"/>
    <mergeCell ref="U76:U82"/>
    <mergeCell ref="V76:V82"/>
    <mergeCell ref="Y76:Y82"/>
    <mergeCell ref="Z76:Z82"/>
    <mergeCell ref="AA76:AA82"/>
    <mergeCell ref="W76:W82"/>
    <mergeCell ref="X76:X82"/>
    <mergeCell ref="E76:E82"/>
    <mergeCell ref="F76:F82"/>
    <mergeCell ref="G76:G82"/>
    <mergeCell ref="H76:H82"/>
    <mergeCell ref="I76:I82"/>
    <mergeCell ref="J76:J82"/>
    <mergeCell ref="K76:K77"/>
    <mergeCell ref="L76:L82"/>
    <mergeCell ref="P76:P82"/>
    <mergeCell ref="AH76:AH82"/>
    <mergeCell ref="AI76:AI82"/>
    <mergeCell ref="AJ76:AJ82"/>
    <mergeCell ref="K78:K82"/>
    <mergeCell ref="AB78:AB82"/>
    <mergeCell ref="C83:C89"/>
    <mergeCell ref="D83:D89"/>
    <mergeCell ref="E83:E89"/>
    <mergeCell ref="F83:F89"/>
    <mergeCell ref="G83:G89"/>
    <mergeCell ref="H83:H89"/>
    <mergeCell ref="I83:I89"/>
    <mergeCell ref="J83:J89"/>
    <mergeCell ref="K83:K84"/>
    <mergeCell ref="L83:L89"/>
    <mergeCell ref="P83:P89"/>
    <mergeCell ref="Q83:Q89"/>
    <mergeCell ref="R83:R89"/>
    <mergeCell ref="S83:S89"/>
    <mergeCell ref="T83:T89"/>
    <mergeCell ref="U83:U89"/>
    <mergeCell ref="V83:V89"/>
    <mergeCell ref="C76:C82"/>
    <mergeCell ref="D76:D82"/>
    <mergeCell ref="Y83:Y89"/>
    <mergeCell ref="Z83:Z89"/>
    <mergeCell ref="AA83:AA89"/>
    <mergeCell ref="AB83:AB84"/>
    <mergeCell ref="AC83:AC89"/>
    <mergeCell ref="AD83:AD89"/>
    <mergeCell ref="AE83:AE89"/>
    <mergeCell ref="AF76:AF82"/>
    <mergeCell ref="AG76:AG82"/>
    <mergeCell ref="AB76:AB77"/>
    <mergeCell ref="AC76:AC82"/>
    <mergeCell ref="AD76:AD82"/>
    <mergeCell ref="AE76:AE82"/>
    <mergeCell ref="AF83:AF89"/>
    <mergeCell ref="AG83:AG89"/>
    <mergeCell ref="AH83:AH89"/>
    <mergeCell ref="AI83:AI89"/>
    <mergeCell ref="AJ83:AJ89"/>
    <mergeCell ref="K85:K89"/>
    <mergeCell ref="AB85:AB89"/>
    <mergeCell ref="C90:C96"/>
    <mergeCell ref="D90:D96"/>
    <mergeCell ref="E90:E96"/>
    <mergeCell ref="F90:F96"/>
    <mergeCell ref="G90:G96"/>
    <mergeCell ref="H90:H96"/>
    <mergeCell ref="I90:I96"/>
    <mergeCell ref="J90:J96"/>
    <mergeCell ref="K90:K91"/>
    <mergeCell ref="L90:L96"/>
    <mergeCell ref="P90:P96"/>
    <mergeCell ref="Q90:Q96"/>
    <mergeCell ref="R90:R96"/>
    <mergeCell ref="S90:S96"/>
    <mergeCell ref="T90:T96"/>
    <mergeCell ref="W83:W89"/>
    <mergeCell ref="X83:X89"/>
    <mergeCell ref="AG90:AG96"/>
    <mergeCell ref="AH90:AH96"/>
    <mergeCell ref="AI90:AI96"/>
    <mergeCell ref="AJ90:AJ96"/>
    <mergeCell ref="K92:K96"/>
    <mergeCell ref="AB92:AB96"/>
    <mergeCell ref="U90:U96"/>
    <mergeCell ref="V90:V96"/>
    <mergeCell ref="W90:W96"/>
    <mergeCell ref="X90:X96"/>
    <mergeCell ref="Y90:Y96"/>
    <mergeCell ref="Z90:Z96"/>
    <mergeCell ref="AA90:AA96"/>
    <mergeCell ref="AB90:AB91"/>
    <mergeCell ref="AC90:AC96"/>
    <mergeCell ref="F97:F103"/>
    <mergeCell ref="G97:G103"/>
    <mergeCell ref="H97:H103"/>
    <mergeCell ref="I97:I103"/>
    <mergeCell ref="J97:J103"/>
    <mergeCell ref="K97:K98"/>
    <mergeCell ref="AD90:AD96"/>
    <mergeCell ref="AE90:AE96"/>
    <mergeCell ref="AF90:AF96"/>
    <mergeCell ref="Z97:Z103"/>
    <mergeCell ref="AA97:AA103"/>
    <mergeCell ref="AB97:AB98"/>
    <mergeCell ref="AC97:AC103"/>
    <mergeCell ref="AD97:AD103"/>
    <mergeCell ref="AE97:AE103"/>
    <mergeCell ref="AF97:AF103"/>
    <mergeCell ref="L97:L103"/>
    <mergeCell ref="P97:P103"/>
    <mergeCell ref="Q97:Q103"/>
    <mergeCell ref="R97:R103"/>
    <mergeCell ref="S97:S103"/>
    <mergeCell ref="T97:T103"/>
    <mergeCell ref="U97:U103"/>
    <mergeCell ref="V97:V103"/>
    <mergeCell ref="W97:W103"/>
    <mergeCell ref="AG97:AG103"/>
    <mergeCell ref="AH97:AH103"/>
    <mergeCell ref="AI97:AI103"/>
    <mergeCell ref="AJ97:AJ103"/>
    <mergeCell ref="K99:K103"/>
    <mergeCell ref="AB99:AB103"/>
    <mergeCell ref="C104:C110"/>
    <mergeCell ref="D104:D110"/>
    <mergeCell ref="E104:E110"/>
    <mergeCell ref="F104:F110"/>
    <mergeCell ref="G104:G110"/>
    <mergeCell ref="H104:H110"/>
    <mergeCell ref="I104:I110"/>
    <mergeCell ref="J104:J110"/>
    <mergeCell ref="K104:K105"/>
    <mergeCell ref="L104:L110"/>
    <mergeCell ref="P104:P110"/>
    <mergeCell ref="Q104:Q110"/>
    <mergeCell ref="R104:R110"/>
    <mergeCell ref="S104:S110"/>
    <mergeCell ref="T104:T110"/>
    <mergeCell ref="U104:U110"/>
    <mergeCell ref="X97:X103"/>
    <mergeCell ref="Y97:Y103"/>
    <mergeCell ref="V104:V110"/>
    <mergeCell ref="W104:W110"/>
    <mergeCell ref="X104:X110"/>
    <mergeCell ref="Y104:Y110"/>
    <mergeCell ref="Z104:Z110"/>
    <mergeCell ref="AA104:AA110"/>
    <mergeCell ref="AB104:AB105"/>
    <mergeCell ref="AC104:AC110"/>
    <mergeCell ref="AD104:AD110"/>
    <mergeCell ref="AE104:AE110"/>
    <mergeCell ref="AF104:AF110"/>
    <mergeCell ref="AG104:AG110"/>
    <mergeCell ref="AH104:AH110"/>
    <mergeCell ref="AI104:AI110"/>
    <mergeCell ref="AJ104:AJ110"/>
    <mergeCell ref="K106:K110"/>
    <mergeCell ref="AB106:AB110"/>
    <mergeCell ref="C111:C117"/>
    <mergeCell ref="D111:D117"/>
    <mergeCell ref="E111:E117"/>
    <mergeCell ref="F111:F117"/>
    <mergeCell ref="G111:G117"/>
    <mergeCell ref="H111:H117"/>
    <mergeCell ref="I111:I117"/>
    <mergeCell ref="J111:J117"/>
    <mergeCell ref="K111:K112"/>
    <mergeCell ref="L111:L117"/>
    <mergeCell ref="P111:P117"/>
    <mergeCell ref="Q111:Q117"/>
    <mergeCell ref="R111:R117"/>
    <mergeCell ref="S111:S117"/>
    <mergeCell ref="T111:T117"/>
    <mergeCell ref="U111:U117"/>
    <mergeCell ref="AE111:AE117"/>
    <mergeCell ref="AF111:AF117"/>
    <mergeCell ref="AG111:AG117"/>
    <mergeCell ref="AH111:AH117"/>
    <mergeCell ref="AI111:AI117"/>
    <mergeCell ref="AJ111:AJ117"/>
    <mergeCell ref="K113:K117"/>
    <mergeCell ref="AB113:AB117"/>
    <mergeCell ref="V111:V117"/>
    <mergeCell ref="W111:W117"/>
    <mergeCell ref="X111:X117"/>
    <mergeCell ref="Y111:Y117"/>
    <mergeCell ref="Z111:Z117"/>
    <mergeCell ref="AA111:AA117"/>
    <mergeCell ref="AB111:AB112"/>
    <mergeCell ref="AC111:AC117"/>
    <mergeCell ref="AD111:AD117"/>
    <mergeCell ref="A125:AJ125"/>
    <mergeCell ref="A126:C126"/>
    <mergeCell ref="D126:AD126"/>
    <mergeCell ref="AE126:AG126"/>
    <mergeCell ref="AH126:AJ126"/>
    <mergeCell ref="B118:B124"/>
    <mergeCell ref="C118:C124"/>
    <mergeCell ref="D118:D124"/>
    <mergeCell ref="E118:E124"/>
    <mergeCell ref="AC118:AC124"/>
    <mergeCell ref="AD118:AD124"/>
    <mergeCell ref="AE118:AE124"/>
    <mergeCell ref="AF118:AF124"/>
    <mergeCell ref="AG118:AG124"/>
    <mergeCell ref="AH118:AH124"/>
    <mergeCell ref="AI118:AI124"/>
    <mergeCell ref="AJ118:AJ124"/>
    <mergeCell ref="K120:K124"/>
    <mergeCell ref="V118:V124"/>
    <mergeCell ref="W118:W124"/>
    <mergeCell ref="Y118:Y124"/>
    <mergeCell ref="A127:C127"/>
    <mergeCell ref="D127:AD127"/>
    <mergeCell ref="AE127:AG127"/>
    <mergeCell ref="AH127:AJ127"/>
    <mergeCell ref="A128:C128"/>
    <mergeCell ref="D128:AD128"/>
    <mergeCell ref="AE128:AG128"/>
    <mergeCell ref="AH128:AJ128"/>
    <mergeCell ref="A129:C129"/>
    <mergeCell ref="D129:AD129"/>
    <mergeCell ref="AE129:AG129"/>
    <mergeCell ref="AH129:AJ129"/>
    <mergeCell ref="F118:F124"/>
    <mergeCell ref="H118:H124"/>
    <mergeCell ref="K118:K119"/>
    <mergeCell ref="L118:L124"/>
    <mergeCell ref="L20:L26"/>
    <mergeCell ref="C27:C33"/>
    <mergeCell ref="D27:D33"/>
    <mergeCell ref="E27:E33"/>
    <mergeCell ref="L27:L33"/>
    <mergeCell ref="B55:B61"/>
    <mergeCell ref="B27:B54"/>
    <mergeCell ref="B62:B89"/>
    <mergeCell ref="A13:A61"/>
    <mergeCell ref="C20:C26"/>
    <mergeCell ref="E20:E26"/>
    <mergeCell ref="H20:H26"/>
    <mergeCell ref="G20:G26"/>
    <mergeCell ref="F20:F26"/>
    <mergeCell ref="B90:B117"/>
    <mergeCell ref="C97:C103"/>
    <mergeCell ref="D97:D103"/>
    <mergeCell ref="E97:E103"/>
  </mergeCells>
  <conditionalFormatting sqref="AB76:AB82">
    <cfRule type="expression" dxfId="3" priority="1">
      <formula>$Z$14="MODERADA"</formula>
    </cfRule>
    <cfRule type="expression" dxfId="2" priority="2">
      <formula>$Z$14="EXTREMA"</formula>
    </cfRule>
    <cfRule type="expression" dxfId="1" priority="3">
      <formula>$Z$14="ALTA"</formula>
    </cfRule>
    <cfRule type="expression" dxfId="0" priority="4">
      <formula>$Z$14="BAJA"</formula>
    </cfRule>
  </conditionalFormatting>
  <dataValidations count="12">
    <dataValidation type="list" allowBlank="1" showInputMessage="1" showErrorMessage="1" sqref="N13:N28 N30 N32" xr:uid="{00000000-0002-0000-0000-000000000000}">
      <formula1>$XEV$12:$XEW$12</formula1>
    </dataValidation>
    <dataValidation type="list" allowBlank="1" showInputMessage="1" showErrorMessage="1" sqref="V13:V26" xr:uid="{00000000-0002-0000-0000-000003000000}">
      <formula1>$XEX$12:$XFD$12</formula1>
    </dataValidation>
    <dataValidation type="list" allowBlank="1" showInputMessage="1" showErrorMessage="1" sqref="V27:V47" xr:uid="{00000000-0002-0000-0000-000004000000}">
      <formula1>$XAK$12:$XFD$12</formula1>
    </dataValidation>
    <dataValidation type="list" allowBlank="1" showInputMessage="1" showErrorMessage="1" sqref="N29 N31 N33:N47" xr:uid="{00000000-0002-0000-0000-000007000000}">
      <formula1>$XAI$12:$XAJ$12</formula1>
    </dataValidation>
    <dataValidation type="list" allowBlank="1" showInputMessage="1" showErrorMessage="1" sqref="V48:V61" xr:uid="{00000000-0002-0000-0000-000008000000}">
      <formula1>$URH$11:$XFD$11</formula1>
    </dataValidation>
    <dataValidation type="list" allowBlank="1" showInputMessage="1" showErrorMessage="1" sqref="N48:N56" xr:uid="{00000000-0002-0000-0000-00000B000000}">
      <formula1>$URF$11:$URG$11</formula1>
    </dataValidation>
    <dataValidation type="list" allowBlank="1" showInputMessage="1" showErrorMessage="1" sqref="N57:N61" xr:uid="{96D327B6-8232-4AAB-8D59-7E2C2545A417}">
      <formula1>$XET$9:$XEU$9</formula1>
    </dataValidation>
    <dataValidation type="list" allowBlank="1" showInputMessage="1" showErrorMessage="1" sqref="V69:V75" xr:uid="{ED023447-6EBC-4F4F-AEEA-F19CB57A595D}">
      <formula1>$XEV$9:$XFD$9</formula1>
    </dataValidation>
    <dataValidation type="list" allowBlank="1" showInputMessage="1" showErrorMessage="1" sqref="V62:V68" xr:uid="{163B37D9-A963-4588-B1E3-9C02CAD72488}">
      <formula1>$XEV$11:$XFD$11</formula1>
    </dataValidation>
    <dataValidation showDropDown="1" showInputMessage="1" showErrorMessage="1" sqref="V76:V82 V118:V124" xr:uid="{2AE0E982-21A2-4C49-B438-EE63014C5BD0}"/>
    <dataValidation type="list" allowBlank="1" showInputMessage="1" showErrorMessage="1" sqref="V83:V117" xr:uid="{00000000-0002-0000-0000-00000C000000}">
      <formula1>$XEX$11:$XFD$11</formula1>
    </dataValidation>
    <dataValidation type="list" allowBlank="1" showInputMessage="1" showErrorMessage="1" sqref="N62:N124" xr:uid="{1DF50399-03B1-43C1-91D9-300ED27ECBF3}">
      <formula1>$XET$11:$XEU$11</formula1>
    </dataValidation>
  </dataValidations>
  <printOptions horizontalCentered="1"/>
  <pageMargins left="0" right="0" top="0.39370078740157483" bottom="0.51181102362204722" header="0.31496062992125984" footer="0.31496062992125984"/>
  <pageSetup scale="2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APOYO</vt:lpstr>
      <vt:lpstr>APOYO!Área_de_impresión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2016-11-25T16:21:45Z</cp:lastPrinted>
  <dcterms:created xsi:type="dcterms:W3CDTF">2016-10-28T13:56:30Z</dcterms:created>
  <dcterms:modified xsi:type="dcterms:W3CDTF">2019-02-01T01:24:42Z</dcterms:modified>
</cp:coreProperties>
</file>