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Z:\SOPORTES CONTRATISTAS\MAPAS DE RIESGOS\CORRUPCIÓN\MISIONALES\"/>
    </mc:Choice>
  </mc:AlternateContent>
  <xr:revisionPtr revIDLastSave="0" documentId="13_ncr:1_{ABB72204-A1FF-4227-B87E-4B21D4574E3A}" xr6:coauthVersionLast="44" xr6:coauthVersionMax="44" xr10:uidLastSave="{00000000-0000-0000-0000-000000000000}"/>
  <bookViews>
    <workbookView xWindow="-120" yWindow="-120" windowWidth="29040" windowHeight="15840" activeTab="1" xr2:uid="{00000000-000D-0000-FFFF-FFFF00000000}"/>
  </bookViews>
  <sheets>
    <sheet name="SICOSOCIAL" sheetId="10" r:id="rId1"/>
    <sheet name="SOCIOLEGAL " sheetId="17" r:id="rId2"/>
    <sheet name="SALUD" sheetId="11" r:id="rId3"/>
    <sheet name="ESPIRITUALIDAD" sheetId="12" r:id="rId4"/>
    <sheet name="EDUCACIÓN" sheetId="13" r:id="rId5"/>
    <sheet name="EMPRENDER" sheetId="1" r:id="rId6"/>
    <sheet name="INTERNADO" sheetId="14" r:id="rId7"/>
    <sheet name="EXTERNADO" sheetId="15" r:id="rId8"/>
    <sheet name="TERRITORIO" sheetId="16" r:id="rId9"/>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B24" i="17" l="1"/>
  <c r="N16" i="17"/>
  <c r="N15" i="17"/>
  <c r="N14" i="17"/>
  <c r="N13" i="17"/>
  <c r="N12" i="17"/>
  <c r="O10" i="17" s="1"/>
  <c r="O13" i="17" s="1"/>
  <c r="N11" i="17"/>
  <c r="N10" i="17"/>
  <c r="I10" i="17"/>
  <c r="I11" i="17" s="1"/>
  <c r="R13" i="17" l="1"/>
  <c r="Q13" i="17"/>
  <c r="J10" i="17"/>
  <c r="I12" i="17"/>
  <c r="T13" i="17" l="1"/>
  <c r="S13" i="17"/>
  <c r="Q10" i="17"/>
  <c r="AB24" i="16" l="1"/>
  <c r="N16" i="16"/>
  <c r="N15" i="16"/>
  <c r="N14" i="16"/>
  <c r="O10" i="16" s="1"/>
  <c r="O13" i="16" s="1"/>
  <c r="N13" i="16"/>
  <c r="N12" i="16"/>
  <c r="N11" i="16"/>
  <c r="N10" i="16"/>
  <c r="I10" i="16"/>
  <c r="I11" i="16" s="1"/>
  <c r="J10" i="16" l="1"/>
  <c r="I12" i="16"/>
  <c r="R13" i="16"/>
  <c r="Q13" i="16"/>
  <c r="T13" i="16" l="1"/>
  <c r="S13" i="16"/>
  <c r="Q10" i="16"/>
  <c r="N37" i="15" l="1"/>
  <c r="N36" i="15"/>
  <c r="N35" i="15"/>
  <c r="N34" i="15"/>
  <c r="N33" i="15"/>
  <c r="N32" i="15"/>
  <c r="N31" i="15"/>
  <c r="O31" i="15" s="1"/>
  <c r="O34" i="15" s="1"/>
  <c r="I31" i="15"/>
  <c r="I32" i="15" s="1"/>
  <c r="N30" i="15"/>
  <c r="N29" i="15"/>
  <c r="N28" i="15"/>
  <c r="N27" i="15"/>
  <c r="N26" i="15"/>
  <c r="N25" i="15"/>
  <c r="N24" i="15"/>
  <c r="I24" i="15"/>
  <c r="I25" i="15" s="1"/>
  <c r="N23" i="15"/>
  <c r="N22" i="15"/>
  <c r="N21" i="15"/>
  <c r="N20" i="15"/>
  <c r="N19" i="15"/>
  <c r="N18" i="15"/>
  <c r="N17" i="15"/>
  <c r="I17" i="15"/>
  <c r="I18" i="15" s="1"/>
  <c r="N16" i="15"/>
  <c r="N15" i="15"/>
  <c r="N14" i="15"/>
  <c r="O10" i="15" s="1"/>
  <c r="O13" i="15" s="1"/>
  <c r="N13" i="15"/>
  <c r="N12" i="15"/>
  <c r="N11" i="15"/>
  <c r="N10" i="15"/>
  <c r="I10" i="15"/>
  <c r="I11" i="15" s="1"/>
  <c r="O24" i="15" l="1"/>
  <c r="O27" i="15" s="1"/>
  <c r="Q27" i="15" s="1"/>
  <c r="Q24" i="15" s="1"/>
  <c r="O17" i="15"/>
  <c r="O20" i="15" s="1"/>
  <c r="J24" i="15"/>
  <c r="I26" i="15"/>
  <c r="R13" i="15"/>
  <c r="Q13" i="15"/>
  <c r="R34" i="15"/>
  <c r="Q34" i="15"/>
  <c r="Q31" i="15" s="1"/>
  <c r="R27" i="15"/>
  <c r="J10" i="15"/>
  <c r="I12" i="15"/>
  <c r="R20" i="15"/>
  <c r="Q20" i="15"/>
  <c r="Q17" i="15" s="1"/>
  <c r="J17" i="15"/>
  <c r="I19" i="15"/>
  <c r="I33" i="15"/>
  <c r="J31" i="15"/>
  <c r="T27" i="15" l="1"/>
  <c r="Q10" i="15"/>
  <c r="AB45" i="14" l="1"/>
  <c r="N37" i="14"/>
  <c r="N36" i="14"/>
  <c r="N35" i="14"/>
  <c r="O34" i="14"/>
  <c r="N34" i="14"/>
  <c r="N33" i="14"/>
  <c r="N32" i="14"/>
  <c r="Q31" i="14"/>
  <c r="N31" i="14"/>
  <c r="N30" i="14"/>
  <c r="N29" i="14"/>
  <c r="N28" i="14"/>
  <c r="N27" i="14"/>
  <c r="N26" i="14"/>
  <c r="N25" i="14"/>
  <c r="N24" i="14"/>
  <c r="O24" i="14" s="1"/>
  <c r="O27" i="14" s="1"/>
  <c r="I24" i="14"/>
  <c r="I25" i="14" s="1"/>
  <c r="I26" i="14" s="1"/>
  <c r="N23" i="14"/>
  <c r="N22" i="14"/>
  <c r="N21" i="14"/>
  <c r="N20" i="14"/>
  <c r="N19" i="14"/>
  <c r="N18" i="14"/>
  <c r="N17" i="14"/>
  <c r="O17" i="14" s="1"/>
  <c r="O20" i="14" s="1"/>
  <c r="I17" i="14"/>
  <c r="I18" i="14" s="1"/>
  <c r="N16" i="14"/>
  <c r="N15" i="14"/>
  <c r="N14" i="14"/>
  <c r="N13" i="14"/>
  <c r="N12" i="14"/>
  <c r="N11" i="14"/>
  <c r="N10" i="14"/>
  <c r="O10" i="14" s="1"/>
  <c r="O13" i="14" s="1"/>
  <c r="I10" i="14"/>
  <c r="I11" i="14" s="1"/>
  <c r="J17" i="14" l="1"/>
  <c r="I19" i="14"/>
  <c r="R13" i="14"/>
  <c r="Q13" i="14"/>
  <c r="R20" i="14"/>
  <c r="Q20" i="14"/>
  <c r="Q17" i="14" s="1"/>
  <c r="Q27" i="14"/>
  <c r="Q24" i="14" s="1"/>
  <c r="R27" i="14"/>
  <c r="I12" i="14"/>
  <c r="J10" i="14"/>
  <c r="Q10" i="14" l="1"/>
  <c r="S27" i="14"/>
  <c r="S20" i="14"/>
  <c r="T13" i="14"/>
  <c r="T27" i="14"/>
  <c r="S13" i="14"/>
  <c r="T20" i="14"/>
  <c r="N23" i="13" l="1"/>
  <c r="N22" i="13"/>
  <c r="N21" i="13"/>
  <c r="N20" i="13"/>
  <c r="N19" i="13"/>
  <c r="N18" i="13"/>
  <c r="N17" i="13"/>
  <c r="O17" i="13" s="1"/>
  <c r="O20" i="13" s="1"/>
  <c r="I17" i="13"/>
  <c r="I18" i="13" s="1"/>
  <c r="N16" i="13"/>
  <c r="N15" i="13"/>
  <c r="N14" i="13"/>
  <c r="N13" i="13"/>
  <c r="N12" i="13"/>
  <c r="N11" i="13"/>
  <c r="N10" i="13"/>
  <c r="O10" i="13" s="1"/>
  <c r="O13" i="13" s="1"/>
  <c r="I10" i="13"/>
  <c r="I11" i="13" s="1"/>
  <c r="I19" i="13" l="1"/>
  <c r="J17" i="13"/>
  <c r="I12" i="13"/>
  <c r="J10" i="13"/>
  <c r="Q13" i="13"/>
  <c r="Q10" i="13" s="1"/>
  <c r="R13" i="13"/>
  <c r="Q20" i="13"/>
  <c r="Q17" i="13" s="1"/>
  <c r="R20" i="13"/>
  <c r="N37" i="12" l="1"/>
  <c r="N36" i="12"/>
  <c r="N35" i="12"/>
  <c r="N34" i="12"/>
  <c r="N33" i="12"/>
  <c r="N32" i="12"/>
  <c r="I32" i="12"/>
  <c r="J31" i="12" s="1"/>
  <c r="N31" i="12"/>
  <c r="I31" i="12"/>
  <c r="N30" i="12"/>
  <c r="N29" i="12"/>
  <c r="N28" i="12"/>
  <c r="N27" i="12"/>
  <c r="N26" i="12"/>
  <c r="N25" i="12"/>
  <c r="N24" i="12"/>
  <c r="O24" i="12" s="1"/>
  <c r="O27" i="12" s="1"/>
  <c r="I24" i="12"/>
  <c r="I25" i="12" s="1"/>
  <c r="N23" i="12"/>
  <c r="N22" i="12"/>
  <c r="N21" i="12"/>
  <c r="N20" i="12"/>
  <c r="N19" i="12"/>
  <c r="N18" i="12"/>
  <c r="N17" i="12"/>
  <c r="I17" i="12"/>
  <c r="I18" i="12" s="1"/>
  <c r="J17" i="12" s="1"/>
  <c r="N16" i="12"/>
  <c r="N15" i="12"/>
  <c r="N14" i="12"/>
  <c r="N13" i="12"/>
  <c r="N12" i="12"/>
  <c r="N11" i="12"/>
  <c r="N10" i="12"/>
  <c r="O10" i="12" s="1"/>
  <c r="O13" i="12" s="1"/>
  <c r="I10" i="12"/>
  <c r="I11" i="12" s="1"/>
  <c r="O31" i="12" l="1"/>
  <c r="O34" i="12" s="1"/>
  <c r="O17" i="12"/>
  <c r="O20" i="12" s="1"/>
  <c r="R20" i="12" s="1"/>
  <c r="R13" i="12"/>
  <c r="Q13" i="12"/>
  <c r="Q20" i="12"/>
  <c r="Q17" i="12" s="1"/>
  <c r="I26" i="12"/>
  <c r="J24" i="12"/>
  <c r="I12" i="12"/>
  <c r="J10" i="12"/>
  <c r="R27" i="12"/>
  <c r="Q27" i="12"/>
  <c r="Q24" i="12" s="1"/>
  <c r="R34" i="12"/>
  <c r="Q34" i="12"/>
  <c r="Q31" i="12" s="1"/>
  <c r="I19" i="12"/>
  <c r="I33" i="12"/>
  <c r="T34" i="12" l="1"/>
  <c r="S34" i="12"/>
  <c r="S20" i="12"/>
  <c r="T27" i="12"/>
  <c r="T13" i="12"/>
  <c r="S27" i="12"/>
  <c r="S13" i="12"/>
  <c r="T20" i="12"/>
  <c r="Q10" i="12"/>
  <c r="N30" i="11" l="1"/>
  <c r="N29" i="11"/>
  <c r="N28" i="11"/>
  <c r="N27" i="11"/>
  <c r="N26" i="11"/>
  <c r="N25" i="11"/>
  <c r="N24" i="11"/>
  <c r="I24" i="11"/>
  <c r="I25" i="11" s="1"/>
  <c r="N23" i="11"/>
  <c r="N22" i="11"/>
  <c r="N21" i="11"/>
  <c r="N20" i="11"/>
  <c r="N19" i="11"/>
  <c r="N18" i="11"/>
  <c r="N17" i="11"/>
  <c r="I17" i="11"/>
  <c r="I18" i="11" s="1"/>
  <c r="N16" i="11"/>
  <c r="N15" i="11"/>
  <c r="N14" i="11"/>
  <c r="N13" i="11"/>
  <c r="N12" i="11"/>
  <c r="N11" i="11"/>
  <c r="N10" i="11"/>
  <c r="I10" i="11"/>
  <c r="I11" i="11" s="1"/>
  <c r="O10" i="11" l="1"/>
  <c r="O13" i="11" s="1"/>
  <c r="O17" i="11"/>
  <c r="O20" i="11" s="1"/>
  <c r="R20" i="11" s="1"/>
  <c r="O24" i="11"/>
  <c r="O27" i="11" s="1"/>
  <c r="Q27" i="11" s="1"/>
  <c r="Q24" i="11" s="1"/>
  <c r="I12" i="11"/>
  <c r="J10" i="11"/>
  <c r="J17" i="11"/>
  <c r="I19" i="11"/>
  <c r="Q13" i="11"/>
  <c r="R13" i="11"/>
  <c r="Q20" i="11"/>
  <c r="Q17" i="11" s="1"/>
  <c r="I26" i="11"/>
  <c r="J24" i="11"/>
  <c r="R27" i="11" l="1"/>
  <c r="Q10" i="11"/>
  <c r="S20" i="11"/>
  <c r="T27" i="11"/>
  <c r="T13" i="11"/>
  <c r="S27" i="11"/>
  <c r="S13" i="11"/>
  <c r="T20" i="11"/>
  <c r="N16" i="10" l="1"/>
  <c r="N15" i="10"/>
  <c r="N14" i="10"/>
  <c r="N13" i="10"/>
  <c r="N12" i="10"/>
  <c r="N11" i="10"/>
  <c r="O10" i="10"/>
  <c r="O13" i="10" s="1"/>
  <c r="Q13" i="10" s="1"/>
  <c r="N10" i="10"/>
  <c r="I10" i="10"/>
  <c r="I11" i="10" s="1"/>
  <c r="J10" i="10" l="1"/>
  <c r="I12" i="10"/>
  <c r="T13" i="10"/>
  <c r="S13" i="10"/>
  <c r="Q10" i="10"/>
  <c r="N23" i="1" l="1"/>
  <c r="N22" i="1"/>
  <c r="N21" i="1"/>
  <c r="N20" i="1"/>
  <c r="N19" i="1"/>
  <c r="N18" i="1"/>
  <c r="N17" i="1"/>
  <c r="I17" i="1"/>
  <c r="I18" i="1" s="1"/>
  <c r="N16" i="1"/>
  <c r="O17" i="1" l="1"/>
  <c r="O20" i="1" s="1"/>
  <c r="Q20" i="1" s="1"/>
  <c r="Q17" i="1" s="1"/>
  <c r="J17" i="1"/>
  <c r="I19" i="1"/>
  <c r="R20" i="1" l="1"/>
  <c r="I10" i="1"/>
  <c r="I11" i="1" s="1"/>
  <c r="N15" i="1"/>
  <c r="N14" i="1"/>
  <c r="N13" i="1"/>
  <c r="N12" i="1"/>
  <c r="N11" i="1"/>
  <c r="N10" i="1"/>
  <c r="O10" i="1" l="1"/>
  <c r="O13" i="1" s="1"/>
  <c r="R13" i="1" s="1"/>
  <c r="I12" i="1"/>
  <c r="J10" i="1"/>
  <c r="Q13" i="1" l="1"/>
  <c r="T13" i="1" l="1"/>
  <c r="S20" i="1"/>
  <c r="T20" i="1"/>
  <c r="S13" i="1"/>
  <c r="Q10" i="1"/>
</calcChain>
</file>

<file path=xl/sharedStrings.xml><?xml version="1.0" encoding="utf-8"?>
<sst xmlns="http://schemas.openxmlformats.org/spreadsheetml/2006/main" count="2484" uniqueCount="426">
  <si>
    <t>PROCESO</t>
  </si>
  <si>
    <t>PLANEACIÓN</t>
  </si>
  <si>
    <t>CÓDIGO</t>
  </si>
  <si>
    <t>IMPACTO</t>
  </si>
  <si>
    <t>PROBABILIDAD</t>
  </si>
  <si>
    <t>TIPO DE RIESGO</t>
  </si>
  <si>
    <t>VERSIÓN</t>
  </si>
  <si>
    <t>ASIGNADO</t>
  </si>
  <si>
    <t>SÍ</t>
  </si>
  <si>
    <t>RARA VEZ</t>
  </si>
  <si>
    <t>ESTRATÉGICO</t>
  </si>
  <si>
    <t>FORMATO</t>
  </si>
  <si>
    <t>MAPA DE RIESGOS DE CORRUPCIÓN</t>
  </si>
  <si>
    <t>PÁGINA</t>
  </si>
  <si>
    <t>NO ASIGNADO</t>
  </si>
  <si>
    <t>NO</t>
  </si>
  <si>
    <t>IMPROBABLE</t>
  </si>
  <si>
    <t>DE IMAGEN O REPUTACIONAL</t>
  </si>
  <si>
    <t>VIGENTE DESDE</t>
  </si>
  <si>
    <t>ADECUADO</t>
  </si>
  <si>
    <t>INADECUADO</t>
  </si>
  <si>
    <t>MODERADO</t>
  </si>
  <si>
    <t>POSIBLE</t>
  </si>
  <si>
    <t>OPERATIVO</t>
  </si>
  <si>
    <t>FECHA DE ACTUALIZACIÓN:</t>
  </si>
  <si>
    <t>DD/MM/AAAA</t>
  </si>
  <si>
    <r>
      <t xml:space="preserve">ACCIÓN: </t>
    </r>
    <r>
      <rPr>
        <sz val="11"/>
        <color theme="1"/>
        <rFont val="Times New Roman"/>
        <family val="1"/>
      </rPr>
      <t>(Marcar con "X")</t>
    </r>
  </si>
  <si>
    <t>FORMULACIÓN</t>
  </si>
  <si>
    <t>SEGUIMIENTO 1</t>
  </si>
  <si>
    <t>SEGUIMIENTO 2</t>
  </si>
  <si>
    <t>SEGUIMIENTO 3</t>
  </si>
  <si>
    <t>CONFIABLE</t>
  </si>
  <si>
    <t>NO CONFIABLE</t>
  </si>
  <si>
    <t>TECNOLOGÍA</t>
  </si>
  <si>
    <t xml:space="preserve">DE CUMPLIMIENTO </t>
  </si>
  <si>
    <t>IDENTIFICACIÓN DEL RIESGO</t>
  </si>
  <si>
    <t>VALORACIÓN DEL RIESGO</t>
  </si>
  <si>
    <t>FECHA</t>
  </si>
  <si>
    <t>MONITOREO Y REVISIÓN</t>
  </si>
  <si>
    <t>SE INVESTIGAN Y SE RESUELVEN OPORTUNAMENTE</t>
  </si>
  <si>
    <t>NO SE INVESTIGAN Y SE RESUELVEN OPORTUNAMENTE</t>
  </si>
  <si>
    <t>TÉCNOLOGIA</t>
  </si>
  <si>
    <t>PROCESO/
OBJETIVO</t>
  </si>
  <si>
    <t>ÁREA*/ OBJETIVO</t>
  </si>
  <si>
    <t>CAUSA</t>
  </si>
  <si>
    <t>RIESGO</t>
  </si>
  <si>
    <t>CONSECUENCIAS</t>
  </si>
  <si>
    <t>ANÁLISIS DEL RIESGO</t>
  </si>
  <si>
    <t>EVALUACIÓN DEL RIESGO</t>
  </si>
  <si>
    <t>RIESGO RESIDUAL</t>
  </si>
  <si>
    <t>COMPLETA</t>
  </si>
  <si>
    <t>INCOMPLETA</t>
  </si>
  <si>
    <t>NO EXISTE</t>
  </si>
  <si>
    <t>RIESGO INHERENTE</t>
  </si>
  <si>
    <t xml:space="preserve">DESCRIPCIÓN DE LA ACTIVIDAD DE CONTROL </t>
  </si>
  <si>
    <t xml:space="preserve">CARACTERISTICAS DEL CONTROL </t>
  </si>
  <si>
    <t>SÍ/NO</t>
  </si>
  <si>
    <t>Valor</t>
  </si>
  <si>
    <t>PESO DEL DISEÑO DE CADA CONTROL</t>
  </si>
  <si>
    <t>PESO DE LA EJECUCIÓN DE CADA CONTROL</t>
  </si>
  <si>
    <t>SOLIDEZ INDIVIDUAL DE CADA CONTROL</t>
  </si>
  <si>
    <t xml:space="preserve">DEBE ESTABLECER ACCIONES PARA FORTALECER EL CONTROL </t>
  </si>
  <si>
    <t>CONTROLES AYUDAN A DISMINUIR PROBABILIDAD</t>
  </si>
  <si>
    <t>CONTROLES AYUDAN A DISMINUIR IMPACTO</t>
  </si>
  <si>
    <t>ZONA DE RIESGO RESIDUAL</t>
  </si>
  <si>
    <t>OPCIÓN DE MANEJO</t>
  </si>
  <si>
    <t>FECHA DE ÚLTIMA MATERIALIZACIÓN DEL RIESGO</t>
  </si>
  <si>
    <t>ACCIONES DE CONTINGENCIA EN CASO DE MATERIALIZACIÓN DEL RIESGO</t>
  </si>
  <si>
    <t>ACCIONES ASOCIADAS AL FORTALECIMIENTO DEL CONTROL O A LA CAUSA</t>
  </si>
  <si>
    <t>FUERTE (SIEMPRE SE EJECUTA)</t>
  </si>
  <si>
    <t>MODERADO (ALGUNAS VECES)</t>
  </si>
  <si>
    <t>DÉBIL (NO SE EJECUTA)</t>
  </si>
  <si>
    <t>INSIGNIFICANTE</t>
  </si>
  <si>
    <t>BAJO</t>
  </si>
  <si>
    <t>ZONA DE RIESGO INHERENTE</t>
  </si>
  <si>
    <t>ACCIONES A IMPLEMENTAR PARA EL FORTALECIMIENTO</t>
  </si>
  <si>
    <t>PERIODO DE EJECUCIÓN DE LAS ACCIONES A IMPLEMENTAR</t>
  </si>
  <si>
    <t>TIPO DE CONTROL</t>
  </si>
  <si>
    <t>REGISTRO</t>
  </si>
  <si>
    <t>ACCIONES IMPLEMENTADAS</t>
  </si>
  <si>
    <t>RESPONSABLE</t>
  </si>
  <si>
    <t>INDICADORES</t>
  </si>
  <si>
    <t>OBSERVACIONES DEL MONITOREO</t>
  </si>
  <si>
    <t>Sí</t>
  </si>
  <si>
    <t>MENOR</t>
  </si>
  <si>
    <t>1. BAJO</t>
  </si>
  <si>
    <t>CORRUPCIÓN</t>
  </si>
  <si>
    <t>¿Existe un responsable asignado a la ejecución del control?</t>
  </si>
  <si>
    <t>DIRECTAMENTE</t>
  </si>
  <si>
    <t>ACEPTAR EL RIESGO</t>
  </si>
  <si>
    <t>DETECTIVO</t>
  </si>
  <si>
    <t>EXTREMO</t>
  </si>
  <si>
    <t>ALTO</t>
  </si>
  <si>
    <t>PREVENTIVO</t>
  </si>
  <si>
    <t>2. BAJO</t>
  </si>
  <si>
    <t>¿El responsable tiene la autoridad y adecuada segregación de funciones en la ejecución del control?</t>
  </si>
  <si>
    <t>INDIRECTAMENTE</t>
  </si>
  <si>
    <t>MAYOR</t>
  </si>
  <si>
    <t>3. BAJO</t>
  </si>
  <si>
    <t>¿La oportunidad en que se ejecuta el control ayuda a prevenir la mitigación del riesgo o a detectar la materialización del riesgo de manera oportuna?</t>
  </si>
  <si>
    <t>OPORTUNA</t>
  </si>
  <si>
    <t>No. De columnas en la matriz de riesgo que se desplaza en el eje de la probabilidad.</t>
  </si>
  <si>
    <t>No. De columnas en la matriz de riesgo que se desplaza en el eje de la impacto.</t>
  </si>
  <si>
    <t>REDUCIR EL RIESGO</t>
  </si>
  <si>
    <t>EVITAR EL RIESGO</t>
  </si>
  <si>
    <t>COMPARTIR EL RIESGO</t>
  </si>
  <si>
    <t>CATASTRÓFICO</t>
  </si>
  <si>
    <t>4. BAJO</t>
  </si>
  <si>
    <t>DESCRIPCIÓN DEL RIESGO</t>
  </si>
  <si>
    <t>¿Las actividades que se desarrollan en el
control realmente buscan por si sola prevenir o detectar las causas que pueden dar origen al riesgo, Ej.: verificar, validar, cotejar, comparar, revisar, etc.?</t>
  </si>
  <si>
    <t>PREVENIR</t>
  </si>
  <si>
    <t>FRAUDE</t>
  </si>
  <si>
    <t>5. BAJO</t>
  </si>
  <si>
    <t>¿La fuente de información que se utiliza en el desarrollo del control es información confiable que permita mitigar el riesgo?</t>
  </si>
  <si>
    <t>FRECUENCIA DE EJECUCIÓN DE LAS ACCIONES DE CONTROL PLANTEADAS</t>
  </si>
  <si>
    <t>NO DISMINUYE</t>
  </si>
  <si>
    <t>DETECTAR</t>
  </si>
  <si>
    <t>NO ES UN CONTROL</t>
  </si>
  <si>
    <t>1. MODERADO</t>
  </si>
  <si>
    <t>¿Las observaciones, desviaciones o diferencias identificadas como resultados de la ejecución del control son investigadas y resueltas de manera oportuna?</t>
  </si>
  <si>
    <t>2. MODERADO</t>
  </si>
  <si>
    <t>¿Se deja evidencia o rastro de la ejecución del control que permita a cualquier tercero con la evidencia llegar a la misma conclusión?</t>
  </si>
  <si>
    <t>3. MODERADO</t>
  </si>
  <si>
    <t xml:space="preserve">* El campo "Área" solo aplica al interior del IDIPRON para entender el objetivo del área donde se genera el riesgo y el alcance del mismo  </t>
  </si>
  <si>
    <t>4. MODERADO</t>
  </si>
  <si>
    <t>CONTROL DE CAMBIOS</t>
  </si>
  <si>
    <t>5. MODERADO</t>
  </si>
  <si>
    <t>ACTUALIZACIÓN</t>
  </si>
  <si>
    <t>DESCRIPCIÓN DE CAMBIOS EN RIESGOS</t>
  </si>
  <si>
    <t>FECHA  (DIA/MES/AÑO)</t>
  </si>
  <si>
    <t>ELABORÓ</t>
  </si>
  <si>
    <t>1. ALTO</t>
  </si>
  <si>
    <t>#</t>
  </si>
  <si>
    <t xml:space="preserve">Formulación, cambios en los riesgos o acciones, </t>
  </si>
  <si>
    <t>2. ALTO</t>
  </si>
  <si>
    <t>3. ALTO</t>
  </si>
  <si>
    <t>4. ALTO</t>
  </si>
  <si>
    <t>REVISION Y APROBACIÓN</t>
  </si>
  <si>
    <t>REVISÓ</t>
  </si>
  <si>
    <t>APROBACIÓN LÍDER DEL PROCESO</t>
  </si>
  <si>
    <t>APOYO OFICINA DE ASESORA DE PLANEACIÓN</t>
  </si>
  <si>
    <t>6. ALTO</t>
  </si>
  <si>
    <t>NOMBRE:</t>
  </si>
  <si>
    <t>7. ALTO</t>
  </si>
  <si>
    <t>CARGO:</t>
  </si>
  <si>
    <t>1. EXTREMO</t>
  </si>
  <si>
    <t>SI</t>
  </si>
  <si>
    <t>E-PLA-FT 020</t>
  </si>
  <si>
    <t xml:space="preserve">1 de 1 </t>
  </si>
  <si>
    <t xml:space="preserve">  05</t>
  </si>
  <si>
    <t>PROBABLE</t>
  </si>
  <si>
    <t>CASI SEGURO</t>
  </si>
  <si>
    <t xml:space="preserve">EMPRENDER 
</t>
  </si>
  <si>
    <t>Favorecimiento con fines políticos o interes de terceros
Pérdida de credibilidad en la Institución
Sanciones discipliniarias a servidores públicos</t>
  </si>
  <si>
    <t xml:space="preserve">1. El formato SOLICITUD DE BIENES DE CONSUMO, CONSUMO CONTROLADO  O  DEVOLUTIVOS A-GLO-FT-004, se utiliza para controlar las elementos o insumos que llegan del área de almacen, cada vez que se solicite. 
2. El formato TRASLADO, SALIDA Y ENTREGA DE ELEMENTOS DE CONSUMO, CONSUMO CONTROLADO Y/O DEVOLUTIVOS A-GLO-FT-005, se utiliza para controlar laos elementos o insumos que llegan del área de almacen, cada vez que se solicite. 
3. El formato ENTREGA ELEMENTOS DE CONSUMO PARA EL DESARROLLO DE ACTIVIDADES A NNAJ M-MEX-FT-016, se utiliza para la entrega de los elementos o insumos a los Jóvenes vinculados a las actividades de corresponsabilidad. </t>
  </si>
  <si>
    <t>X</t>
  </si>
  <si>
    <r>
      <t xml:space="preserve">
Obtaculizar el desarrollo de la actividad por carencia de las herramientas, insumos, materiales y elementos para el adecuado desarrollo.</t>
    </r>
    <r>
      <rPr>
        <sz val="12"/>
        <color rgb="FFFF0000"/>
        <rFont val="Times New Roman"/>
        <family val="1"/>
      </rPr>
      <t xml:space="preserve"> </t>
    </r>
  </si>
  <si>
    <t xml:space="preserve">Semestral </t>
  </si>
  <si>
    <t xml:space="preserve">Líder de Área y Apoyos Administrativos </t>
  </si>
  <si>
    <r>
      <t xml:space="preserve">MODELO PEDAGÓGICO
</t>
    </r>
    <r>
      <rPr>
        <sz val="10"/>
        <color theme="1"/>
        <rFont val="Times New Roman"/>
        <family val="1"/>
      </rPr>
      <t>Idear modelos de formación que permitan educar y desarrollar competencias laborales y ciudadanas a los NNAJ, en el territorio, unidades y todo espacio determinado al alcance del Instituto para el 2020</t>
    </r>
  </si>
  <si>
    <t>CUATRIMESTRAL</t>
  </si>
  <si>
    <t>SEMESTRAL</t>
  </si>
  <si>
    <t xml:space="preserve">Los beneficios que el Instituto prioriza para NNAJ objeto, no son destinados efectivamente en esta población. </t>
  </si>
  <si>
    <t xml:space="preserve">* Falta de verificación del cumplimiento de criterios de ingreso en las y los jóvenes para la vinculación a los diferentes Componentes del Área Emprender.
</t>
  </si>
  <si>
    <t xml:space="preserve">Desvío y utilización inadecuada de los recursos para beneficiar o priorizar a Jóvenes que no son objeto de la misionalidad del IDIPRON o no cumplen con los criterios requeridos en los diferentes Componentes del Área Emprender.
</t>
  </si>
  <si>
    <t xml:space="preserve">1. El formato SOLICITUD JÓVENES PARA ACTIVIDADES CORRESPONSABILIDAD M-MEM-FT-011, establece los requisitos generales solicitados, dependiendo de cada convenio. Se diligencia cada vez que un convenio hace la solicitud de jóvenes. 
2. Se cuenta con el procedimiento POSTULACIÓN Y VINCULACIÓN A ACTIVIDADES DE CORRESPONSABILIDAD 
M-MEM-PR-003, que describe los criterios puntuales para la postulación de jóvenes a los diferentes convenios. 
3. El formato EVALUACIÓN Y PONDERACIÓN DE CRITERIOS PARA POSTULACIÓN A ACTIVIDADES DE CORRESPONSABILIDAD M-MEM-FT-008, establece los criterios de ingreso de los jóvenes a los diferentes convenios, los cuales deben ser verificados por el Responsable o líder de la dependencia, cada vez que se presente una postulación.
4. El formato ATENCIÓN A JOVENES PARA EMPLEABILIDAD 
M-MEM-FT-005, se establece para consolidar los datos específicos de los jóvenes, y para realizar el seguimiento de cada postulación. Se diligencia cada vez que se le realiza atención inicial al/la joven. 
 5. El formato ATENCIÓN A JOVENES PARA EMPRENDIMIENTO 
M-MEM-FT-010, se establece para consolidar los datos específicos de los jóvenes, y para realizar el seguimiento de los mismos. Se diligencia cada vez que se le realiza Emprendimiento con las y los jóvenes.
6. Procedimiento POSTULACIÓN Y VINCULACIÓN A
ACTIVIDADES DE CORRESPONSABILIDAD M-MEN-PR-003
7. Procedimiento ESTRATEGIA DE EMPLEABILIDAD M-MEN-PR-004
8.Procedimiento COMPONENTE DE EMPRENDIMIENTO M-MEN-005 
</t>
  </si>
  <si>
    <t xml:space="preserve">Informar por correo electronico al Lider del Área, UPI, Coordinador responsable de la Actividad con su respectivo social; del no cumplimiento de los crietrios, en el marco del seguimiento y control para el ingreso de las y los jóvenes a los diferentes Componentes del Área Emprender. 
</t>
  </si>
  <si>
    <t xml:space="preserve">
*2 capacitaciones (semestrales) de socialización sobre los controles de ingreso de jóvenes a los diferentes Componentes del Área Emprender, para los Equipos sociales de las UPIs que realizan las respectivas postulaciones. </t>
  </si>
  <si>
    <t xml:space="preserve">Acta de reunión y lista de asistentes </t>
  </si>
  <si>
    <t>Líder de Área y Apoyos Administrativos del Área Emprender</t>
  </si>
  <si>
    <t>* Falencias en el registro y control de herramientas,  elementos, materiales e insumos entregados para el  desarrollo de las Actividades de Corresponsabilidad.</t>
  </si>
  <si>
    <t>Pérdida de recursos (herramientas, elementos, materiales e insumos), a utilizar en el desarrollo de las Actividades de Corresponsabilidad</t>
  </si>
  <si>
    <r>
      <t xml:space="preserve">
Desvío y utilización inadecuada de los recursos (herramientas, elementos, materiales e insumos).
Incumplimeinto en el adecuado desarrollo de las actividades de corresponsabilidad.
 </t>
    </r>
    <r>
      <rPr>
        <sz val="10"/>
        <rFont val="Times New Roman"/>
        <family val="1"/>
      </rPr>
      <t xml:space="preserve">Desmotivación en las y los jóvenes al momento de realizar las actividades. </t>
    </r>
  </si>
  <si>
    <t xml:space="preserve">
*Realizar 2 capacitaciones (semestrales), en donde se socialice la importancia de la verificación en la entrega de elementos, a todo el personal  de coordinación y administrativo de cada actividad de corrresponsabilidad
</t>
  </si>
  <si>
    <t xml:space="preserve">Semestral  </t>
  </si>
  <si>
    <t xml:space="preserve">
1.Verificar a través de cruce en tabla excel los elementos recibidos y entregados en el desarrollo de las actividades de corresponsabilidad con el coordinador o su delegado. 
2.Generar el reporte de la pérdida e informar al responsable de la Actividad de Corresponsabilidad, lider de Área y/o Subidrector Operativo para tomar las acciones correspondientes.
</t>
  </si>
  <si>
    <t>30 de enero 2020 al 30 de noviembre 2020</t>
  </si>
  <si>
    <r>
      <rPr>
        <b/>
        <sz val="10"/>
        <rFont val="Times New Roman"/>
        <family val="1"/>
      </rPr>
      <t xml:space="preserve">EFECTIVIDAD:
 RESULTADO DE 
</t>
    </r>
    <r>
      <rPr>
        <sz val="10"/>
        <rFont val="Times New Roman"/>
        <family val="1"/>
      </rPr>
      <t xml:space="preserve">Efectividad del
plan de manejo
de riesgos=
(# de Actividades de corresponsabilidad sin pérdida de  herramientas, insumos, materiales y elementos / # total de Actividades de corresponsabilidad) x 100
</t>
    </r>
    <r>
      <rPr>
        <sz val="10"/>
        <rFont val="Times New Roman"/>
        <family val="1"/>
      </rPr>
      <t xml:space="preserve">
</t>
    </r>
  </si>
  <si>
    <r>
      <rPr>
        <b/>
        <sz val="10"/>
        <rFont val="Times New Roman"/>
        <family val="1"/>
      </rPr>
      <t xml:space="preserve">EFICACIA:
</t>
    </r>
    <r>
      <rPr>
        <sz val="10"/>
        <rFont val="Times New Roman"/>
        <family val="1"/>
      </rPr>
      <t xml:space="preserve">
</t>
    </r>
    <r>
      <rPr>
        <b/>
        <sz val="10"/>
        <rFont val="Times New Roman"/>
        <family val="1"/>
      </rPr>
      <t xml:space="preserve">RESULTADO DE 
</t>
    </r>
    <r>
      <rPr>
        <sz val="10"/>
        <rFont val="Times New Roman"/>
        <family val="1"/>
      </rPr>
      <t xml:space="preserve">Capacitaciones realizadas=
(# de capacitaciones realizadas/ # de capacitaciones programadas)*100
</t>
    </r>
  </si>
  <si>
    <r>
      <rPr>
        <b/>
        <sz val="10"/>
        <rFont val="Times New Roman"/>
        <family val="1"/>
      </rPr>
      <t xml:space="preserve">EFECTIVIDAD:
 RESULTADO DE 
</t>
    </r>
    <r>
      <rPr>
        <sz val="10"/>
        <rFont val="Times New Roman"/>
        <family val="1"/>
      </rPr>
      <t xml:space="preserve">Cumplimiento  de los criterios de ingreso= </t>
    </r>
    <r>
      <rPr>
        <b/>
        <sz val="10"/>
        <rFont val="Times New Roman"/>
        <family val="1"/>
      </rPr>
      <t xml:space="preserve">
</t>
    </r>
    <r>
      <rPr>
        <sz val="10"/>
        <rFont val="Times New Roman"/>
        <family val="1"/>
      </rPr>
      <t>(# de jovenes vinculados en los componentes del área Emprender con los cirterios establecidos/ #  jóvenes vinculados en los componentes del Área Emprender) x 100</t>
    </r>
    <r>
      <rPr>
        <b/>
        <sz val="10"/>
        <rFont val="Times New Roman"/>
        <family val="1"/>
      </rPr>
      <t xml:space="preserve">
</t>
    </r>
    <r>
      <rPr>
        <sz val="10"/>
        <rFont val="Times New Roman"/>
        <family val="1"/>
      </rPr>
      <t/>
    </r>
  </si>
  <si>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Capacitaciones realizadas=
(# de capacitaciones realizadas/ # de capacitaciones programadas) x100
</t>
    </r>
  </si>
  <si>
    <r>
      <t xml:space="preserve">MODELO PEDAGÓGICO
</t>
    </r>
    <r>
      <rPr>
        <sz val="10"/>
        <color theme="1"/>
        <rFont val="Times New Roman"/>
        <family val="1"/>
      </rPr>
      <t>Idear modelos de formación que permitan educar y desarrollar competencias laborales y ciudadanas a los NNAJ, en el territorio, unidades y todo espacio determinado al alcance del instituto para el  año 2020</t>
    </r>
  </si>
  <si>
    <r>
      <t xml:space="preserve">SICOSOCIAL:
</t>
    </r>
    <r>
      <rPr>
        <sz val="10"/>
        <color theme="1"/>
        <rFont val="Times New Roman"/>
        <family val="1"/>
      </rPr>
      <t>Identificar los factores de riesgo y de protección de los NNAJ con el fin de brindar atención, seguimiento y acompañamiento en los procesos psicosociales vinculando la familia y/o redes de apoyo, teniendo en cuenta las funciones relacionadas en la resolución 485 de 2019</t>
    </r>
  </si>
  <si>
    <r>
      <rPr>
        <sz val="10"/>
        <color rgb="FFFF0000"/>
        <rFont val="Times New Roman"/>
        <family val="1"/>
      </rPr>
      <t>* Incumplimiento a los procedimientos y controles establecidos
* Ausencia o debilidad en los controles</t>
    </r>
    <r>
      <rPr>
        <sz val="10"/>
        <color theme="1"/>
        <rFont val="Times New Roman"/>
        <family val="1"/>
      </rPr>
      <t xml:space="preserve">
* Búsqueda de beneficio propio o de terceros por la obtención de los servicios del instituto</t>
    </r>
  </si>
  <si>
    <t>Posibilidad de alterar la información NNAJ permitiendo el tráfico de influencias con el propósito obtener un beneficio propio o a un tercero.</t>
  </si>
  <si>
    <t xml:space="preserve">*Afectación negativa de la imagen y credibilidad de la Institución. 
*Uso inadecuado o desviación de recursos en población que no lo requiere o no es objeto del IDIPRON.
*Sanciones y amonestaciones a  funcionario(a) (s) y/o contratista(s). </t>
  </si>
  <si>
    <t>*Se realizan jornadas de valoración por parte de las áreas de derecho, lideradas por el área sicosocial, de acuerdo a solicitudes y foczalicación para el contexto pedagógico internado.
*Realización de 'Acta M-GDO-FT-004' y registro de asistencia con la socialización de jornada de ingresos y comite misional de acuerdo al instructivo "Comités Misionales M-MEX-IN-001".</t>
  </si>
  <si>
    <r>
      <t xml:space="preserve">* Informar a  la Subdirección de Métodos y desde alli la remision a  Control Interno y Disciplinario del caso del (la) funcionario(a)(s) y/o contratista(s) que  tramiten cupos para beneficio personal.
</t>
    </r>
    <r>
      <rPr>
        <sz val="10"/>
        <color rgb="FFFF0000"/>
        <rFont val="Times New Roman"/>
        <family val="1"/>
      </rPr>
      <t>Activar ruta interinstitucional para la atención del NNAJ (si aplica) por la entidad competente</t>
    </r>
    <r>
      <rPr>
        <sz val="10"/>
        <color theme="1"/>
        <rFont val="Times New Roman"/>
        <family val="1"/>
      </rPr>
      <t xml:space="preserve"> 
Egresar al NNAJ del IDIPRON dejando constancia de dicha decisión en el acta de egreso y en el SIMI</t>
    </r>
  </si>
  <si>
    <r>
      <t xml:space="preserve">
1. Se procede a realizar comités misionales,  acompañamiento y/o activación de redes intrainstitucionales con las Áreas de derecho de IDIPRON (SE3) y redes interinstitucionales con entidades estatales y/o ONG, en el caso de que el NNAJ no haga parte de la misionalidad del IDIPRON.
</t>
    </r>
    <r>
      <rPr>
        <sz val="10"/>
        <color rgb="FFFF0000"/>
        <rFont val="Times New Roman"/>
        <family val="1"/>
      </rPr>
      <t>2. Capacitaciones a equipo sicosocial
3. Reuniones y pruebas de acuerdo al desarrollo de mejora del SIMI.</t>
    </r>
  </si>
  <si>
    <r>
      <t xml:space="preserve">Se realizan comités misionales contexto pedagogico internado, en el transcruso del año de acuerdo a las necesidades del servicio mínimo 10 </t>
    </r>
    <r>
      <rPr>
        <sz val="10"/>
        <color rgb="FFFF0000"/>
        <rFont val="Times New Roman"/>
        <family val="1"/>
      </rPr>
      <t>(MENSUAL O BIMENSUAL)
las jornadas de valoración cada cuanto?
Las capacitaciones cada cuanto?
Las reuniones y pruebas cada cuanto?</t>
    </r>
  </si>
  <si>
    <r>
      <t xml:space="preserve">1. En 'Acta M-GDO-FT-004' y registro de asistencia con la socialización de jornada de ingresos y comite misional de acuerdo al instructivo "Comités Misionales M-MEX-IN-001".
</t>
    </r>
    <r>
      <rPr>
        <sz val="10"/>
        <color rgb="FFFF0000"/>
        <rFont val="Times New Roman"/>
        <family val="1"/>
      </rPr>
      <t>2. actas de capacitaciones
3. actas de reuniones, cronograma de activdades, pruebas, solicitudes de desarrollo y parametrizació</t>
    </r>
    <r>
      <rPr>
        <sz val="10"/>
        <color theme="1"/>
        <rFont val="Times New Roman"/>
        <family val="1"/>
      </rPr>
      <t xml:space="preserve">n
</t>
    </r>
    <r>
      <rPr>
        <sz val="10"/>
        <color rgb="FFFF0000"/>
        <rFont val="Times New Roman"/>
        <family val="1"/>
      </rPr>
      <t>4. jornadas de valoración ¿donde queda el registro de esto?</t>
    </r>
  </si>
  <si>
    <t>Área Sicosocial</t>
  </si>
  <si>
    <r>
      <rPr>
        <b/>
        <sz val="10"/>
        <color theme="1"/>
        <rFont val="Times New Roman"/>
        <family val="1"/>
      </rPr>
      <t>EFICACIA:</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Índice de cumplimiento actividades=
</t>
    </r>
    <r>
      <rPr>
        <sz val="10"/>
        <color rgb="FFFF0000"/>
        <rFont val="Times New Roman"/>
        <family val="1"/>
      </rPr>
      <t xml:space="preserve"> 1. # de comités misionales realizados / # comités misionales programadas
</t>
    </r>
    <r>
      <rPr>
        <sz val="10"/>
        <color theme="1"/>
        <rFont val="Times New Roman"/>
        <family val="1"/>
      </rPr>
      <t xml:space="preserve">2. # de jornadas de valoración realizadas/10 jornadas de valoración programadas
</t>
    </r>
    <r>
      <rPr>
        <sz val="10"/>
        <color rgb="FFFF0000"/>
        <rFont val="Times New Roman"/>
        <family val="1"/>
      </rPr>
      <t>3. # de capacitaciones realizadas / # de capacitaciones programadas
4. # de formularios probados / # de formularios a probar</t>
    </r>
  </si>
  <si>
    <r>
      <rPr>
        <b/>
        <sz val="10"/>
        <color theme="1"/>
        <rFont val="Times New Roman"/>
        <family val="1"/>
      </rPr>
      <t xml:space="preserve">EFECTIVIDAD:
 RESULTADO DE 
</t>
    </r>
    <r>
      <rPr>
        <sz val="10"/>
        <color theme="1"/>
        <rFont val="Times New Roman"/>
        <family val="1"/>
      </rPr>
      <t xml:space="preserve">Efectividad del plan de manejo de riesgos=
</t>
    </r>
    <r>
      <rPr>
        <sz val="10"/>
        <color rgb="FFFF0000"/>
        <rFont val="Times New Roman"/>
        <family val="1"/>
      </rPr>
      <t>((# de casos de personas vinculadas sin cumplir los criterios en el periodo actual - # de casos de personas vinculadas sin cumplir los criterios en el periodo anterior) / # de casos de personas vinculadas sin cumplir los criterios en el periodo anterior) x 100</t>
    </r>
    <r>
      <rPr>
        <sz val="10"/>
        <color theme="1"/>
        <rFont val="Times New Roman"/>
        <family val="1"/>
      </rPr>
      <t xml:space="preserve">
</t>
    </r>
  </si>
  <si>
    <t>Por falta de controles o incumplimiento a los documentos institucionales se puede llevar a cabo por parte de los profesionales psicosociales y sociales la alteración de la información de ususarios afectando la misionalidad del instituto, obteniendo alguna clase de beneficios personales lo cual podría generar la pérdida de recursos</t>
  </si>
  <si>
    <t>1. Mensual</t>
  </si>
  <si>
    <t>5. ALTO</t>
  </si>
  <si>
    <r>
      <rPr>
        <b/>
        <sz val="10"/>
        <color theme="1"/>
        <rFont val="Times New Roman"/>
        <family val="1"/>
      </rPr>
      <t>Modelo Pedagógico SE3</t>
    </r>
    <r>
      <rPr>
        <sz val="10"/>
        <color theme="1"/>
        <rFont val="Times New Roman"/>
        <family val="1"/>
      </rPr>
      <t xml:space="preserve">
Idear modelos de formación que permitan educar y desarrollar competencias laborales y ciudadanas a los NNAJ, en el territorio, unidades y todo espacio determinado al alcance del instituto para el 2020</t>
    </r>
  </si>
  <si>
    <r>
      <rPr>
        <b/>
        <sz val="10"/>
        <color theme="1"/>
        <rFont val="Times New Roman"/>
        <family val="1"/>
      </rPr>
      <t>SALUD</t>
    </r>
    <r>
      <rPr>
        <sz val="10"/>
        <color theme="1"/>
        <rFont val="Times New Roman"/>
        <family val="1"/>
      </rPr>
      <t xml:space="preserve">
Se enfoca sobre la calidad de vida, es decir, abarca techo, vestuario, alimentación que inciden en la salud y bienestar de los NNAJ. Igualmente, ya sea de forma directa o a través de la Secretaría de Salud y de las EPSs a las que se hallan afiliados, asume lo relacionado con la salud tanto física como mental. De ahí que adelanta acciones que tienen que ver con la nutrición balanceada, el cuidado del cuerpo, el ejercicio y el deporte cotidianos, la vinculación a los sistemas de salud, la atención en salud oral, la vinculación a procesos de medicina alternativa, así como a procesos  personales y grupales para la mitigación del consumo de psicoactivos, entre otras. Así mismo, propende por evitar que la alimentación sea entendida o manejada como un elemento de castigo.</t>
    </r>
  </si>
  <si>
    <t>Posible influencia en la distribución de los insumos y/o elementos por profesionales o personal  a cargo de los mismos.
Alteración de la información registrada para el control de entradas y salidas de insumos.</t>
  </si>
  <si>
    <t>Uso de los insumos por el area de salud para situaciones que no son en beneficio de los NNAJ beneficiarios del IDIPRON.</t>
  </si>
  <si>
    <t>Deficiencia en la existencia de insumos para el cumplimiento de la atención que lo requiere.
Incumplimiento a las metas de atención
Hallazgos de los entes de control</t>
  </si>
  <si>
    <t>Proceso realizado a través de Registro Protocolo de Almacenamiento y Distribución de Elementos e Insumos de Enfermería y Odontología y el Registro de  Planillas de Inventario de Medicamentos  y Registro Diario de Enfermería. 
KÁRDEX INVENTARIO DE INSUMOS DE ENFERMERÍA Y ODONTOLOGÍA M-MSD-FT-030
REGISTRO DIARIO DE ENFERMERÍA M-MSDFT-033
SIMI</t>
  </si>
  <si>
    <t xml:space="preserve">NO HAY FECHA </t>
  </si>
  <si>
    <t>Investigación a la rotación del o los elementos desde el momento del ingreso hasta su destino final, realizando reporte del hallazgo al supervisor del contrato de los implicados y/o a los respectivos directivos para la toma de decisiones del personal involucrado.</t>
  </si>
  <si>
    <t>Revisiones periódicas a las áreas de enfermería y odontología para la verificación, seguimiento y rotación de los insumos entregados por el áreas de salud y verificación de la información registrada en las planillas en físico y SIMI.</t>
  </si>
  <si>
    <t>KÁRDEX INVENTARIO DE INSUMOS DE ENFERMERÍA Y ODONTOLOGÍA 
M-MSD-FT-030
ACTA DE REUNIÓN 
A-GDO-FT-004
LISTADO DE ASISTENCIA
A-GDH-FT-010</t>
  </si>
  <si>
    <t>LÍDER DEL ÁREA DE SALUD</t>
  </si>
  <si>
    <r>
      <rPr>
        <b/>
        <sz val="10"/>
        <color theme="1"/>
        <rFont val="Times New Roman"/>
        <family val="1"/>
      </rPr>
      <t xml:space="preserve">EFICACIA:
</t>
    </r>
    <r>
      <rPr>
        <sz val="10"/>
        <color theme="1"/>
        <rFont val="Times New Roman"/>
        <family val="1"/>
      </rPr>
      <t xml:space="preserve">
(#visitas realizadas
/ # de visitas programadas) x
100
</t>
    </r>
  </si>
  <si>
    <r>
      <rPr>
        <b/>
        <sz val="10"/>
        <color theme="1"/>
        <rFont val="Times New Roman"/>
        <family val="1"/>
      </rPr>
      <t xml:space="preserve">EFECTIVIDAD:
 RESULTADO DE 
</t>
    </r>
    <r>
      <rPr>
        <sz val="10"/>
        <color theme="1"/>
        <rFont val="Times New Roman"/>
        <family val="1"/>
      </rPr>
      <t xml:space="preserve">Efectividad del
plan de manejo
de riesgos=
((# de casos
de desabastecimiento
presentados
periodo actual
- # de casos de
desabastecimiento presentados periodo
anterior) / # de
casos de desabastecimiento
presentados
periodo
anterior) x 100
</t>
    </r>
  </si>
  <si>
    <t>Uso de los insumos suministrados por el Área de Salud, para beneficio propio o de terceros no beneficiarios de la institución.</t>
  </si>
  <si>
    <r>
      <rPr>
        <b/>
        <sz val="10"/>
        <color theme="1"/>
        <rFont val="Times New Roman"/>
        <family val="1"/>
      </rPr>
      <t>SALUD (ECONOMATO):</t>
    </r>
    <r>
      <rPr>
        <sz val="10"/>
        <color theme="1"/>
        <rFont val="Times New Roman"/>
        <family val="1"/>
      </rPr>
      <t xml:space="preserve">
-Elaborar los pedidos para la requisición de los productos perecederos, no perecederos y proteínas.
-Recoger, distribuir y entregar a las diferentes unidades educativas los productos perecederos, no perecederos y proteínas</t>
    </r>
  </si>
  <si>
    <t>1. Omisión en la verificación  de las cantidades especificadas en las remisiones hechas por el proveedor contra la programación enviada. 
2. Deficiencias administrativas en la Unidades.
3. En algunos productos las porciones entregadas pueden superar lo programado debido a cortes y presentaciones específicas, que no pueden ser menores a las requeridas.</t>
  </si>
  <si>
    <t>Gestionar remisiones  con valores más altos de los programados</t>
  </si>
  <si>
    <t>1. Ejecutar recursos más rápido de lo establecido  
2. Sanciones disciplinarias para la Entidad.
3. Investigaciones penales, disciplinarias y fiscales.
4. Peculado por apropiación.
5. Detrimento patrimonial.</t>
  </si>
  <si>
    <t xml:space="preserve">En el Economato  para el control se cuenta con las siguientes actividades:
1.Conciliaciones con el proveedor a fin de verificar las cantidades remitidas por el Economato con  los formatos “Plantilla de Consolidado de Remisiones de Alimentos por
Operación” M-MSD-FT-059 y “Plantilla de Consolidación de Remisiones de Fruver, Meriendas y Abarrotes por Operación.” M-MSD-FT-060, según las remisiones enviadas desde las UPIs.
2. Remitir programación semanal a las UPIS de las cantidades a recepcionar por parte del proveedor en el formato M-GMSD-FT-057. Mensual para el caso de comedores.
3. Se registra diariamente las remisiones envidas por parte de las UPI en matriz de consolidación de remisiones en el que se especifica cantidades por producto, número de remisión, UPI y valor del producto en el formato  “Plantilla de Consolidado de Remisiones de Alimentos por Operación” M-MSD-FT-057 y “Plantilla de Consolidación de Remisiones de Fruver, Meriendas y Abarrotes por Operación.” M-MSD-FT-060.
4. Realizar verificaciones quincenales de cantidades programados vs cantidades entregadas por el proveedor en el formato Cuadro de Evaluación de Cumplimiento Proveedor/UPI M-MSD-FT-062. 
5. Evaluación en el cuadro de evaluación de cumplimiento  proveedor / UPI  M-MSD-FT-061, a través de la verificación del diligenciamiento de las remisiones.
6. Instructivo Consolidación de Remisiones para Facturación  Alimentos  M-MSD-IN-021
</t>
  </si>
  <si>
    <t>En caso de materializarse el riesgo de gestión se debe: 
1. Informar al proveedor de la inconsistencia identificada para realizar el respectivo ajuste.
2. Realizar la disminución de las cantidades de productos que presentan inconsistencia.</t>
  </si>
  <si>
    <r>
      <rPr>
        <sz val="14"/>
        <rFont val="Times New Roman"/>
        <family val="1"/>
      </rPr>
      <t>1.Realizar evaluación  y retroalimentación en visita a  cocinas de las UPIs de los procedimientos de  M-MSD-PRO-007 "Abastecimiento De Alimentos Centro De Acopio", y formatos "Programación de Pedidos a Proveedores M-MSD-FT-057”, Formato Para Reporte De Producto No Conforme M-MSD-FT-066 y  demás controles y procesos  establecidos en el área de Economato . 
2. Envío de correo electrónico semanal con seguimiento telefónico a las UPIs  de la programación semanal de los alimentos</t>
    </r>
    <r>
      <rPr>
        <sz val="14"/>
        <color rgb="FFFF0000"/>
        <rFont val="Times New Roman"/>
        <family val="1"/>
      </rPr>
      <t xml:space="preserve">.
</t>
    </r>
  </si>
  <si>
    <t>ENERO A DICIEMBRE 2020</t>
  </si>
  <si>
    <t xml:space="preserve">1. Acta A-GDH-FT-004
2. Evaluación Capacitación M-MSD-FT-001
3. Correo Electrónico
</t>
  </si>
  <si>
    <r>
      <rPr>
        <b/>
        <sz val="10"/>
        <color theme="1"/>
        <rFont val="Times New Roman"/>
        <family val="1"/>
      </rPr>
      <t xml:space="preserve">EFICACIA:
</t>
    </r>
    <r>
      <rPr>
        <sz val="10"/>
        <color theme="1"/>
        <rFont val="Times New Roman"/>
        <family val="1"/>
      </rPr>
      <t xml:space="preserve">
(N° de evaluaciones realizadas a UPIs
/ N°de visitas realizadas a UPIs) x
100
</t>
    </r>
  </si>
  <si>
    <r>
      <rPr>
        <b/>
        <sz val="10"/>
        <color theme="1"/>
        <rFont val="Times New Roman"/>
        <family val="1"/>
      </rPr>
      <t xml:space="preserve">EFECTIVIDAD:
 RESULTADO DE 
</t>
    </r>
    <r>
      <rPr>
        <sz val="10"/>
        <color theme="1"/>
        <rFont val="Times New Roman"/>
        <family val="1"/>
      </rPr>
      <t xml:space="preserve">Efectividad del
plan de manejo
de riesgos=
((# de casos
de valores más altos programados
presentados
periodo actual
- # de casos de
de valores más altos programados presentados periodo
anterior) / # de
casos de de valores más altos programados
presentados
periodo
anterior) x 100
</t>
    </r>
  </si>
  <si>
    <t xml:space="preserve">El gestionar remisiones con valores más altos de los programados  por  omisión y verificación de las cantidades o presentación de productos especificados en la s remisiones que se realizan con el proveedor contra la programación  al momento de la recepción de los alimentos , la cual como concecuencia genera que se ejecute los recursos más rápido de lo establecido y sanciones disciplinarias para la entidad. </t>
  </si>
  <si>
    <r>
      <t xml:space="preserve">SALUD (ECONOMATO):
</t>
    </r>
    <r>
      <rPr>
        <sz val="10"/>
        <color theme="1"/>
        <rFont val="Times New Roman"/>
        <family val="1"/>
      </rPr>
      <t>-Elaborar los pedidos para la requisición de los productos perecederos, no perecederos y proteínas.
-Recoger, distribuir y entregar a las diferentes unidades educativas los productos perecederos, no perecederos y proteínas</t>
    </r>
  </si>
  <si>
    <t>1. Generación de  necesidades inexistentes  para el beneficio de terceros.
2. Desactualización de los sistemas de información misiona</t>
  </si>
  <si>
    <t>Envió de alimentos para población que no apoye los proceso misionales en las UPIS.</t>
  </si>
  <si>
    <t>1. Afectación de los recursos públicos de la institución.
2. Necesidad de adiciones o contratación  por los déficit que se puedan generar
3. Sanciones por parte  de entes de control</t>
  </si>
  <si>
    <t>1, Programación de alimentos de acuerdo a reporte SIMI- PENTAHO
2, Procedimiento "Abastecimiento de alimentos Centro de Acopio" M-MSD-PR-007".
3. Visitas mensuales de seguimiento por parte del Economato donde se realiza la verificación del stock de existencias. 
4. Toma Física de Inventario de -Elementos de Consumo en Bodega" A-GLO-FT-002.
5. Tarjeta Kardex Mural  A-GLO-FT-007
6. Lineamientos de la STDH sobre entrega de alimentos en las UPIS.
7. Solicitar a los Responsables de UPI reporte mensual del personal asignado a las UPIS, estableciendo de esta manera la cifra de alimentos que se debe enviar al personal autorizado  para el acompañamiento de los NNAJ en el comedor, bajo el lineamiento entregado por la STDH.
8. Realizar visitas de seguimiento por parte del Economato con el fin de verificar las raciones preparadas  vs listas de asistencia.</t>
  </si>
  <si>
    <t>En caso de detectarse inconsistencias en las necesidades generadas para la programación de alimentos, se cancelara dicho envió hasta la revisión y aprobación de la programación.
Adicionalmente se socializara con el líder de la UPI involucrado y se disminuirá los valores enviados para las próximas entregas.</t>
  </si>
  <si>
    <t xml:space="preserve">1.Envío semanal de coberturas programadas a la UPI. Con la programación semanal de los alimentos recepcionados, para información de seguimiento a personal de cocina.
</t>
  </si>
  <si>
    <t xml:space="preserve">Correo electrónico </t>
  </si>
  <si>
    <r>
      <rPr>
        <b/>
        <sz val="10"/>
        <color theme="1"/>
        <rFont val="Times New Roman"/>
        <family val="1"/>
      </rPr>
      <t xml:space="preserve">EFICACIA:
</t>
    </r>
    <r>
      <rPr>
        <sz val="10"/>
        <color theme="1"/>
        <rFont val="Times New Roman"/>
        <family val="1"/>
      </rPr>
      <t xml:space="preserve">
(N° de envíos  de seguimiento a UPIs
/N°  de semanas de cua trimestre) x
100
</t>
    </r>
  </si>
  <si>
    <r>
      <rPr>
        <b/>
        <sz val="10"/>
        <color theme="1"/>
        <rFont val="Times New Roman"/>
        <family val="1"/>
      </rPr>
      <t xml:space="preserve">EFECTIVIDAD:
 RESULTADO DE 
</t>
    </r>
    <r>
      <rPr>
        <sz val="10"/>
        <color theme="1"/>
        <rFont val="Times New Roman"/>
        <family val="1"/>
      </rPr>
      <t xml:space="preserve">Efectividad del
plan de manejo
de riesgos=
((# de casos
de envio de alimentos a  población que no apoye los procesos misionales
presentados
periodo actual
- # de casos de
envio de alimentos a  población que no apoye los procesos misionales presentados periodo
anterior) / # de
casos  de envio de alimentos a  población que no apoye los procesos misionales
presentados
periodo
anterior) x 100
</t>
    </r>
  </si>
  <si>
    <t xml:space="preserve">La afectación de recursos públicos a población que no se encuentra en proceso misional en las UPIS, debido a la generación de necesidades inexistentes para el beneficio de terceros o la desactualización del sistema misional al momento de la programación de los alimentos generando necesidad de adiciones o contrataciones por el déficit de los alimentos y sanciones por parte de entes de control  </t>
  </si>
  <si>
    <t>MODELO PEDAGÓGICO SE3</t>
  </si>
  <si>
    <t>AREA ESPIRITUALIDAD</t>
  </si>
  <si>
    <t xml:space="preserve">1. Falta de principios y ética profesional de los funcionarios y/o contratistas del área. 
2. No hay un adecuado seguimiento frente a las acciones realizadas por el funcionario, contratista y/o voluntario donde se logre identificar sí se están realizando conforme al procedimiento establecidos por el área. 
</t>
  </si>
  <si>
    <t>Probabilidad de prevalecer intereses personales sobre los institucionales en la realización de las actividades del Área</t>
  </si>
  <si>
    <t xml:space="preserve">1. Sanciones por parte  de los diferentes organismos de control.
2. Investigaciones disciplinarias, penales y fiscales tanto para el funcionario como para el instituto.
3. Mala imagen para el área y el instituto
</t>
  </si>
  <si>
    <t xml:space="preserve">1. Se establece una capacitación y jornada informativa al funcionario, contratista y/o voluntario por parte del  Área para garantizar que los procesos y actividades realizados están conforme a lo establecido por el Instituto.
2. Se realiza seguimiento mensual por parte de la coordinación del área a las actividades realizadas por parte de los funcionarios y/o contratistas. Dejando los hallazgos encontrados en el formato A-GDO-FT-004
</t>
  </si>
  <si>
    <t xml:space="preserve">No se tiene información, sin embargo desde este Mapa de Riesgos se debe llevar registro de estos eventos. </t>
  </si>
  <si>
    <t xml:space="preserve">1. Informar de manera inmediata a la Subdirección técnica de métodos educativos y operativos de la situación presentada.
2. Entregar las evidencias y soportes que demuestren el posible hecho corruptivo para emprender las acciones necesarias.
3. Realizar el seguimiento y control definido para dicha situación.
</t>
  </si>
  <si>
    <t xml:space="preserve">1. Realizar jornadas de sensibilización y capacitación al funcionario, contratista y/o voluntario sobre la misionalidad del instituto y las diferentes sanciones que pueden acarrearles la realización de acciones inadecuadas. 
2. Realizar reuniones trimestrales con los voluntarios para realizar seguimiento frente a las acciones que estos realizan. 
</t>
  </si>
  <si>
    <t>12 meses</t>
  </si>
  <si>
    <t>1. Actas A-GDO-FT-004 y Registro de asistencia reunión y/o capacitación A-GDH-FT-010
2. Actas A-GDO-FT-004 y Registro de asistencia reunión y/o capacitación A-GDH-FT-010</t>
  </si>
  <si>
    <t>Coordinación Área de Espiritualidad</t>
  </si>
  <si>
    <r>
      <t xml:space="preserve">EFICACIA:
</t>
    </r>
    <r>
      <rPr>
        <sz val="10"/>
        <color theme="1"/>
        <rFont val="Times New Roman"/>
        <family val="1"/>
      </rPr>
      <t xml:space="preserve">1. # Jornadas de sensibilizaciones realizadas / 4 Jornadas de sensibilización programadas
2. # reuniones de seguimiento a voluntarios / 4 reuniones de seguimiento a voluntarios </t>
    </r>
    <r>
      <rPr>
        <b/>
        <sz val="10"/>
        <color theme="1"/>
        <rFont val="Times New Roman"/>
        <family val="1"/>
      </rPr>
      <t xml:space="preserve">
</t>
    </r>
  </si>
  <si>
    <t xml:space="preserve">El seguimiento inoportuno y la falta de control a las acciones contractuales del equipo de trabajo puede llevar a un intereses personales en las actividades desarrolladas en los diferentes contextos pedagógicos, llevando a un incumplimiento en las metas establecidas y en la continuidad en la atención de los NNAJ.  </t>
  </si>
  <si>
    <t>trimestral</t>
  </si>
  <si>
    <t>Falta de seguimiento en la planeación y ejecución de las actividades donde se evidencie el uso de los recursos solicitados para el cumplimiento de las actividades</t>
  </si>
  <si>
    <t xml:space="preserve">Probabilidad de desviar recursos e insumos destinados al Área para beneficios personales o de terceros </t>
  </si>
  <si>
    <t xml:space="preserve">1. Gasto presupuestal innecesario por parte del instituto
2. No se realiza la adecuada atención al beneficiario conforme a los objetivos del área
3. Investigaciones y hallazgos fiscales en contra del IDIPRON y/o funcionarios
4. Mala imagen del área y el instituto
</t>
  </si>
  <si>
    <t xml:space="preserve">1. El auxiliar administrativo realiza un adecuado seguimiento y control a los diferentes insumos y/o materiales dados al área para las diferentes actividades
2. Formulación semestral del plan de necesidades del Área para la ejecución de las actividades programadas por la misma.  
3. Diligenciamiento del formato de evaluación de las actividades por parte del educador, acompañante en la actividad y/o NNAJ para evidenciar el uso de los insumos. 
</t>
  </si>
  <si>
    <t xml:space="preserve">1. Informar de manera inmediata a la Subdirección técnica de métodos educativos y operativos sobre la solicitud realizada o existencia de los recursos innecesarios.
2. Notificar a las instancias competentes para el inicio de las acciones correctivas
</t>
  </si>
  <si>
    <t>1. Realizar una reunión semestral para sensibilizar a los funcionarios y/o contratistas sobre la importancia de realizar una adecuada planeación y solicitud de necesidades.
2. Llevar un registro físico de los insumos dados al área donde exista claridad sobre su uso.</t>
  </si>
  <si>
    <t>1. Actas A-GDO-FT-004 y Registro de asistencia reunión y/o capacitación A-GDH-FT-010
2. Registro físico de uso de insumos (Kardex)</t>
  </si>
  <si>
    <r>
      <t xml:space="preserve">EFICACIA:
</t>
    </r>
    <r>
      <rPr>
        <sz val="10"/>
        <color theme="1"/>
        <rFont val="Times New Roman"/>
        <family val="1"/>
      </rPr>
      <t xml:space="preserve">
1. # reuniones de sensibilización realizadas / 2 reuniones de sensibilización programadas
2. Registro físico  (magnético)  </t>
    </r>
    <r>
      <rPr>
        <b/>
        <sz val="10"/>
        <color theme="1"/>
        <rFont val="Times New Roman"/>
        <family val="1"/>
      </rPr>
      <t xml:space="preserve">
</t>
    </r>
  </si>
  <si>
    <t xml:space="preserve">EFECTIVIDAD:
</t>
  </si>
  <si>
    <t xml:space="preserve">La inoportunidad en el seguimiento y control en la planeación, entrega y uso de los insumos dados para la ejecución de las actividades programadas puede hacer que se realice un mal uso de estos, llevando con ello un incumplimiento en las metas establecidas y la continuidad en la atención de los NNAJ.  </t>
  </si>
  <si>
    <t>1. semestralmente
2. mensual</t>
  </si>
  <si>
    <t>Falta de un seguimiento permanente a la documentación fisica y digital del área</t>
  </si>
  <si>
    <t>Posibilidad de adulterar, falsificar, duplicar o eliminar la información y documentos que se producen en desarrollo de las actividades del área, para beneficio propio o de terceros</t>
  </si>
  <si>
    <t>1. Sanciones Disciplinarias, Penales y Fiscales
2. Crear información inadecuada para la entrega de informes y resultados del instituto</t>
  </si>
  <si>
    <t xml:space="preserve">1. Se socializa con el equipo de trabajo  la importancia del buen manejo y diligenciamiento de los formatos requeridos para las evidencias de las funciones y actividades realizadas.
2. Se tiene fijada la cláusula contractual sobre la debida custodia y manejo de la información.
3. Se realizara seguimiento por parte de la coordinación del área al manejo, diligenciamiento y cargue de información de los funcionarios y/o contratistas
</t>
  </si>
  <si>
    <t>1. Informar de manera inmediata al superior inmediato del funcionario o supervisor del contratista
2. Entregar las evidencias y soportes que demuestren el hecho de fraude para emprender las acciones necesarias</t>
  </si>
  <si>
    <t>Realizar seguimiento mensual a la documentación y evidencias  entregadas por los funcionarios del área.</t>
  </si>
  <si>
    <t>Actas A-GDO-FT-004 y Registro de asistencia reunión y/o capacitación A-GDH-FT-010</t>
  </si>
  <si>
    <r>
      <t xml:space="preserve">EFICACIA:
</t>
    </r>
    <r>
      <rPr>
        <sz val="10"/>
        <color theme="1"/>
        <rFont val="Times New Roman"/>
        <family val="1"/>
      </rPr>
      <t xml:space="preserve">
# Actas de supervisión a las evidencias / 12 actas de supervisión a evidencias</t>
    </r>
  </si>
  <si>
    <t>Se puede realizar fraude en la información suministrada en el momento de presentar las evidencias físicas y cargue de información a SIMI de los NNAJ participantes de las actividades, generando con ello una inadecuada información que permita alcanzar las metas propuestas en la atención de los NNAJ al igual que posibles hallazgos por las entidades de control internas y externas.</t>
  </si>
  <si>
    <t>mensual</t>
  </si>
  <si>
    <t>1. Presión de una persona influyente dentro del Instituto
2. Intereses políticos frente a la atención del NNAJ
3. Funcionarios y/o contratistas sin el perfil de atención 
4. Falta de ética profesional</t>
  </si>
  <si>
    <t>Generar  preferencias para la participación de NNAJ en las actividades realizadas por el área a partir de intereses personales y/o de terceros</t>
  </si>
  <si>
    <t>1. Disminuir la capacidad de atención
2. Mala Imagen y credibilidad de la institución
3. Exposición de NNAJ a problemáticas que afectan su desarrollo
4. Confusión frente a la relación entre educador y NNAJ
5. Posibles demandas y/o acciones disciplinarias</t>
  </si>
  <si>
    <t xml:space="preserve">1. Capacitación continua a los funcionarios y/o contratistas sobre el manejo del NNAJ, la prevención y transparencia en la atención y la estrategia pedagógica del instituto por parte de la coordinación del área
2. Seguimiento a las atenciones y NNAJ beneficiados por cada una de las línea de acción del área
</t>
  </si>
  <si>
    <t>1. Informar de manera inmediata al superior inmediato del funcionario o supervisor del contratista
2. Entregar las evidencias y soportes que demuestren el hecho de corrupción para emprender las acciones disciplinarias</t>
  </si>
  <si>
    <t xml:space="preserve">Informe trimestral que evidencie la cantidad de atenciones y NNAJ beneficiados de las acciones de cada línea del área. </t>
  </si>
  <si>
    <t>informe trimestral de atenciones y NNAJ beneficiados</t>
  </si>
  <si>
    <r>
      <t xml:space="preserve">EFICACIA:
</t>
    </r>
    <r>
      <rPr>
        <sz val="10"/>
        <color theme="1"/>
        <rFont val="Times New Roman"/>
        <family val="1"/>
      </rPr>
      <t xml:space="preserve">
# informes presentados / 4 informes trimestrales </t>
    </r>
  </si>
  <si>
    <t xml:space="preserve">Se puede presentar en el desarrollo de las actividades acciones que busquen beneficiar a un NNAJ por intereses particulares de los funcionarios y/o contratistas, que puedan generar malestar e inconformidad con la planeación propuesta al igual que posibles demandas o mala reputación. </t>
  </si>
  <si>
    <t>JOHNATTAN LYNER BUSTOS</t>
  </si>
  <si>
    <t>SUBDIRECTOR OPERATIVO</t>
  </si>
  <si>
    <t>MODELO PEDAGÓGICO</t>
  </si>
  <si>
    <t>EDUCACIÓN
IDEAR MODELOS Y ACCIONES DE FORMACIÓN QUE PERMITAN DESARROLLAR PROCESOS EDUCATIVOS DE NIVELACIÓN Y CERTIFICACIÓN DE ACUERDO CON LOS ESTÁNDARES EMANADOS POR EL MINISTERIO DE EDUCACIÓN NACIONAL</t>
  </si>
  <si>
    <t>*Alterar los resultados de procesos académicos, respecto a la aprobación de grados por parte de NNAJ matriculados. 
*Falta de control en el diligenciamiento y evidencias de los resultados académicos.</t>
  </si>
  <si>
    <t>Manipulación de la informacion generada por las comisiones de evaluación y promoción  para generar beneficios particulares.</t>
  </si>
  <si>
    <t xml:space="preserve">Afectacion del proposito y finalidad de los objetivos del proceso  en la restitución de derecho  a la educacion.  
Sanciones disciplinarias por parte de las instancias de inspección y vigilancia de las entidades de control educativo.
Utilización del modelo pedagógico en función de intereses de personas ajenas al funcionamiento del modelo pedagógico. </t>
  </si>
  <si>
    <r>
      <t xml:space="preserve">*Registro para Comisión de Evaluación y Promoción </t>
    </r>
    <r>
      <rPr>
        <sz val="10"/>
        <color rgb="FFFF0000"/>
        <rFont val="Times New Roman"/>
        <family val="1"/>
      </rPr>
      <t xml:space="preserve"> </t>
    </r>
    <r>
      <rPr>
        <sz val="10"/>
        <rFont val="Times New Roman"/>
        <family val="1"/>
      </rPr>
      <t>M-MED-FT-026.
*Concepto para Comisión de Evaluación Escuela Pedagógica Integral IDIPRON M-MED-FT-033.
*Boletín académico
*Libro de valoraciones académicas del año.
* Actas de la comisión de evaluación y promoción.</t>
    </r>
  </si>
  <si>
    <t xml:space="preserve">* Reportar a Control Interno Disciplinario sobre la situaciones que indiquen una presunta manipulación de la información de las comisiones de promoción y evaluación. </t>
  </si>
  <si>
    <t>Realizar un formato de seguimiento de las comisiones de evaluación y promoción, a través del cual se establezca una serie de seguimientos periódicos sobre la veracidad de la información. 
Capacitaciòn a apoyos academicos sobre el manejo de la herramienta oficializada en la OAP</t>
  </si>
  <si>
    <t>1 documento oficializado ante la OAP
Ficha metodológica, formato ACTA A-GDO-FT-004 y formato REGISTRO DE ASISTENCIA, COMITÉ, JUNTA, REUNIÓN, CAPACITACIÓN Y-O ACTIVIDADES DE BIENESTAR A-GDH-FT-010</t>
  </si>
  <si>
    <t>* Apoyo profesional del componente de formación académica</t>
  </si>
  <si>
    <r>
      <rPr>
        <b/>
        <sz val="10"/>
        <color theme="1"/>
        <rFont val="Times New Roman"/>
        <family val="1"/>
      </rPr>
      <t xml:space="preserve">EFICACIA:* 1 Documento oficializado para seguimiento de las comisiones de evaluación y promoción 
 1 jornada de capacitacion para apoyos academicos/1jornada de capacitacion programada. 
</t>
    </r>
    <r>
      <rPr>
        <sz val="10"/>
        <color theme="1"/>
        <rFont val="Times New Roman"/>
        <family val="1"/>
      </rPr>
      <t xml:space="preserve">
</t>
    </r>
    <r>
      <rPr>
        <b/>
        <sz val="10"/>
        <color theme="1"/>
        <rFont val="Times New Roman"/>
        <family val="1"/>
      </rPr>
      <t/>
    </r>
  </si>
  <si>
    <r>
      <rPr>
        <b/>
        <sz val="10"/>
        <color theme="1"/>
        <rFont val="Times New Roman"/>
        <family val="1"/>
      </rPr>
      <t xml:space="preserve">EFECTIVIDAD:
 RESULTADO DE 
</t>
    </r>
    <r>
      <rPr>
        <sz val="10"/>
        <color theme="1"/>
        <rFont val="Times New Roman"/>
        <family val="1"/>
      </rPr>
      <t xml:space="preserve">
# de unidades con proceso de escuela/# de registros entregados en  comisiones </t>
    </r>
  </si>
  <si>
    <t xml:space="preserve">Los datos proporcionados en las comisiones de evaluación tienen modificaciones que buscan beneficiar a personas que no se encuentran vinculadas al modelo pedagógico, o que no han cumplido a cabalidad con los requisitos para la aprobación de grados. </t>
  </si>
  <si>
    <t>semestral</t>
  </si>
  <si>
    <t>*No efectuar la proyección de insumos y equipamiento que corresponda
*Omisión de controles frente al manejo de los insumos y equipamientos</t>
  </si>
  <si>
    <t>Posible apropiación por parte de terceros de elementos, insumos o equipamientos por falta de control y/o adquisición innecesaria.</t>
  </si>
  <si>
    <t>*Afectación presupuestal del instituto
* Detrimento patrimonial</t>
  </si>
  <si>
    <t>Formato ENTREGA DE ELEMENTOS DE CONSUMO A SERVIDORES A-GLO-FT-010
Formato TRASLADO, SALIDA Y ENTREGA DE ELEMENTOS DE CONSUMO, CONSUMO CONTROLADO Y/O DECOLUTIVOS A-GLO-FT-005</t>
  </si>
  <si>
    <t>Agosto de 2019</t>
  </si>
  <si>
    <t>Reportar a la Subdirección de Métodos Educativos y Operativa o jefe inmediato mediante el formato MEMORANDO  A-GDO-FT-013 para tomar las acciones correspondientes</t>
  </si>
  <si>
    <t xml:space="preserve">Realizar un documento mediante el cual se establezca la ruta y manejo en las solicitudes y disposición de insumos
Realización de 2 jornadas para la capacitación sobre la ruta y manejo en las solicitudes y disposición de insumos </t>
  </si>
  <si>
    <t>Documento oficializado ante la OAP
Ficha metodológica, formato ACTA A-GDO-FT-004 y formato REGISTRO DE ASISTENCIA, COMITÉ, JUNTA, REUNIÓN, CAPACITACIÓN Y-O ACTIVIDADES DE BIENESTAR A-GDH-FT-010</t>
  </si>
  <si>
    <t xml:space="preserve">Técnico administrativo - Área Educación </t>
  </si>
  <si>
    <r>
      <rPr>
        <b/>
        <sz val="10"/>
        <color theme="1"/>
        <rFont val="Times New Roman"/>
        <family val="1"/>
      </rPr>
      <t xml:space="preserve">EFICACIA: 1 Documento oficializado sobre Ruta y manejo de solicitudes y disposición de insumos
2 jornadas de capacitación realizadas/2 jornadas de capacitación programadas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Índice de cumplimiento actividades= (# de actividades cumplidas
/ # de actividades
programadas) x
100
Uno por cada acción</t>
    </r>
  </si>
  <si>
    <r>
      <rPr>
        <b/>
        <sz val="10"/>
        <color theme="1"/>
        <rFont val="Times New Roman"/>
        <family val="1"/>
      </rPr>
      <t xml:space="preserve">EFECTIVIDAD:
 RESULTADO DE 
</t>
    </r>
    <r>
      <rPr>
        <sz val="10"/>
        <color theme="1"/>
        <rFont val="Times New Roman"/>
        <family val="1"/>
      </rPr>
      <t xml:space="preserve"># de reportes sobre pérdida de insumos / Total reportes de gast de insumos
</t>
    </r>
  </si>
  <si>
    <t xml:space="preserve">Indebida planeación en la adquision de recursos, que llevaria a solicitar insumos por defecto o por exceso y llegar a una posible apropiación de estos por parte de terceros, causando detrimento patrimonial.   </t>
  </si>
  <si>
    <t>* El campo "Área" solo aplica al interior del IDIPRON para entender el objetivo del área donde se genera el riesgo y el alcance del mismo</t>
  </si>
  <si>
    <t>CONTEXTO PEDAGÓGICO INTERNADO</t>
  </si>
  <si>
    <t xml:space="preserve"> 
*Inadecuado control sobre bienes y recursos destinados para el goce efectivo de los derechos de los NNAJ.</t>
  </si>
  <si>
    <t>*Desviación de recursos  de contratación de transporte  para el beneficio de personas que no cumplen con el perfil de atención de IDIPRON</t>
  </si>
  <si>
    <t>*Detrimento patrimonial.
*Pérdida de recursos de la Entidad.
*Hallazgos por parte de  entes de control internos y externos.</t>
  </si>
  <si>
    <t>*En caso de actividades que requieran la movilización de los NNAJ de forma masiva o fuera de la ciudad se diligencia por parte de la UPI el formato "SOLICITUD DE SERVICIO DE TRANSPORTE "A-SAD-FT-008 y es enviado al líder del contexto pedagógico para su revisión y aprobación. 
*Si se requiere el servicio para el traslado de un NNAJ por razones de atenciones particulares en su proceso, el formato debera contener el nombre del NNAJ a quien va dirigido el servicio  
*El área de transporte debe realizar reporte al encargado de la Subdirección de Métodos de las  novedades reportadas por el operador del servicio.</t>
  </si>
  <si>
    <t xml:space="preserve">No se tiene información </t>
  </si>
  <si>
    <t>*Informe inmediato a la Subdirección de Métodos para realizar las acciones respectivas</t>
  </si>
  <si>
    <t>*Revisión de los formatos de solicitudes de Transporte enviado al líder del contexto pedagógico para su revisión y aprobación realizando consolidado mensual del Contexto Internados, unificando servicios cuando haya lugar a ello.</t>
  </si>
  <si>
    <t>*Formato "SOLICITUD DE SERVICIO DE TRANSPORTE "A-SAD-FT-008 y remitido al líder del contexto pedagógico para su revisión y aprobación.</t>
  </si>
  <si>
    <t>PROFESIONAL UNIVERSITARIO</t>
  </si>
  <si>
    <t>EFICACIA:
 # Solicitudes de transporte revisadas,  autorizadas y tramitadas   /  Total   solicitudes de transporte recibidas de las  Upis Internados      *100</t>
  </si>
  <si>
    <r>
      <rPr>
        <b/>
        <sz val="10"/>
        <color theme="1"/>
        <rFont val="Times New Roman"/>
        <family val="1"/>
      </rPr>
      <t xml:space="preserve">EFECTIVIDAD:
</t>
    </r>
    <r>
      <rPr>
        <b/>
        <sz val="10"/>
        <color rgb="FFFF0000"/>
        <rFont val="Times New Roman"/>
        <family val="1"/>
      </rPr>
      <t xml:space="preserve"> RESULTADO DE 
</t>
    </r>
    <r>
      <rPr>
        <sz val="10"/>
        <color rgb="FFFF0000"/>
        <rFont val="Times New Roman"/>
        <family val="1"/>
      </rPr>
      <t>Efectividad del
plan de manejo
de riesgos=
((# de casos
de desabastecimiento
presentados
periodo actual
- # de casos de
desabastecimiento presentados periodo
anterior) / # de
casos de desabastecimiento
presentados
periodo
anterior) x 100</t>
    </r>
    <r>
      <rPr>
        <sz val="10"/>
        <color theme="1"/>
        <rFont val="Times New Roman"/>
        <family val="1"/>
      </rPr>
      <t xml:space="preserve">
</t>
    </r>
  </si>
  <si>
    <t>*Utilización del transporte  contratado   para el servicio de NNAJ, para beneficio de personas que no cumplen con el perfil de atención y/o trámites diferentes al establecido IDIPRON</t>
  </si>
  <si>
    <t>MENSUAL</t>
  </si>
  <si>
    <t xml:space="preserve"> * Uso  de las instalaciones de las  UPIS  para otro tipo de actividades que no cumplan con la misionalidad del instituto 
*Ausencia o falta de gestión para el mantenimiento adecuado a las instalaciones de unidades de Internado</t>
  </si>
  <si>
    <t>*Deterioro de las instalaciones de las unidades de internado</t>
  </si>
  <si>
    <t>*Daños materiales en las instalaciones.
* Pérdida de recursos de la Entidad.
*Perdida de la imagen institutcional.</t>
  </si>
  <si>
    <t xml:space="preserve">*Visitas periódicas a las UPI Internado con énfasis en el ciudado de los recursos e instalaciones de la unidad, lo cual es de uso exclusivo para la atención de  los NNAJ del IDIPRON.  
</t>
  </si>
  <si>
    <t>*En caso que se materialice el riesgo, se reportara  inmediatamente  a la  Subdirección de Métodos, quien tomará las decisiones pertinentes.</t>
  </si>
  <si>
    <t>*Seguimiento semestral de las necesidades de mantenimiento a la infraestructura de las unidades de internado</t>
  </si>
  <si>
    <t xml:space="preserve">
*Formato de Visita de acompañamiento y seguimiento a la gestión de las upi internados M-MIN-FT-011 - Registro fotográfico</t>
  </si>
  <si>
    <r>
      <rPr>
        <b/>
        <sz val="12"/>
        <color theme="1"/>
        <rFont val="Times New Roman"/>
        <family val="1"/>
      </rPr>
      <t xml:space="preserve">EFICACIA:
</t>
    </r>
    <r>
      <rPr>
        <sz val="12"/>
        <color theme="1"/>
        <rFont val="Times New Roman"/>
        <family val="1"/>
      </rPr>
      <t xml:space="preserve">
7 Unidades de Internado con seguimiento semestral sobre las condiciones de infraestructura y necesidades de mantenimiento / 7  Upis Contexto pedagógico Internado</t>
    </r>
  </si>
  <si>
    <t>*Instalaciones de Upis Internados que no cumplen con los requerimientos para una adecuada atención de los NNAJ.</t>
  </si>
  <si>
    <t>*Ausencia de procesos de fortalecimiento técnico y normativo con equipos de las UPIs de Internado
*Estancamiento y falta de socialización de la información generada en capacitaciones al interior de las Upis Internados</t>
  </si>
  <si>
    <t>*Desviación de recursos  por desconocimiento</t>
  </si>
  <si>
    <t>* Equipos de trabajo que realizan acciones desarticuladas del Modelo pedagógico Institucional                         
*Utilización de recursos en acciones con daño o incoherentes con el marco normativo sobre el cual se estructura la plataforma estratégica institucional
*Daño de la imagen institucional
* Demandas y sanciones
* Hallazgos por entes internos y externos</t>
  </si>
  <si>
    <t xml:space="preserve">*Actas mensuales de capacitaciones realizadas al interior de las Upis Internados, socializando lineamientos, politicas y estrategias institucionales
*Realizar capacitaciones mensuales a Responsables Unidades Internados replicando la información con los equipos, sobre Modelo pedagógico, plataforma estratégica, estrategias de intervención, etc., empoderando en acciones afirmativas para el proceso de los NNAJ
*Incorporar  semestralmente contenidos de política pública y lineamientos institucionales  </t>
  </si>
  <si>
    <t>*En caso que se materialice el riesgo, se avise inmediatamente  al Subdirector de Métodos, quien tomará las decisiones pertinentes.
* Presentar informe de las novedades o hallazgos si se presenta deficiencia en la prestación del servicio, con el cual se afecta el proceso de los NNAJ</t>
  </si>
  <si>
    <t xml:space="preserve"> 
*Realizar seguimiento a las capacitaciones desarrolladas con el personal de los Internados,  sobre el desarrollo de acciones de difusión de la información relacionada con plataforma estratégica y marco normativo del Instituto en UPIs Internado y enfoque diferencial. </t>
  </si>
  <si>
    <t>* Actas A-GDO-FT-004 y registros de asistencia A-GDH-FT-010 de 1 capacitación  mensual a los equipos de trabajo de las 7 Upi Internado</t>
  </si>
  <si>
    <r>
      <rPr>
        <b/>
        <sz val="10"/>
        <color theme="1"/>
        <rFont val="Times New Roman"/>
        <family val="1"/>
      </rPr>
      <t xml:space="preserve">EFICACIA:
</t>
    </r>
    <r>
      <rPr>
        <sz val="12"/>
        <color theme="1"/>
        <rFont val="Times New Roman"/>
        <family val="1"/>
      </rPr>
      <t>7 capacitaciones mensuales ejecutadas en las Unidades Internados/ 84 capacitacionesproyectadas a ejecutar</t>
    </r>
    <r>
      <rPr>
        <b/>
        <sz val="10"/>
        <color theme="1"/>
        <rFont val="Times New Roman"/>
        <family val="1"/>
      </rPr>
      <t xml:space="preserve"> </t>
    </r>
    <r>
      <rPr>
        <sz val="10"/>
        <color theme="1"/>
        <rFont val="Times New Roman"/>
        <family val="1"/>
      </rPr>
      <t>en  la vigencia 2020</t>
    </r>
  </si>
  <si>
    <t xml:space="preserve"> *Desviación del recurso por  realización de acciones  a causa del desconocimiento de la plataforma estratégica, normativa del Instituto y/o Modelo pedagógico.</t>
  </si>
  <si>
    <t xml:space="preserve">
*Inadecuado control sobre  los bienes y recursos destinados para el goce efectivo de los derechos de los NNAJ y el desarrollo de las actividades.</t>
  </si>
  <si>
    <t xml:space="preserve">*Detrimento patrimonial o mal versación de bienes </t>
  </si>
  <si>
    <t>*Falta de control sobre los bienss y recursos destinados para la restitución de derechos de los NNAJ                                 * Deterioro de rescursos Institucionales por inadecuada disposición de los mismos                  *Daño de la imagen institucional                        * Hallazgos por entes internos y externos</t>
  </si>
  <si>
    <t>*Visitas periódicas a las UPI Internado con énfasis en el seguimiento y verificación  de los recursos para el servicio de los NNAJ, su disposición, proceso de entrega y las adecuadas condiciones de los espacios de almacenamiento temporal</t>
  </si>
  <si>
    <t>* Realizar reporte a la Subdirección de metodos para que sean tomadas las acciones correspondientes.</t>
  </si>
  <si>
    <t xml:space="preserve">*Realizar Seguimiento y verificacion a las bodegas de almacenamiento temporal y al Kardex digital, de las  Unidades Internados </t>
  </si>
  <si>
    <t>* Actas A-GDO-FT-004 y registros de asistencia A-GDH-FT-010 de seguimiento semestral a las 7 Upis Internmados</t>
  </si>
  <si>
    <r>
      <rPr>
        <b/>
        <sz val="12"/>
        <color theme="1"/>
        <rFont val="Times New Roman"/>
        <family val="1"/>
      </rPr>
      <t xml:space="preserve">EFICACIA:
</t>
    </r>
    <r>
      <rPr>
        <sz val="12"/>
        <color theme="1"/>
        <rFont val="Times New Roman"/>
        <family val="1"/>
      </rPr>
      <t xml:space="preserve">
14 Actas de seguimiento y verificacion de las bodegas de almacenamiento y los kardex digitales de 7 Upis Internados / 14 segumientos proyectados a realizar.
</t>
    </r>
    <r>
      <rPr>
        <b/>
        <sz val="10"/>
        <color theme="1"/>
        <rFont val="Times New Roman"/>
        <family val="1"/>
      </rPr>
      <t/>
    </r>
  </si>
  <si>
    <t>*Desviación de recursos, perdida de bienes, inadecuada utilización de recursos para favorecer los procesos de los NNAJ de las Upis Internados.</t>
  </si>
  <si>
    <t xml:space="preserve">JEANNETTE ENRIQUEZ CAICEDO </t>
  </si>
  <si>
    <t xml:space="preserve">NIDIA CONSTANZA MANCIPE </t>
  </si>
  <si>
    <t xml:space="preserve">JUAN  JOSÉ  LONDOÑO PABÓN </t>
  </si>
  <si>
    <t>JASSON PINILLOS</t>
  </si>
  <si>
    <t xml:space="preserve"> PROFESIONAL UNIVERSITARIO</t>
  </si>
  <si>
    <t>CONTEXTOS PEDAGÓGICOS DE INTERVENCIÓN</t>
  </si>
  <si>
    <t>EXTERNADO
Estos espacios de intervención trabajan articuladamente con los equipos de territorio, ya que ambos responden y se nutren de la realidad y dinámicas de las localidades en las que se encuentran inmersos. Están conformados por casas (conocidas formalmente como Unidad de Protección Integral, UPI) que ofrecen un mayor nivel de protección a los NNAJ cuando en su territorio no se puede realizar la restitución de derechos necesarios, ya sea  parcial o totalmente, o cuando se presentan riesgos que amenazan los procesos de los mismos</t>
  </si>
  <si>
    <t xml:space="preserve">
Inadecuado control sobre recursos destinados para la alimentación  de los NNAJ</t>
  </si>
  <si>
    <t>Posible desviación de recursos de alimentación para el beneficio de personas que no cumplen con el perfil de atención de IDIPRON.</t>
  </si>
  <si>
    <t>Detrimento patrimonial.
Pérdida de recursos de la Entidad.
Hallazgos por parte de  entes de control internos y externos.</t>
  </si>
  <si>
    <t xml:space="preserve">Se realiza la verificación de la remisión que  entrega el Economato o el Proveedor directamente en las UPI Vs el conteo de los insumos entregados en el momento de la recpción de la materia prima y/o elementos de consumo.TRASLADO, SALIDA Y ENTREGA DE ELEMENTOS DE CONSUMO, CONSUMO CONTROLADO Y/O DEVOLUTIVOS A-GLO-FT-005
 Las UPI diligencian   en línea el formato CONTROL DE ESPACIOS DE ALMACENAMIENTO TEMPORAL    M-MEX-FT-026 , el cual es compartido en línea  con el Economato y Recursos. </t>
  </si>
  <si>
    <t>Realizar reporte a la Subdirección Técnica de Métodos Educativos y Operativa a través del área de Economato.</t>
  </si>
  <si>
    <t xml:space="preserve">Seguimiento  mensual aleatorio por UPI con el cruce de  la información consignada en el kárdex digital, el registro de asistencia en SIMI y la remisión entregada a la UPI.  
</t>
  </si>
  <si>
    <t>Formato Acta A-GDO-FT-004 con registro de asistencia.</t>
  </si>
  <si>
    <t>REALIZAR IDENTIFICACIÓN EN LA FORMULACIÓN</t>
  </si>
  <si>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Índice de cumplimiento actividades= (# de seguimientos cumplidos
/ 12 seguimientos
programadas) x
100
Uno por cada acción</t>
    </r>
  </si>
  <si>
    <t>Mensual</t>
  </si>
  <si>
    <r>
      <t xml:space="preserve">
</t>
    </r>
    <r>
      <rPr>
        <sz val="10"/>
        <rFont val="Times New Roman"/>
        <family val="1"/>
      </rPr>
      <t>Interés  de que  un/a joven que no cumple con el perfil de ingreso a  actividades de corresponsabilidad (convenios)   haga uso de los mismos como forma de favorecerlo/a.</t>
    </r>
  </si>
  <si>
    <r>
      <t xml:space="preserve">
</t>
    </r>
    <r>
      <rPr>
        <sz val="10"/>
        <rFont val="Times New Roman"/>
        <family val="1"/>
      </rPr>
      <t>Posible Postulación de jóvenes a actividades de corresponsabilidad (convenios)  que no cumplan con el perfil de  ingreso a los mismos por acción de un funcionario interesado.</t>
    </r>
  </si>
  <si>
    <t>Detrimento patrimonial
Pérdida de recursos de la Entidad.
Hallazgos por parte de  entes de control internos y externos
Perdida de la imagen institutcional.</t>
  </si>
  <si>
    <t>Se realizan Comité Misional  UPI al cual asiste el equipo de la Unidad (Responsable de Unidad y delegados de las áreas Psicosocial, Salud, Educación, Auxiliar Administrativo dependiendo de los temas a tratar en el Comité). Se realiza el acta que describe las decisiones tomadas por los profesionales que se reunen. Adicionalmente, el comité evalua cada joven para que postulará, segùn el procedimiento "POSTULACIÓN Y VINCULACIÓN A ACTIVIDADES DE CORRESPONSABILIDAD" M-MEM-PR-003.
El comité está regulado bajo el Instructivo"COMITES MISIONALES"   M-MEX-IN-003 en donde se establece  el proceso de toma de decisiones con respecto a cada uno de los NNAJ.
Mediante el Comité Misional de la UPI se realiza el acta de postulación de jóvenes a las actividades de corresponsabilidad de conformidad a los criterios establecidos en el procedimiento "Postulación y vinculación a actividades de corresponsabilidad M-MEM-PR-003"
Posteriormente, el equipo profesional y técnico que realiza seguimiento a los jovenes que se encuentran vinculados a actividades de corresponsabilidad, son evaluados mediante el Comité Misional-Actividades de Corresponsabilidad AC, a través del cual se verifica en segunda instancia que el joven cumpla con los criterios  de vinculación establecidos en el procedimiento "POSTULACIÓN Y VINCULACIÓN A ACTIVIDADES DE CORRESPONSABILIDAD" M-MEM-PR-003.</t>
  </si>
  <si>
    <t>N/A</t>
  </si>
  <si>
    <t xml:space="preserve">Notificar a la coordinación del Convenio o CPS, según corresponda, y a la Subdirección de Métodos Educativos y Operativa. </t>
  </si>
  <si>
    <t xml:space="preserve">Desarrollar una estrategia de seguimiento de casos particulares, a través de la cual pueda ser identificada la trazabilidad de la información de jóvenes con vinculación a AC desde las UPI. </t>
  </si>
  <si>
    <t>formulación de la estrategia de seguimiento que posteriormente se aplicará</t>
  </si>
  <si>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Índice de cumplimiento actividades= (# de seguimientos cumplidos
/  3  seguimientos
programadas) x
100
Uno por cada acción</t>
    </r>
  </si>
  <si>
    <t>Cuatrimestral</t>
  </si>
  <si>
    <t>Inadecuado control sobre recursos destinados para el transporte SITP de los NNAJ</t>
  </si>
  <si>
    <t>Posible desviación de recursos de transporte SITP   para el beneficio de personas que no cumplen con el perfil de atención de IDIPRON. Y evitar e lriesgo de posible manipulación de los AJ sobe la Terminales de Carga Asistida-TCA</t>
  </si>
  <si>
    <r>
      <rPr>
        <sz val="10"/>
        <rFont val="Times New Roman"/>
        <family val="1"/>
      </rPr>
      <t>Existe un procedimiento ADMINISTRACIÓN Y CONTROL DE
RECARGAS SITP M-MEX-PR-001 
La solicitud de tarjetas del SITP se realiza a traves del formato "SOLICITUD DE TARJETAS SITP PARA NNAJ M-MEX-FT-002" diligenciada por el Auxiliar Admnistrativo y es firmada por  los AJ al momento de recibir la tarjeta TuLlave. 
Para el caso del beneficio de tarjetas TuLlave, se diligencia el formato PLANILLA DE CONTROL SITP M-MEX-FT-003,diligenciado por el auxiliar administrativo,firmado por el Responsable de la UPI  y  firmada por el AJ al momento de recibir las recargas.
Desde la coordinación del Convenio SITP, se realiza diariamente un cruce de información entre las Planillas de Control SITP y la asistencia reportada en en SIMI.</t>
    </r>
    <r>
      <rPr>
        <sz val="10"/>
        <color rgb="FFFF0000"/>
        <rFont val="Times New Roman"/>
        <family val="1"/>
      </rPr>
      <t xml:space="preserve">
</t>
    </r>
  </si>
  <si>
    <t>Notificar a la  Supervisión del Convenio SITP en caso de materializarse el riesgo.
En casod e materializarse el riesgo en el recurso de transporte contratado o del parque automotor del Instituo,notificar a la coordinación del Contexto Pedagógico Externado y a la Subdirección de Métodos Educativos y Operativa.</t>
  </si>
  <si>
    <r>
      <rPr>
        <sz val="10"/>
        <rFont val="Times New Roman"/>
        <family val="1"/>
      </rPr>
      <t>Realizar una evaluación cuatrimestral  sobre la custodia de laTerminal de Carga Asistida  TCA y su cambio de clave de inicio</t>
    </r>
    <r>
      <rPr>
        <sz val="10"/>
        <color rgb="FFFF0000"/>
        <rFont val="Times New Roman"/>
        <family val="1"/>
      </rPr>
      <t>.</t>
    </r>
  </si>
  <si>
    <t>Formato Acta A-GDO-FT-004 con registro de asistencia, respecto a la evaluación .</t>
  </si>
  <si>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Índice de cumplimiento actividades= (# de evaluaciones cumplidas
/ 3 evaluaciones
programadas) x
100
Uno por cada acción</t>
    </r>
  </si>
  <si>
    <t>Fallas en la supervisión y /o control hacia el equipo administrativo y operativo de las UPI</t>
  </si>
  <si>
    <t>Falsificación de firmas por parte de  funcionarios o contratistas en  los formatos de atención de  NNAJ para justificación de recursos.</t>
  </si>
  <si>
    <t>Hallazgos por parte de entes de Control internos y externos
Desprestigio del Instituto
Desvío de recursos</t>
  </si>
  <si>
    <t>Verificación de cruces de asistencia a la UPI y a las actividades que se realizan dentro de ésta, a partir de la información del Sistema de Información Misional - SIMI.</t>
  </si>
  <si>
    <t xml:space="preserve">Reporte a Control Interno Disciplinario u Oficina Asesora Jurídica, según aplique. </t>
  </si>
  <si>
    <t>Sensibilizar a los equipos de las UPI en cuanto  a las implicaciones legales que  conlleva la  falsificación de firmas de los NNAJ para justificación de recursos.</t>
  </si>
  <si>
    <t>Formato Acta A-GDO-FT-004 con registro de asistencia y como anexo:registro fotográfico.</t>
  </si>
  <si>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Índice de cumplimiento actividades= (# de sensibilizaciones cumplidas
/ 3 sensibilizaciones
programadas) x
100
Uno por cada acción</t>
    </r>
  </si>
  <si>
    <t>Cuatriemstral</t>
  </si>
  <si>
    <t>Se realizó una redistribución del riesgo 1  dejando el tema de alimentación,y en el riesgo 3 se formuló el tema de transporte SITP.
Se solicitó a la Subdirección de Métodos Educativos y Operativa, realizar ante la Subdirección Financiera el traslado del riesgo 3 que estaba contemplado en el anterior mapa, y que no aplica en competencia a la Subdirección Misional.</t>
  </si>
  <si>
    <r>
      <t xml:space="preserve">TERRITORIO
</t>
    </r>
    <r>
      <rPr>
        <sz val="10"/>
        <color theme="1"/>
        <rFont val="Times New Roman"/>
        <family val="1"/>
      </rPr>
      <t xml:space="preserve">Corresponde a la intervención que realiza el IDIPRON directamente en los barrios más vulnerables de las localidades de la ciudad, mediante la cual se busca reconectar al NNAJ con su entorno de forma  positiva. Busca esta acción como primera instancia la restitución de los derechos de las NNAJ aprovechando las habilidades e intereses individuales y colectivos, los vínculos familiares, los capitales sociales, el equipamiento instalado tanto del sector público como privado, etc. en su propio espacio. Además, dado que un propósito fundamental del Instituto tiene que ver con la conservación y cuidado de los vínculos afectivos de los NNAJ con sus familias, la intervención territorial facilita este objetivo, pues constituye casi el escenario natural donde transcurre la vida de ellos y los educadores tienen mayores posibilidades de acompañar tales vínculos,  previniendo de esta manera que los NNAJ queden expuestos en mayor medida a los peligros de la habitabilidad en calle. También tal intervención permite visibilizar el protagonismo de los NNAJ, quienes exhiben sus habilidades en la transformación de su territorio y de esta manera las comunidades, especialmente los adultos los perciben de forma  positiva y unos y otros logran mejores capitales sociales. Puede que existan varios lugares de intervención por localidad en donde se trazará de forma individual y grupal (o viceversa) un plan de atención que comprenda diagnóstico (es fundamental recoger habilidades), objetivos, actividades, recursos, tiempo, número de NNAJ, etc. Tal plan de acción debe ser evaluado periódicamente.        </t>
    </r>
  </si>
  <si>
    <t>Cantidades entregadas de los diferentes insumos que no se ajustan a las necesidades presentadas en el territorio.
Tiempos de entrega de los insumos a los NNAJ, los cuales no coinciden con la programación pedagógica en el territorio.
Baja apropiación de los NNAJ sobre el cuidado y uso adecuado de los insumos entregados</t>
  </si>
  <si>
    <t xml:space="preserve">Pérdida de recursos del Instituto..
Hallazgos por parte de los entes de control.
Impacto negativo a la imagen institucional </t>
  </si>
  <si>
    <t>Los insumos se entregan de acuerdo a las fechas establecidas por el área de almacen al contexto pedagógico de territorio. 
Desde territorio se programan las entregas a las 5 zonas según el # de NNAJ atendidos en cada una de ellas. Se soporta esta acción a través del Formato Entrega Elementos Consumo para el Desarrollo de Actividades a NNAJ (M-MEX-FT-016). 
Así mismo diligenciar la acción realizada en el Formato Acta de Encuentro (M-MTE-FT-002).</t>
  </si>
  <si>
    <t>Determinar las cantidades  de los insumos según las necesidades  de los NNAJ.
Identificar la frecuencia en la entrega según uso de los elementos entregados.</t>
  </si>
  <si>
    <t xml:space="preserve">
* Charlas pedagógicas sobre el buen uso de los recursos entregados a los NNAJ de las diferentes zonas del contexto de territorio con el fin de sensibilizarlos sobre su cuidado.
*Mediante las acciones de refuerzo escolar que realiza el equipo territorial de las zonas, se realizará seguimiento y retroalimentación al NNAJ sobre los recursos entregados y su cuidado.</t>
  </si>
  <si>
    <t xml:space="preserve">* Acta y listado de asistencia.
* Registro fotográfico
* Acta de encuentro.
* Formato Entrega Elementos Consumo para el Desarrollo de Actividades a NNAJ (M-MEX-FT-016). </t>
  </si>
  <si>
    <t>Coordinadores Zonales y Facilitadores Sociales asignados a cada zona - Responsable Contexto Territorio</t>
  </si>
  <si>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Índice de cumplimiento actividades= (# de actividades cumplidas
/ # de actividades
programadas) x
100
Uno por cada acción</t>
    </r>
  </si>
  <si>
    <t>Uso indebido de los elementos entregados a los NNAJ de los procesos del contexto pedagógico de Territorio</t>
  </si>
  <si>
    <t>FORMULACIÓN DEL MAPA DE RIESGO DE CORRUPCIÓN.</t>
  </si>
  <si>
    <t>DIANA COTE</t>
  </si>
  <si>
    <t xml:space="preserve">DIANA COTE - CONTRATISTA CONTEXTO TERRITORIO </t>
  </si>
  <si>
    <t>CAROLINA MOLANO - COORDINADORA CONTEXTO TERRITORIO</t>
  </si>
  <si>
    <t>dianach@idipron.gov.co</t>
  </si>
  <si>
    <t>carolinam@idipron.gov.co</t>
  </si>
  <si>
    <t>Proceso  Modelo Pedagógico</t>
  </si>
  <si>
    <t>Modelo Pedagógico</t>
  </si>
  <si>
    <t>1. Mal uso en el acceso a la  información que contiene el sistema de informacion del instituto (SIMI) por parte de los servidores del Área.
2. Debilidad y desconocimiento en el monitoreo y acceso de la información SIMI que manejan los funcionarios/servidores y/o colaboradores  del Área.</t>
  </si>
  <si>
    <t>Entregar información confidencial de los NNAJ a grupos con intereses políticos, económicos o para  provecho personal o de terceros</t>
  </si>
  <si>
    <t>1. Perdida de la confianza del NNAJ hacia el   Instituto.
2. Dejar en riesgo la integridad del NNAJ.
3. Uso inadeacuado de la información en contra de la gestión del Instituto</t>
  </si>
  <si>
    <t>1. Se cuenta con controles y registros  de acceso al sistema de Información Misional. 
2.  Se lleva control de los registros  de la remisión y entrega de las historias sociales.
3.  Se cuenta con la clausula de confidencialidad de los contratistas que atienden a la población de NNAJ.
4 . Se cuenta con el MANUAL POLITICA DE TRATAMIENTO DE DATOS FINAL A-TIC-MA-002</t>
  </si>
  <si>
    <t>No se tiene información.</t>
  </si>
  <si>
    <t xml:space="preserve">1. Solicitar de manera inmediata la consolidación de bases de datos y realizar back up a los equipos de cómputo del área.
2. Identificar y reportar de acuerdo a los lineamientos internos y legales, las acciones inadecuadas e ilegales que atenten contra la información de los NNAJ y aquella que se registre y maneje al interior del área Sociolegal y Justicia Restaurativa (ley 1098 de 2006- ley 1581 de 2012)
3. Implementación  estrategias y/o herramientas  de seguridad en la información a fin de evitar el acceso a la información de los NNAJ </t>
  </si>
  <si>
    <t xml:space="preserve">1. (1) una capacitación  trimestral en las leyes que protegen, regulan y sancionan el uso indebido de los datos personales.
2. Con el apoyo del área de sistemas, realizar un back up  al finalizar cada trimestre  de cada uno de los equipos de cómputo que integran el área. 
3, Con el apoyo del secretario o auxiliar administrativo del área, realizar mensualmente la  recolección de  los registros de control de atenciones y/o formatos de seguimiento a los  NNAJ del instituto.
</t>
  </si>
  <si>
    <t>AÑO 2020</t>
  </si>
  <si>
    <r>
      <rPr>
        <b/>
        <sz val="10"/>
        <color theme="1"/>
        <rFont val="Times New Roman"/>
        <family val="1"/>
      </rPr>
      <t xml:space="preserve">EFICACIA:
</t>
    </r>
    <r>
      <rPr>
        <sz val="10"/>
        <color theme="1"/>
        <rFont val="Times New Roman"/>
        <family val="1"/>
      </rPr>
      <t xml:space="preserve"># capacitaciones realizadas/ cuatro capacitaciones programadas *100
#  de backp realizados a équipos de cómputo / 4  backp programados a los équipos de cómputo *100
 # de funcionarios  y/o colaboradores que registran y entregan los controles de anteciones/ # total de funcionarios y/o colaboradores que realizan atencion a NNAJ o familias*100
</t>
    </r>
    <r>
      <rPr>
        <b/>
        <sz val="10"/>
        <color theme="1"/>
        <rFont val="Times New Roman"/>
        <family val="1"/>
      </rPr>
      <t xml:space="preserve">RESULTADO DE </t>
    </r>
    <r>
      <rPr>
        <sz val="10"/>
        <color theme="1"/>
        <rFont val="Times New Roman"/>
        <family val="1"/>
      </rPr>
      <t xml:space="preserve">
Índice de cumplimiento actividades= (# de actividades cumplidas
/ # de actividades
programadas) x
100
Uno por cada acción</t>
    </r>
  </si>
  <si>
    <t>1. Desconocimiento de las leyes que protegen, regulan y sancionan el uso indebido de los datos personales.
2, Falta de capacitación en el correcto uso de los sitemas de información.</t>
  </si>
  <si>
    <t xml:space="preserve">mensual y trimestral </t>
  </si>
  <si>
    <t>Formulación mapa de riesgos de corrupción, se realizan modificaciones de redacciòn y claridad conceptual frente al mapa de riesgos del año 2019, en consecuencia se modifican los indicadores. El riesgo no cambia</t>
  </si>
  <si>
    <t>Profesional Universitario.</t>
  </si>
  <si>
    <t xml:space="preserve">JUAN JOSÈ LONDOÑO PABÓN </t>
  </si>
  <si>
    <t>Subdirector Operativo Código 068 grado 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</si>
</sst>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11"/>
      <color theme="1"/>
      <name val="Calibri"/>
      <family val="2"/>
      <scheme val="minor"/>
    </font>
    <font>
      <b/>
      <sz val="10"/>
      <color theme="1"/>
      <name val="Times New Roman"/>
      <family val="1"/>
    </font>
    <font>
      <sz val="10"/>
      <color theme="1"/>
      <name val="Times New Roman"/>
      <family val="1"/>
    </font>
    <font>
      <b/>
      <sz val="11"/>
      <color theme="1"/>
      <name val="Times New Roman"/>
      <family val="1"/>
    </font>
    <font>
      <b/>
      <sz val="11"/>
      <name val="Times New Roman"/>
      <family val="1"/>
    </font>
    <font>
      <sz val="11"/>
      <color theme="1"/>
      <name val="Times New Roman"/>
      <family val="1"/>
    </font>
    <font>
      <b/>
      <sz val="10"/>
      <name val="Times New Roman"/>
      <family val="1"/>
    </font>
    <font>
      <b/>
      <sz val="12"/>
      <name val="Times New Roman"/>
      <family val="1"/>
    </font>
    <font>
      <b/>
      <sz val="14"/>
      <color theme="1"/>
      <name val="Times New Roman"/>
      <family val="1"/>
    </font>
    <font>
      <sz val="10"/>
      <name val="Times New Roman"/>
      <family val="1"/>
    </font>
    <font>
      <sz val="12"/>
      <color theme="1"/>
      <name val="Times New Roman"/>
      <family val="1"/>
    </font>
    <font>
      <b/>
      <sz val="16"/>
      <color theme="1"/>
      <name val="Times New Roman"/>
      <family val="1"/>
    </font>
    <font>
      <b/>
      <sz val="12"/>
      <color theme="1"/>
      <name val="Times New Roman"/>
      <family val="1"/>
    </font>
    <font>
      <b/>
      <sz val="11"/>
      <color theme="0" tint="-0.249977111117893"/>
      <name val="Times New Roman"/>
      <family val="1"/>
    </font>
    <font>
      <b/>
      <sz val="9"/>
      <color theme="1"/>
      <name val="Calibri"/>
      <family val="2"/>
      <scheme val="minor"/>
    </font>
    <font>
      <sz val="12"/>
      <color rgb="FFFF0000"/>
      <name val="Times New Roman"/>
      <family val="1"/>
    </font>
    <font>
      <sz val="10"/>
      <color rgb="FFFF0000"/>
      <name val="Times New Roman"/>
      <family val="1"/>
    </font>
    <font>
      <b/>
      <sz val="10"/>
      <color rgb="FFFF0000"/>
      <name val="Times New Roman"/>
      <family val="1"/>
    </font>
    <font>
      <sz val="10"/>
      <color theme="0" tint="-0.34998626667073579"/>
      <name val="Times New Roman"/>
      <family val="1"/>
    </font>
    <font>
      <sz val="14"/>
      <name val="Times New Roman"/>
      <family val="1"/>
    </font>
    <font>
      <sz val="14"/>
      <color theme="1"/>
      <name val="Times New Roman"/>
      <family val="1"/>
    </font>
    <font>
      <sz val="14"/>
      <color rgb="FFFF0000"/>
      <name val="Times New Roman"/>
      <family val="1"/>
    </font>
    <font>
      <sz val="12"/>
      <name val="Times New Roman"/>
      <family val="1"/>
    </font>
    <font>
      <u/>
      <sz val="11"/>
      <color theme="10"/>
      <name val="Calibri"/>
      <family val="2"/>
      <scheme val="minor"/>
    </font>
    <font>
      <b/>
      <sz val="12"/>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00B0F0"/>
        <bgColor indexed="64"/>
      </patternFill>
    </fill>
    <fill>
      <patternFill patternType="solid">
        <fgColor rgb="FFFF000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thin">
        <color indexed="64"/>
      </top>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s>
  <cellStyleXfs count="2">
    <xf numFmtId="0" fontId="0" fillId="0" borderId="0"/>
    <xf numFmtId="0" fontId="24" fillId="0" borderId="0" applyNumberFormat="0" applyFill="0" applyBorder="0" applyAlignment="0" applyProtection="0"/>
  </cellStyleXfs>
  <cellXfs count="433">
    <xf numFmtId="0" fontId="0" fillId="0" borderId="0" xfId="0"/>
    <xf numFmtId="0" fontId="3" fillId="0" borderId="0" xfId="0" applyFont="1" applyProtection="1"/>
    <xf numFmtId="0" fontId="1" fillId="3" borderId="1" xfId="0" applyFont="1" applyFill="1" applyBorder="1" applyAlignment="1" applyProtection="1">
      <alignment horizontal="center" vertical="center"/>
    </xf>
    <xf numFmtId="0" fontId="6" fillId="2" borderId="1" xfId="0" applyFont="1" applyFill="1" applyBorder="1" applyAlignment="1" applyProtection="1">
      <alignment horizontal="center" vertical="center"/>
    </xf>
    <xf numFmtId="0" fontId="1" fillId="3" borderId="6" xfId="0" applyFont="1" applyFill="1" applyBorder="1" applyAlignment="1" applyProtection="1">
      <alignment horizontal="center" vertical="center"/>
    </xf>
    <xf numFmtId="0" fontId="1" fillId="3" borderId="5" xfId="0" applyFont="1" applyFill="1" applyBorder="1" applyAlignment="1" applyProtection="1">
      <alignment horizontal="center" vertical="center"/>
    </xf>
    <xf numFmtId="0" fontId="0" fillId="2" borderId="1" xfId="0" applyFont="1" applyFill="1" applyBorder="1" applyAlignment="1" applyProtection="1">
      <alignment horizontal="center" vertical="center"/>
    </xf>
    <xf numFmtId="0" fontId="6" fillId="0" borderId="0" xfId="0" applyFont="1" applyProtection="1"/>
    <xf numFmtId="0" fontId="2" fillId="0" borderId="0" xfId="0" applyFont="1" applyProtection="1"/>
    <xf numFmtId="0" fontId="7" fillId="3" borderId="13" xfId="0" applyFont="1" applyFill="1" applyBorder="1" applyAlignment="1" applyProtection="1">
      <alignment horizontal="center" vertical="center"/>
    </xf>
    <xf numFmtId="0" fontId="8" fillId="3" borderId="14" xfId="0" applyFont="1" applyFill="1" applyBorder="1" applyAlignment="1" applyProtection="1">
      <alignment horizontal="center" vertical="center" wrapText="1"/>
    </xf>
    <xf numFmtId="0" fontId="2" fillId="3" borderId="1" xfId="0" applyFont="1" applyFill="1" applyBorder="1" applyAlignment="1" applyProtection="1">
      <alignment horizontal="center" vertical="center" wrapText="1"/>
    </xf>
    <xf numFmtId="0" fontId="2" fillId="3" borderId="1" xfId="0" applyFont="1" applyFill="1" applyBorder="1" applyAlignment="1" applyProtection="1">
      <alignment horizontal="center" vertical="center"/>
    </xf>
    <xf numFmtId="0" fontId="7" fillId="3" borderId="1" xfId="0" applyFont="1" applyFill="1" applyBorder="1" applyAlignment="1" applyProtection="1">
      <alignment horizontal="center" vertical="center"/>
    </xf>
    <xf numFmtId="0" fontId="7" fillId="4" borderId="11" xfId="0" applyFont="1" applyFill="1" applyBorder="1" applyAlignment="1" applyProtection="1">
      <alignment horizontal="center" vertical="center" wrapText="1"/>
      <protection locked="0"/>
    </xf>
    <xf numFmtId="0" fontId="11" fillId="0" borderId="15" xfId="0" applyFont="1" applyBorder="1" applyAlignment="1" applyProtection="1">
      <alignment horizontal="justify" vertical="top" wrapText="1"/>
    </xf>
    <xf numFmtId="0" fontId="2" fillId="0" borderId="16" xfId="0" applyFont="1" applyBorder="1" applyAlignment="1" applyProtection="1">
      <alignment horizontal="center" vertical="center" wrapText="1"/>
      <protection locked="0"/>
    </xf>
    <xf numFmtId="1" fontId="11" fillId="0" borderId="16" xfId="0" applyNumberFormat="1" applyFont="1" applyBorder="1" applyAlignment="1" applyProtection="1">
      <alignment horizontal="center" vertical="center"/>
    </xf>
    <xf numFmtId="0" fontId="11" fillId="0" borderId="18" xfId="0" applyFont="1" applyBorder="1" applyAlignment="1" applyProtection="1">
      <alignment horizontal="justify" vertical="top" wrapText="1"/>
    </xf>
    <xf numFmtId="0" fontId="2" fillId="0" borderId="19" xfId="0" applyFont="1" applyBorder="1" applyAlignment="1" applyProtection="1">
      <alignment horizontal="center" vertical="center" wrapText="1"/>
      <protection locked="0"/>
    </xf>
    <xf numFmtId="1" fontId="11" fillId="0" borderId="19" xfId="0" applyNumberFormat="1" applyFont="1" applyBorder="1" applyAlignment="1" applyProtection="1">
      <alignment horizontal="center" vertical="center"/>
    </xf>
    <xf numFmtId="0" fontId="11" fillId="0" borderId="0" xfId="0" applyFont="1" applyAlignment="1">
      <alignment vertical="top" wrapText="1"/>
    </xf>
    <xf numFmtId="0" fontId="11" fillId="6" borderId="1" xfId="0" applyFont="1" applyFill="1" applyBorder="1" applyAlignment="1" applyProtection="1">
      <alignment horizontal="center" vertical="center" wrapText="1"/>
    </xf>
    <xf numFmtId="0" fontId="2" fillId="7" borderId="1" xfId="0" applyFont="1" applyFill="1" applyBorder="1" applyAlignment="1" applyProtection="1">
      <alignment horizontal="center" vertical="center" wrapText="1"/>
      <protection locked="0"/>
    </xf>
    <xf numFmtId="0" fontId="11" fillId="0" borderId="22" xfId="0" applyFont="1" applyBorder="1" applyAlignment="1" applyProtection="1">
      <alignment horizontal="justify" vertical="top" wrapText="1"/>
    </xf>
    <xf numFmtId="0" fontId="2" fillId="0" borderId="23" xfId="0" applyFont="1" applyBorder="1" applyAlignment="1" applyProtection="1">
      <alignment horizontal="center" vertical="center" wrapText="1"/>
      <protection locked="0"/>
    </xf>
    <xf numFmtId="1" fontId="11" fillId="0" borderId="23" xfId="0" applyNumberFormat="1" applyFont="1" applyBorder="1" applyAlignment="1" applyProtection="1">
      <alignment horizontal="center" vertical="center"/>
    </xf>
    <xf numFmtId="0" fontId="3" fillId="0" borderId="0" xfId="0" applyFont="1" applyProtection="1">
      <protection locked="0"/>
    </xf>
    <xf numFmtId="0" fontId="5" fillId="0" borderId="0" xfId="0" applyFont="1" applyBorder="1" applyAlignment="1" applyProtection="1">
      <alignment vertical="center" wrapText="1"/>
    </xf>
    <xf numFmtId="0" fontId="0" fillId="0" borderId="0" xfId="0" applyBorder="1" applyProtection="1"/>
    <xf numFmtId="0" fontId="0" fillId="0" borderId="0" xfId="0" applyProtection="1"/>
    <xf numFmtId="0" fontId="0" fillId="0" borderId="0" xfId="0" applyBorder="1" applyAlignment="1" applyProtection="1">
      <protection locked="0"/>
    </xf>
    <xf numFmtId="0" fontId="0" fillId="0" borderId="0" xfId="0" applyBorder="1" applyProtection="1">
      <protection locked="0"/>
    </xf>
    <xf numFmtId="0" fontId="0" fillId="0" borderId="0" xfId="0" applyProtection="1">
      <protection locked="0"/>
    </xf>
    <xf numFmtId="0" fontId="0" fillId="0" borderId="0" xfId="0"/>
    <xf numFmtId="0" fontId="2" fillId="2" borderId="1" xfId="0" applyFont="1" applyFill="1" applyBorder="1" applyAlignment="1" applyProtection="1">
      <alignment horizontal="center" vertical="center" wrapText="1"/>
      <protection locked="0"/>
    </xf>
    <xf numFmtId="0" fontId="3" fillId="0" borderId="0" xfId="0" applyFont="1"/>
    <xf numFmtId="0" fontId="1" fillId="3" borderId="1" xfId="0" applyFont="1" applyFill="1" applyBorder="1" applyAlignment="1">
      <alignment horizontal="center" vertical="center"/>
    </xf>
    <xf numFmtId="14" fontId="6" fillId="2" borderId="1" xfId="0" applyNumberFormat="1" applyFont="1" applyFill="1" applyBorder="1" applyAlignment="1">
      <alignment horizontal="center" vertical="center"/>
    </xf>
    <xf numFmtId="0" fontId="1" fillId="3" borderId="6" xfId="0" applyFont="1" applyFill="1" applyBorder="1" applyAlignment="1">
      <alignment horizontal="center" vertical="center"/>
    </xf>
    <xf numFmtId="0" fontId="6" fillId="2" borderId="1" xfId="0" applyFont="1" applyFill="1" applyBorder="1" applyAlignment="1">
      <alignment horizontal="center" vertical="center"/>
    </xf>
    <xf numFmtId="0" fontId="1" fillId="3" borderId="5" xfId="0" applyFont="1" applyFill="1" applyBorder="1" applyAlignment="1">
      <alignment horizontal="center" vertical="center"/>
    </xf>
    <xf numFmtId="0" fontId="0" fillId="2" borderId="1" xfId="0" applyFill="1" applyBorder="1" applyAlignment="1">
      <alignment horizontal="center" vertical="center"/>
    </xf>
    <xf numFmtId="0" fontId="6" fillId="0" borderId="0" xfId="0" applyFont="1"/>
    <xf numFmtId="0" fontId="2" fillId="0" borderId="0" xfId="0" applyFont="1"/>
    <xf numFmtId="0" fontId="7" fillId="3" borderId="13" xfId="0" applyFont="1" applyFill="1" applyBorder="1" applyAlignment="1">
      <alignment horizontal="center" vertical="center"/>
    </xf>
    <xf numFmtId="0" fontId="8" fillId="3" borderId="14"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7" fillId="3" borderId="1" xfId="0" applyFont="1" applyFill="1" applyBorder="1" applyAlignment="1">
      <alignment horizontal="center" vertical="center" wrapText="1"/>
    </xf>
    <xf numFmtId="0" fontId="7" fillId="3" borderId="1" xfId="0" applyFont="1" applyFill="1" applyBorder="1" applyAlignment="1">
      <alignment horizontal="center" vertical="center"/>
    </xf>
    <xf numFmtId="0" fontId="11" fillId="0" borderId="15" xfId="0" applyFont="1" applyBorder="1" applyAlignment="1">
      <alignment horizontal="justify" vertical="center" wrapText="1"/>
    </xf>
    <xf numFmtId="1" fontId="11" fillId="0" borderId="16" xfId="0" applyNumberFormat="1" applyFont="1" applyBorder="1" applyAlignment="1">
      <alignment horizontal="center" vertical="center"/>
    </xf>
    <xf numFmtId="0" fontId="3" fillId="0" borderId="0" xfId="0" applyFont="1" applyAlignment="1">
      <alignment vertical="center"/>
    </xf>
    <xf numFmtId="0" fontId="0" fillId="0" borderId="0" xfId="0" applyAlignment="1">
      <alignment vertical="center"/>
    </xf>
    <xf numFmtId="0" fontId="11" fillId="0" borderId="18" xfId="0" applyFont="1" applyBorder="1" applyAlignment="1">
      <alignment horizontal="justify" vertical="center" wrapText="1"/>
    </xf>
    <xf numFmtId="1" fontId="11" fillId="0" borderId="19" xfId="0" applyNumberFormat="1" applyFont="1" applyBorder="1" applyAlignment="1">
      <alignment horizontal="center" vertical="center"/>
    </xf>
    <xf numFmtId="0" fontId="11" fillId="0" borderId="0" xfId="0" applyFont="1" applyAlignment="1">
      <alignment vertical="center" wrapText="1"/>
    </xf>
    <xf numFmtId="0" fontId="11" fillId="6" borderId="1" xfId="0" applyFont="1" applyFill="1" applyBorder="1" applyAlignment="1">
      <alignment horizontal="center" vertical="center" wrapText="1"/>
    </xf>
    <xf numFmtId="0" fontId="11" fillId="0" borderId="22" xfId="0" applyFont="1" applyBorder="1" applyAlignment="1">
      <alignment horizontal="justify" vertical="center" wrapText="1"/>
    </xf>
    <xf numFmtId="1" fontId="11" fillId="0" borderId="23" xfId="0" applyNumberFormat="1" applyFont="1" applyBorder="1" applyAlignment="1">
      <alignment horizontal="center" vertical="center"/>
    </xf>
    <xf numFmtId="0" fontId="5" fillId="0" borderId="0" xfId="0" applyFont="1" applyAlignment="1">
      <alignment vertical="center" wrapText="1"/>
    </xf>
    <xf numFmtId="0" fontId="7" fillId="0" borderId="1" xfId="0" applyFont="1" applyBorder="1" applyAlignment="1">
      <alignment horizontal="left" vertical="center"/>
    </xf>
    <xf numFmtId="0" fontId="7" fillId="0" borderId="1" xfId="0" applyFont="1" applyBorder="1" applyAlignment="1">
      <alignment vertical="center"/>
    </xf>
    <xf numFmtId="0" fontId="7" fillId="0" borderId="3" xfId="0" applyFont="1" applyBorder="1" applyAlignment="1">
      <alignment vertical="center"/>
    </xf>
    <xf numFmtId="0" fontId="7" fillId="0" borderId="14" xfId="0" applyFont="1" applyBorder="1" applyAlignment="1">
      <alignment horizontal="left" vertical="center"/>
    </xf>
    <xf numFmtId="0" fontId="7" fillId="0" borderId="0" xfId="0" applyFont="1" applyAlignment="1">
      <alignment vertical="center"/>
    </xf>
    <xf numFmtId="0" fontId="11" fillId="0" borderId="15" xfId="0" applyFont="1" applyBorder="1" applyAlignment="1">
      <alignment horizontal="justify" vertical="top" wrapText="1"/>
    </xf>
    <xf numFmtId="0" fontId="11" fillId="0" borderId="18" xfId="0" applyFont="1" applyBorder="1" applyAlignment="1">
      <alignment horizontal="justify" vertical="top" wrapText="1"/>
    </xf>
    <xf numFmtId="0" fontId="11" fillId="0" borderId="22" xfId="0" applyFont="1" applyBorder="1" applyAlignment="1">
      <alignment horizontal="justify" vertical="top" wrapText="1"/>
    </xf>
    <xf numFmtId="0" fontId="18" fillId="0" borderId="19" xfId="0" applyFont="1" applyBorder="1" applyAlignment="1" applyProtection="1">
      <alignment horizontal="center" vertical="center" wrapText="1"/>
      <protection locked="0"/>
    </xf>
    <xf numFmtId="0" fontId="7" fillId="2" borderId="11" xfId="0" applyFont="1" applyFill="1" applyBorder="1" applyAlignment="1" applyProtection="1">
      <alignment horizontal="center" vertical="center" wrapText="1"/>
      <protection locked="0"/>
    </xf>
    <xf numFmtId="0" fontId="7" fillId="0" borderId="19" xfId="0" applyFont="1" applyBorder="1" applyAlignment="1" applyProtection="1">
      <alignment horizontal="center" vertical="center" wrapText="1"/>
      <protection locked="0"/>
    </xf>
    <xf numFmtId="0" fontId="2" fillId="0" borderId="5" xfId="0" applyFont="1" applyBorder="1" applyAlignment="1" applyProtection="1">
      <alignment horizontal="center" vertical="top" wrapText="1"/>
      <protection locked="0"/>
    </xf>
    <xf numFmtId="0" fontId="2" fillId="0" borderId="6" xfId="0" applyFont="1" applyBorder="1" applyAlignment="1" applyProtection="1">
      <alignment horizontal="center" vertical="top" wrapText="1"/>
      <protection locked="0"/>
    </xf>
    <xf numFmtId="0" fontId="2" fillId="0" borderId="1" xfId="0" applyFont="1" applyBorder="1" applyAlignment="1" applyProtection="1">
      <alignment horizontal="center" vertical="top" wrapText="1"/>
      <protection locked="0"/>
    </xf>
    <xf numFmtId="0" fontId="3" fillId="0" borderId="5" xfId="0" applyFont="1" applyBorder="1" applyAlignment="1" applyProtection="1">
      <alignment horizontal="center"/>
      <protection locked="0"/>
    </xf>
    <xf numFmtId="0" fontId="3" fillId="0" borderId="10" xfId="0" applyFont="1" applyBorder="1" applyAlignment="1" applyProtection="1">
      <alignment horizontal="center"/>
      <protection locked="0"/>
    </xf>
    <xf numFmtId="0" fontId="3" fillId="0" borderId="6" xfId="0" applyFont="1" applyBorder="1" applyAlignment="1" applyProtection="1">
      <alignment horizontal="center"/>
      <protection locked="0"/>
    </xf>
    <xf numFmtId="0" fontId="3" fillId="0" borderId="1" xfId="0" applyFont="1" applyBorder="1" applyAlignment="1" applyProtection="1">
      <alignment horizontal="center"/>
      <protection locked="0"/>
    </xf>
    <xf numFmtId="0" fontId="3" fillId="0" borderId="1" xfId="0" applyFont="1" applyBorder="1" applyAlignment="1" applyProtection="1">
      <alignment horizontal="left" vertical="top" wrapText="1"/>
      <protection locked="0"/>
    </xf>
    <xf numFmtId="14" fontId="3" fillId="0" borderId="5" xfId="0" applyNumberFormat="1" applyFont="1" applyBorder="1" applyAlignment="1" applyProtection="1">
      <alignment horizontal="center"/>
      <protection locked="0"/>
    </xf>
    <xf numFmtId="0" fontId="3" fillId="0" borderId="12" xfId="0" applyFont="1" applyBorder="1" applyAlignment="1" applyProtection="1">
      <alignment horizontal="center"/>
      <protection locked="0"/>
    </xf>
    <xf numFmtId="0" fontId="3" fillId="0" borderId="0" xfId="0" applyFont="1" applyAlignment="1" applyProtection="1">
      <alignment horizontal="center"/>
      <protection locked="0"/>
    </xf>
    <xf numFmtId="0" fontId="3" fillId="0" borderId="13"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2" fillId="8" borderId="1"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4" xfId="0" applyFont="1" applyFill="1" applyBorder="1" applyAlignment="1">
      <alignment horizontal="center" vertical="center"/>
    </xf>
    <xf numFmtId="0" fontId="2" fillId="2" borderId="1" xfId="0" applyFont="1" applyFill="1" applyBorder="1" applyAlignment="1">
      <alignment horizontal="center" vertical="center"/>
    </xf>
    <xf numFmtId="0" fontId="3" fillId="0" borderId="1" xfId="0" applyFont="1" applyBorder="1" applyAlignment="1" applyProtection="1">
      <alignment horizontal="center" vertical="center"/>
      <protection locked="0"/>
    </xf>
    <xf numFmtId="0" fontId="10" fillId="0" borderId="1" xfId="0" applyFont="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19" fillId="0" borderId="11"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9" fillId="0" borderId="21" xfId="0" applyFont="1" applyBorder="1" applyAlignment="1">
      <alignment horizontal="center" vertical="center" wrapText="1"/>
    </xf>
    <xf numFmtId="0" fontId="9" fillId="0" borderId="20" xfId="0" applyFont="1" applyBorder="1" applyAlignment="1">
      <alignment horizontal="center" vertical="center" wrapText="1"/>
    </xf>
    <xf numFmtId="0" fontId="9" fillId="5" borderId="1"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12" fillId="6" borderId="11" xfId="0" applyFont="1" applyFill="1" applyBorder="1" applyAlignment="1">
      <alignment horizontal="center" vertical="center" wrapText="1"/>
    </xf>
    <xf numFmtId="0" fontId="12" fillId="6" borderId="13" xfId="0" applyFont="1" applyFill="1" applyBorder="1" applyAlignment="1">
      <alignment horizontal="center" vertical="center" wrapText="1"/>
    </xf>
    <xf numFmtId="0" fontId="3" fillId="0" borderId="11" xfId="0" applyFont="1" applyBorder="1" applyAlignment="1" applyProtection="1">
      <alignment horizontal="left" vertical="center" wrapText="1"/>
      <protection locked="0"/>
    </xf>
    <xf numFmtId="0" fontId="3" fillId="0" borderId="13" xfId="0" applyFont="1" applyBorder="1" applyAlignment="1" applyProtection="1">
      <alignment horizontal="left" vertical="center"/>
      <protection locked="0"/>
    </xf>
    <xf numFmtId="0" fontId="3" fillId="0" borderId="14" xfId="0" applyFont="1" applyBorder="1" applyAlignment="1" applyProtection="1">
      <alignment horizontal="left" vertical="center"/>
      <protection locked="0"/>
    </xf>
    <xf numFmtId="0" fontId="12" fillId="0" borderId="11" xfId="0" applyFont="1" applyBorder="1" applyAlignment="1" applyProtection="1">
      <alignment horizontal="center" vertical="center"/>
      <protection locked="0"/>
    </xf>
    <xf numFmtId="0" fontId="12" fillId="0" borderId="13" xfId="0" applyFont="1" applyBorder="1" applyAlignment="1" applyProtection="1">
      <alignment horizontal="center" vertical="center"/>
      <protection locked="0"/>
    </xf>
    <xf numFmtId="0" fontId="12" fillId="0" borderId="14" xfId="0" applyFont="1" applyBorder="1" applyAlignment="1" applyProtection="1">
      <alignment horizontal="center" vertical="center"/>
      <protection locked="0"/>
    </xf>
    <xf numFmtId="0" fontId="12" fillId="0" borderId="11"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4" fillId="0" borderId="1" xfId="0" applyFont="1" applyBorder="1" applyAlignment="1">
      <alignment horizontal="center" vertical="center" wrapText="1"/>
    </xf>
    <xf numFmtId="0" fontId="9" fillId="0" borderId="1" xfId="0" applyFont="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7" fillId="0" borderId="11" xfId="0" applyFont="1" applyBorder="1" applyAlignment="1">
      <alignment horizontal="center" vertical="center" wrapText="1"/>
    </xf>
    <xf numFmtId="0" fontId="7" fillId="0" borderId="13" xfId="0" applyFont="1" applyBorder="1" applyAlignment="1">
      <alignment horizontal="center" vertical="center" wrapText="1"/>
    </xf>
    <xf numFmtId="0" fontId="18" fillId="0" borderId="1" xfId="0" applyFont="1" applyBorder="1" applyAlignment="1" applyProtection="1">
      <alignment horizontal="center" vertical="center" wrapText="1"/>
      <protection locked="0"/>
    </xf>
    <xf numFmtId="0" fontId="18" fillId="0" borderId="11" xfId="0" applyFont="1" applyBorder="1" applyAlignment="1" applyProtection="1">
      <alignment horizontal="center" vertical="center" wrapText="1"/>
      <protection locked="0"/>
    </xf>
    <xf numFmtId="0" fontId="8" fillId="2" borderId="11" xfId="0" applyFont="1" applyFill="1" applyBorder="1" applyAlignment="1">
      <alignment horizontal="center" vertical="center"/>
    </xf>
    <xf numFmtId="0" fontId="8" fillId="2" borderId="13" xfId="0" applyFont="1" applyFill="1" applyBorder="1" applyAlignment="1">
      <alignment horizontal="center" vertical="center"/>
    </xf>
    <xf numFmtId="0" fontId="10" fillId="0" borderId="1"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1" fontId="12" fillId="0" borderId="17" xfId="0" applyNumberFormat="1" applyFont="1" applyBorder="1" applyAlignment="1">
      <alignment horizontal="center" vertical="center" wrapText="1"/>
    </xf>
    <xf numFmtId="1" fontId="12" fillId="0" borderId="20" xfId="0" applyNumberFormat="1" applyFont="1" applyBorder="1" applyAlignment="1">
      <alignment horizontal="center" vertical="center" wrapText="1"/>
    </xf>
    <xf numFmtId="0" fontId="13" fillId="0" borderId="11"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2" fillId="5" borderId="1" xfId="0" applyFont="1" applyFill="1" applyBorder="1" applyAlignment="1">
      <alignment horizontal="center" vertical="center"/>
    </xf>
    <xf numFmtId="0" fontId="7" fillId="3" borderId="11"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3" fillId="0" borderId="1" xfId="0" applyFont="1" applyBorder="1" applyAlignment="1" applyProtection="1">
      <alignment horizontal="left" vertical="center" wrapText="1"/>
      <protection locked="0"/>
    </xf>
    <xf numFmtId="0" fontId="3" fillId="0" borderId="1" xfId="0" applyFont="1" applyBorder="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9" fillId="0" borderId="1" xfId="0" applyFont="1" applyBorder="1" applyAlignment="1" applyProtection="1">
      <alignment horizontal="center" vertical="center" wrapText="1"/>
      <protection locked="0"/>
    </xf>
    <xf numFmtId="0" fontId="7" fillId="3" borderId="1" xfId="0" applyFont="1" applyFill="1" applyBorder="1" applyAlignment="1">
      <alignment horizontal="center" vertical="center" wrapText="1"/>
    </xf>
    <xf numFmtId="0" fontId="2" fillId="3" borderId="1" xfId="0" applyFont="1" applyFill="1" applyBorder="1" applyAlignment="1">
      <alignment horizontal="center"/>
    </xf>
    <xf numFmtId="0" fontId="2" fillId="3" borderId="5" xfId="0" applyFont="1" applyFill="1" applyBorder="1" applyAlignment="1">
      <alignment horizontal="center"/>
    </xf>
    <xf numFmtId="0" fontId="2" fillId="3" borderId="10" xfId="0" applyFont="1" applyFill="1" applyBorder="1" applyAlignment="1">
      <alignment horizontal="center"/>
    </xf>
    <xf numFmtId="0" fontId="2" fillId="3" borderId="6" xfId="0" applyFont="1" applyFill="1" applyBorder="1" applyAlignment="1">
      <alignment horizontal="center"/>
    </xf>
    <xf numFmtId="0" fontId="2" fillId="3" borderId="14" xfId="0" applyFont="1" applyFill="1" applyBorder="1" applyAlignment="1">
      <alignment horizontal="center"/>
    </xf>
    <xf numFmtId="0" fontId="2" fillId="3" borderId="1"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13" xfId="0" applyFont="1" applyFill="1" applyBorder="1" applyAlignment="1">
      <alignment horizontal="center" vertical="center" wrapText="1"/>
    </xf>
    <xf numFmtId="0" fontId="2" fillId="3" borderId="8" xfId="0" applyFont="1" applyFill="1" applyBorder="1" applyAlignment="1">
      <alignment horizontal="center"/>
    </xf>
    <xf numFmtId="0" fontId="2" fillId="3" borderId="13"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0" xfId="0" applyFont="1" applyFill="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14" fontId="2" fillId="2" borderId="5" xfId="0" applyNumberFormat="1" applyFont="1" applyFill="1" applyBorder="1" applyAlignment="1">
      <alignment horizontal="center" vertical="center"/>
    </xf>
    <xf numFmtId="0" fontId="4" fillId="3" borderId="1" xfId="0" applyFont="1" applyFill="1" applyBorder="1" applyAlignment="1" applyProtection="1">
      <alignment horizontal="left" vertical="center"/>
      <protection locked="0"/>
    </xf>
    <xf numFmtId="14" fontId="5" fillId="0" borderId="1" xfId="0" applyNumberFormat="1"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6" fillId="3" borderId="5" xfId="0" applyFont="1" applyFill="1" applyBorder="1" applyAlignment="1">
      <alignment horizontal="center"/>
    </xf>
    <xf numFmtId="0" fontId="6" fillId="3" borderId="10" xfId="0" applyFont="1" applyFill="1" applyBorder="1" applyAlignment="1">
      <alignment horizontal="center"/>
    </xf>
    <xf numFmtId="0" fontId="6" fillId="3" borderId="6" xfId="0" applyFont="1" applyFill="1" applyBorder="1" applyAlignment="1">
      <alignment horizontal="center"/>
    </xf>
    <xf numFmtId="0" fontId="4" fillId="2" borderId="5" xfId="0" applyFont="1" applyFill="1" applyBorder="1" applyAlignment="1">
      <alignment horizontal="right" vertical="center"/>
    </xf>
    <xf numFmtId="0" fontId="4" fillId="2" borderId="10" xfId="0" applyFont="1" applyFill="1" applyBorder="1" applyAlignment="1">
      <alignment horizontal="right" vertical="center"/>
    </xf>
    <xf numFmtId="0" fontId="4" fillId="2" borderId="6" xfId="0" applyFont="1" applyFill="1" applyBorder="1" applyAlignment="1">
      <alignment horizontal="right"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3" borderId="1" xfId="0" applyFont="1" applyFill="1" applyBorder="1" applyAlignment="1">
      <alignment horizont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49" fontId="2" fillId="2" borderId="5" xfId="0" applyNumberFormat="1" applyFont="1" applyFill="1" applyBorder="1" applyAlignment="1">
      <alignment horizontal="center" vertical="center"/>
    </xf>
    <xf numFmtId="49" fontId="2" fillId="2" borderId="6" xfId="0" applyNumberFormat="1" applyFont="1" applyFill="1" applyBorder="1" applyAlignment="1">
      <alignment horizontal="center" vertical="center"/>
    </xf>
    <xf numFmtId="0" fontId="7" fillId="0" borderId="1"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12" fillId="0" borderId="13" xfId="0" applyFont="1" applyBorder="1" applyAlignment="1">
      <alignment horizontal="center" vertical="top" wrapText="1"/>
    </xf>
    <xf numFmtId="0" fontId="12" fillId="0" borderId="14" xfId="0" applyFont="1" applyBorder="1" applyAlignment="1">
      <alignment horizontal="center" vertical="top" wrapText="1"/>
    </xf>
    <xf numFmtId="0" fontId="20" fillId="0" borderId="1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protection locked="0"/>
    </xf>
    <xf numFmtId="0" fontId="3" fillId="0" borderId="11" xfId="0" applyFont="1" applyBorder="1" applyAlignment="1" applyProtection="1">
      <alignment horizontal="center"/>
      <protection locked="0"/>
    </xf>
    <xf numFmtId="0" fontId="21" fillId="0" borderId="1" xfId="0" applyFont="1" applyBorder="1" applyAlignment="1" applyProtection="1">
      <alignment horizontal="center" vertical="center" wrapText="1"/>
      <protection locked="0"/>
    </xf>
    <xf numFmtId="0" fontId="21" fillId="0" borderId="11" xfId="0" applyFont="1" applyBorder="1" applyAlignment="1" applyProtection="1">
      <alignment horizontal="center" vertical="center" wrapText="1"/>
      <protection locked="0"/>
    </xf>
    <xf numFmtId="0" fontId="20" fillId="0" borderId="1" xfId="0" applyFont="1" applyBorder="1" applyAlignment="1" applyProtection="1">
      <alignment horizontal="center" vertical="center" wrapText="1"/>
      <protection locked="0"/>
    </xf>
    <xf numFmtId="0" fontId="20" fillId="0" borderId="1" xfId="0" applyFont="1" applyBorder="1" applyAlignment="1" applyProtection="1">
      <alignment horizontal="center" vertical="center"/>
      <protection locked="0"/>
    </xf>
    <xf numFmtId="0" fontId="20" fillId="0" borderId="11" xfId="0" applyFont="1" applyBorder="1" applyAlignment="1" applyProtection="1">
      <alignment horizontal="center" vertical="center"/>
      <protection locked="0"/>
    </xf>
    <xf numFmtId="0" fontId="3" fillId="0" borderId="11" xfId="0" applyFont="1" applyBorder="1" applyAlignment="1">
      <alignment horizontal="center"/>
    </xf>
    <xf numFmtId="0" fontId="3" fillId="0" borderId="13" xfId="0" applyFont="1" applyBorder="1" applyAlignment="1">
      <alignment horizontal="center"/>
    </xf>
    <xf numFmtId="0" fontId="22" fillId="0" borderId="1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4" xfId="0" applyFont="1" applyBorder="1" applyAlignment="1" applyProtection="1">
      <alignment horizontal="center" vertical="center" wrapText="1"/>
      <protection locked="0"/>
    </xf>
    <xf numFmtId="0" fontId="3" fillId="0" borderId="14" xfId="0" applyFont="1" applyBorder="1" applyAlignment="1" applyProtection="1">
      <alignment horizontal="center"/>
      <protection locked="0"/>
    </xf>
    <xf numFmtId="0" fontId="3" fillId="9" borderId="1" xfId="0" applyFont="1" applyFill="1" applyBorder="1" applyAlignment="1" applyProtection="1">
      <alignment horizontal="center" vertical="center" wrapText="1"/>
      <protection locked="0"/>
    </xf>
    <xf numFmtId="0" fontId="3" fillId="9" borderId="11" xfId="0"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top" wrapText="1"/>
      <protection locked="0"/>
    </xf>
    <xf numFmtId="0" fontId="3" fillId="0" borderId="11" xfId="0" applyFont="1" applyBorder="1" applyAlignment="1" applyProtection="1">
      <alignment horizontal="center" vertical="top" wrapText="1"/>
      <protection locked="0"/>
    </xf>
    <xf numFmtId="0" fontId="3" fillId="0" borderId="13" xfId="0" applyFont="1" applyBorder="1" applyAlignment="1" applyProtection="1">
      <alignment horizontal="center" vertical="top" wrapText="1"/>
      <protection locked="0"/>
    </xf>
    <xf numFmtId="14" fontId="14" fillId="0" borderId="1" xfId="0" applyNumberFormat="1"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14" fontId="3" fillId="0" borderId="5" xfId="0" applyNumberFormat="1"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10" fillId="0" borderId="11" xfId="0" applyFont="1" applyBorder="1" applyAlignment="1" applyProtection="1">
      <alignment horizontal="center" vertical="center" wrapText="1"/>
      <protection locked="0"/>
    </xf>
    <xf numFmtId="0" fontId="2" fillId="0" borderId="1" xfId="0" applyFont="1" applyBorder="1" applyAlignment="1" applyProtection="1">
      <alignment horizontal="left" vertical="center" wrapText="1"/>
      <protection locked="0"/>
    </xf>
    <xf numFmtId="0" fontId="9" fillId="4" borderId="1" xfId="0" applyFont="1" applyFill="1" applyBorder="1" applyAlignment="1" applyProtection="1">
      <alignment horizontal="center" vertical="center"/>
      <protection locked="0"/>
    </xf>
    <xf numFmtId="0" fontId="9" fillId="4" borderId="11" xfId="0" applyFont="1" applyFill="1" applyBorder="1" applyAlignment="1" applyProtection="1">
      <alignment horizontal="center" vertical="center"/>
      <protection locked="0"/>
    </xf>
    <xf numFmtId="0" fontId="10" fillId="0" borderId="1" xfId="0" applyFont="1" applyBorder="1" applyAlignment="1" applyProtection="1">
      <alignment horizontal="left" vertical="center" wrapText="1"/>
      <protection locked="0"/>
    </xf>
    <xf numFmtId="0" fontId="10" fillId="0" borderId="1" xfId="0" applyFont="1" applyBorder="1" applyAlignment="1" applyProtection="1">
      <alignment horizontal="left" vertical="center"/>
      <protection locked="0"/>
    </xf>
    <xf numFmtId="0" fontId="10" fillId="0" borderId="11" xfId="0" applyFont="1" applyBorder="1" applyAlignment="1" applyProtection="1">
      <alignment horizontal="left" vertical="center"/>
      <protection locked="0"/>
    </xf>
    <xf numFmtId="0" fontId="2" fillId="0" borderId="10" xfId="0" applyFont="1" applyBorder="1" applyAlignment="1" applyProtection="1">
      <alignment horizontal="center" vertical="top" wrapText="1"/>
      <protection locked="0"/>
    </xf>
    <xf numFmtId="0" fontId="3" fillId="0" borderId="5" xfId="0" applyFont="1" applyBorder="1" applyAlignment="1" applyProtection="1">
      <alignment horizontal="left" vertical="top" wrapText="1"/>
      <protection locked="0"/>
    </xf>
    <xf numFmtId="0" fontId="3" fillId="0" borderId="10"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10" fillId="0" borderId="13"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xf numFmtId="0" fontId="4" fillId="0" borderId="14" xfId="0" applyFont="1" applyBorder="1" applyAlignment="1" applyProtection="1">
      <alignment horizontal="left" vertical="top" wrapText="1"/>
      <protection locked="0"/>
    </xf>
    <xf numFmtId="0" fontId="2" fillId="8" borderId="5"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0" xfId="0" applyFont="1" applyFill="1" applyBorder="1" applyAlignment="1">
      <alignment horizontal="center" vertical="center"/>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9" fillId="5" borderId="13" xfId="0" applyFont="1" applyFill="1" applyBorder="1" applyAlignment="1">
      <alignment horizontal="center" vertical="center" wrapText="1"/>
    </xf>
    <xf numFmtId="0" fontId="9" fillId="5" borderId="14"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3" fillId="2" borderId="11" xfId="0" applyFont="1" applyFill="1" applyBorder="1" applyAlignment="1" applyProtection="1">
      <alignment horizontal="center" vertical="center" wrapText="1"/>
      <protection locked="0"/>
    </xf>
    <xf numFmtId="0" fontId="3" fillId="2" borderId="13" xfId="0" applyFont="1" applyFill="1" applyBorder="1" applyAlignment="1" applyProtection="1">
      <alignment horizontal="center" vertical="center" wrapText="1"/>
      <protection locked="0"/>
    </xf>
    <xf numFmtId="0" fontId="3" fillId="2" borderId="14" xfId="0" applyFont="1" applyFill="1" applyBorder="1" applyAlignment="1" applyProtection="1">
      <alignment horizontal="center" vertical="center" wrapText="1"/>
      <protection locked="0"/>
    </xf>
    <xf numFmtId="14" fontId="3" fillId="0" borderId="11" xfId="0" applyNumberFormat="1" applyFont="1" applyBorder="1" applyAlignment="1" applyProtection="1">
      <alignment horizontal="center" vertical="center"/>
      <protection locked="0"/>
    </xf>
    <xf numFmtId="0" fontId="3" fillId="0" borderId="13" xfId="0" applyFont="1" applyBorder="1" applyAlignment="1" applyProtection="1">
      <alignment horizontal="center"/>
      <protection locked="0"/>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9" fillId="0" borderId="13" xfId="0" applyFont="1" applyBorder="1" applyAlignment="1" applyProtection="1">
      <alignment horizontal="center" vertical="center"/>
      <protection locked="0"/>
    </xf>
    <xf numFmtId="0" fontId="9" fillId="0" borderId="14" xfId="0" applyFont="1" applyBorder="1" applyAlignment="1" applyProtection="1">
      <alignment horizontal="center" vertical="center"/>
      <protection locked="0"/>
    </xf>
    <xf numFmtId="0" fontId="10" fillId="2" borderId="11"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1" fontId="12" fillId="0" borderId="24" xfId="0" applyNumberFormat="1" applyFont="1" applyBorder="1" applyAlignment="1">
      <alignment horizontal="center" vertical="center" wrapText="1"/>
    </xf>
    <xf numFmtId="0" fontId="12" fillId="5" borderId="11" xfId="0" applyFont="1" applyFill="1" applyBorder="1" applyAlignment="1">
      <alignment horizontal="center" vertical="center"/>
    </xf>
    <xf numFmtId="0" fontId="12" fillId="5" borderId="13" xfId="0" applyFont="1" applyFill="1" applyBorder="1" applyAlignment="1">
      <alignment horizontal="center" vertical="center"/>
    </xf>
    <xf numFmtId="0" fontId="12" fillId="5" borderId="14" xfId="0" applyFont="1" applyFill="1" applyBorder="1" applyAlignment="1">
      <alignment horizontal="center" vertical="center"/>
    </xf>
    <xf numFmtId="0" fontId="2" fillId="0" borderId="14"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9" fillId="0" borderId="13" xfId="0" applyFont="1" applyBorder="1" applyAlignment="1" applyProtection="1">
      <alignment horizontal="center" vertical="center" wrapText="1"/>
      <protection locked="0"/>
    </xf>
    <xf numFmtId="0" fontId="9" fillId="0" borderId="14"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3" fillId="0" borderId="11" xfId="0" applyFont="1" applyFill="1" applyBorder="1" applyAlignment="1" applyProtection="1">
      <alignment horizontal="center" vertical="center" wrapText="1"/>
      <protection locked="0"/>
    </xf>
    <xf numFmtId="0" fontId="3" fillId="0" borderId="14" xfId="0" applyFont="1" applyFill="1" applyBorder="1" applyAlignment="1" applyProtection="1">
      <alignment horizontal="center" vertical="center" wrapText="1"/>
      <protection locked="0"/>
    </xf>
    <xf numFmtId="0" fontId="2" fillId="8" borderId="1" xfId="0" applyFont="1" applyFill="1" applyBorder="1" applyAlignment="1" applyProtection="1">
      <alignment horizontal="center" vertical="center" wrapText="1"/>
    </xf>
    <xf numFmtId="0" fontId="2" fillId="2" borderId="14" xfId="0" applyFont="1" applyFill="1" applyBorder="1" applyAlignment="1" applyProtection="1">
      <alignment horizontal="center" vertical="center" wrapText="1"/>
    </xf>
    <xf numFmtId="0" fontId="2" fillId="2" borderId="14" xfId="0" applyFont="1" applyFill="1" applyBorder="1" applyAlignment="1" applyProtection="1">
      <alignment horizontal="center" vertical="center"/>
    </xf>
    <xf numFmtId="0" fontId="2" fillId="2" borderId="1" xfId="0" applyFont="1" applyFill="1" applyBorder="1" applyAlignment="1" applyProtection="1">
      <alignment horizontal="center" vertical="center"/>
    </xf>
    <xf numFmtId="0" fontId="10" fillId="0" borderId="1" xfId="0" applyFont="1" applyFill="1" applyBorder="1" applyAlignment="1" applyProtection="1">
      <alignment horizontal="center" vertical="center" wrapText="1"/>
      <protection locked="0"/>
    </xf>
    <xf numFmtId="0" fontId="10" fillId="0" borderId="11"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7" fillId="2" borderId="1" xfId="0" applyFont="1" applyFill="1" applyBorder="1" applyAlignment="1" applyProtection="1">
      <alignment horizontal="center" vertical="center" wrapText="1"/>
      <protection locked="0"/>
    </xf>
    <xf numFmtId="0" fontId="17" fillId="2" borderId="11" xfId="0" applyFont="1" applyFill="1" applyBorder="1" applyAlignment="1" applyProtection="1">
      <alignment horizontal="center" vertical="center" wrapText="1"/>
      <protection locked="0"/>
    </xf>
    <xf numFmtId="0" fontId="9" fillId="0" borderId="21" xfId="0" applyFont="1" applyBorder="1" applyAlignment="1" applyProtection="1">
      <alignment horizontal="center" vertical="center" wrapText="1"/>
    </xf>
    <xf numFmtId="0" fontId="9" fillId="0" borderId="20" xfId="0" applyFont="1" applyBorder="1" applyAlignment="1" applyProtection="1">
      <alignment horizontal="center" vertical="center" wrapText="1"/>
    </xf>
    <xf numFmtId="0" fontId="9" fillId="5" borderId="1" xfId="0" applyFont="1" applyFill="1" applyBorder="1" applyAlignment="1" applyProtection="1">
      <alignment horizontal="center" vertical="center" wrapText="1"/>
    </xf>
    <xf numFmtId="0" fontId="9" fillId="5" borderId="11" xfId="0" applyFont="1" applyFill="1" applyBorder="1" applyAlignment="1" applyProtection="1">
      <alignment horizontal="center" vertical="center" wrapText="1"/>
    </xf>
    <xf numFmtId="0" fontId="12" fillId="0" borderId="13" xfId="0" applyFont="1" applyBorder="1" applyAlignment="1" applyProtection="1">
      <alignment horizontal="center" vertical="top" wrapText="1"/>
    </xf>
    <xf numFmtId="0" fontId="12" fillId="0" borderId="14" xfId="0" applyFont="1" applyBorder="1" applyAlignment="1" applyProtection="1">
      <alignment horizontal="center" vertical="top" wrapText="1"/>
    </xf>
    <xf numFmtId="0" fontId="12" fillId="6" borderId="1" xfId="0" applyFont="1" applyFill="1" applyBorder="1" applyAlignment="1" applyProtection="1">
      <alignment horizontal="center" vertical="center" wrapText="1"/>
    </xf>
    <xf numFmtId="0" fontId="12" fillId="6" borderId="11" xfId="0" applyFont="1" applyFill="1" applyBorder="1" applyAlignment="1" applyProtection="1">
      <alignment horizontal="center" vertical="center" wrapText="1"/>
    </xf>
    <xf numFmtId="0" fontId="4" fillId="0" borderId="1" xfId="0" applyFont="1" applyBorder="1" applyAlignment="1" applyProtection="1">
      <alignment horizontal="center" vertical="center" wrapText="1"/>
    </xf>
    <xf numFmtId="0" fontId="7" fillId="0" borderId="11" xfId="0" applyFont="1" applyBorder="1" applyAlignment="1" applyProtection="1">
      <alignment horizontal="center" vertical="center" wrapText="1"/>
    </xf>
    <xf numFmtId="0" fontId="7" fillId="0" borderId="13" xfId="0" applyFont="1" applyBorder="1" applyAlignment="1" applyProtection="1">
      <alignment horizontal="center" vertical="center" wrapText="1"/>
    </xf>
    <xf numFmtId="0" fontId="3" fillId="0" borderId="0" xfId="0" applyFont="1" applyBorder="1" applyAlignment="1" applyProtection="1">
      <alignment horizontal="center"/>
      <protection locked="0"/>
    </xf>
    <xf numFmtId="0" fontId="2" fillId="3" borderId="11" xfId="0" applyFont="1" applyFill="1" applyBorder="1" applyAlignment="1" applyProtection="1">
      <alignment horizontal="center" vertical="center" wrapText="1"/>
    </xf>
    <xf numFmtId="0" fontId="2" fillId="3" borderId="14" xfId="0" applyFont="1" applyFill="1" applyBorder="1" applyAlignment="1" applyProtection="1">
      <alignment horizontal="center" vertical="center" wrapText="1"/>
    </xf>
    <xf numFmtId="0" fontId="7" fillId="3" borderId="14" xfId="0" applyFont="1" applyFill="1" applyBorder="1" applyAlignment="1" applyProtection="1">
      <alignment horizontal="center" vertical="center" wrapText="1"/>
    </xf>
    <xf numFmtId="0" fontId="7" fillId="3" borderId="1" xfId="0" applyFont="1" applyFill="1" applyBorder="1" applyAlignment="1" applyProtection="1">
      <alignment horizontal="center" vertical="center" wrapText="1"/>
    </xf>
    <xf numFmtId="0" fontId="2" fillId="3" borderId="1" xfId="0" applyFont="1" applyFill="1" applyBorder="1" applyAlignment="1" applyProtection="1">
      <alignment horizontal="center" vertical="center" wrapText="1"/>
    </xf>
    <xf numFmtId="0" fontId="12" fillId="6" borderId="13"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protection locked="0"/>
    </xf>
    <xf numFmtId="0" fontId="3" fillId="0" borderId="13" xfId="0" applyFont="1" applyFill="1" applyBorder="1" applyAlignment="1" applyProtection="1">
      <alignment horizontal="center" vertical="center" wrapText="1"/>
      <protection locked="0"/>
    </xf>
    <xf numFmtId="0" fontId="3" fillId="0" borderId="13" xfId="0" applyFont="1" applyFill="1" applyBorder="1" applyAlignment="1" applyProtection="1">
      <alignment horizontal="center" vertical="center"/>
      <protection locked="0"/>
    </xf>
    <xf numFmtId="0" fontId="3" fillId="0" borderId="14" xfId="0" applyFont="1" applyFill="1" applyBorder="1" applyAlignment="1" applyProtection="1">
      <alignment horizontal="center" vertical="center"/>
      <protection locked="0"/>
    </xf>
    <xf numFmtId="0" fontId="15" fillId="0" borderId="11" xfId="0" applyFont="1" applyBorder="1" applyAlignment="1" applyProtection="1">
      <alignment horizontal="center" vertical="center" wrapText="1"/>
      <protection locked="0"/>
    </xf>
    <xf numFmtId="0" fontId="15" fillId="0" borderId="13" xfId="0" applyFont="1" applyBorder="1" applyAlignment="1" applyProtection="1">
      <alignment horizontal="center" vertical="center" wrapText="1"/>
      <protection locked="0"/>
    </xf>
    <xf numFmtId="0" fontId="15" fillId="0" borderId="14" xfId="0" applyFont="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7" fillId="0" borderId="11"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xf>
    <xf numFmtId="0" fontId="8" fillId="2" borderId="13" xfId="0" applyFont="1" applyFill="1" applyBorder="1" applyAlignment="1" applyProtection="1">
      <alignment horizontal="center" vertical="center"/>
    </xf>
    <xf numFmtId="0" fontId="10" fillId="0" borderId="1" xfId="0" applyFont="1" applyFill="1" applyBorder="1" applyAlignment="1" applyProtection="1">
      <alignment horizontal="center" vertical="center"/>
      <protection locked="0"/>
    </xf>
    <xf numFmtId="0" fontId="10" fillId="0" borderId="11" xfId="0" applyFont="1" applyFill="1" applyBorder="1" applyAlignment="1" applyProtection="1">
      <alignment horizontal="center" vertical="center"/>
      <protection locked="0"/>
    </xf>
    <xf numFmtId="1" fontId="12" fillId="0" borderId="17" xfId="0" applyNumberFormat="1" applyFont="1" applyBorder="1" applyAlignment="1" applyProtection="1">
      <alignment horizontal="center" vertical="center" wrapText="1"/>
    </xf>
    <xf numFmtId="1" fontId="12" fillId="0" borderId="20" xfId="0" applyNumberFormat="1" applyFont="1" applyBorder="1" applyAlignment="1" applyProtection="1">
      <alignment horizontal="center" vertical="center" wrapText="1"/>
    </xf>
    <xf numFmtId="0" fontId="13" fillId="0" borderId="11" xfId="0" applyFont="1" applyBorder="1" applyAlignment="1" applyProtection="1">
      <alignment horizontal="center" vertical="center" wrapText="1"/>
    </xf>
    <xf numFmtId="0" fontId="13" fillId="0" borderId="13" xfId="0" applyFont="1" applyBorder="1" applyAlignment="1" applyProtection="1">
      <alignment horizontal="center" vertical="center" wrapText="1"/>
    </xf>
    <xf numFmtId="0" fontId="13" fillId="0" borderId="14" xfId="0" applyFont="1" applyBorder="1" applyAlignment="1" applyProtection="1">
      <alignment horizontal="center" vertical="center" wrapText="1"/>
    </xf>
    <xf numFmtId="0" fontId="12" fillId="5" borderId="1" xfId="0" applyFont="1" applyFill="1" applyBorder="1" applyAlignment="1" applyProtection="1">
      <alignment horizontal="center" vertical="center"/>
    </xf>
    <xf numFmtId="0" fontId="3" fillId="0" borderId="11" xfId="0" applyFont="1" applyBorder="1" applyAlignment="1" applyProtection="1">
      <alignment horizontal="center"/>
    </xf>
    <xf numFmtId="0" fontId="3" fillId="0" borderId="13" xfId="0" applyFont="1" applyBorder="1" applyAlignment="1" applyProtection="1">
      <alignment horizontal="center"/>
    </xf>
    <xf numFmtId="0" fontId="2" fillId="3" borderId="1" xfId="0" applyFont="1" applyFill="1" applyBorder="1" applyAlignment="1" applyProtection="1">
      <alignment horizontal="center"/>
    </xf>
    <xf numFmtId="0" fontId="2" fillId="3" borderId="5" xfId="0" applyFont="1" applyFill="1" applyBorder="1" applyAlignment="1" applyProtection="1">
      <alignment horizontal="center"/>
    </xf>
    <xf numFmtId="0" fontId="2" fillId="3" borderId="10" xfId="0" applyFont="1" applyFill="1" applyBorder="1" applyAlignment="1" applyProtection="1">
      <alignment horizontal="center"/>
    </xf>
    <xf numFmtId="0" fontId="2" fillId="3" borderId="8" xfId="0" applyFont="1" applyFill="1" applyBorder="1" applyAlignment="1" applyProtection="1">
      <alignment horizontal="center"/>
    </xf>
    <xf numFmtId="0" fontId="2" fillId="3" borderId="6" xfId="0" applyFont="1" applyFill="1" applyBorder="1" applyAlignment="1" applyProtection="1">
      <alignment horizontal="center"/>
    </xf>
    <xf numFmtId="14" fontId="3" fillId="0" borderId="1" xfId="0" applyNumberFormat="1" applyFont="1" applyBorder="1" applyAlignment="1" applyProtection="1">
      <alignment horizontal="center" vertical="center"/>
      <protection locked="0"/>
    </xf>
    <xf numFmtId="0" fontId="2" fillId="3" borderId="1" xfId="0" applyFont="1" applyFill="1" applyBorder="1" applyAlignment="1" applyProtection="1">
      <alignment horizontal="center" vertical="center"/>
    </xf>
    <xf numFmtId="0" fontId="2" fillId="3" borderId="11" xfId="0" applyFont="1" applyFill="1" applyBorder="1" applyAlignment="1" applyProtection="1">
      <alignment horizontal="center" vertical="center"/>
    </xf>
    <xf numFmtId="0" fontId="2" fillId="3" borderId="14" xfId="0" applyFont="1" applyFill="1" applyBorder="1" applyAlignment="1" applyProtection="1">
      <alignment horizontal="center"/>
    </xf>
    <xf numFmtId="0" fontId="7" fillId="3" borderId="11" xfId="0" applyFont="1" applyFill="1" applyBorder="1" applyAlignment="1" applyProtection="1">
      <alignment horizontal="center" vertical="center" wrapText="1"/>
    </xf>
    <xf numFmtId="0" fontId="2" fillId="3" borderId="14" xfId="0" applyFont="1" applyFill="1" applyBorder="1" applyAlignment="1" applyProtection="1">
      <alignment horizontal="center" vertical="center"/>
    </xf>
    <xf numFmtId="0" fontId="2" fillId="3" borderId="13"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xf>
    <xf numFmtId="0" fontId="2" fillId="2" borderId="6" xfId="0" applyFont="1" applyFill="1" applyBorder="1" applyAlignment="1" applyProtection="1">
      <alignment horizontal="center" vertical="center"/>
    </xf>
    <xf numFmtId="14" fontId="2" fillId="2" borderId="5" xfId="0" applyNumberFormat="1" applyFont="1" applyFill="1" applyBorder="1" applyAlignment="1" applyProtection="1">
      <alignment horizontal="center" vertical="center"/>
    </xf>
    <xf numFmtId="0" fontId="6" fillId="3" borderId="5" xfId="0" applyFont="1" applyFill="1" applyBorder="1" applyAlignment="1" applyProtection="1">
      <alignment horizontal="center"/>
    </xf>
    <xf numFmtId="0" fontId="6" fillId="3" borderId="10" xfId="0" applyFont="1" applyFill="1" applyBorder="1" applyAlignment="1" applyProtection="1">
      <alignment horizontal="center"/>
    </xf>
    <xf numFmtId="0" fontId="6" fillId="3" borderId="6" xfId="0" applyFont="1" applyFill="1" applyBorder="1" applyAlignment="1" applyProtection="1">
      <alignment horizontal="center"/>
    </xf>
    <xf numFmtId="0" fontId="4" fillId="2" borderId="5" xfId="0" applyFont="1" applyFill="1" applyBorder="1" applyAlignment="1" applyProtection="1">
      <alignment horizontal="right" vertical="center"/>
    </xf>
    <xf numFmtId="0" fontId="4" fillId="2" borderId="10" xfId="0" applyFont="1" applyFill="1" applyBorder="1" applyAlignment="1" applyProtection="1">
      <alignment horizontal="right" vertical="center"/>
    </xf>
    <xf numFmtId="0" fontId="4" fillId="2" borderId="6" xfId="0" applyFont="1" applyFill="1" applyBorder="1" applyAlignment="1" applyProtection="1">
      <alignment horizontal="right" vertical="center"/>
    </xf>
    <xf numFmtId="0" fontId="6" fillId="2" borderId="5" xfId="0" applyFont="1" applyFill="1" applyBorder="1" applyAlignment="1" applyProtection="1">
      <alignment horizontal="center" vertical="center"/>
    </xf>
    <xf numFmtId="0" fontId="6" fillId="2" borderId="6" xfId="0" applyFont="1" applyFill="1" applyBorder="1" applyAlignment="1" applyProtection="1">
      <alignment horizontal="center" vertical="center"/>
    </xf>
    <xf numFmtId="0" fontId="6" fillId="3" borderId="1" xfId="0" applyFont="1" applyFill="1" applyBorder="1" applyAlignment="1" applyProtection="1">
      <alignment horizontal="center"/>
    </xf>
    <xf numFmtId="0" fontId="2" fillId="2" borderId="2" xfId="0" applyFont="1" applyFill="1" applyBorder="1" applyAlignment="1" applyProtection="1">
      <alignment horizontal="center" vertical="center"/>
    </xf>
    <xf numFmtId="0" fontId="2" fillId="2" borderId="3" xfId="0" applyFont="1" applyFill="1" applyBorder="1" applyAlignment="1" applyProtection="1">
      <alignment horizontal="center" vertical="center"/>
    </xf>
    <xf numFmtId="0" fontId="2" fillId="2" borderId="4" xfId="0" applyFont="1" applyFill="1" applyBorder="1" applyAlignment="1" applyProtection="1">
      <alignment horizontal="center" vertical="center"/>
    </xf>
    <xf numFmtId="0" fontId="2" fillId="2" borderId="7" xfId="0" applyFont="1" applyFill="1" applyBorder="1" applyAlignment="1" applyProtection="1">
      <alignment horizontal="center" vertical="center"/>
    </xf>
    <xf numFmtId="0" fontId="2" fillId="2" borderId="8" xfId="0" applyFont="1" applyFill="1" applyBorder="1" applyAlignment="1" applyProtection="1">
      <alignment horizontal="center" vertical="center"/>
    </xf>
    <xf numFmtId="0" fontId="2" fillId="2" borderId="9" xfId="0" applyFont="1" applyFill="1" applyBorder="1" applyAlignment="1" applyProtection="1">
      <alignment horizontal="center" vertical="center"/>
    </xf>
    <xf numFmtId="49" fontId="2" fillId="2" borderId="5" xfId="0" applyNumberFormat="1" applyFont="1" applyFill="1" applyBorder="1" applyAlignment="1" applyProtection="1">
      <alignment horizontal="center" vertical="center"/>
    </xf>
    <xf numFmtId="49" fontId="2" fillId="2" borderId="6" xfId="0" applyNumberFormat="1" applyFont="1" applyFill="1" applyBorder="1" applyAlignment="1" applyProtection="1">
      <alignment horizontal="center" vertical="center"/>
    </xf>
    <xf numFmtId="0" fontId="2" fillId="3" borderId="13" xfId="0" applyFont="1" applyFill="1" applyBorder="1" applyAlignment="1" applyProtection="1">
      <alignment horizontal="center" vertical="center"/>
    </xf>
    <xf numFmtId="0" fontId="2" fillId="3" borderId="12" xfId="0" applyFont="1" applyFill="1" applyBorder="1" applyAlignment="1" applyProtection="1">
      <alignment horizontal="center" vertical="center"/>
    </xf>
    <xf numFmtId="0" fontId="2" fillId="3" borderId="0" xfId="0" applyFont="1" applyFill="1" applyBorder="1" applyAlignment="1" applyProtection="1">
      <alignment horizontal="center" vertical="center"/>
    </xf>
    <xf numFmtId="0" fontId="2" fillId="3" borderId="7" xfId="0" applyFont="1" applyFill="1" applyBorder="1" applyAlignment="1" applyProtection="1">
      <alignment horizontal="center" vertical="center"/>
    </xf>
    <xf numFmtId="0" fontId="2" fillId="3" borderId="8" xfId="0" applyFont="1" applyFill="1" applyBorder="1" applyAlignment="1" applyProtection="1">
      <alignment horizontal="center" vertical="center"/>
    </xf>
    <xf numFmtId="0" fontId="3" fillId="2" borderId="1" xfId="0" applyFont="1" applyFill="1" applyBorder="1" applyAlignment="1" applyProtection="1">
      <alignment horizontal="center" vertical="center" wrapText="1"/>
      <protection locked="0"/>
    </xf>
    <xf numFmtId="0" fontId="3" fillId="2" borderId="11" xfId="0" applyFont="1" applyFill="1" applyBorder="1" applyAlignment="1" applyProtection="1">
      <alignment horizontal="center" vertical="center"/>
      <protection locked="0"/>
    </xf>
    <xf numFmtId="0" fontId="3" fillId="2" borderId="14" xfId="0" applyFont="1" applyFill="1" applyBorder="1" applyAlignment="1" applyProtection="1">
      <alignment horizontal="center" vertical="center"/>
      <protection locked="0"/>
    </xf>
    <xf numFmtId="0" fontId="7" fillId="0" borderId="5" xfId="0" applyFont="1" applyBorder="1" applyAlignment="1">
      <alignment horizontal="center" vertical="center"/>
    </xf>
    <xf numFmtId="0" fontId="7" fillId="0" borderId="10" xfId="0" applyFont="1" applyBorder="1" applyAlignment="1">
      <alignment horizontal="center" vertical="center"/>
    </xf>
    <xf numFmtId="0" fontId="7" fillId="0" borderId="6" xfId="0" applyFont="1" applyBorder="1" applyAlignment="1">
      <alignment horizontal="center" vertical="center"/>
    </xf>
    <xf numFmtId="0" fontId="0" fillId="0" borderId="5"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2" fillId="8" borderId="5" xfId="0" applyFont="1" applyFill="1" applyBorder="1" applyAlignment="1">
      <alignment horizontal="center" wrapText="1"/>
    </xf>
    <xf numFmtId="0" fontId="2" fillId="8" borderId="10" xfId="0" applyFont="1" applyFill="1" applyBorder="1" applyAlignment="1">
      <alignment horizontal="center" wrapText="1"/>
    </xf>
    <xf numFmtId="0" fontId="2" fillId="8" borderId="6" xfId="0" applyFont="1" applyFill="1" applyBorder="1" applyAlignment="1">
      <alignment horizontal="center" wrapText="1"/>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6" xfId="0" applyFont="1" applyBorder="1" applyAlignment="1">
      <alignment horizontal="center" vertical="center"/>
    </xf>
    <xf numFmtId="0" fontId="5" fillId="0" borderId="5"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6" xfId="0" applyFont="1" applyBorder="1" applyAlignment="1">
      <alignment horizontal="center" vertical="center" wrapText="1"/>
    </xf>
    <xf numFmtId="0" fontId="11" fillId="0" borderId="13" xfId="0" applyFont="1" applyBorder="1" applyAlignment="1" applyProtection="1">
      <alignment horizontal="center" vertical="center" wrapText="1"/>
      <protection locked="0"/>
    </xf>
    <xf numFmtId="0" fontId="11" fillId="0" borderId="14" xfId="0" applyFont="1" applyBorder="1" applyAlignment="1" applyProtection="1">
      <alignment horizontal="center" vertical="center" wrapText="1"/>
      <protection locked="0"/>
    </xf>
    <xf numFmtId="0" fontId="11" fillId="0" borderId="11" xfId="0" applyFont="1" applyBorder="1" applyAlignment="1" applyProtection="1">
      <alignment horizontal="center" vertical="center"/>
      <protection locked="0"/>
    </xf>
    <xf numFmtId="0" fontId="11" fillId="0" borderId="14" xfId="0" applyFont="1" applyBorder="1" applyAlignment="1" applyProtection="1">
      <alignment horizontal="center" vertical="center"/>
      <protection locked="0"/>
    </xf>
    <xf numFmtId="0" fontId="23" fillId="0" borderId="1" xfId="0" applyFont="1" applyBorder="1" applyAlignment="1" applyProtection="1">
      <alignment horizontal="center" vertical="center" wrapText="1"/>
      <protection locked="0"/>
    </xf>
    <xf numFmtId="0" fontId="23" fillId="0" borderId="11"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0" borderId="11" xfId="0" applyFont="1" applyBorder="1" applyAlignment="1" applyProtection="1">
      <alignment horizontal="center" vertical="center" wrapText="1"/>
      <protection locked="0"/>
    </xf>
    <xf numFmtId="14" fontId="11" fillId="0" borderId="11" xfId="0" applyNumberFormat="1" applyFont="1" applyBorder="1" applyAlignment="1" applyProtection="1">
      <alignment horizontal="center" vertical="center"/>
      <protection locked="0"/>
    </xf>
    <xf numFmtId="0" fontId="11" fillId="0" borderId="13" xfId="0" applyFont="1" applyBorder="1" applyAlignment="1" applyProtection="1">
      <alignment horizontal="center" vertical="center"/>
      <protection locked="0"/>
    </xf>
    <xf numFmtId="0" fontId="11" fillId="0" borderId="1" xfId="0" applyFont="1" applyBorder="1" applyAlignment="1" applyProtection="1">
      <alignment vertical="center"/>
      <protection locked="0"/>
    </xf>
    <xf numFmtId="0" fontId="11" fillId="0" borderId="11" xfId="0" applyFont="1" applyBorder="1" applyAlignment="1" applyProtection="1">
      <alignment vertical="center"/>
      <protection locked="0"/>
    </xf>
    <xf numFmtId="0" fontId="4" fillId="0" borderId="1"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11" fillId="0" borderId="1" xfId="0" applyFont="1" applyBorder="1" applyAlignment="1" applyProtection="1">
      <alignment horizontal="left" vertical="center" wrapText="1"/>
      <protection locked="0"/>
    </xf>
    <xf numFmtId="0" fontId="11" fillId="0" borderId="1" xfId="0" applyFont="1" applyBorder="1" applyAlignment="1" applyProtection="1">
      <alignment horizontal="left" vertical="center"/>
      <protection locked="0"/>
    </xf>
    <xf numFmtId="0" fontId="11" fillId="0" borderId="11" xfId="0" applyFont="1" applyBorder="1" applyAlignment="1" applyProtection="1">
      <alignment horizontal="left" vertical="center"/>
      <protection locked="0"/>
    </xf>
    <xf numFmtId="0" fontId="11" fillId="0" borderId="1" xfId="0" applyFont="1" applyBorder="1" applyAlignment="1" applyProtection="1">
      <alignment horizontal="center" vertical="center"/>
      <protection locked="0"/>
    </xf>
    <xf numFmtId="0" fontId="7" fillId="2" borderId="1" xfId="0" applyFont="1" applyFill="1" applyBorder="1" applyAlignment="1" applyProtection="1">
      <alignment horizontal="center" vertical="center" wrapText="1"/>
      <protection locked="0"/>
    </xf>
    <xf numFmtId="0" fontId="7" fillId="2" borderId="11" xfId="0" applyFont="1" applyFill="1" applyBorder="1" applyAlignment="1" applyProtection="1">
      <alignment horizontal="center" vertical="center" wrapText="1"/>
      <protection locked="0"/>
    </xf>
    <xf numFmtId="0" fontId="11" fillId="0" borderId="1" xfId="0" applyFont="1" applyBorder="1" applyAlignment="1" applyProtection="1">
      <alignment vertical="center" wrapText="1"/>
      <protection locked="0"/>
    </xf>
    <xf numFmtId="0" fontId="11" fillId="0" borderId="11" xfId="0" applyFont="1" applyBorder="1" applyAlignment="1" applyProtection="1">
      <alignment vertical="center" wrapText="1"/>
      <protection locked="0"/>
    </xf>
    <xf numFmtId="0" fontId="23" fillId="0" borderId="1" xfId="0" applyFont="1" applyBorder="1" applyAlignment="1" applyProtection="1">
      <alignment horizontal="center" vertical="center"/>
      <protection locked="0"/>
    </xf>
    <xf numFmtId="0" fontId="23" fillId="0" borderId="11" xfId="0" applyFont="1" applyBorder="1" applyAlignment="1" applyProtection="1">
      <alignment horizontal="center" vertical="center"/>
      <protection locked="0"/>
    </xf>
    <xf numFmtId="14" fontId="11" fillId="0" borderId="11" xfId="0" applyNumberFormat="1" applyFont="1" applyBorder="1" applyAlignment="1" applyProtection="1">
      <alignment horizontal="center" vertical="center" wrapText="1"/>
      <protection locked="0"/>
    </xf>
    <xf numFmtId="0" fontId="6" fillId="0" borderId="1"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10" fillId="0" borderId="11" xfId="0" applyFont="1" applyBorder="1" applyAlignment="1" applyProtection="1">
      <alignment horizontal="center"/>
      <protection locked="0"/>
    </xf>
    <xf numFmtId="0" fontId="17" fillId="0" borderId="11" xfId="0" applyFont="1" applyBorder="1" applyAlignment="1" applyProtection="1">
      <alignment horizontal="center" vertical="center" wrapText="1"/>
      <protection locked="0"/>
    </xf>
    <xf numFmtId="0" fontId="17" fillId="0" borderId="13" xfId="0" applyFont="1" applyBorder="1" applyAlignment="1" applyProtection="1">
      <alignment horizontal="center" vertical="center" wrapText="1"/>
      <protection locked="0"/>
    </xf>
    <xf numFmtId="0" fontId="17" fillId="0" borderId="14" xfId="0" applyFont="1" applyBorder="1" applyAlignment="1" applyProtection="1">
      <alignment horizontal="center" vertical="center" wrapText="1"/>
      <protection locked="0"/>
    </xf>
    <xf numFmtId="0" fontId="17" fillId="0" borderId="1" xfId="0" applyFont="1" applyBorder="1" applyAlignment="1" applyProtection="1">
      <alignment horizontal="center" vertical="center" wrapText="1"/>
      <protection locked="0"/>
    </xf>
    <xf numFmtId="0" fontId="10" fillId="2" borderId="1" xfId="0" applyFont="1" applyFill="1" applyBorder="1" applyAlignment="1" applyProtection="1">
      <alignment horizontal="center"/>
      <protection locked="0"/>
    </xf>
    <xf numFmtId="0" fontId="10" fillId="2" borderId="11" xfId="0" applyFont="1" applyFill="1" applyBorder="1" applyAlignment="1" applyProtection="1">
      <alignment horizontal="center"/>
      <protection locked="0"/>
    </xf>
    <xf numFmtId="0" fontId="17" fillId="0" borderId="1" xfId="0" applyFont="1" applyBorder="1" applyAlignment="1" applyProtection="1">
      <alignment horizontal="center" vertical="center"/>
      <protection locked="0"/>
    </xf>
    <xf numFmtId="0" fontId="17" fillId="0" borderId="11" xfId="0" applyFont="1" applyBorder="1" applyAlignment="1" applyProtection="1">
      <alignment horizontal="center" vertical="center"/>
      <protection locked="0"/>
    </xf>
    <xf numFmtId="0" fontId="2" fillId="2" borderId="11" xfId="0" applyFont="1" applyFill="1" applyBorder="1" applyAlignment="1" applyProtection="1">
      <alignment horizontal="center" vertical="center" wrapText="1"/>
      <protection locked="0"/>
    </xf>
    <xf numFmtId="0" fontId="2" fillId="2" borderId="13" xfId="0" applyFont="1" applyFill="1" applyBorder="1" applyAlignment="1" applyProtection="1">
      <alignment horizontal="center" vertical="center" wrapText="1"/>
      <protection locked="0"/>
    </xf>
    <xf numFmtId="0" fontId="2" fillId="2" borderId="14" xfId="0" applyFont="1" applyFill="1" applyBorder="1" applyAlignment="1" applyProtection="1">
      <alignment horizontal="center" vertical="center" wrapText="1"/>
      <protection locked="0"/>
    </xf>
    <xf numFmtId="17" fontId="3" fillId="2" borderId="1" xfId="0" applyNumberFormat="1"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18" fillId="3" borderId="1"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0" fillId="0" borderId="1" xfId="0" applyBorder="1" applyAlignment="1" applyProtection="1">
      <alignment horizontal="center" vertical="center"/>
      <protection locked="0"/>
    </xf>
    <xf numFmtId="0" fontId="24" fillId="0" borderId="5" xfId="1" applyBorder="1" applyAlignment="1">
      <alignment horizontal="center" vertical="center"/>
    </xf>
    <xf numFmtId="0" fontId="24" fillId="0" borderId="1" xfId="1" applyBorder="1" applyAlignment="1">
      <alignment horizontal="center" vertical="center"/>
    </xf>
    <xf numFmtId="0" fontId="7" fillId="0" borderId="1" xfId="0" applyFont="1" applyBorder="1" applyAlignment="1">
      <alignment horizontal="center" vertical="center"/>
    </xf>
    <xf numFmtId="0" fontId="2" fillId="8" borderId="1" xfId="0" applyFont="1" applyFill="1" applyBorder="1" applyAlignment="1">
      <alignment horizontal="center" wrapText="1"/>
    </xf>
    <xf numFmtId="0" fontId="5" fillId="0" borderId="14" xfId="0" applyFont="1" applyBorder="1" applyAlignment="1">
      <alignment horizontal="center" vertical="center"/>
    </xf>
    <xf numFmtId="0" fontId="5" fillId="0" borderId="1" xfId="0" applyFont="1" applyBorder="1" applyAlignment="1">
      <alignment horizontal="center" vertical="center" wrapText="1"/>
    </xf>
    <xf numFmtId="0" fontId="2" fillId="0" borderId="11" xfId="0" applyFont="1" applyBorder="1" applyAlignment="1" applyProtection="1">
      <alignment horizontal="center" vertical="top" wrapText="1"/>
      <protection locked="0"/>
    </xf>
    <xf numFmtId="0" fontId="2" fillId="0" borderId="13" xfId="0" applyFont="1" applyBorder="1" applyAlignment="1" applyProtection="1">
      <alignment horizontal="center" vertical="top" wrapText="1"/>
      <protection locked="0"/>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5" fillId="0" borderId="1" xfId="0" applyFont="1" applyBorder="1" applyAlignment="1" applyProtection="1">
      <alignment horizontal="center" vertical="center" wrapText="1"/>
      <protection locked="0"/>
    </xf>
    <xf numFmtId="0" fontId="13" fillId="0" borderId="13" xfId="0" applyFont="1" applyBorder="1" applyAlignment="1" applyProtection="1">
      <alignment horizontal="center" vertical="center" wrapText="1"/>
      <protection locked="0"/>
    </xf>
  </cellXfs>
  <cellStyles count="2">
    <cellStyle name="Hipervínculo" xfId="1" builtinId="8"/>
    <cellStyle name="Normal" xfId="0" builtinId="0"/>
  </cellStyles>
  <dxfs count="168">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325938</xdr:colOff>
      <xdr:row>0</xdr:row>
      <xdr:rowOff>148648</xdr:rowOff>
    </xdr:from>
    <xdr:to>
      <xdr:col>0</xdr:col>
      <xdr:colOff>1228317</xdr:colOff>
      <xdr:row>3</xdr:row>
      <xdr:rowOff>150851</xdr:rowOff>
    </xdr:to>
    <xdr:pic>
      <xdr:nvPicPr>
        <xdr:cNvPr id="2" name="Imagen 16">
          <a:extLst>
            <a:ext uri="{FF2B5EF4-FFF2-40B4-BE49-F238E27FC236}">
              <a16:creationId xmlns:a16="http://schemas.microsoft.com/office/drawing/2014/main" id="{7F3C11CF-9522-41CE-907E-77F99031D5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148648"/>
          <a:ext cx="902379" cy="10309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325938</xdr:colOff>
      <xdr:row>0</xdr:row>
      <xdr:rowOff>148648</xdr:rowOff>
    </xdr:from>
    <xdr:to>
      <xdr:col>0</xdr:col>
      <xdr:colOff>1228317</xdr:colOff>
      <xdr:row>3</xdr:row>
      <xdr:rowOff>150851</xdr:rowOff>
    </xdr:to>
    <xdr:pic>
      <xdr:nvPicPr>
        <xdr:cNvPr id="2" name="Imagen 16">
          <a:extLst>
            <a:ext uri="{FF2B5EF4-FFF2-40B4-BE49-F238E27FC236}">
              <a16:creationId xmlns:a16="http://schemas.microsoft.com/office/drawing/2014/main" id="{7E265561-2C22-49BB-B38F-D1643FEA42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148648"/>
          <a:ext cx="902379" cy="103090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325938</xdr:colOff>
      <xdr:row>0</xdr:row>
      <xdr:rowOff>148648</xdr:rowOff>
    </xdr:from>
    <xdr:to>
      <xdr:col>0</xdr:col>
      <xdr:colOff>1228317</xdr:colOff>
      <xdr:row>3</xdr:row>
      <xdr:rowOff>150851</xdr:rowOff>
    </xdr:to>
    <xdr:pic>
      <xdr:nvPicPr>
        <xdr:cNvPr id="2" name="Imagen 16">
          <a:extLst>
            <a:ext uri="{FF2B5EF4-FFF2-40B4-BE49-F238E27FC236}">
              <a16:creationId xmlns:a16="http://schemas.microsoft.com/office/drawing/2014/main" id="{70328E28-0E16-4EC2-9DF0-9DE07C6BB1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148648"/>
          <a:ext cx="902379" cy="103090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325938</xdr:colOff>
      <xdr:row>0</xdr:row>
      <xdr:rowOff>148648</xdr:rowOff>
    </xdr:from>
    <xdr:to>
      <xdr:col>0</xdr:col>
      <xdr:colOff>1228317</xdr:colOff>
      <xdr:row>3</xdr:row>
      <xdr:rowOff>150851</xdr:rowOff>
    </xdr:to>
    <xdr:pic>
      <xdr:nvPicPr>
        <xdr:cNvPr id="2" name="Imagen 16">
          <a:extLst>
            <a:ext uri="{FF2B5EF4-FFF2-40B4-BE49-F238E27FC236}">
              <a16:creationId xmlns:a16="http://schemas.microsoft.com/office/drawing/2014/main" id="{65E934D0-FAA6-4593-AF9B-352C975AEA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148648"/>
          <a:ext cx="902379" cy="103090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325938</xdr:colOff>
      <xdr:row>0</xdr:row>
      <xdr:rowOff>148648</xdr:rowOff>
    </xdr:from>
    <xdr:to>
      <xdr:col>0</xdr:col>
      <xdr:colOff>1228317</xdr:colOff>
      <xdr:row>3</xdr:row>
      <xdr:rowOff>150851</xdr:rowOff>
    </xdr:to>
    <xdr:pic>
      <xdr:nvPicPr>
        <xdr:cNvPr id="2" name="Imagen 16">
          <a:extLst>
            <a:ext uri="{FF2B5EF4-FFF2-40B4-BE49-F238E27FC236}">
              <a16:creationId xmlns:a16="http://schemas.microsoft.com/office/drawing/2014/main" id="{43BAB1F9-D4C2-4A48-B78D-A1B7285070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148648"/>
          <a:ext cx="902379" cy="103090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325938</xdr:colOff>
      <xdr:row>0</xdr:row>
      <xdr:rowOff>148648</xdr:rowOff>
    </xdr:from>
    <xdr:to>
      <xdr:col>0</xdr:col>
      <xdr:colOff>1228317</xdr:colOff>
      <xdr:row>3</xdr:row>
      <xdr:rowOff>150851</xdr:rowOff>
    </xdr:to>
    <xdr:pic>
      <xdr:nvPicPr>
        <xdr:cNvPr id="2" name="Imagen 16">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148648"/>
          <a:ext cx="902379" cy="103090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325938</xdr:colOff>
      <xdr:row>0</xdr:row>
      <xdr:rowOff>148648</xdr:rowOff>
    </xdr:from>
    <xdr:to>
      <xdr:col>0</xdr:col>
      <xdr:colOff>1228317</xdr:colOff>
      <xdr:row>3</xdr:row>
      <xdr:rowOff>150851</xdr:rowOff>
    </xdr:to>
    <xdr:pic>
      <xdr:nvPicPr>
        <xdr:cNvPr id="2" name="Imagen 16">
          <a:extLst>
            <a:ext uri="{FF2B5EF4-FFF2-40B4-BE49-F238E27FC236}">
              <a16:creationId xmlns:a16="http://schemas.microsoft.com/office/drawing/2014/main" id="{A86F74FB-B469-41DA-B929-D5AD35D584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148648"/>
          <a:ext cx="902379" cy="103090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325938</xdr:colOff>
      <xdr:row>0</xdr:row>
      <xdr:rowOff>148648</xdr:rowOff>
    </xdr:from>
    <xdr:to>
      <xdr:col>0</xdr:col>
      <xdr:colOff>1228317</xdr:colOff>
      <xdr:row>3</xdr:row>
      <xdr:rowOff>150851</xdr:rowOff>
    </xdr:to>
    <xdr:pic>
      <xdr:nvPicPr>
        <xdr:cNvPr id="2" name="Imagen 16">
          <a:extLst>
            <a:ext uri="{FF2B5EF4-FFF2-40B4-BE49-F238E27FC236}">
              <a16:creationId xmlns:a16="http://schemas.microsoft.com/office/drawing/2014/main" id="{9EC56455-3C7E-48CB-9E62-4BD88FFAEA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148648"/>
          <a:ext cx="902379" cy="103090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325938</xdr:colOff>
      <xdr:row>0</xdr:row>
      <xdr:rowOff>148648</xdr:rowOff>
    </xdr:from>
    <xdr:to>
      <xdr:col>0</xdr:col>
      <xdr:colOff>1228317</xdr:colOff>
      <xdr:row>3</xdr:row>
      <xdr:rowOff>150851</xdr:rowOff>
    </xdr:to>
    <xdr:pic>
      <xdr:nvPicPr>
        <xdr:cNvPr id="2" name="Imagen 16">
          <a:extLst>
            <a:ext uri="{FF2B5EF4-FFF2-40B4-BE49-F238E27FC236}">
              <a16:creationId xmlns:a16="http://schemas.microsoft.com/office/drawing/2014/main" id="{A712B6F3-53D4-4CFB-8ED5-92A43F69A0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148648"/>
          <a:ext cx="902379" cy="1030903"/>
        </a:xfrm>
        <a:prstGeom prst="rect">
          <a:avLst/>
        </a:prstGeom>
      </xdr:spPr>
    </xdr:pic>
    <xdr:clientData/>
  </xdr:twoCellAnchor>
  <xdr:twoCellAnchor>
    <xdr:from>
      <xdr:col>9</xdr:col>
      <xdr:colOff>1428750</xdr:colOff>
      <xdr:row>25</xdr:row>
      <xdr:rowOff>1</xdr:rowOff>
    </xdr:from>
    <xdr:to>
      <xdr:col>10</xdr:col>
      <xdr:colOff>0</xdr:colOff>
      <xdr:row>25</xdr:row>
      <xdr:rowOff>15875</xdr:rowOff>
    </xdr:to>
    <xdr:cxnSp macro="">
      <xdr:nvCxnSpPr>
        <xdr:cNvPr id="3" name="Conector recto 54">
          <a:extLst>
            <a:ext uri="{FF2B5EF4-FFF2-40B4-BE49-F238E27FC236}">
              <a16:creationId xmlns:a16="http://schemas.microsoft.com/office/drawing/2014/main" id="{CD99C0AE-3ED8-4A47-8707-444C225918FC}"/>
            </a:ext>
          </a:extLst>
        </xdr:cNvPr>
        <xdr:cNvCxnSpPr/>
      </xdr:nvCxnSpPr>
      <xdr:spPr>
        <a:xfrm flipV="1">
          <a:off x="17240250" y="11668126"/>
          <a:ext cx="266700" cy="158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mailto:carolinam@idipron.gov.co" TargetMode="External"/><Relationship Id="rId1" Type="http://schemas.openxmlformats.org/officeDocument/2006/relationships/hyperlink" Target="mailto:dianach@idipron.gov.co"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678E5-AF07-46DE-AAE0-667977B289CF}">
  <dimension ref="A1:AP22"/>
  <sheetViews>
    <sheetView topLeftCell="A16" zoomScale="70" zoomScaleNormal="70" workbookViewId="0">
      <selection activeCell="B46" sqref="B46"/>
    </sheetView>
  </sheetViews>
  <sheetFormatPr baseColWidth="10" defaultRowHeight="15" x14ac:dyDescent="0.25"/>
  <cols>
    <col min="1" max="6" width="32.5703125" style="34" customWidth="1"/>
    <col min="7" max="8" width="20.85546875" style="34" customWidth="1"/>
    <col min="9" max="9" width="20.85546875" style="34" hidden="1" customWidth="1"/>
    <col min="10" max="10" width="25.42578125" style="34" customWidth="1"/>
    <col min="11" max="11" width="45.5703125" style="34" customWidth="1"/>
    <col min="12" max="12" width="53.7109375" style="34" customWidth="1"/>
    <col min="13" max="13" width="24.140625" style="34" bestFit="1" customWidth="1"/>
    <col min="14" max="14" width="0" style="34" hidden="1" customWidth="1"/>
    <col min="15" max="17" width="17.42578125" style="34" customWidth="1"/>
    <col min="18" max="18" width="19.7109375" style="34" customWidth="1"/>
    <col min="19" max="21" width="25.140625" style="34" customWidth="1"/>
    <col min="22" max="22" width="16.5703125" style="34" customWidth="1"/>
    <col min="23" max="31" width="25.42578125" style="34" customWidth="1"/>
    <col min="32" max="33" width="34.85546875" style="34" customWidth="1"/>
    <col min="34" max="41" width="11.42578125" style="34" hidden="1" customWidth="1"/>
    <col min="42" max="42" width="0" style="34" hidden="1" customWidth="1"/>
    <col min="43" max="16384" width="11.42578125" style="34"/>
  </cols>
  <sheetData>
    <row r="1" spans="1:42" ht="27" customHeight="1" x14ac:dyDescent="0.25">
      <c r="A1" s="91"/>
      <c r="B1" s="174" t="s">
        <v>0</v>
      </c>
      <c r="C1" s="175"/>
      <c r="D1" s="175"/>
      <c r="E1" s="176"/>
      <c r="F1" s="174" t="s">
        <v>1</v>
      </c>
      <c r="G1" s="175"/>
      <c r="H1" s="175"/>
      <c r="I1" s="175"/>
      <c r="J1" s="175"/>
      <c r="K1" s="175"/>
      <c r="L1" s="175"/>
      <c r="M1" s="175"/>
      <c r="N1" s="175"/>
      <c r="O1" s="175"/>
      <c r="P1" s="175"/>
      <c r="Q1" s="175"/>
      <c r="R1" s="175"/>
      <c r="S1" s="175"/>
      <c r="T1" s="175"/>
      <c r="U1" s="175"/>
      <c r="V1" s="175"/>
      <c r="W1" s="175"/>
      <c r="X1" s="175"/>
      <c r="Y1" s="175"/>
      <c r="Z1" s="175"/>
      <c r="AA1" s="175"/>
      <c r="AB1" s="175"/>
      <c r="AC1" s="176"/>
      <c r="AD1" s="159" t="s">
        <v>2</v>
      </c>
      <c r="AE1" s="160"/>
      <c r="AF1" s="159" t="s">
        <v>147</v>
      </c>
      <c r="AG1" s="160"/>
      <c r="AH1" s="36"/>
      <c r="AI1" s="36"/>
      <c r="AJ1" s="36"/>
      <c r="AK1" s="36" t="s">
        <v>3</v>
      </c>
      <c r="AL1" s="36" t="s">
        <v>9</v>
      </c>
      <c r="AM1" s="36"/>
      <c r="AN1" s="36" t="s">
        <v>5</v>
      </c>
      <c r="AO1" s="36"/>
      <c r="AP1" s="36"/>
    </row>
    <row r="2" spans="1:42" ht="27" customHeight="1" x14ac:dyDescent="0.25">
      <c r="A2" s="91"/>
      <c r="B2" s="177"/>
      <c r="C2" s="178"/>
      <c r="D2" s="178"/>
      <c r="E2" s="179"/>
      <c r="F2" s="177"/>
      <c r="G2" s="178"/>
      <c r="H2" s="178"/>
      <c r="I2" s="178"/>
      <c r="J2" s="178"/>
      <c r="K2" s="178"/>
      <c r="L2" s="178"/>
      <c r="M2" s="178"/>
      <c r="N2" s="178"/>
      <c r="O2" s="178"/>
      <c r="P2" s="178"/>
      <c r="Q2" s="178"/>
      <c r="R2" s="178"/>
      <c r="S2" s="178"/>
      <c r="T2" s="178"/>
      <c r="U2" s="178"/>
      <c r="V2" s="178"/>
      <c r="W2" s="178"/>
      <c r="X2" s="178"/>
      <c r="Y2" s="178"/>
      <c r="Z2" s="178"/>
      <c r="AA2" s="178"/>
      <c r="AB2" s="178"/>
      <c r="AC2" s="179"/>
      <c r="AD2" s="159" t="s">
        <v>6</v>
      </c>
      <c r="AE2" s="160"/>
      <c r="AF2" s="180" t="s">
        <v>149</v>
      </c>
      <c r="AG2" s="181"/>
      <c r="AH2" s="36" t="s">
        <v>7</v>
      </c>
      <c r="AI2" s="36" t="s">
        <v>8</v>
      </c>
      <c r="AJ2" s="36"/>
      <c r="AK2" s="36"/>
      <c r="AL2" s="36" t="s">
        <v>16</v>
      </c>
      <c r="AM2" s="36"/>
      <c r="AN2" s="36" t="s">
        <v>10</v>
      </c>
      <c r="AO2" s="36"/>
      <c r="AP2" s="36"/>
    </row>
    <row r="3" spans="1:42" ht="27" customHeight="1" x14ac:dyDescent="0.25">
      <c r="A3" s="91"/>
      <c r="B3" s="174" t="s">
        <v>11</v>
      </c>
      <c r="C3" s="175"/>
      <c r="D3" s="175"/>
      <c r="E3" s="176"/>
      <c r="F3" s="174" t="s">
        <v>12</v>
      </c>
      <c r="G3" s="175"/>
      <c r="H3" s="175"/>
      <c r="I3" s="175"/>
      <c r="J3" s="175"/>
      <c r="K3" s="175"/>
      <c r="L3" s="175"/>
      <c r="M3" s="175"/>
      <c r="N3" s="175"/>
      <c r="O3" s="175"/>
      <c r="P3" s="175"/>
      <c r="Q3" s="175"/>
      <c r="R3" s="175"/>
      <c r="S3" s="175"/>
      <c r="T3" s="175"/>
      <c r="U3" s="175"/>
      <c r="V3" s="175"/>
      <c r="W3" s="175"/>
      <c r="X3" s="175"/>
      <c r="Y3" s="175"/>
      <c r="Z3" s="175"/>
      <c r="AA3" s="175"/>
      <c r="AB3" s="175"/>
      <c r="AC3" s="176"/>
      <c r="AD3" s="159" t="s">
        <v>13</v>
      </c>
      <c r="AE3" s="160"/>
      <c r="AF3" s="159" t="s">
        <v>148</v>
      </c>
      <c r="AG3" s="160"/>
      <c r="AH3" s="36" t="s">
        <v>14</v>
      </c>
      <c r="AI3" s="36" t="s">
        <v>15</v>
      </c>
      <c r="AJ3" s="36"/>
      <c r="AK3" s="36"/>
      <c r="AL3" s="36" t="s">
        <v>22</v>
      </c>
      <c r="AM3" s="36"/>
      <c r="AN3" s="36" t="s">
        <v>17</v>
      </c>
      <c r="AO3" s="36"/>
      <c r="AP3" s="36"/>
    </row>
    <row r="4" spans="1:42" ht="27" customHeight="1" x14ac:dyDescent="0.25">
      <c r="A4" s="91"/>
      <c r="B4" s="177"/>
      <c r="C4" s="178"/>
      <c r="D4" s="178"/>
      <c r="E4" s="179"/>
      <c r="F4" s="177"/>
      <c r="G4" s="178"/>
      <c r="H4" s="178"/>
      <c r="I4" s="178"/>
      <c r="J4" s="178"/>
      <c r="K4" s="178"/>
      <c r="L4" s="178"/>
      <c r="M4" s="178"/>
      <c r="N4" s="178"/>
      <c r="O4" s="178"/>
      <c r="P4" s="178"/>
      <c r="Q4" s="178"/>
      <c r="R4" s="178"/>
      <c r="S4" s="178"/>
      <c r="T4" s="178"/>
      <c r="U4" s="178"/>
      <c r="V4" s="178"/>
      <c r="W4" s="178"/>
      <c r="X4" s="178"/>
      <c r="Y4" s="178"/>
      <c r="Z4" s="178"/>
      <c r="AA4" s="178"/>
      <c r="AB4" s="178"/>
      <c r="AC4" s="179"/>
      <c r="AD4" s="159" t="s">
        <v>18</v>
      </c>
      <c r="AE4" s="160"/>
      <c r="AF4" s="161">
        <v>43846</v>
      </c>
      <c r="AG4" s="160"/>
      <c r="AH4" s="36" t="s">
        <v>19</v>
      </c>
      <c r="AI4" s="36" t="s">
        <v>20</v>
      </c>
      <c r="AJ4" s="36"/>
      <c r="AK4" s="36" t="s">
        <v>21</v>
      </c>
      <c r="AL4" s="36" t="s">
        <v>150</v>
      </c>
      <c r="AM4" s="36"/>
      <c r="AN4" s="36" t="s">
        <v>23</v>
      </c>
      <c r="AO4" s="36"/>
      <c r="AP4" s="36"/>
    </row>
    <row r="5" spans="1:42" x14ac:dyDescent="0.25">
      <c r="A5" s="162" t="s">
        <v>24</v>
      </c>
      <c r="B5" s="162"/>
      <c r="C5" s="163">
        <v>43853</v>
      </c>
      <c r="D5" s="164"/>
      <c r="E5" s="164"/>
      <c r="F5" s="164"/>
      <c r="G5" s="165"/>
      <c r="H5" s="166"/>
      <c r="I5" s="166"/>
      <c r="J5" s="166"/>
      <c r="K5" s="166"/>
      <c r="L5" s="167"/>
      <c r="M5" s="168" t="s">
        <v>26</v>
      </c>
      <c r="N5" s="169"/>
      <c r="O5" s="169"/>
      <c r="P5" s="169"/>
      <c r="Q5" s="169"/>
      <c r="R5" s="169"/>
      <c r="S5" s="169"/>
      <c r="T5" s="169"/>
      <c r="U5" s="169"/>
      <c r="V5" s="170"/>
      <c r="W5" s="37" t="s">
        <v>27</v>
      </c>
      <c r="X5" s="38">
        <v>43853</v>
      </c>
      <c r="Y5" s="39" t="s">
        <v>28</v>
      </c>
      <c r="Z5" s="171"/>
      <c r="AA5" s="172"/>
      <c r="AB5" s="37" t="s">
        <v>29</v>
      </c>
      <c r="AC5" s="40"/>
      <c r="AD5" s="41" t="s">
        <v>30</v>
      </c>
      <c r="AE5" s="42"/>
      <c r="AF5" s="173"/>
      <c r="AG5" s="173"/>
      <c r="AH5" s="43" t="s">
        <v>31</v>
      </c>
      <c r="AI5" s="43" t="s">
        <v>32</v>
      </c>
      <c r="AJ5" s="43" t="s">
        <v>33</v>
      </c>
      <c r="AK5" s="43"/>
      <c r="AL5" s="43" t="s">
        <v>151</v>
      </c>
      <c r="AM5" s="43"/>
      <c r="AN5" s="43" t="s">
        <v>34</v>
      </c>
      <c r="AO5" s="43"/>
      <c r="AP5" s="43"/>
    </row>
    <row r="6" spans="1:42" x14ac:dyDescent="0.25">
      <c r="A6" s="144" t="s">
        <v>35</v>
      </c>
      <c r="B6" s="144"/>
      <c r="C6" s="144"/>
      <c r="D6" s="144"/>
      <c r="E6" s="144"/>
      <c r="F6" s="144"/>
      <c r="G6" s="145" t="s">
        <v>36</v>
      </c>
      <c r="H6" s="146"/>
      <c r="I6" s="146"/>
      <c r="J6" s="146"/>
      <c r="K6" s="146"/>
      <c r="L6" s="146"/>
      <c r="M6" s="146"/>
      <c r="N6" s="146"/>
      <c r="O6" s="146"/>
      <c r="P6" s="146"/>
      <c r="Q6" s="146"/>
      <c r="R6" s="146"/>
      <c r="S6" s="146"/>
      <c r="T6" s="146"/>
      <c r="U6" s="146"/>
      <c r="V6" s="146"/>
      <c r="W6" s="146"/>
      <c r="X6" s="153"/>
      <c r="Y6" s="146"/>
      <c r="Z6" s="146"/>
      <c r="AA6" s="146"/>
      <c r="AB6" s="147"/>
      <c r="AC6" s="150" t="s">
        <v>37</v>
      </c>
      <c r="AD6" s="155" t="s">
        <v>38</v>
      </c>
      <c r="AE6" s="156"/>
      <c r="AF6" s="156"/>
      <c r="AG6" s="156"/>
      <c r="AH6" s="36" t="s">
        <v>39</v>
      </c>
      <c r="AI6" s="36" t="s">
        <v>40</v>
      </c>
      <c r="AJ6" s="36"/>
      <c r="AK6" s="36"/>
      <c r="AL6" s="36"/>
      <c r="AM6" s="36"/>
      <c r="AN6" s="36" t="s">
        <v>41</v>
      </c>
      <c r="AO6" s="36"/>
      <c r="AP6" s="36"/>
    </row>
    <row r="7" spans="1:42" x14ac:dyDescent="0.25">
      <c r="A7" s="135" t="s">
        <v>42</v>
      </c>
      <c r="B7" s="133" t="s">
        <v>43</v>
      </c>
      <c r="C7" s="135" t="s">
        <v>44</v>
      </c>
      <c r="D7" s="135" t="s">
        <v>5</v>
      </c>
      <c r="E7" s="135" t="s">
        <v>45</v>
      </c>
      <c r="F7" s="149" t="s">
        <v>46</v>
      </c>
      <c r="G7" s="144" t="s">
        <v>47</v>
      </c>
      <c r="H7" s="144"/>
      <c r="I7" s="144"/>
      <c r="J7" s="144"/>
      <c r="K7" s="145" t="s">
        <v>48</v>
      </c>
      <c r="L7" s="146"/>
      <c r="M7" s="146"/>
      <c r="N7" s="146"/>
      <c r="O7" s="146"/>
      <c r="P7" s="146"/>
      <c r="Q7" s="146"/>
      <c r="R7" s="146"/>
      <c r="S7" s="146"/>
      <c r="T7" s="147"/>
      <c r="U7" s="145" t="s">
        <v>49</v>
      </c>
      <c r="V7" s="146"/>
      <c r="W7" s="146"/>
      <c r="X7" s="146"/>
      <c r="Y7" s="146"/>
      <c r="Z7" s="146"/>
      <c r="AA7" s="146"/>
      <c r="AB7" s="147"/>
      <c r="AC7" s="154"/>
      <c r="AD7" s="155"/>
      <c r="AE7" s="156"/>
      <c r="AF7" s="156"/>
      <c r="AG7" s="156"/>
      <c r="AH7" s="36" t="s">
        <v>50</v>
      </c>
      <c r="AI7" s="36" t="s">
        <v>51</v>
      </c>
      <c r="AJ7" s="36" t="s">
        <v>52</v>
      </c>
      <c r="AK7" s="44"/>
      <c r="AL7" s="44"/>
      <c r="AM7" s="44"/>
      <c r="AN7" s="44"/>
      <c r="AO7" s="44"/>
      <c r="AP7" s="44"/>
    </row>
    <row r="8" spans="1:42" x14ac:dyDescent="0.25">
      <c r="A8" s="135"/>
      <c r="B8" s="152"/>
      <c r="C8" s="135"/>
      <c r="D8" s="135"/>
      <c r="E8" s="135"/>
      <c r="F8" s="149"/>
      <c r="G8" s="148" t="s">
        <v>53</v>
      </c>
      <c r="H8" s="148"/>
      <c r="I8" s="148"/>
      <c r="J8" s="148"/>
      <c r="K8" s="131" t="s">
        <v>54</v>
      </c>
      <c r="L8" s="149" t="s">
        <v>55</v>
      </c>
      <c r="M8" s="149" t="s">
        <v>56</v>
      </c>
      <c r="N8" s="150" t="s">
        <v>57</v>
      </c>
      <c r="O8" s="135" t="s">
        <v>58</v>
      </c>
      <c r="P8" s="152" t="s">
        <v>59</v>
      </c>
      <c r="Q8" s="133" t="s">
        <v>60</v>
      </c>
      <c r="R8" s="135" t="s">
        <v>61</v>
      </c>
      <c r="S8" s="133" t="s">
        <v>62</v>
      </c>
      <c r="T8" s="133" t="s">
        <v>63</v>
      </c>
      <c r="U8" s="132" t="s">
        <v>64</v>
      </c>
      <c r="V8" s="135" t="s">
        <v>65</v>
      </c>
      <c r="W8" s="131" t="s">
        <v>66</v>
      </c>
      <c r="X8" s="133" t="s">
        <v>67</v>
      </c>
      <c r="Y8" s="135" t="s">
        <v>68</v>
      </c>
      <c r="Z8" s="135"/>
      <c r="AA8" s="135"/>
      <c r="AB8" s="135"/>
      <c r="AC8" s="154"/>
      <c r="AD8" s="157"/>
      <c r="AE8" s="158"/>
      <c r="AF8" s="158"/>
      <c r="AG8" s="158"/>
      <c r="AH8" s="44" t="s">
        <v>69</v>
      </c>
      <c r="AI8" s="44" t="s">
        <v>70</v>
      </c>
      <c r="AJ8" s="44" t="s">
        <v>71</v>
      </c>
      <c r="AK8" s="44"/>
      <c r="AL8" s="44" t="s">
        <v>72</v>
      </c>
      <c r="AM8" s="44"/>
      <c r="AN8" s="44"/>
      <c r="AO8" s="36" t="s">
        <v>73</v>
      </c>
      <c r="AP8" s="44"/>
    </row>
    <row r="9" spans="1:42" ht="72" customHeight="1" x14ac:dyDescent="0.25">
      <c r="A9" s="133"/>
      <c r="B9" s="134"/>
      <c r="C9" s="133"/>
      <c r="D9" s="133"/>
      <c r="E9" s="133"/>
      <c r="F9" s="150"/>
      <c r="G9" s="45" t="s">
        <v>4</v>
      </c>
      <c r="H9" s="45" t="s">
        <v>3</v>
      </c>
      <c r="I9" s="45"/>
      <c r="J9" s="46" t="s">
        <v>74</v>
      </c>
      <c r="K9" s="132"/>
      <c r="L9" s="149"/>
      <c r="M9" s="149"/>
      <c r="N9" s="151"/>
      <c r="O9" s="135"/>
      <c r="P9" s="134"/>
      <c r="Q9" s="134"/>
      <c r="R9" s="135"/>
      <c r="S9" s="134"/>
      <c r="T9" s="134"/>
      <c r="U9" s="143"/>
      <c r="V9" s="135"/>
      <c r="W9" s="132"/>
      <c r="X9" s="134"/>
      <c r="Y9" s="47" t="s">
        <v>75</v>
      </c>
      <c r="Z9" s="47" t="s">
        <v>76</v>
      </c>
      <c r="AA9" s="48" t="s">
        <v>77</v>
      </c>
      <c r="AB9" s="48" t="s">
        <v>78</v>
      </c>
      <c r="AC9" s="151"/>
      <c r="AD9" s="49" t="s">
        <v>79</v>
      </c>
      <c r="AE9" s="50" t="s">
        <v>80</v>
      </c>
      <c r="AF9" s="50" t="s">
        <v>81</v>
      </c>
      <c r="AG9" s="47" t="s">
        <v>82</v>
      </c>
      <c r="AH9" s="44" t="s">
        <v>83</v>
      </c>
      <c r="AI9" s="44" t="s">
        <v>15</v>
      </c>
      <c r="AJ9" s="44"/>
      <c r="AK9" s="44"/>
      <c r="AL9" s="44" t="s">
        <v>84</v>
      </c>
      <c r="AM9" s="44"/>
      <c r="AN9" s="44"/>
      <c r="AO9" s="36" t="s">
        <v>85</v>
      </c>
      <c r="AP9" s="44"/>
    </row>
    <row r="10" spans="1:42" s="54" customFormat="1" ht="41.25" customHeight="1" x14ac:dyDescent="0.25">
      <c r="A10" s="136" t="s">
        <v>181</v>
      </c>
      <c r="B10" s="137" t="s">
        <v>182</v>
      </c>
      <c r="C10" s="139" t="s">
        <v>183</v>
      </c>
      <c r="D10" s="142" t="s">
        <v>86</v>
      </c>
      <c r="E10" s="97" t="s">
        <v>184</v>
      </c>
      <c r="F10" s="96" t="s">
        <v>185</v>
      </c>
      <c r="G10" s="119" t="s">
        <v>16</v>
      </c>
      <c r="H10" s="119" t="s">
        <v>97</v>
      </c>
      <c r="I10" s="14" t="str">
        <f>CONCATENATE(G10,H10)</f>
        <v>IMPROBABLEMAYOR</v>
      </c>
      <c r="J10" s="121" t="str">
        <f>I11</f>
        <v>2. ALTO</v>
      </c>
      <c r="K10" s="93" t="s">
        <v>186</v>
      </c>
      <c r="L10" s="51" t="s">
        <v>87</v>
      </c>
      <c r="M10" s="16" t="s">
        <v>7</v>
      </c>
      <c r="N10" s="52">
        <f>IF(M10="ASIGNADO",15,IF(M10="NO ASIGNADO",0,""))</f>
        <v>15</v>
      </c>
      <c r="O10" s="125">
        <f>SUM(N10:N16)</f>
        <v>100</v>
      </c>
      <c r="P10" s="127" t="s">
        <v>69</v>
      </c>
      <c r="Q10" s="130">
        <f>IF(Q13="DÉBIL",0,IF(Q13="MODERADO",50,IF(Q13="FUERTE",100,"")))</f>
        <v>100</v>
      </c>
      <c r="R10" s="111" t="s">
        <v>146</v>
      </c>
      <c r="S10" s="114" t="s">
        <v>88</v>
      </c>
      <c r="T10" s="114" t="s">
        <v>88</v>
      </c>
      <c r="U10" s="115" t="s">
        <v>98</v>
      </c>
      <c r="V10" s="117" t="s">
        <v>103</v>
      </c>
      <c r="W10" s="92"/>
      <c r="X10" s="96" t="s">
        <v>187</v>
      </c>
      <c r="Y10" s="105" t="s">
        <v>188</v>
      </c>
      <c r="Z10" s="97" t="s">
        <v>189</v>
      </c>
      <c r="AA10" s="108" t="s">
        <v>90</v>
      </c>
      <c r="AB10" s="96" t="s">
        <v>190</v>
      </c>
      <c r="AC10" s="92"/>
      <c r="AD10" s="92"/>
      <c r="AE10" s="93" t="s">
        <v>191</v>
      </c>
      <c r="AF10" s="96" t="s">
        <v>192</v>
      </c>
      <c r="AG10" s="96"/>
      <c r="AH10" s="53" t="s">
        <v>91</v>
      </c>
      <c r="AI10" s="53" t="s">
        <v>92</v>
      </c>
      <c r="AJ10" s="53" t="s">
        <v>21</v>
      </c>
      <c r="AK10" s="53" t="s">
        <v>73</v>
      </c>
      <c r="AL10" s="53" t="s">
        <v>21</v>
      </c>
      <c r="AM10" s="53"/>
      <c r="AN10" s="53" t="s">
        <v>93</v>
      </c>
      <c r="AO10" s="53" t="s">
        <v>94</v>
      </c>
      <c r="AP10" s="53"/>
    </row>
    <row r="11" spans="1:42" s="54" customFormat="1" ht="55.5" customHeight="1" x14ac:dyDescent="0.25">
      <c r="A11" s="136"/>
      <c r="B11" s="138"/>
      <c r="C11" s="140"/>
      <c r="D11" s="115"/>
      <c r="E11" s="84"/>
      <c r="F11" s="92"/>
      <c r="G11" s="119"/>
      <c r="H11" s="119"/>
      <c r="I11" s="14" t="str">
        <f>IF(I10="RARA VEZINSIGNIFICANTE","1. BAJO",IF(I10="RARA VEZMENOR","2. BAJO",IF(I10="IMPROBABLEINSIGNIFICANTE","3. BAJO",IF(I10="IMPROBABLEMENOR","4. BAJO",IF(I10="POSIBLEINSIGNIFICANTE","5. BAJO",IF(I10="RARA VEZMODERADO","1. MODERADO",IF(I10="IMPROBABLEMODERADO","2. MODERADO",IF(I10="POSIBLEMENOR","3. MODERADO",IF(I10="PROBABLEINSIGNIFICANTE","4. MODERADO",IF(I10="RARA VEZMAYOR","1. ALTO",IF(I10="IMPROBABLEMAYOR","2. ALTO",IF(I10="POSIBLEMODERADO","3. ALTO",IF(I10="PROBABLEMENOR","4. ALTO",IF(I10="PROBABLEMODERADO","5. ALTO",IF(I10="CASI SEGUROINSIGNIFICANTE","6. ALTO",IF(I10="CASI SEGUROMENOR","7. ALTO",IF(I10="RARA VEZCATASTRÓFICO","1. EXTREMO",IF(I10="IMPROBABLECATASTRÓFICO","2. EXTREMO",IF(I10="POSIBLEMAYOR","3. EXTREMO",IF(I10="POSIBLECATASTRÓFICO","4. EXTREMO",IF(I10="PROBABLEMAYOR","5. EXTREMO",IF(I10="PROBABLECATASTRÓFICO","6. EXTREMO",IF(I10="CASI SEGUROMODERADO","7. EXTREMO",IF(I10="CASI SEGUROMAYOR","8. EXTREMO",IF(I10="CASI SEGUROCATASTRÓFICO","9. EXTREMO","")))))))))))))))))))))))))</f>
        <v>2. ALTO</v>
      </c>
      <c r="J11" s="122"/>
      <c r="K11" s="123"/>
      <c r="L11" s="55" t="s">
        <v>95</v>
      </c>
      <c r="M11" s="19" t="s">
        <v>19</v>
      </c>
      <c r="N11" s="56">
        <f>IF(M11="ADECUADO",15,IF(M11="INADECUADO",0,""))</f>
        <v>15</v>
      </c>
      <c r="O11" s="126"/>
      <c r="P11" s="128"/>
      <c r="Q11" s="130"/>
      <c r="R11" s="112"/>
      <c r="S11" s="114"/>
      <c r="T11" s="114"/>
      <c r="U11" s="115"/>
      <c r="V11" s="118"/>
      <c r="W11" s="92"/>
      <c r="X11" s="92"/>
      <c r="Y11" s="106"/>
      <c r="Z11" s="84"/>
      <c r="AA11" s="109"/>
      <c r="AB11" s="96"/>
      <c r="AC11" s="92"/>
      <c r="AD11" s="92"/>
      <c r="AE11" s="94"/>
      <c r="AF11" s="96"/>
      <c r="AG11" s="96"/>
      <c r="AH11" s="53" t="s">
        <v>88</v>
      </c>
      <c r="AI11" s="53" t="s">
        <v>96</v>
      </c>
      <c r="AJ11" s="53"/>
      <c r="AK11" s="53"/>
      <c r="AL11" s="53" t="s">
        <v>97</v>
      </c>
      <c r="AM11" s="53"/>
      <c r="AN11" s="53" t="s">
        <v>90</v>
      </c>
      <c r="AO11" s="53" t="s">
        <v>98</v>
      </c>
      <c r="AP11" s="53"/>
    </row>
    <row r="12" spans="1:42" s="54" customFormat="1" ht="69" customHeight="1" x14ac:dyDescent="0.25">
      <c r="A12" s="136"/>
      <c r="B12" s="138"/>
      <c r="C12" s="140"/>
      <c r="D12" s="115"/>
      <c r="E12" s="84"/>
      <c r="F12" s="92"/>
      <c r="G12" s="119"/>
      <c r="H12" s="119"/>
      <c r="I12" s="14" t="str">
        <f>IF(OR(I11="1. BAJO",I11="2. BAJO",I11="3. BAJO",I11="4. BAJO",I11="5. BAJO"),"BAJO",IF(OR(I11="1. MODERADO",I11="2. MODERADO",I11="3. MODERADO",I11="4. MODERADO"),"MODERADO",IF(OR(I11="1. ALTO",I11="2. ALTO",I11="3. ALTO",I11="4. ALTO",I11="5. ALTO",I11="6. ALTO",I11="7. ALTO"),"ALTO",IF(OR(I11="1. EXTREMO",I11="2. EXTREMO",I11="3. EXTREMO",I11="4. EXTREMO",I11="5. EXTREMO",I11="6. EXTREMO",I11="7. EXTREMO",I11="8. EXTREMO",I11="9. EXTREMO"),"EXTREMO",""))))</f>
        <v>ALTO</v>
      </c>
      <c r="J12" s="122"/>
      <c r="K12" s="123"/>
      <c r="L12" s="57" t="s">
        <v>99</v>
      </c>
      <c r="M12" s="19" t="s">
        <v>100</v>
      </c>
      <c r="N12" s="56">
        <f>IF(M12="OPORTUNA",15,IF(M12="INOPORTUNA",0,""))</f>
        <v>15</v>
      </c>
      <c r="O12" s="126"/>
      <c r="P12" s="128"/>
      <c r="Q12" s="130"/>
      <c r="R12" s="112"/>
      <c r="S12" s="58" t="s">
        <v>101</v>
      </c>
      <c r="T12" s="58" t="s">
        <v>102</v>
      </c>
      <c r="U12" s="115"/>
      <c r="V12" s="118"/>
      <c r="W12" s="92"/>
      <c r="X12" s="92"/>
      <c r="Y12" s="106"/>
      <c r="Z12" s="84"/>
      <c r="AA12" s="109"/>
      <c r="AB12" s="96"/>
      <c r="AC12" s="92"/>
      <c r="AD12" s="92"/>
      <c r="AE12" s="94"/>
      <c r="AF12" s="96"/>
      <c r="AG12" s="96"/>
      <c r="AH12" s="53" t="s">
        <v>89</v>
      </c>
      <c r="AI12" s="53" t="s">
        <v>103</v>
      </c>
      <c r="AJ12" s="53" t="s">
        <v>104</v>
      </c>
      <c r="AK12" s="53" t="s">
        <v>105</v>
      </c>
      <c r="AL12" s="53" t="s">
        <v>106</v>
      </c>
      <c r="AM12" s="53"/>
      <c r="AN12" s="53"/>
      <c r="AO12" s="53" t="s">
        <v>107</v>
      </c>
      <c r="AP12" s="53"/>
    </row>
    <row r="13" spans="1:42" s="54" customFormat="1" ht="86.25" customHeight="1" x14ac:dyDescent="0.25">
      <c r="A13" s="136"/>
      <c r="B13" s="138"/>
      <c r="C13" s="140"/>
      <c r="D13" s="115"/>
      <c r="E13" s="23" t="s">
        <v>108</v>
      </c>
      <c r="F13" s="92"/>
      <c r="G13" s="119"/>
      <c r="H13" s="119"/>
      <c r="I13" s="14"/>
      <c r="J13" s="122"/>
      <c r="K13" s="123"/>
      <c r="L13" s="55" t="s">
        <v>109</v>
      </c>
      <c r="M13" s="19" t="s">
        <v>110</v>
      </c>
      <c r="N13" s="56">
        <f>IF(M13="PREVENIR",15,IF(M13="DETECTAR",10,IF(M13="NO ES UN CONTROL",0,"")))</f>
        <v>15</v>
      </c>
      <c r="O13" s="98" t="str">
        <f>IF(O10&lt;86,"DÉBIL",IF(O10&lt;96,"MODERADO",IF(O10&lt;101,"FUERTE","")))</f>
        <v>FUERTE</v>
      </c>
      <c r="P13" s="128"/>
      <c r="Q13" s="100" t="str">
        <f>IF(AND(O13="FUERTE",P10="FUERTE (SIEMPRE SE EJECUTA)"),"FUERTE",IF(OR(O13="DÉBIL",P10="DÉBIL (NO SE EJECUTA)"),"DÉBIL",IF(OR(O13="MODERADO",P10="MODERADO (ALGUNAS VECES)"),"MODERADO")))</f>
        <v>FUERTE</v>
      </c>
      <c r="R13" s="112"/>
      <c r="S13" s="102">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13" s="103">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13" s="115"/>
      <c r="V13" s="118"/>
      <c r="W13" s="92"/>
      <c r="X13" s="92"/>
      <c r="Y13" s="106"/>
      <c r="Z13" s="85"/>
      <c r="AA13" s="109"/>
      <c r="AB13" s="96"/>
      <c r="AC13" s="92"/>
      <c r="AD13" s="92"/>
      <c r="AE13" s="94"/>
      <c r="AF13" s="96" t="s">
        <v>193</v>
      </c>
      <c r="AG13" s="96"/>
      <c r="AH13" s="53" t="s">
        <v>88</v>
      </c>
      <c r="AI13" s="53"/>
      <c r="AJ13" s="53" t="s">
        <v>86</v>
      </c>
      <c r="AK13" s="53" t="s">
        <v>111</v>
      </c>
      <c r="AL13" s="53"/>
      <c r="AM13" s="53"/>
      <c r="AN13" s="53"/>
      <c r="AO13" s="53" t="s">
        <v>112</v>
      </c>
      <c r="AP13" s="53"/>
    </row>
    <row r="14" spans="1:42" s="54" customFormat="1" ht="75.75" customHeight="1" x14ac:dyDescent="0.25">
      <c r="A14" s="136"/>
      <c r="B14" s="138"/>
      <c r="C14" s="140"/>
      <c r="D14" s="115"/>
      <c r="E14" s="84" t="s">
        <v>194</v>
      </c>
      <c r="F14" s="92"/>
      <c r="G14" s="119"/>
      <c r="H14" s="119"/>
      <c r="I14" s="14"/>
      <c r="J14" s="122"/>
      <c r="K14" s="123"/>
      <c r="L14" s="55" t="s">
        <v>113</v>
      </c>
      <c r="M14" s="19" t="s">
        <v>31</v>
      </c>
      <c r="N14" s="56">
        <f>IF(M14="CONFIABLE",15,IF(M14="NO CONFIABLE",0,""))</f>
        <v>15</v>
      </c>
      <c r="O14" s="99"/>
      <c r="P14" s="128"/>
      <c r="Q14" s="100"/>
      <c r="R14" s="112"/>
      <c r="S14" s="102"/>
      <c r="T14" s="104"/>
      <c r="U14" s="115"/>
      <c r="V14" s="118"/>
      <c r="W14" s="92"/>
      <c r="X14" s="92"/>
      <c r="Y14" s="106"/>
      <c r="Z14" s="23" t="s">
        <v>114</v>
      </c>
      <c r="AA14" s="109"/>
      <c r="AB14" s="96"/>
      <c r="AC14" s="92"/>
      <c r="AD14" s="92"/>
      <c r="AE14" s="94"/>
      <c r="AF14" s="96"/>
      <c r="AG14" s="96"/>
      <c r="AH14" s="53" t="s">
        <v>115</v>
      </c>
      <c r="AI14" s="53"/>
      <c r="AJ14" s="53" t="s">
        <v>116</v>
      </c>
      <c r="AK14" s="53" t="s">
        <v>110</v>
      </c>
      <c r="AL14" s="53" t="s">
        <v>117</v>
      </c>
      <c r="AM14" s="53"/>
      <c r="AN14" s="53"/>
      <c r="AO14" s="53" t="s">
        <v>118</v>
      </c>
      <c r="AP14" s="53"/>
    </row>
    <row r="15" spans="1:42" s="54" customFormat="1" ht="66.75" customHeight="1" x14ac:dyDescent="0.25">
      <c r="A15" s="136"/>
      <c r="B15" s="138"/>
      <c r="C15" s="140"/>
      <c r="D15" s="115"/>
      <c r="E15" s="84"/>
      <c r="F15" s="92"/>
      <c r="G15" s="119"/>
      <c r="H15" s="119"/>
      <c r="I15" s="14"/>
      <c r="J15" s="122"/>
      <c r="K15" s="123"/>
      <c r="L15" s="55" t="s">
        <v>119</v>
      </c>
      <c r="M15" s="19" t="s">
        <v>39</v>
      </c>
      <c r="N15" s="56">
        <f>IF(M15="SE INVESTIGAN Y SE RESUELVEN OPORTUNAMENTE",15,IF(M15="NO SE INVESTIGAN Y SE RESUELVEN OPORTUNAMENTE",0,""))</f>
        <v>15</v>
      </c>
      <c r="O15" s="99"/>
      <c r="P15" s="128"/>
      <c r="Q15" s="100"/>
      <c r="R15" s="112"/>
      <c r="S15" s="102"/>
      <c r="T15" s="104"/>
      <c r="U15" s="115"/>
      <c r="V15" s="118"/>
      <c r="W15" s="92"/>
      <c r="X15" s="92"/>
      <c r="Y15" s="106"/>
      <c r="Z15" s="86" t="s">
        <v>195</v>
      </c>
      <c r="AA15" s="109"/>
      <c r="AB15" s="96"/>
      <c r="AC15" s="92"/>
      <c r="AD15" s="92"/>
      <c r="AE15" s="94"/>
      <c r="AF15" s="96"/>
      <c r="AG15" s="96"/>
      <c r="AH15" s="53" t="s">
        <v>96</v>
      </c>
      <c r="AI15" s="53"/>
      <c r="AJ15" s="53"/>
      <c r="AK15" s="53"/>
      <c r="AL15" s="53"/>
      <c r="AM15" s="53"/>
      <c r="AN15" s="53"/>
      <c r="AO15" s="53" t="s">
        <v>120</v>
      </c>
      <c r="AP15" s="53"/>
    </row>
    <row r="16" spans="1:42" s="54" customFormat="1" ht="51" customHeight="1" x14ac:dyDescent="0.25">
      <c r="A16" s="137"/>
      <c r="B16" s="138"/>
      <c r="C16" s="141"/>
      <c r="D16" s="116"/>
      <c r="E16" s="85"/>
      <c r="F16" s="86"/>
      <c r="G16" s="120"/>
      <c r="H16" s="120"/>
      <c r="I16" s="14"/>
      <c r="J16" s="122"/>
      <c r="K16" s="124"/>
      <c r="L16" s="59" t="s">
        <v>121</v>
      </c>
      <c r="M16" s="25" t="s">
        <v>50</v>
      </c>
      <c r="N16" s="60">
        <f>IF(M16="COMPLETA",10,IF(M16="INCOMPLETA",5,IF(M16="NO EXISTE",0,"")))</f>
        <v>10</v>
      </c>
      <c r="O16" s="99"/>
      <c r="P16" s="129"/>
      <c r="Q16" s="101"/>
      <c r="R16" s="113"/>
      <c r="S16" s="103"/>
      <c r="T16" s="104"/>
      <c r="U16" s="116"/>
      <c r="V16" s="118"/>
      <c r="W16" s="86"/>
      <c r="X16" s="86"/>
      <c r="Y16" s="107"/>
      <c r="Z16" s="87"/>
      <c r="AA16" s="110"/>
      <c r="AB16" s="97"/>
      <c r="AC16" s="86"/>
      <c r="AD16" s="86"/>
      <c r="AE16" s="95"/>
      <c r="AF16" s="97"/>
      <c r="AG16" s="97"/>
      <c r="AH16" s="53"/>
      <c r="AI16" s="53"/>
      <c r="AJ16" s="53"/>
      <c r="AK16" s="53"/>
      <c r="AL16" s="53"/>
      <c r="AM16" s="53"/>
      <c r="AN16" s="53"/>
      <c r="AO16" s="53" t="s">
        <v>122</v>
      </c>
      <c r="AP16" s="53"/>
    </row>
    <row r="17" spans="1:42" x14ac:dyDescent="0.25">
      <c r="A17" s="80" t="s">
        <v>123</v>
      </c>
      <c r="B17" s="80"/>
      <c r="C17" s="80"/>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36"/>
      <c r="AI17" s="36"/>
      <c r="AJ17" s="36"/>
      <c r="AK17" s="36"/>
      <c r="AL17" s="36"/>
      <c r="AM17" s="36"/>
      <c r="AN17" s="36"/>
      <c r="AO17" s="36" t="s">
        <v>124</v>
      </c>
      <c r="AP17" s="36"/>
    </row>
    <row r="18" spans="1:42" ht="30" customHeight="1" x14ac:dyDescent="0.25">
      <c r="A18" s="88" t="s">
        <v>125</v>
      </c>
      <c r="B18" s="88"/>
      <c r="C18" s="88"/>
      <c r="D18" s="88"/>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36"/>
      <c r="AI18" s="36"/>
      <c r="AJ18" s="36"/>
      <c r="AK18" s="36"/>
      <c r="AL18" s="36"/>
      <c r="AM18" s="36"/>
      <c r="AN18" s="36"/>
      <c r="AO18" s="36" t="s">
        <v>126</v>
      </c>
      <c r="AP18" s="36"/>
    </row>
    <row r="19" spans="1:42" ht="30" customHeight="1" x14ac:dyDescent="0.25">
      <c r="A19" s="89" t="s">
        <v>127</v>
      </c>
      <c r="B19" s="89"/>
      <c r="C19" s="89" t="s">
        <v>128</v>
      </c>
      <c r="D19" s="89"/>
      <c r="E19" s="89"/>
      <c r="F19" s="89"/>
      <c r="G19" s="89"/>
      <c r="H19" s="89"/>
      <c r="I19" s="89"/>
      <c r="J19" s="89"/>
      <c r="K19" s="89"/>
      <c r="L19" s="89"/>
      <c r="M19" s="89"/>
      <c r="N19" s="89"/>
      <c r="O19" s="89"/>
      <c r="P19" s="89"/>
      <c r="Q19" s="89"/>
      <c r="R19" s="89"/>
      <c r="S19" s="89"/>
      <c r="T19" s="89"/>
      <c r="U19" s="89"/>
      <c r="V19" s="89"/>
      <c r="W19" s="89"/>
      <c r="X19" s="89"/>
      <c r="Y19" s="89"/>
      <c r="Z19" s="90" t="s">
        <v>129</v>
      </c>
      <c r="AA19" s="90"/>
      <c r="AB19" s="90"/>
      <c r="AC19" s="90"/>
      <c r="AD19" s="91" t="s">
        <v>130</v>
      </c>
      <c r="AE19" s="91"/>
      <c r="AF19" s="91"/>
      <c r="AG19" s="91"/>
      <c r="AH19" s="36"/>
      <c r="AI19" s="36"/>
      <c r="AJ19" s="36"/>
      <c r="AK19" s="36"/>
      <c r="AL19" s="36"/>
      <c r="AM19" s="36"/>
      <c r="AN19" s="36"/>
      <c r="AO19" s="36" t="s">
        <v>131</v>
      </c>
      <c r="AP19" s="36"/>
    </row>
    <row r="20" spans="1:42" ht="30" customHeight="1" x14ac:dyDescent="0.25">
      <c r="A20" s="73" t="s">
        <v>132</v>
      </c>
      <c r="B20" s="74"/>
      <c r="C20" s="80" t="s">
        <v>133</v>
      </c>
      <c r="D20" s="80"/>
      <c r="E20" s="80"/>
      <c r="F20" s="80"/>
      <c r="G20" s="80"/>
      <c r="H20" s="80"/>
      <c r="I20" s="80"/>
      <c r="J20" s="80"/>
      <c r="K20" s="80"/>
      <c r="L20" s="80"/>
      <c r="M20" s="80"/>
      <c r="N20" s="80"/>
      <c r="O20" s="80"/>
      <c r="P20" s="80"/>
      <c r="Q20" s="80"/>
      <c r="R20" s="80"/>
      <c r="S20" s="80"/>
      <c r="T20" s="80"/>
      <c r="U20" s="80"/>
      <c r="V20" s="80"/>
      <c r="W20" s="80"/>
      <c r="X20" s="80"/>
      <c r="Y20" s="80"/>
      <c r="Z20" s="81">
        <v>43853</v>
      </c>
      <c r="AA20" s="77"/>
      <c r="AB20" s="77"/>
      <c r="AC20" s="78"/>
      <c r="AD20" s="82"/>
      <c r="AE20" s="83"/>
      <c r="AF20" s="83"/>
      <c r="AG20" s="83"/>
      <c r="AH20" s="27"/>
      <c r="AI20" s="27"/>
      <c r="AJ20" s="27"/>
      <c r="AK20" s="27"/>
      <c r="AL20" s="27"/>
      <c r="AM20" s="27"/>
      <c r="AN20" s="27"/>
      <c r="AO20" s="36" t="s">
        <v>134</v>
      </c>
      <c r="AP20" s="27"/>
    </row>
    <row r="21" spans="1:42" ht="30" customHeight="1" x14ac:dyDescent="0.25">
      <c r="A21" s="73" t="s">
        <v>132</v>
      </c>
      <c r="B21" s="74"/>
      <c r="C21" s="75"/>
      <c r="D21" s="75"/>
      <c r="E21" s="75"/>
      <c r="F21" s="75"/>
      <c r="G21" s="75"/>
      <c r="H21" s="75"/>
      <c r="I21" s="75"/>
      <c r="J21" s="75"/>
      <c r="K21" s="75"/>
      <c r="L21" s="75"/>
      <c r="M21" s="75"/>
      <c r="N21" s="75"/>
      <c r="O21" s="75"/>
      <c r="P21" s="75"/>
      <c r="Q21" s="75"/>
      <c r="R21" s="75"/>
      <c r="S21" s="75"/>
      <c r="T21" s="75"/>
      <c r="U21" s="75"/>
      <c r="V21" s="75"/>
      <c r="W21" s="75"/>
      <c r="X21" s="75"/>
      <c r="Y21" s="75"/>
      <c r="Z21" s="76"/>
      <c r="AA21" s="77"/>
      <c r="AB21" s="77"/>
      <c r="AC21" s="78"/>
      <c r="AD21" s="79"/>
      <c r="AE21" s="79"/>
      <c r="AF21" s="79"/>
      <c r="AG21" s="79"/>
      <c r="AH21" s="27"/>
      <c r="AI21" s="27"/>
      <c r="AJ21" s="27"/>
      <c r="AK21" s="27"/>
      <c r="AL21" s="27"/>
      <c r="AM21" s="27"/>
      <c r="AN21" s="27"/>
      <c r="AO21" s="36" t="s">
        <v>135</v>
      </c>
      <c r="AP21" s="27"/>
    </row>
    <row r="22" spans="1:42" ht="30" customHeight="1" x14ac:dyDescent="0.25">
      <c r="A22" s="73" t="s">
        <v>132</v>
      </c>
      <c r="B22" s="74"/>
      <c r="C22" s="75"/>
      <c r="D22" s="75"/>
      <c r="E22" s="75"/>
      <c r="F22" s="75"/>
      <c r="G22" s="75"/>
      <c r="H22" s="75"/>
      <c r="I22" s="75"/>
      <c r="J22" s="75"/>
      <c r="K22" s="75"/>
      <c r="L22" s="75"/>
      <c r="M22" s="75"/>
      <c r="N22" s="75"/>
      <c r="O22" s="75"/>
      <c r="P22" s="75"/>
      <c r="Q22" s="75"/>
      <c r="R22" s="75"/>
      <c r="S22" s="75"/>
      <c r="T22" s="75"/>
      <c r="U22" s="75"/>
      <c r="V22" s="75"/>
      <c r="W22" s="75"/>
      <c r="X22" s="75"/>
      <c r="Y22" s="75"/>
      <c r="Z22" s="76"/>
      <c r="AA22" s="77"/>
      <c r="AB22" s="77"/>
      <c r="AC22" s="78"/>
      <c r="AD22" s="79"/>
      <c r="AE22" s="79"/>
      <c r="AF22" s="79"/>
      <c r="AG22" s="79"/>
      <c r="AH22" s="27"/>
      <c r="AI22" s="27"/>
      <c r="AJ22" s="27"/>
      <c r="AK22" s="27"/>
      <c r="AL22" s="27"/>
      <c r="AM22" s="27"/>
      <c r="AN22" s="27"/>
      <c r="AO22" s="36" t="s">
        <v>136</v>
      </c>
      <c r="AP22" s="27"/>
    </row>
  </sheetData>
  <mergeCells count="102">
    <mergeCell ref="AF3:AG3"/>
    <mergeCell ref="AD4:AE4"/>
    <mergeCell ref="AF4:AG4"/>
    <mergeCell ref="A5:B5"/>
    <mergeCell ref="C5:F5"/>
    <mergeCell ref="G5:L5"/>
    <mergeCell ref="M5:V5"/>
    <mergeCell ref="Z5:AA5"/>
    <mergeCell ref="AF5:AG5"/>
    <mergeCell ref="A1:A4"/>
    <mergeCell ref="B1:E2"/>
    <mergeCell ref="F1:AC2"/>
    <mergeCell ref="AD1:AE1"/>
    <mergeCell ref="AF1:AG1"/>
    <mergeCell ref="AD2:AE2"/>
    <mergeCell ref="AF2:AG2"/>
    <mergeCell ref="B3:E4"/>
    <mergeCell ref="F3:AC4"/>
    <mergeCell ref="AD3:AE3"/>
    <mergeCell ref="A6:F6"/>
    <mergeCell ref="G6:AB6"/>
    <mergeCell ref="AC6:AC9"/>
    <mergeCell ref="AD6:AG8"/>
    <mergeCell ref="A7:A9"/>
    <mergeCell ref="B7:B9"/>
    <mergeCell ref="C7:C9"/>
    <mergeCell ref="D7:D9"/>
    <mergeCell ref="E7:E9"/>
    <mergeCell ref="F7:F9"/>
    <mergeCell ref="G7:J7"/>
    <mergeCell ref="K7:T7"/>
    <mergeCell ref="U7:AB7"/>
    <mergeCell ref="G8:J8"/>
    <mergeCell ref="K8:K9"/>
    <mergeCell ref="L8:L9"/>
    <mergeCell ref="M8:M9"/>
    <mergeCell ref="N8:N9"/>
    <mergeCell ref="O8:O9"/>
    <mergeCell ref="P8:P9"/>
    <mergeCell ref="W8:W9"/>
    <mergeCell ref="X8:X9"/>
    <mergeCell ref="Y8:AB8"/>
    <mergeCell ref="A10:A16"/>
    <mergeCell ref="B10:B16"/>
    <mergeCell ref="C10:C16"/>
    <mergeCell ref="D10:D16"/>
    <mergeCell ref="E10:E12"/>
    <mergeCell ref="F10:F16"/>
    <mergeCell ref="G10:G16"/>
    <mergeCell ref="Q8:Q9"/>
    <mergeCell ref="R8:R9"/>
    <mergeCell ref="S8:S9"/>
    <mergeCell ref="T8:T9"/>
    <mergeCell ref="U8:U9"/>
    <mergeCell ref="V8:V9"/>
    <mergeCell ref="S10:S11"/>
    <mergeCell ref="T10:T11"/>
    <mergeCell ref="U10:U16"/>
    <mergeCell ref="V10:V16"/>
    <mergeCell ref="W10:W16"/>
    <mergeCell ref="H10:H16"/>
    <mergeCell ref="J10:J16"/>
    <mergeCell ref="K10:K16"/>
    <mergeCell ref="O10:O12"/>
    <mergeCell ref="P10:P16"/>
    <mergeCell ref="Q10:Q12"/>
    <mergeCell ref="E14:E16"/>
    <mergeCell ref="Z15:Z16"/>
    <mergeCell ref="A17:AG17"/>
    <mergeCell ref="A18:AG18"/>
    <mergeCell ref="A19:B19"/>
    <mergeCell ref="C19:Y19"/>
    <mergeCell ref="Z19:AC19"/>
    <mergeCell ref="AD19:AG19"/>
    <mergeCell ref="AD10:AD16"/>
    <mergeCell ref="AE10:AE16"/>
    <mergeCell ref="AF10:AF12"/>
    <mergeCell ref="AG10:AG16"/>
    <mergeCell ref="O13:O16"/>
    <mergeCell ref="Q13:Q16"/>
    <mergeCell ref="S13:S16"/>
    <mergeCell ref="T13:T16"/>
    <mergeCell ref="AF13:AF16"/>
    <mergeCell ref="X10:X16"/>
    <mergeCell ref="Y10:Y16"/>
    <mergeCell ref="Z10:Z13"/>
    <mergeCell ref="AA10:AA16"/>
    <mergeCell ref="AB10:AB16"/>
    <mergeCell ref="AC10:AC16"/>
    <mergeCell ref="R10:R16"/>
    <mergeCell ref="A22:B22"/>
    <mergeCell ref="C22:Y22"/>
    <mergeCell ref="Z22:AC22"/>
    <mergeCell ref="AD22:AG22"/>
    <mergeCell ref="A20:B20"/>
    <mergeCell ref="C20:Y20"/>
    <mergeCell ref="Z20:AC20"/>
    <mergeCell ref="AD20:AG20"/>
    <mergeCell ref="A21:B21"/>
    <mergeCell ref="C21:Y21"/>
    <mergeCell ref="Z21:AC21"/>
    <mergeCell ref="AD21:AG21"/>
  </mergeCells>
  <conditionalFormatting sqref="U10:U16">
    <cfRule type="containsText" dxfId="167" priority="5" operator="containsText" text="EXTREMO">
      <formula>NOT(ISERROR(SEARCH("EXTREMO",U10)))</formula>
    </cfRule>
    <cfRule type="containsText" dxfId="166" priority="6" operator="containsText" text="MODERADO">
      <formula>NOT(ISERROR(SEARCH("MODERADO",U10)))</formula>
    </cfRule>
    <cfRule type="containsText" dxfId="165" priority="7" operator="containsText" text="ALTO">
      <formula>NOT(ISERROR(SEARCH("ALTO",U10)))</formula>
    </cfRule>
    <cfRule type="containsText" dxfId="164" priority="8" operator="containsText" text="BAJO">
      <formula>NOT(ISERROR(SEARCH("BAJO",U10)))</formula>
    </cfRule>
  </conditionalFormatting>
  <conditionalFormatting sqref="J10:J16">
    <cfRule type="containsText" dxfId="163" priority="1" operator="containsText" text="EXTREMO">
      <formula>NOT(ISERROR(SEARCH("EXTREMO",J10)))</formula>
    </cfRule>
    <cfRule type="containsText" dxfId="162" priority="2" operator="containsText" text="ALTO">
      <formula>NOT(ISERROR(SEARCH("ALTO",J10)))</formula>
    </cfRule>
    <cfRule type="containsText" dxfId="161" priority="3" operator="containsText" text="MODERADO">
      <formula>NOT(ISERROR(SEARCH("MODERADO",J10)))</formula>
    </cfRule>
    <cfRule type="containsText" dxfId="160" priority="4" operator="containsText" text="BAJO">
      <formula>NOT(ISERROR(SEARCH("BAJO",J10)))</formula>
    </cfRule>
  </conditionalFormatting>
  <dataValidations count="15">
    <dataValidation type="list" allowBlank="1" showInputMessage="1" showErrorMessage="1" sqref="G10:G16" xr:uid="{6F22AC06-3AA8-493F-B229-DAE9DDB5C087}">
      <formula1>$AL$1:$AL$5</formula1>
    </dataValidation>
    <dataValidation type="list" allowBlank="1" showInputMessage="1" showErrorMessage="1" sqref="H10:H16" xr:uid="{2FF6AE8F-2BC6-46B4-984E-7910C5CA6773}">
      <formula1>$AL$10:$AL$12</formula1>
    </dataValidation>
    <dataValidation type="list" allowBlank="1" showInputMessage="1" showErrorMessage="1" sqref="M16" xr:uid="{6F1BFA54-4C4C-478F-8C0B-0B1A80BEB394}">
      <formula1>$AH$7:$AJ$7</formula1>
    </dataValidation>
    <dataValidation type="list" allowBlank="1" showInputMessage="1" showErrorMessage="1" sqref="M10" xr:uid="{545152CE-1C7B-4D37-86DF-060B198F03A5}">
      <formula1>$AH$2:$AH$3</formula1>
    </dataValidation>
    <dataValidation type="list" allowBlank="1" showInputMessage="1" showErrorMessage="1" sqref="M11" xr:uid="{1D772587-37FF-442A-82E0-E594AE253E10}">
      <formula1>$AH$4:$AI$4</formula1>
    </dataValidation>
    <dataValidation type="list" allowBlank="1" showInputMessage="1" showErrorMessage="1" sqref="M12" xr:uid="{A7711731-C94E-4147-BD86-12C40130133E}">
      <formula1>#REF!</formula1>
    </dataValidation>
    <dataValidation type="list" allowBlank="1" showInputMessage="1" showErrorMessage="1" sqref="M14" xr:uid="{16EFC93E-A338-4EA1-830A-CCDECDED9042}">
      <formula1>$AH$5:$AI$5</formula1>
    </dataValidation>
    <dataValidation type="list" allowBlank="1" showInputMessage="1" showErrorMessage="1" sqref="M15" xr:uid="{967E1CB3-0DD2-4471-8BA2-C457806B1CFA}">
      <formula1>$AH$6:$AI$6</formula1>
    </dataValidation>
    <dataValidation type="list" allowBlank="1" showInputMessage="1" showErrorMessage="1" sqref="P10" xr:uid="{74BCF72D-7A20-442A-B5A0-7C7A952D1439}">
      <formula1>$AH$8:$AJ$8</formula1>
    </dataValidation>
    <dataValidation type="list" allowBlank="1" showInputMessage="1" showErrorMessage="1" sqref="V10:V16" xr:uid="{8C31B7DE-D411-4BBD-940C-064419E670A8}">
      <formula1>$AI$12:$AK$12</formula1>
    </dataValidation>
    <dataValidation type="list" allowBlank="1" showInputMessage="1" showErrorMessage="1" sqref="D10:D16" xr:uid="{0E619598-0AE0-4246-9B78-9777B85F86E6}">
      <formula1>$AJ$13:$AK$13</formula1>
    </dataValidation>
    <dataValidation type="list" allowBlank="1" showInputMessage="1" showErrorMessage="1" sqref="T10 S10:S11" xr:uid="{8875903C-D2AA-4029-A31C-6C1159FC10BC}">
      <formula1>$AH$13:$AH$15</formula1>
    </dataValidation>
    <dataValidation type="list" allowBlank="1" showInputMessage="1" showErrorMessage="1" sqref="AA10:AA16" xr:uid="{FE5DDB5C-6F2C-4BEB-B234-64F6F590A332}">
      <formula1>$AN$10:$AN$11</formula1>
    </dataValidation>
    <dataValidation type="list" allowBlank="1" showInputMessage="1" showErrorMessage="1" sqref="M13" xr:uid="{7C7CD722-EAAF-4BCE-8374-7D9F0B16163D}">
      <formula1>$AJ$14:$AL$14</formula1>
    </dataValidation>
    <dataValidation type="list" allowBlank="1" showInputMessage="1" showErrorMessage="1" sqref="U10:U16" xr:uid="{F2E733F1-A179-4CE7-8ACF-1515B4AC1F46}">
      <formula1>$AO$8:$AO$28</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180EB-4E28-48EF-82D4-4EB484197552}">
  <dimension ref="A1:AP26"/>
  <sheetViews>
    <sheetView tabSelected="1" topLeftCell="F1" zoomScale="55" zoomScaleNormal="55" workbookViewId="0">
      <selection activeCell="L13" sqref="L13"/>
    </sheetView>
  </sheetViews>
  <sheetFormatPr baseColWidth="10" defaultRowHeight="15" x14ac:dyDescent="0.25"/>
  <cols>
    <col min="1" max="6" width="32.5703125" style="34" customWidth="1"/>
    <col min="7" max="8" width="20.85546875" style="34" customWidth="1"/>
    <col min="9" max="9" width="20.85546875" style="34" hidden="1" customWidth="1"/>
    <col min="10" max="10" width="25.42578125" style="34" customWidth="1"/>
    <col min="11" max="11" width="59.140625" style="34" customWidth="1"/>
    <col min="12" max="12" width="53.7109375" style="34" customWidth="1"/>
    <col min="13" max="13" width="24.140625" style="34" bestFit="1" customWidth="1"/>
    <col min="14" max="14" width="0" style="34" hidden="1" customWidth="1"/>
    <col min="15" max="17" width="17.42578125" style="34" customWidth="1"/>
    <col min="18" max="18" width="19.7109375" style="34" customWidth="1"/>
    <col min="19" max="21" width="25.140625" style="34" customWidth="1"/>
    <col min="22" max="22" width="16.5703125" style="34" customWidth="1"/>
    <col min="23" max="31" width="25.42578125" style="34" customWidth="1"/>
    <col min="32" max="33" width="34.85546875" style="34" customWidth="1"/>
    <col min="34" max="41" width="11.42578125" style="34" hidden="1" customWidth="1"/>
    <col min="42" max="42" width="0" style="34" hidden="1" customWidth="1"/>
    <col min="43" max="16384" width="11.42578125" style="34"/>
  </cols>
  <sheetData>
    <row r="1" spans="1:42" ht="27" customHeight="1" x14ac:dyDescent="0.25">
      <c r="A1" s="91"/>
      <c r="B1" s="174" t="s">
        <v>0</v>
      </c>
      <c r="C1" s="175"/>
      <c r="D1" s="175"/>
      <c r="E1" s="176"/>
      <c r="F1" s="174" t="s">
        <v>1</v>
      </c>
      <c r="G1" s="175"/>
      <c r="H1" s="175"/>
      <c r="I1" s="175"/>
      <c r="J1" s="175"/>
      <c r="K1" s="175"/>
      <c r="L1" s="175"/>
      <c r="M1" s="175"/>
      <c r="N1" s="175"/>
      <c r="O1" s="175"/>
      <c r="P1" s="175"/>
      <c r="Q1" s="175"/>
      <c r="R1" s="175"/>
      <c r="S1" s="175"/>
      <c r="T1" s="175"/>
      <c r="U1" s="175"/>
      <c r="V1" s="175"/>
      <c r="W1" s="175"/>
      <c r="X1" s="175"/>
      <c r="Y1" s="175"/>
      <c r="Z1" s="175"/>
      <c r="AA1" s="175"/>
      <c r="AB1" s="175"/>
      <c r="AC1" s="176"/>
      <c r="AD1" s="159" t="s">
        <v>2</v>
      </c>
      <c r="AE1" s="160"/>
      <c r="AF1" s="159" t="s">
        <v>147</v>
      </c>
      <c r="AG1" s="160"/>
      <c r="AH1" s="36"/>
      <c r="AI1" s="36"/>
      <c r="AJ1" s="36"/>
      <c r="AK1" s="36" t="s">
        <v>3</v>
      </c>
      <c r="AL1" s="36" t="s">
        <v>9</v>
      </c>
      <c r="AM1" s="36"/>
      <c r="AN1" s="36" t="s">
        <v>5</v>
      </c>
      <c r="AO1" s="36"/>
      <c r="AP1" s="36"/>
    </row>
    <row r="2" spans="1:42" ht="27" customHeight="1" x14ac:dyDescent="0.25">
      <c r="A2" s="91"/>
      <c r="B2" s="177"/>
      <c r="C2" s="178"/>
      <c r="D2" s="178"/>
      <c r="E2" s="179"/>
      <c r="F2" s="177"/>
      <c r="G2" s="178"/>
      <c r="H2" s="178"/>
      <c r="I2" s="178"/>
      <c r="J2" s="178"/>
      <c r="K2" s="178"/>
      <c r="L2" s="178"/>
      <c r="M2" s="178"/>
      <c r="N2" s="178"/>
      <c r="O2" s="178"/>
      <c r="P2" s="178"/>
      <c r="Q2" s="178"/>
      <c r="R2" s="178"/>
      <c r="S2" s="178"/>
      <c r="T2" s="178"/>
      <c r="U2" s="178"/>
      <c r="V2" s="178"/>
      <c r="W2" s="178"/>
      <c r="X2" s="178"/>
      <c r="Y2" s="178"/>
      <c r="Z2" s="178"/>
      <c r="AA2" s="178"/>
      <c r="AB2" s="178"/>
      <c r="AC2" s="179"/>
      <c r="AD2" s="159" t="s">
        <v>6</v>
      </c>
      <c r="AE2" s="160"/>
      <c r="AF2" s="180" t="s">
        <v>149</v>
      </c>
      <c r="AG2" s="181"/>
      <c r="AH2" s="36" t="s">
        <v>7</v>
      </c>
      <c r="AI2" s="36" t="s">
        <v>8</v>
      </c>
      <c r="AJ2" s="36"/>
      <c r="AK2" s="36"/>
      <c r="AL2" s="36" t="s">
        <v>16</v>
      </c>
      <c r="AM2" s="36"/>
      <c r="AN2" s="36" t="s">
        <v>10</v>
      </c>
      <c r="AO2" s="36"/>
      <c r="AP2" s="36"/>
    </row>
    <row r="3" spans="1:42" ht="27" customHeight="1" x14ac:dyDescent="0.25">
      <c r="A3" s="91"/>
      <c r="B3" s="174" t="s">
        <v>11</v>
      </c>
      <c r="C3" s="175"/>
      <c r="D3" s="175"/>
      <c r="E3" s="176"/>
      <c r="F3" s="174" t="s">
        <v>12</v>
      </c>
      <c r="G3" s="175"/>
      <c r="H3" s="175"/>
      <c r="I3" s="175"/>
      <c r="J3" s="175"/>
      <c r="K3" s="175"/>
      <c r="L3" s="175"/>
      <c r="M3" s="175"/>
      <c r="N3" s="175"/>
      <c r="O3" s="175"/>
      <c r="P3" s="175"/>
      <c r="Q3" s="175"/>
      <c r="R3" s="175"/>
      <c r="S3" s="175"/>
      <c r="T3" s="175"/>
      <c r="U3" s="175"/>
      <c r="V3" s="175"/>
      <c r="W3" s="175"/>
      <c r="X3" s="175"/>
      <c r="Y3" s="175"/>
      <c r="Z3" s="175"/>
      <c r="AA3" s="175"/>
      <c r="AB3" s="175"/>
      <c r="AC3" s="176"/>
      <c r="AD3" s="159" t="s">
        <v>13</v>
      </c>
      <c r="AE3" s="160"/>
      <c r="AF3" s="159" t="s">
        <v>148</v>
      </c>
      <c r="AG3" s="160"/>
      <c r="AH3" s="36" t="s">
        <v>14</v>
      </c>
      <c r="AI3" s="36" t="s">
        <v>15</v>
      </c>
      <c r="AJ3" s="36"/>
      <c r="AK3" s="36"/>
      <c r="AL3" s="36" t="s">
        <v>22</v>
      </c>
      <c r="AM3" s="36"/>
      <c r="AN3" s="36" t="s">
        <v>17</v>
      </c>
      <c r="AO3" s="36"/>
      <c r="AP3" s="36"/>
    </row>
    <row r="4" spans="1:42" ht="27" customHeight="1" x14ac:dyDescent="0.25">
      <c r="A4" s="91"/>
      <c r="B4" s="177"/>
      <c r="C4" s="178"/>
      <c r="D4" s="178"/>
      <c r="E4" s="179"/>
      <c r="F4" s="177"/>
      <c r="G4" s="178"/>
      <c r="H4" s="178"/>
      <c r="I4" s="178"/>
      <c r="J4" s="178"/>
      <c r="K4" s="178"/>
      <c r="L4" s="178"/>
      <c r="M4" s="178"/>
      <c r="N4" s="178"/>
      <c r="O4" s="178"/>
      <c r="P4" s="178"/>
      <c r="Q4" s="178"/>
      <c r="R4" s="178"/>
      <c r="S4" s="178"/>
      <c r="T4" s="178"/>
      <c r="U4" s="178"/>
      <c r="V4" s="178"/>
      <c r="W4" s="178"/>
      <c r="X4" s="178"/>
      <c r="Y4" s="178"/>
      <c r="Z4" s="178"/>
      <c r="AA4" s="178"/>
      <c r="AB4" s="178"/>
      <c r="AC4" s="179"/>
      <c r="AD4" s="159" t="s">
        <v>18</v>
      </c>
      <c r="AE4" s="160"/>
      <c r="AF4" s="161">
        <v>43846</v>
      </c>
      <c r="AG4" s="160"/>
      <c r="AH4" s="36" t="s">
        <v>19</v>
      </c>
      <c r="AI4" s="36" t="s">
        <v>20</v>
      </c>
      <c r="AJ4" s="36"/>
      <c r="AK4" s="36" t="s">
        <v>21</v>
      </c>
      <c r="AL4" s="36" t="s">
        <v>150</v>
      </c>
      <c r="AM4" s="36"/>
      <c r="AN4" s="36" t="s">
        <v>23</v>
      </c>
      <c r="AO4" s="36"/>
      <c r="AP4" s="36"/>
    </row>
    <row r="5" spans="1:42" x14ac:dyDescent="0.25">
      <c r="A5" s="162" t="s">
        <v>24</v>
      </c>
      <c r="B5" s="162"/>
      <c r="C5" s="208" t="s">
        <v>25</v>
      </c>
      <c r="D5" s="208"/>
      <c r="E5" s="208"/>
      <c r="F5" s="208"/>
      <c r="G5" s="165"/>
      <c r="H5" s="166"/>
      <c r="I5" s="166"/>
      <c r="J5" s="166"/>
      <c r="K5" s="166"/>
      <c r="L5" s="167"/>
      <c r="M5" s="168" t="s">
        <v>26</v>
      </c>
      <c r="N5" s="169"/>
      <c r="O5" s="169"/>
      <c r="P5" s="169"/>
      <c r="Q5" s="169"/>
      <c r="R5" s="169"/>
      <c r="S5" s="169"/>
      <c r="T5" s="169"/>
      <c r="U5" s="169"/>
      <c r="V5" s="170"/>
      <c r="W5" s="37" t="s">
        <v>27</v>
      </c>
      <c r="X5" s="40" t="s">
        <v>155</v>
      </c>
      <c r="Y5" s="39" t="s">
        <v>28</v>
      </c>
      <c r="Z5" s="171"/>
      <c r="AA5" s="172"/>
      <c r="AB5" s="37" t="s">
        <v>29</v>
      </c>
      <c r="AC5" s="40"/>
      <c r="AD5" s="41" t="s">
        <v>30</v>
      </c>
      <c r="AE5" s="42"/>
      <c r="AF5" s="173"/>
      <c r="AG5" s="173"/>
      <c r="AH5" s="43" t="s">
        <v>31</v>
      </c>
      <c r="AI5" s="43" t="s">
        <v>32</v>
      </c>
      <c r="AJ5" s="43" t="s">
        <v>33</v>
      </c>
      <c r="AK5" s="43"/>
      <c r="AL5" s="43" t="s">
        <v>151</v>
      </c>
      <c r="AM5" s="43"/>
      <c r="AN5" s="43" t="s">
        <v>34</v>
      </c>
      <c r="AO5" s="43"/>
      <c r="AP5" s="43"/>
    </row>
    <row r="6" spans="1:42" x14ac:dyDescent="0.25">
      <c r="A6" s="144" t="s">
        <v>35</v>
      </c>
      <c r="B6" s="144"/>
      <c r="C6" s="144"/>
      <c r="D6" s="144"/>
      <c r="E6" s="144"/>
      <c r="F6" s="144"/>
      <c r="G6" s="145" t="s">
        <v>36</v>
      </c>
      <c r="H6" s="146"/>
      <c r="I6" s="146"/>
      <c r="J6" s="146"/>
      <c r="K6" s="146"/>
      <c r="L6" s="146"/>
      <c r="M6" s="146"/>
      <c r="N6" s="146"/>
      <c r="O6" s="146"/>
      <c r="P6" s="146"/>
      <c r="Q6" s="146"/>
      <c r="R6" s="146"/>
      <c r="S6" s="146"/>
      <c r="T6" s="146"/>
      <c r="U6" s="146"/>
      <c r="V6" s="146"/>
      <c r="W6" s="146"/>
      <c r="X6" s="153"/>
      <c r="Y6" s="146"/>
      <c r="Z6" s="146"/>
      <c r="AA6" s="146"/>
      <c r="AB6" s="147"/>
      <c r="AC6" s="150" t="s">
        <v>37</v>
      </c>
      <c r="AD6" s="155" t="s">
        <v>38</v>
      </c>
      <c r="AE6" s="156"/>
      <c r="AF6" s="156"/>
      <c r="AG6" s="156"/>
      <c r="AH6" s="36" t="s">
        <v>39</v>
      </c>
      <c r="AI6" s="36" t="s">
        <v>40</v>
      </c>
      <c r="AJ6" s="36"/>
      <c r="AK6" s="36"/>
      <c r="AL6" s="36"/>
      <c r="AM6" s="36"/>
      <c r="AN6" s="36" t="s">
        <v>41</v>
      </c>
      <c r="AO6" s="36"/>
      <c r="AP6" s="36"/>
    </row>
    <row r="7" spans="1:42" x14ac:dyDescent="0.25">
      <c r="A7" s="135" t="s">
        <v>42</v>
      </c>
      <c r="B7" s="133" t="s">
        <v>43</v>
      </c>
      <c r="C7" s="135" t="s">
        <v>44</v>
      </c>
      <c r="D7" s="135" t="s">
        <v>5</v>
      </c>
      <c r="E7" s="135" t="s">
        <v>45</v>
      </c>
      <c r="F7" s="149" t="s">
        <v>46</v>
      </c>
      <c r="G7" s="144" t="s">
        <v>47</v>
      </c>
      <c r="H7" s="144"/>
      <c r="I7" s="144"/>
      <c r="J7" s="144"/>
      <c r="K7" s="145" t="s">
        <v>48</v>
      </c>
      <c r="L7" s="146"/>
      <c r="M7" s="146"/>
      <c r="N7" s="146"/>
      <c r="O7" s="146"/>
      <c r="P7" s="146"/>
      <c r="Q7" s="146"/>
      <c r="R7" s="146"/>
      <c r="S7" s="146"/>
      <c r="T7" s="147"/>
      <c r="U7" s="145" t="s">
        <v>49</v>
      </c>
      <c r="V7" s="146"/>
      <c r="W7" s="146"/>
      <c r="X7" s="146"/>
      <c r="Y7" s="146"/>
      <c r="Z7" s="146"/>
      <c r="AA7" s="146"/>
      <c r="AB7" s="147"/>
      <c r="AC7" s="154"/>
      <c r="AD7" s="155"/>
      <c r="AE7" s="156"/>
      <c r="AF7" s="156"/>
      <c r="AG7" s="156"/>
      <c r="AH7" s="36" t="s">
        <v>50</v>
      </c>
      <c r="AI7" s="36" t="s">
        <v>51</v>
      </c>
      <c r="AJ7" s="36" t="s">
        <v>52</v>
      </c>
      <c r="AK7" s="44"/>
      <c r="AL7" s="44"/>
      <c r="AM7" s="44"/>
      <c r="AN7" s="44"/>
      <c r="AO7" s="44"/>
      <c r="AP7" s="44"/>
    </row>
    <row r="8" spans="1:42" x14ac:dyDescent="0.25">
      <c r="A8" s="135"/>
      <c r="B8" s="152"/>
      <c r="C8" s="135"/>
      <c r="D8" s="135"/>
      <c r="E8" s="135"/>
      <c r="F8" s="149"/>
      <c r="G8" s="148" t="s">
        <v>53</v>
      </c>
      <c r="H8" s="148"/>
      <c r="I8" s="148"/>
      <c r="J8" s="148"/>
      <c r="K8" s="131" t="s">
        <v>54</v>
      </c>
      <c r="L8" s="149" t="s">
        <v>55</v>
      </c>
      <c r="M8" s="149" t="s">
        <v>56</v>
      </c>
      <c r="N8" s="150" t="s">
        <v>57</v>
      </c>
      <c r="O8" s="135" t="s">
        <v>58</v>
      </c>
      <c r="P8" s="152" t="s">
        <v>59</v>
      </c>
      <c r="Q8" s="133" t="s">
        <v>60</v>
      </c>
      <c r="R8" s="135" t="s">
        <v>61</v>
      </c>
      <c r="S8" s="133" t="s">
        <v>62</v>
      </c>
      <c r="T8" s="133" t="s">
        <v>63</v>
      </c>
      <c r="U8" s="132" t="s">
        <v>64</v>
      </c>
      <c r="V8" s="135" t="s">
        <v>65</v>
      </c>
      <c r="W8" s="131" t="s">
        <v>66</v>
      </c>
      <c r="X8" s="133" t="s">
        <v>67</v>
      </c>
      <c r="Y8" s="135" t="s">
        <v>68</v>
      </c>
      <c r="Z8" s="135"/>
      <c r="AA8" s="135"/>
      <c r="AB8" s="135"/>
      <c r="AC8" s="154"/>
      <c r="AD8" s="157"/>
      <c r="AE8" s="158"/>
      <c r="AF8" s="158"/>
      <c r="AG8" s="158"/>
      <c r="AH8" s="44" t="s">
        <v>69</v>
      </c>
      <c r="AI8" s="44" t="s">
        <v>70</v>
      </c>
      <c r="AJ8" s="44" t="s">
        <v>71</v>
      </c>
      <c r="AK8" s="44"/>
      <c r="AL8" s="44" t="s">
        <v>72</v>
      </c>
      <c r="AM8" s="44"/>
      <c r="AN8" s="44"/>
      <c r="AO8" s="36" t="s">
        <v>73</v>
      </c>
      <c r="AP8" s="44"/>
    </row>
    <row r="9" spans="1:42" ht="60.75" customHeight="1" x14ac:dyDescent="0.25">
      <c r="A9" s="133"/>
      <c r="B9" s="134"/>
      <c r="C9" s="133"/>
      <c r="D9" s="133"/>
      <c r="E9" s="133"/>
      <c r="F9" s="150"/>
      <c r="G9" s="45" t="s">
        <v>4</v>
      </c>
      <c r="H9" s="45" t="s">
        <v>3</v>
      </c>
      <c r="I9" s="45"/>
      <c r="J9" s="46" t="s">
        <v>74</v>
      </c>
      <c r="K9" s="132"/>
      <c r="L9" s="149"/>
      <c r="M9" s="149"/>
      <c r="N9" s="151"/>
      <c r="O9" s="135"/>
      <c r="P9" s="134"/>
      <c r="Q9" s="134"/>
      <c r="R9" s="135"/>
      <c r="S9" s="134"/>
      <c r="T9" s="134"/>
      <c r="U9" s="143"/>
      <c r="V9" s="135"/>
      <c r="W9" s="132"/>
      <c r="X9" s="134"/>
      <c r="Y9" s="47" t="s">
        <v>75</v>
      </c>
      <c r="Z9" s="47" t="s">
        <v>76</v>
      </c>
      <c r="AA9" s="48" t="s">
        <v>77</v>
      </c>
      <c r="AB9" s="48" t="s">
        <v>78</v>
      </c>
      <c r="AC9" s="151"/>
      <c r="AD9" s="50" t="s">
        <v>79</v>
      </c>
      <c r="AE9" s="50" t="s">
        <v>80</v>
      </c>
      <c r="AF9" s="50" t="s">
        <v>81</v>
      </c>
      <c r="AG9" s="47" t="s">
        <v>82</v>
      </c>
      <c r="AH9" s="44" t="s">
        <v>83</v>
      </c>
      <c r="AI9" s="44" t="s">
        <v>15</v>
      </c>
      <c r="AJ9" s="44"/>
      <c r="AK9" s="44"/>
      <c r="AL9" s="44" t="s">
        <v>84</v>
      </c>
      <c r="AM9" s="44"/>
      <c r="AN9" s="44"/>
      <c r="AO9" s="36" t="s">
        <v>85</v>
      </c>
      <c r="AP9" s="44"/>
    </row>
    <row r="10" spans="1:42" ht="41.25" customHeight="1" x14ac:dyDescent="0.25">
      <c r="A10" s="431" t="s">
        <v>409</v>
      </c>
      <c r="B10" s="376" t="s">
        <v>410</v>
      </c>
      <c r="C10" s="375" t="s">
        <v>411</v>
      </c>
      <c r="D10" s="142" t="s">
        <v>86</v>
      </c>
      <c r="E10" s="376" t="s">
        <v>412</v>
      </c>
      <c r="F10" s="375" t="s">
        <v>413</v>
      </c>
      <c r="G10" s="182" t="s">
        <v>151</v>
      </c>
      <c r="H10" s="182" t="s">
        <v>21</v>
      </c>
      <c r="I10" s="14" t="str">
        <f>CONCATENATE(G10,H10)</f>
        <v>CASI SEGUROMODERADO</v>
      </c>
      <c r="J10" s="121" t="str">
        <f>I11</f>
        <v>7. EXTREMO</v>
      </c>
      <c r="K10" s="373" t="s">
        <v>414</v>
      </c>
      <c r="L10" s="67" t="s">
        <v>87</v>
      </c>
      <c r="M10" s="16" t="s">
        <v>7</v>
      </c>
      <c r="N10" s="52">
        <f>IF(M10="ASIGNADO",15,IF(M10="NO ASIGNADO",0,""))</f>
        <v>15</v>
      </c>
      <c r="O10" s="125">
        <f>SUM(N10:N16)</f>
        <v>100</v>
      </c>
      <c r="P10" s="127" t="s">
        <v>69</v>
      </c>
      <c r="Q10" s="130">
        <f>IF(Q13="DÉBIL",0,IF(Q13="MODERADO",50,IF(Q13="FUERTE",100,"")))</f>
        <v>100</v>
      </c>
      <c r="R10" s="196"/>
      <c r="S10" s="114" t="s">
        <v>88</v>
      </c>
      <c r="T10" s="114" t="s">
        <v>88</v>
      </c>
      <c r="U10" s="115" t="s">
        <v>135</v>
      </c>
      <c r="V10" s="117" t="s">
        <v>89</v>
      </c>
      <c r="W10" s="388" t="s">
        <v>415</v>
      </c>
      <c r="X10" s="96" t="s">
        <v>416</v>
      </c>
      <c r="Y10" s="97" t="s">
        <v>417</v>
      </c>
      <c r="Z10" s="190" t="s">
        <v>418</v>
      </c>
      <c r="AA10" s="108" t="s">
        <v>90</v>
      </c>
      <c r="AB10" s="79"/>
      <c r="AC10" s="79"/>
      <c r="AD10" s="79"/>
      <c r="AE10" s="94" t="s">
        <v>317</v>
      </c>
      <c r="AF10" s="96" t="s">
        <v>419</v>
      </c>
      <c r="AG10" s="96"/>
      <c r="AH10" s="36" t="s">
        <v>91</v>
      </c>
      <c r="AI10" s="36" t="s">
        <v>92</v>
      </c>
      <c r="AJ10" s="36" t="s">
        <v>21</v>
      </c>
      <c r="AK10" s="36" t="s">
        <v>73</v>
      </c>
      <c r="AL10" s="36" t="s">
        <v>21</v>
      </c>
      <c r="AM10" s="36"/>
      <c r="AN10" s="36" t="s">
        <v>93</v>
      </c>
      <c r="AO10" s="36" t="s">
        <v>94</v>
      </c>
      <c r="AP10" s="36"/>
    </row>
    <row r="11" spans="1:42" ht="55.5" customHeight="1" x14ac:dyDescent="0.25">
      <c r="A11" s="431"/>
      <c r="B11" s="432"/>
      <c r="C11" s="388"/>
      <c r="D11" s="115"/>
      <c r="E11" s="369"/>
      <c r="F11" s="388"/>
      <c r="G11" s="182"/>
      <c r="H11" s="182"/>
      <c r="I11" s="14" t="str">
        <f>IF(I10="RARA VEZINSIGNIFICANTE","1. BAJO",IF(I10="RARA VEZMENOR","2. BAJO",IF(I10="IMPROBABLEINSIGNIFICANTE","3. BAJO",IF(I10="IMPROBABLEMENOR","4. BAJO",IF(I10="POSIBLEINSIGNIFICANTE","5. BAJO",IF(I10="RARA VEZMODERADO","1. MODERADO",IF(I10="IMPROBABLEMODERADO","2. MODERADO",IF(I10="POSIBLEMENOR","3. MODERADO",IF(I10="PROBABLEINSIGNIFICANTE","4. MODERADO",IF(I10="RARA VEZMAYOR","1. ALTO",IF(I10="IMPROBABLEMAYOR","2. ALTO",IF(I10="POSIBLEMODERADO","3. ALTO",IF(I10="PROBABLEMENOR","4. ALTO",IF(I10="PROBABLEMODERADO","5. ALTO",IF(I10="CASI SEGUROINSIGNIFICANTE","6. ALTO",IF(I10="CASI SEGUROMENOR","7. ALTO",IF(I10="RARA VEZCATASTRÓFICO","1. EXTREMO",IF(I10="IMPROBABLECATASTRÓFICO","2. EXTREMO",IF(I10="POSIBLEMAYOR","3. EXTREMO",IF(I10="POSIBLECATASTRÓFICO","4. EXTREMO",IF(I10="PROBABLEMAYOR","5. EXTREMO",IF(I10="PROBABLECATASTRÓFICO","6. EXTREMO",IF(I10="CASI SEGUROMODERADO","7. EXTREMO",IF(I10="CASI SEGUROMAYOR","8. EXTREMO",IF(I10="CASI SEGUROCATASTRÓFICO","9. EXTREMO","")))))))))))))))))))))))))</f>
        <v>7. EXTREMO</v>
      </c>
      <c r="J11" s="122"/>
      <c r="K11" s="393"/>
      <c r="L11" s="68" t="s">
        <v>95</v>
      </c>
      <c r="M11" s="19" t="s">
        <v>19</v>
      </c>
      <c r="N11" s="56">
        <f>IF(M11="ADECUADO",15,IF(M11="INADECUADO",0,""))</f>
        <v>15</v>
      </c>
      <c r="O11" s="126"/>
      <c r="P11" s="128"/>
      <c r="Q11" s="130"/>
      <c r="R11" s="197"/>
      <c r="S11" s="114"/>
      <c r="T11" s="114"/>
      <c r="U11" s="115"/>
      <c r="V11" s="118"/>
      <c r="W11" s="388"/>
      <c r="X11" s="92"/>
      <c r="Y11" s="189"/>
      <c r="Z11" s="246"/>
      <c r="AA11" s="109"/>
      <c r="AB11" s="79"/>
      <c r="AC11" s="79"/>
      <c r="AD11" s="79"/>
      <c r="AE11" s="94"/>
      <c r="AF11" s="96"/>
      <c r="AG11" s="96"/>
      <c r="AH11" s="36" t="s">
        <v>88</v>
      </c>
      <c r="AI11" s="36" t="s">
        <v>96</v>
      </c>
      <c r="AJ11" s="36"/>
      <c r="AK11" s="36"/>
      <c r="AL11" s="36" t="s">
        <v>97</v>
      </c>
      <c r="AM11" s="36"/>
      <c r="AN11" s="36" t="s">
        <v>90</v>
      </c>
      <c r="AO11" s="36" t="s">
        <v>98</v>
      </c>
      <c r="AP11" s="36"/>
    </row>
    <row r="12" spans="1:42" ht="69" customHeight="1" x14ac:dyDescent="0.25">
      <c r="A12" s="431"/>
      <c r="B12" s="432"/>
      <c r="C12" s="388"/>
      <c r="D12" s="115"/>
      <c r="E12" s="369"/>
      <c r="F12" s="388"/>
      <c r="G12" s="182"/>
      <c r="H12" s="182"/>
      <c r="I12" s="14" t="str">
        <f>IF(OR(I11="1. BAJO",I11="2. BAJO",I11="3. BAJO",I11="4. BAJO",I11="5. BAJO"),"BAJO",IF(OR(I11="1. MODERADO",I11="2. MODERADO",I11="3. MODERADO",I11="4. MODERADO"),"MODERADO",IF(OR(I11="1. ALTO",I11="2. ALTO",I11="3. ALTO",I11="4. ALTO",I11="5. ALTO",I11="6. ALTO",I11="7. ALTO"),"ALTO",IF(OR(I11="1. EXTREMO",I11="2. EXTREMO",I11="3. EXTREMO",I11="4. EXTREMO",I11="5. EXTREMO",I11="6. EXTREMO",I11="7. EXTREMO",I11="8. EXTREMO",I11="9. EXTREMO"),"EXTREMO",""))))</f>
        <v>EXTREMO</v>
      </c>
      <c r="J12" s="122"/>
      <c r="K12" s="393"/>
      <c r="L12" s="21" t="s">
        <v>99</v>
      </c>
      <c r="M12" s="19" t="s">
        <v>100</v>
      </c>
      <c r="N12" s="56">
        <f>IF(M12="OPORTUNA",15,IF(M12="INOPORTUNA",0,""))</f>
        <v>15</v>
      </c>
      <c r="O12" s="126"/>
      <c r="P12" s="128"/>
      <c r="Q12" s="130"/>
      <c r="R12" s="197"/>
      <c r="S12" s="58" t="s">
        <v>101</v>
      </c>
      <c r="T12" s="58" t="s">
        <v>102</v>
      </c>
      <c r="U12" s="115"/>
      <c r="V12" s="118"/>
      <c r="W12" s="388"/>
      <c r="X12" s="92"/>
      <c r="Y12" s="189"/>
      <c r="Z12" s="246"/>
      <c r="AA12" s="109"/>
      <c r="AB12" s="79"/>
      <c r="AC12" s="79"/>
      <c r="AD12" s="79"/>
      <c r="AE12" s="94"/>
      <c r="AF12" s="96"/>
      <c r="AG12" s="96"/>
      <c r="AH12" s="36" t="s">
        <v>89</v>
      </c>
      <c r="AI12" s="36" t="s">
        <v>103</v>
      </c>
      <c r="AJ12" s="36" t="s">
        <v>104</v>
      </c>
      <c r="AK12" s="36" t="s">
        <v>105</v>
      </c>
      <c r="AL12" s="36" t="s">
        <v>106</v>
      </c>
      <c r="AM12" s="36"/>
      <c r="AN12" s="36"/>
      <c r="AO12" s="36" t="s">
        <v>107</v>
      </c>
      <c r="AP12" s="36"/>
    </row>
    <row r="13" spans="1:42" ht="86.25" customHeight="1" x14ac:dyDescent="0.25">
      <c r="A13" s="431"/>
      <c r="B13" s="432"/>
      <c r="C13" s="388"/>
      <c r="D13" s="115"/>
      <c r="E13" s="23" t="s">
        <v>108</v>
      </c>
      <c r="F13" s="388"/>
      <c r="G13" s="182"/>
      <c r="H13" s="182"/>
      <c r="I13" s="14"/>
      <c r="J13" s="122"/>
      <c r="K13" s="393"/>
      <c r="L13" s="68" t="s">
        <v>109</v>
      </c>
      <c r="M13" s="19" t="s">
        <v>110</v>
      </c>
      <c r="N13" s="56">
        <f>IF(M13="PREVENIR",15,IF(M13="DETECTAR",10,IF(M13="NO ES UN CONTROL",0,"")))</f>
        <v>15</v>
      </c>
      <c r="O13" s="98" t="str">
        <f>IF(O10&lt;86,"DÉBIL",IF(O10&lt;96,"MODERADO",IF(O10&lt;101,"FUERTE","")))</f>
        <v>FUERTE</v>
      </c>
      <c r="P13" s="128"/>
      <c r="Q13" s="100" t="str">
        <f>IF(AND(O13="FUERTE",P10="FUERTE (SIEMPRE SE EJECUTA)"),"FUERTE",IF(OR(O13="DÉBIL",P10="DÉBIL (NO SE EJECUTA)"),"DÉBIL",IF(OR(O13="MODERADO",P10="MODERADO (ALGUNAS VECES)"),"MODERADO")))</f>
        <v>FUERTE</v>
      </c>
      <c r="R13" s="184" t="str">
        <f>IF(AND(O13="FUERTE",P10="FUERTE (SIEMPRE SE EJECUTA)"),"NO","SÍ")</f>
        <v>NO</v>
      </c>
      <c r="S13" s="102">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13" s="103">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13" s="115"/>
      <c r="V13" s="118"/>
      <c r="W13" s="388"/>
      <c r="X13" s="92"/>
      <c r="Y13" s="189"/>
      <c r="Z13" s="201"/>
      <c r="AA13" s="109"/>
      <c r="AB13" s="79"/>
      <c r="AC13" s="79"/>
      <c r="AD13" s="79"/>
      <c r="AE13" s="94"/>
      <c r="AF13" s="96" t="s">
        <v>209</v>
      </c>
      <c r="AG13" s="96"/>
      <c r="AH13" s="36" t="s">
        <v>88</v>
      </c>
      <c r="AI13" s="36"/>
      <c r="AJ13" s="36" t="s">
        <v>86</v>
      </c>
      <c r="AK13" s="36" t="s">
        <v>111</v>
      </c>
      <c r="AL13" s="36"/>
      <c r="AM13" s="36"/>
      <c r="AN13" s="36"/>
      <c r="AO13" s="36" t="s">
        <v>112</v>
      </c>
      <c r="AP13" s="36"/>
    </row>
    <row r="14" spans="1:42" ht="75.75" customHeight="1" x14ac:dyDescent="0.25">
      <c r="A14" s="431"/>
      <c r="B14" s="432"/>
      <c r="C14" s="388"/>
      <c r="D14" s="115"/>
      <c r="E14" s="369" t="s">
        <v>420</v>
      </c>
      <c r="F14" s="388"/>
      <c r="G14" s="182"/>
      <c r="H14" s="182"/>
      <c r="I14" s="14"/>
      <c r="J14" s="122"/>
      <c r="K14" s="393"/>
      <c r="L14" s="68" t="s">
        <v>113</v>
      </c>
      <c r="M14" s="19" t="s">
        <v>31</v>
      </c>
      <c r="N14" s="56">
        <f>IF(M14="CONFIABLE",15,IF(M14="NO CONFIABLE",0,""))</f>
        <v>15</v>
      </c>
      <c r="O14" s="99"/>
      <c r="P14" s="128"/>
      <c r="Q14" s="100"/>
      <c r="R14" s="184"/>
      <c r="S14" s="102"/>
      <c r="T14" s="104"/>
      <c r="U14" s="115"/>
      <c r="V14" s="118"/>
      <c r="W14" s="388"/>
      <c r="X14" s="92"/>
      <c r="Y14" s="189"/>
      <c r="Z14" s="23" t="s">
        <v>114</v>
      </c>
      <c r="AA14" s="109"/>
      <c r="AB14" s="79"/>
      <c r="AC14" s="79"/>
      <c r="AD14" s="79"/>
      <c r="AE14" s="94"/>
      <c r="AF14" s="96"/>
      <c r="AG14" s="96"/>
      <c r="AH14" s="36" t="s">
        <v>115</v>
      </c>
      <c r="AI14" s="36"/>
      <c r="AJ14" s="36" t="s">
        <v>116</v>
      </c>
      <c r="AK14" s="36" t="s">
        <v>110</v>
      </c>
      <c r="AL14" s="36" t="s">
        <v>117</v>
      </c>
      <c r="AM14" s="36"/>
      <c r="AN14" s="36"/>
      <c r="AO14" s="36" t="s">
        <v>118</v>
      </c>
      <c r="AP14" s="36"/>
    </row>
    <row r="15" spans="1:42" ht="66.75" customHeight="1" x14ac:dyDescent="0.25">
      <c r="A15" s="431"/>
      <c r="B15" s="432"/>
      <c r="C15" s="388"/>
      <c r="D15" s="115"/>
      <c r="E15" s="369"/>
      <c r="F15" s="388"/>
      <c r="G15" s="182"/>
      <c r="H15" s="182"/>
      <c r="I15" s="14"/>
      <c r="J15" s="122"/>
      <c r="K15" s="393"/>
      <c r="L15" s="68" t="s">
        <v>119</v>
      </c>
      <c r="M15" s="19" t="s">
        <v>39</v>
      </c>
      <c r="N15" s="56">
        <f>IF(M15="SE INVESTIGAN Y SE RESUELVEN OPORTUNAMENTE",15,IF(M15="NO SE INVESTIGAN Y SE RESUELVEN OPORTUNAMENTE",0,""))</f>
        <v>15</v>
      </c>
      <c r="O15" s="99"/>
      <c r="P15" s="128"/>
      <c r="Q15" s="100"/>
      <c r="R15" s="184"/>
      <c r="S15" s="102"/>
      <c r="T15" s="104"/>
      <c r="U15" s="115"/>
      <c r="V15" s="118"/>
      <c r="W15" s="388"/>
      <c r="X15" s="92"/>
      <c r="Y15" s="189"/>
      <c r="Z15" s="86" t="s">
        <v>421</v>
      </c>
      <c r="AA15" s="109"/>
      <c r="AB15" s="79"/>
      <c r="AC15" s="79"/>
      <c r="AD15" s="79"/>
      <c r="AE15" s="94"/>
      <c r="AF15" s="96"/>
      <c r="AG15" s="96"/>
      <c r="AH15" s="36" t="s">
        <v>96</v>
      </c>
      <c r="AI15" s="36"/>
      <c r="AJ15" s="36"/>
      <c r="AK15" s="36"/>
      <c r="AL15" s="36"/>
      <c r="AM15" s="36"/>
      <c r="AN15" s="36"/>
      <c r="AO15" s="36" t="s">
        <v>120</v>
      </c>
      <c r="AP15" s="36"/>
    </row>
    <row r="16" spans="1:42" ht="51" customHeight="1" x14ac:dyDescent="0.25">
      <c r="A16" s="431"/>
      <c r="B16" s="432"/>
      <c r="C16" s="371"/>
      <c r="D16" s="116"/>
      <c r="E16" s="370"/>
      <c r="F16" s="371"/>
      <c r="G16" s="183"/>
      <c r="H16" s="183"/>
      <c r="I16" s="14"/>
      <c r="J16" s="122"/>
      <c r="K16" s="394"/>
      <c r="L16" s="69" t="s">
        <v>121</v>
      </c>
      <c r="M16" s="25" t="s">
        <v>50</v>
      </c>
      <c r="N16" s="60">
        <f>IF(M16="COMPLETA",10,IF(M16="INCOMPLETA",5,IF(M16="NO EXISTE",0,"")))</f>
        <v>10</v>
      </c>
      <c r="O16" s="99"/>
      <c r="P16" s="129"/>
      <c r="Q16" s="101"/>
      <c r="R16" s="185"/>
      <c r="S16" s="103"/>
      <c r="T16" s="104"/>
      <c r="U16" s="116"/>
      <c r="V16" s="118"/>
      <c r="W16" s="371"/>
      <c r="X16" s="86"/>
      <c r="Y16" s="87"/>
      <c r="Z16" s="87"/>
      <c r="AA16" s="110"/>
      <c r="AB16" s="190"/>
      <c r="AC16" s="190"/>
      <c r="AD16" s="190"/>
      <c r="AE16" s="95"/>
      <c r="AF16" s="97"/>
      <c r="AG16" s="97"/>
      <c r="AH16" s="36"/>
      <c r="AI16" s="36"/>
      <c r="AJ16" s="36"/>
      <c r="AK16" s="36"/>
      <c r="AL16" s="36"/>
      <c r="AM16" s="36"/>
      <c r="AN16" s="36"/>
      <c r="AO16" s="36" t="s">
        <v>122</v>
      </c>
      <c r="AP16" s="36"/>
    </row>
    <row r="17" spans="1:42" x14ac:dyDescent="0.25">
      <c r="A17" s="80" t="s">
        <v>123</v>
      </c>
      <c r="B17" s="80"/>
      <c r="C17" s="80"/>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36"/>
      <c r="AI17" s="36"/>
      <c r="AJ17" s="36"/>
      <c r="AK17" s="36"/>
      <c r="AL17" s="36"/>
      <c r="AM17" s="36"/>
      <c r="AN17" s="36"/>
      <c r="AO17" s="36" t="s">
        <v>124</v>
      </c>
      <c r="AP17" s="36"/>
    </row>
    <row r="18" spans="1:42" ht="30" customHeight="1" x14ac:dyDescent="0.25">
      <c r="A18" s="88" t="s">
        <v>125</v>
      </c>
      <c r="B18" s="88"/>
      <c r="C18" s="88"/>
      <c r="D18" s="88"/>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36"/>
      <c r="AI18" s="36"/>
      <c r="AJ18" s="36"/>
      <c r="AK18" s="36"/>
      <c r="AL18" s="36"/>
      <c r="AM18" s="36"/>
      <c r="AN18" s="36"/>
      <c r="AO18" s="36" t="s">
        <v>126</v>
      </c>
      <c r="AP18" s="36"/>
    </row>
    <row r="19" spans="1:42" ht="30" customHeight="1" x14ac:dyDescent="0.25">
      <c r="A19" s="89" t="s">
        <v>127</v>
      </c>
      <c r="B19" s="89"/>
      <c r="C19" s="89" t="s">
        <v>128</v>
      </c>
      <c r="D19" s="89"/>
      <c r="E19" s="89"/>
      <c r="F19" s="89"/>
      <c r="G19" s="89"/>
      <c r="H19" s="89"/>
      <c r="I19" s="89"/>
      <c r="J19" s="89"/>
      <c r="K19" s="89"/>
      <c r="L19" s="89"/>
      <c r="M19" s="89"/>
      <c r="N19" s="89"/>
      <c r="O19" s="89"/>
      <c r="P19" s="89"/>
      <c r="Q19" s="89"/>
      <c r="R19" s="89"/>
      <c r="S19" s="89"/>
      <c r="T19" s="89"/>
      <c r="U19" s="89"/>
      <c r="V19" s="89"/>
      <c r="W19" s="89"/>
      <c r="X19" s="89"/>
      <c r="Y19" s="89"/>
      <c r="Z19" s="90" t="s">
        <v>129</v>
      </c>
      <c r="AA19" s="90"/>
      <c r="AB19" s="90"/>
      <c r="AC19" s="90"/>
      <c r="AD19" s="91" t="s">
        <v>130</v>
      </c>
      <c r="AE19" s="91"/>
      <c r="AF19" s="91"/>
      <c r="AG19" s="91"/>
      <c r="AH19" s="36"/>
      <c r="AI19" s="36"/>
      <c r="AJ19" s="36"/>
      <c r="AK19" s="36"/>
      <c r="AL19" s="36"/>
      <c r="AM19" s="36"/>
      <c r="AN19" s="36"/>
      <c r="AO19" s="36" t="s">
        <v>131</v>
      </c>
      <c r="AP19" s="36"/>
    </row>
    <row r="20" spans="1:42" ht="30" customHeight="1" x14ac:dyDescent="0.25">
      <c r="A20" s="73">
        <v>1</v>
      </c>
      <c r="B20" s="74"/>
      <c r="C20" s="80" t="s">
        <v>422</v>
      </c>
      <c r="D20" s="80"/>
      <c r="E20" s="80"/>
      <c r="F20" s="80"/>
      <c r="G20" s="80"/>
      <c r="H20" s="80"/>
      <c r="I20" s="80"/>
      <c r="J20" s="80"/>
      <c r="K20" s="80"/>
      <c r="L20" s="80"/>
      <c r="M20" s="80"/>
      <c r="N20" s="80"/>
      <c r="O20" s="80"/>
      <c r="P20" s="80"/>
      <c r="Q20" s="80"/>
      <c r="R20" s="80"/>
      <c r="S20" s="80"/>
      <c r="T20" s="80"/>
      <c r="U20" s="80"/>
      <c r="V20" s="80"/>
      <c r="W20" s="80"/>
      <c r="X20" s="80"/>
      <c r="Y20" s="80"/>
      <c r="Z20" s="81">
        <v>43850</v>
      </c>
      <c r="AA20" s="77"/>
      <c r="AB20" s="77"/>
      <c r="AC20" s="78"/>
      <c r="AD20" s="82" t="s">
        <v>423</v>
      </c>
      <c r="AE20" s="83"/>
      <c r="AF20" s="83"/>
      <c r="AG20" s="83"/>
      <c r="AH20" s="27"/>
      <c r="AI20" s="27"/>
      <c r="AJ20" s="27"/>
      <c r="AK20" s="27"/>
      <c r="AL20" s="27"/>
      <c r="AM20" s="27"/>
      <c r="AN20" s="27"/>
      <c r="AO20" s="36" t="s">
        <v>134</v>
      </c>
      <c r="AP20" s="27"/>
    </row>
    <row r="21" spans="1:42" ht="30" customHeight="1" x14ac:dyDescent="0.25">
      <c r="A21" s="73" t="s">
        <v>132</v>
      </c>
      <c r="B21" s="74"/>
      <c r="C21" s="75"/>
      <c r="D21" s="75"/>
      <c r="E21" s="75"/>
      <c r="F21" s="75"/>
      <c r="G21" s="75"/>
      <c r="H21" s="75"/>
      <c r="I21" s="75"/>
      <c r="J21" s="75"/>
      <c r="K21" s="75"/>
      <c r="L21" s="75"/>
      <c r="M21" s="75"/>
      <c r="N21" s="75"/>
      <c r="O21" s="75"/>
      <c r="P21" s="75"/>
      <c r="Q21" s="75"/>
      <c r="R21" s="75"/>
      <c r="S21" s="75"/>
      <c r="T21" s="75"/>
      <c r="U21" s="75"/>
      <c r="V21" s="75"/>
      <c r="W21" s="75"/>
      <c r="X21" s="75"/>
      <c r="Y21" s="75"/>
      <c r="Z21" s="76"/>
      <c r="AA21" s="77"/>
      <c r="AB21" s="77"/>
      <c r="AC21" s="78"/>
      <c r="AD21" s="79"/>
      <c r="AE21" s="79"/>
      <c r="AF21" s="79"/>
      <c r="AG21" s="79"/>
      <c r="AH21" s="27"/>
      <c r="AI21" s="27"/>
      <c r="AJ21" s="27"/>
      <c r="AK21" s="27"/>
      <c r="AL21" s="27"/>
      <c r="AM21" s="27"/>
      <c r="AN21" s="27"/>
      <c r="AO21" s="36" t="s">
        <v>135</v>
      </c>
      <c r="AP21" s="27"/>
    </row>
    <row r="22" spans="1:42" ht="30" customHeight="1" x14ac:dyDescent="0.25">
      <c r="A22" s="73" t="s">
        <v>132</v>
      </c>
      <c r="B22" s="74"/>
      <c r="C22" s="75"/>
      <c r="D22" s="75"/>
      <c r="E22" s="75"/>
      <c r="F22" s="75"/>
      <c r="G22" s="75"/>
      <c r="H22" s="75"/>
      <c r="I22" s="75"/>
      <c r="J22" s="75"/>
      <c r="K22" s="75"/>
      <c r="L22" s="75"/>
      <c r="M22" s="75"/>
      <c r="N22" s="75"/>
      <c r="O22" s="75"/>
      <c r="P22" s="75"/>
      <c r="Q22" s="75"/>
      <c r="R22" s="75"/>
      <c r="S22" s="75"/>
      <c r="T22" s="75"/>
      <c r="U22" s="75"/>
      <c r="V22" s="75"/>
      <c r="W22" s="75"/>
      <c r="X22" s="75"/>
      <c r="Y22" s="75"/>
      <c r="Z22" s="76"/>
      <c r="AA22" s="77"/>
      <c r="AB22" s="77"/>
      <c r="AC22" s="78"/>
      <c r="AD22" s="79"/>
      <c r="AE22" s="79"/>
      <c r="AF22" s="79"/>
      <c r="AG22" s="79"/>
      <c r="AH22" s="27"/>
      <c r="AI22" s="27"/>
      <c r="AJ22" s="27"/>
      <c r="AK22" s="27"/>
      <c r="AL22" s="27"/>
      <c r="AM22" s="27"/>
      <c r="AN22" s="27"/>
      <c r="AO22" s="36" t="s">
        <v>136</v>
      </c>
      <c r="AP22" s="27"/>
    </row>
    <row r="23" spans="1:42" ht="30" customHeight="1" x14ac:dyDescent="0.25">
      <c r="A23" s="420" t="s">
        <v>137</v>
      </c>
      <c r="B23" s="420"/>
      <c r="C23" s="420"/>
      <c r="D23" s="420"/>
      <c r="E23" s="420"/>
      <c r="F23" s="420"/>
      <c r="G23" s="420"/>
      <c r="H23" s="420"/>
      <c r="I23" s="420"/>
      <c r="J23" s="420"/>
      <c r="K23" s="420"/>
      <c r="L23" s="420"/>
      <c r="M23" s="420"/>
      <c r="N23" s="420"/>
      <c r="O23" s="420"/>
      <c r="P23" s="420"/>
      <c r="Q23" s="420"/>
      <c r="R23" s="420"/>
      <c r="S23" s="420"/>
      <c r="T23" s="420"/>
      <c r="U23" s="420"/>
      <c r="V23" s="420"/>
      <c r="W23" s="420"/>
      <c r="X23" s="420"/>
      <c r="Y23" s="420"/>
      <c r="Z23" s="420"/>
      <c r="AA23" s="420"/>
      <c r="AB23" s="420"/>
      <c r="AC23" s="420"/>
      <c r="AD23" s="420"/>
      <c r="AE23" s="420"/>
      <c r="AF23" s="420"/>
      <c r="AG23" s="420"/>
      <c r="AH23" s="36"/>
      <c r="AI23" s="36"/>
      <c r="AJ23" s="36"/>
      <c r="AK23" s="36"/>
      <c r="AL23" s="36"/>
      <c r="AM23" s="36"/>
      <c r="AN23" s="36"/>
      <c r="AO23" s="36" t="s">
        <v>196</v>
      </c>
      <c r="AP23" s="36"/>
    </row>
    <row r="24" spans="1:42" ht="30" customHeight="1" x14ac:dyDescent="0.25">
      <c r="A24" s="421" t="s">
        <v>130</v>
      </c>
      <c r="B24" s="421"/>
      <c r="C24" s="421"/>
      <c r="D24" s="421"/>
      <c r="E24" s="421"/>
      <c r="F24" s="421"/>
      <c r="G24" s="421" t="s">
        <v>138</v>
      </c>
      <c r="H24" s="421"/>
      <c r="I24" s="421"/>
      <c r="J24" s="421"/>
      <c r="K24" s="421"/>
      <c r="L24" s="421"/>
      <c r="M24" s="363" t="s">
        <v>139</v>
      </c>
      <c r="N24" s="364"/>
      <c r="O24" s="364"/>
      <c r="P24" s="364"/>
      <c r="Q24" s="364"/>
      <c r="R24" s="364"/>
      <c r="S24" s="364"/>
      <c r="T24" s="364"/>
      <c r="U24" s="364"/>
      <c r="V24" s="365"/>
      <c r="W24" s="363" t="s">
        <v>140</v>
      </c>
      <c r="X24" s="364"/>
      <c r="Y24" s="364"/>
      <c r="Z24" s="364"/>
      <c r="AA24" s="365"/>
      <c r="AB24" s="422" t="str">
        <f>IF(X5="X","APOYO OFICINA ASESORA DE PLANEACIÓN","APOYO OFICINA DE CONTROL INTERNO")</f>
        <v>APOYO OFICINA ASESORA DE PLANEACIÓN</v>
      </c>
      <c r="AC24" s="422"/>
      <c r="AD24" s="422"/>
      <c r="AE24" s="422"/>
      <c r="AF24" s="422"/>
      <c r="AG24" s="422"/>
      <c r="AH24" s="61"/>
      <c r="AO24" s="36" t="s">
        <v>141</v>
      </c>
    </row>
    <row r="25" spans="1:42" ht="30" customHeight="1" x14ac:dyDescent="0.25">
      <c r="A25" s="62" t="s">
        <v>142</v>
      </c>
      <c r="B25" s="354"/>
      <c r="C25" s="355"/>
      <c r="D25" s="355"/>
      <c r="E25" s="355"/>
      <c r="F25" s="356"/>
      <c r="G25" s="63" t="s">
        <v>142</v>
      </c>
      <c r="H25" s="354"/>
      <c r="I25" s="355"/>
      <c r="J25" s="355"/>
      <c r="K25" s="355"/>
      <c r="L25" s="356"/>
      <c r="M25" s="63" t="s">
        <v>142</v>
      </c>
      <c r="N25" s="64"/>
      <c r="O25" s="414" t="s">
        <v>424</v>
      </c>
      <c r="P25" s="414"/>
      <c r="Q25" s="414"/>
      <c r="R25" s="414"/>
      <c r="S25" s="414"/>
      <c r="T25" s="414"/>
      <c r="U25" s="414"/>
      <c r="V25" s="415"/>
      <c r="W25" s="65" t="s">
        <v>142</v>
      </c>
      <c r="X25" s="354"/>
      <c r="Y25" s="355"/>
      <c r="Z25" s="355"/>
      <c r="AA25" s="356"/>
      <c r="AB25" s="65" t="s">
        <v>142</v>
      </c>
      <c r="AC25" s="416"/>
      <c r="AD25" s="416"/>
      <c r="AE25" s="416"/>
      <c r="AF25" s="416"/>
      <c r="AG25" s="416"/>
      <c r="AH25" s="33"/>
      <c r="AI25" s="33"/>
      <c r="AJ25" s="33"/>
      <c r="AK25" s="33"/>
      <c r="AL25" s="33"/>
      <c r="AM25" s="33"/>
      <c r="AN25" s="33"/>
      <c r="AO25" s="36" t="s">
        <v>143</v>
      </c>
      <c r="AP25" s="33"/>
    </row>
    <row r="26" spans="1:42" ht="30" customHeight="1" x14ac:dyDescent="0.25">
      <c r="A26" s="62" t="s">
        <v>144</v>
      </c>
      <c r="B26" s="354"/>
      <c r="C26" s="355"/>
      <c r="D26" s="355"/>
      <c r="E26" s="355"/>
      <c r="F26" s="356"/>
      <c r="G26" s="62" t="s">
        <v>144</v>
      </c>
      <c r="H26" s="419"/>
      <c r="I26" s="419"/>
      <c r="J26" s="419"/>
      <c r="K26" s="419"/>
      <c r="L26" s="419"/>
      <c r="M26" s="63" t="s">
        <v>144</v>
      </c>
      <c r="N26" s="66"/>
      <c r="O26" s="419" t="s">
        <v>425</v>
      </c>
      <c r="P26" s="419"/>
      <c r="Q26" s="419"/>
      <c r="R26" s="419"/>
      <c r="S26" s="419"/>
      <c r="T26" s="419"/>
      <c r="U26" s="419"/>
      <c r="V26" s="419"/>
      <c r="W26" s="62" t="s">
        <v>144</v>
      </c>
      <c r="X26" s="354"/>
      <c r="Y26" s="355"/>
      <c r="Z26" s="355"/>
      <c r="AA26" s="356"/>
      <c r="AB26" s="62" t="s">
        <v>144</v>
      </c>
      <c r="AC26" s="416"/>
      <c r="AD26" s="416"/>
      <c r="AE26" s="416"/>
      <c r="AF26" s="416"/>
      <c r="AG26" s="416"/>
      <c r="AH26" s="33"/>
      <c r="AI26" s="33"/>
      <c r="AJ26" s="33"/>
      <c r="AK26" s="33"/>
      <c r="AL26" s="33"/>
      <c r="AM26" s="33"/>
      <c r="AN26" s="33"/>
      <c r="AO26" s="36" t="s">
        <v>145</v>
      </c>
      <c r="AP26" s="33"/>
    </row>
  </sheetData>
  <mergeCells count="119">
    <mergeCell ref="B25:F25"/>
    <mergeCell ref="H25:L25"/>
    <mergeCell ref="O25:V25"/>
    <mergeCell ref="X25:AA25"/>
    <mergeCell ref="AC25:AG25"/>
    <mergeCell ref="B26:F26"/>
    <mergeCell ref="H26:L26"/>
    <mergeCell ref="O26:V26"/>
    <mergeCell ref="X26:AA26"/>
    <mergeCell ref="AC26:AG26"/>
    <mergeCell ref="A22:B22"/>
    <mergeCell ref="C22:Y22"/>
    <mergeCell ref="Z22:AC22"/>
    <mergeCell ref="AD22:AG22"/>
    <mergeCell ref="A23:AG23"/>
    <mergeCell ref="A24:F24"/>
    <mergeCell ref="G24:L24"/>
    <mergeCell ref="M24:V24"/>
    <mergeCell ref="W24:AA24"/>
    <mergeCell ref="AB24:AG24"/>
    <mergeCell ref="A20:B20"/>
    <mergeCell ref="C20:Y20"/>
    <mergeCell ref="Z20:AC20"/>
    <mergeCell ref="AD20:AG20"/>
    <mergeCell ref="A21:B21"/>
    <mergeCell ref="C21:Y21"/>
    <mergeCell ref="Z21:AC21"/>
    <mergeCell ref="AD21:AG21"/>
    <mergeCell ref="E14:E16"/>
    <mergeCell ref="Z15:Z16"/>
    <mergeCell ref="A17:AG17"/>
    <mergeCell ref="A18:AG18"/>
    <mergeCell ref="A19:B19"/>
    <mergeCell ref="C19:Y19"/>
    <mergeCell ref="Z19:AC19"/>
    <mergeCell ref="AD19:AG19"/>
    <mergeCell ref="AD10:AD16"/>
    <mergeCell ref="AE10:AE16"/>
    <mergeCell ref="AF10:AF12"/>
    <mergeCell ref="AG10:AG16"/>
    <mergeCell ref="O13:O16"/>
    <mergeCell ref="Q13:Q16"/>
    <mergeCell ref="R13:R16"/>
    <mergeCell ref="S13:S16"/>
    <mergeCell ref="T13:T16"/>
    <mergeCell ref="AF13:AF16"/>
    <mergeCell ref="X10:X16"/>
    <mergeCell ref="Y10:Y16"/>
    <mergeCell ref="Z10:Z13"/>
    <mergeCell ref="AA10:AA16"/>
    <mergeCell ref="AB10:AB16"/>
    <mergeCell ref="AC10:AC16"/>
    <mergeCell ref="R10:R12"/>
    <mergeCell ref="S10:S11"/>
    <mergeCell ref="T10:T11"/>
    <mergeCell ref="U10:U16"/>
    <mergeCell ref="V10:V16"/>
    <mergeCell ref="W10:W16"/>
    <mergeCell ref="H10:H16"/>
    <mergeCell ref="J10:J16"/>
    <mergeCell ref="K10:K16"/>
    <mergeCell ref="O10:O12"/>
    <mergeCell ref="P10:P16"/>
    <mergeCell ref="Q10:Q12"/>
    <mergeCell ref="W8:W9"/>
    <mergeCell ref="X8:X9"/>
    <mergeCell ref="Y8:AB8"/>
    <mergeCell ref="A10:A16"/>
    <mergeCell ref="B10:B16"/>
    <mergeCell ref="C10:C16"/>
    <mergeCell ref="D10:D16"/>
    <mergeCell ref="E10:E12"/>
    <mergeCell ref="F10:F16"/>
    <mergeCell ref="G10:G16"/>
    <mergeCell ref="Q8:Q9"/>
    <mergeCell ref="R8:R9"/>
    <mergeCell ref="S8:S9"/>
    <mergeCell ref="T8:T9"/>
    <mergeCell ref="U8:U9"/>
    <mergeCell ref="V8:V9"/>
    <mergeCell ref="G7:J7"/>
    <mergeCell ref="K7:T7"/>
    <mergeCell ref="U7:AB7"/>
    <mergeCell ref="G8:J8"/>
    <mergeCell ref="K8:K9"/>
    <mergeCell ref="L8:L9"/>
    <mergeCell ref="M8:M9"/>
    <mergeCell ref="N8:N9"/>
    <mergeCell ref="O8:O9"/>
    <mergeCell ref="P8:P9"/>
    <mergeCell ref="A6:F6"/>
    <mergeCell ref="G6:AB6"/>
    <mergeCell ref="AC6:AC9"/>
    <mergeCell ref="AD6:AG8"/>
    <mergeCell ref="A7:A9"/>
    <mergeCell ref="B7:B9"/>
    <mergeCell ref="C7:C9"/>
    <mergeCell ref="D7:D9"/>
    <mergeCell ref="E7:E9"/>
    <mergeCell ref="F7:F9"/>
    <mergeCell ref="AF3:AG3"/>
    <mergeCell ref="AD4:AE4"/>
    <mergeCell ref="AF4:AG4"/>
    <mergeCell ref="A5:B5"/>
    <mergeCell ref="C5:F5"/>
    <mergeCell ref="G5:L5"/>
    <mergeCell ref="M5:V5"/>
    <mergeCell ref="Z5:AA5"/>
    <mergeCell ref="AF5:AG5"/>
    <mergeCell ref="A1:A4"/>
    <mergeCell ref="B1:E2"/>
    <mergeCell ref="F1:AC2"/>
    <mergeCell ref="AD1:AE1"/>
    <mergeCell ref="AF1:AG1"/>
    <mergeCell ref="AD2:AE2"/>
    <mergeCell ref="AF2:AG2"/>
    <mergeCell ref="B3:E4"/>
    <mergeCell ref="F3:AC4"/>
    <mergeCell ref="AD3:AE3"/>
  </mergeCells>
  <conditionalFormatting sqref="U10:U16">
    <cfRule type="containsText" dxfId="7" priority="5" operator="containsText" text="EXTREMO">
      <formula>NOT(ISERROR(SEARCH("EXTREMO",U10)))</formula>
    </cfRule>
    <cfRule type="containsText" dxfId="6" priority="6" operator="containsText" text="MODERADO">
      <formula>NOT(ISERROR(SEARCH("MODERADO",U10)))</formula>
    </cfRule>
    <cfRule type="containsText" dxfId="5" priority="7" operator="containsText" text="ALTO">
      <formula>NOT(ISERROR(SEARCH("ALTO",U10)))</formula>
    </cfRule>
    <cfRule type="containsText" dxfId="4" priority="8" operator="containsText" text="BAJO">
      <formula>NOT(ISERROR(SEARCH("BAJO",U10)))</formula>
    </cfRule>
  </conditionalFormatting>
  <conditionalFormatting sqref="J10:J16">
    <cfRule type="containsText" dxfId="3" priority="1" operator="containsText" text="EXTREMO">
      <formula>NOT(ISERROR(SEARCH("EXTREMO",J10)))</formula>
    </cfRule>
    <cfRule type="containsText" dxfId="2" priority="2" operator="containsText" text="ALTO">
      <formula>NOT(ISERROR(SEARCH("ALTO",J10)))</formula>
    </cfRule>
    <cfRule type="containsText" dxfId="1" priority="3" operator="containsText" text="MODERADO">
      <formula>NOT(ISERROR(SEARCH("MODERADO",J10)))</formula>
    </cfRule>
    <cfRule type="containsText" dxfId="0" priority="4" operator="containsText" text="BAJO">
      <formula>NOT(ISERROR(SEARCH("BAJO",J10)))</formula>
    </cfRule>
  </conditionalFormatting>
  <dataValidations count="15">
    <dataValidation type="list" allowBlank="1" showInputMessage="1" showErrorMessage="1" sqref="G10:G16" xr:uid="{4367A2A9-FFAB-417E-BDAB-1363FDFABF50}">
      <formula1>$AL$1:$AL$5</formula1>
    </dataValidation>
    <dataValidation type="list" allowBlank="1" showInputMessage="1" showErrorMessage="1" sqref="H10:H16" xr:uid="{6B1A08D1-3BDD-48B5-A09C-3CE07763B2BA}">
      <formula1>$AL$10:$AL$12</formula1>
    </dataValidation>
    <dataValidation type="list" allowBlank="1" showInputMessage="1" showErrorMessage="1" sqref="M16" xr:uid="{2A0DBB3C-E4FA-4C88-990A-F3D02E68AE83}">
      <formula1>$AH$7:$AJ$7</formula1>
    </dataValidation>
    <dataValidation type="list" allowBlank="1" showInputMessage="1" showErrorMessage="1" sqref="U10:U16" xr:uid="{C9591D54-A8FD-462F-BB9A-6B99D82BD561}">
      <formula1>$AO$8:$AO$32</formula1>
    </dataValidation>
    <dataValidation type="list" allowBlank="1" showInputMessage="1" showErrorMessage="1" sqref="M10" xr:uid="{14EF811D-E5E9-4031-88A5-A432A3918C32}">
      <formula1>$AH$2:$AH$3</formula1>
    </dataValidation>
    <dataValidation type="list" allowBlank="1" showInputMessage="1" showErrorMessage="1" sqref="M11" xr:uid="{5463629A-240F-41D6-AE41-F9276DB8B328}">
      <formula1>$AH$4:$AI$4</formula1>
    </dataValidation>
    <dataValidation type="list" allowBlank="1" showInputMessage="1" showErrorMessage="1" sqref="M12" xr:uid="{3F2858EC-7A78-454B-A6E9-BC5CB9C9DD15}">
      <formula1>#REF!</formula1>
    </dataValidation>
    <dataValidation type="list" allowBlank="1" showInputMessage="1" showErrorMessage="1" sqref="M14" xr:uid="{B80B206F-F8BC-487B-B415-4974513CBD36}">
      <formula1>$AH$5:$AI$5</formula1>
    </dataValidation>
    <dataValidation type="list" allowBlank="1" showInputMessage="1" showErrorMessage="1" sqref="M15" xr:uid="{5A872B86-44DA-4EC3-9831-D2DE0E709B9D}">
      <formula1>$AH$6:$AI$6</formula1>
    </dataValidation>
    <dataValidation type="list" allowBlank="1" showInputMessage="1" showErrorMessage="1" sqref="P10" xr:uid="{A4BD1AB3-D865-4DE5-847C-BD11431AF9B7}">
      <formula1>$AH$8:$AJ$8</formula1>
    </dataValidation>
    <dataValidation type="list" allowBlank="1" showInputMessage="1" showErrorMessage="1" sqref="V10:V16" xr:uid="{AB75AE63-1841-4824-ABE1-A703A4DF6216}">
      <formula1>$AI$12:$AK$12</formula1>
    </dataValidation>
    <dataValidation type="list" allowBlank="1" showInputMessage="1" showErrorMessage="1" sqref="D10:D16" xr:uid="{D15804D6-8D6D-4876-8C00-AF993BC12462}">
      <formula1>$AJ$13:$AK$13</formula1>
    </dataValidation>
    <dataValidation type="list" allowBlank="1" showInputMessage="1" showErrorMessage="1" sqref="T10 S10:S11" xr:uid="{472D804B-EB76-44FB-9A9E-B91AAE44EE7A}">
      <formula1>$AH$13:$AH$15</formula1>
    </dataValidation>
    <dataValidation type="list" allowBlank="1" showInputMessage="1" showErrorMessage="1" sqref="AA10:AA16" xr:uid="{D1188570-41BD-473F-9446-78F89006CF3B}">
      <formula1>$AN$10:$AN$11</formula1>
    </dataValidation>
    <dataValidation type="list" allowBlank="1" showInputMessage="1" showErrorMessage="1" sqref="M13" xr:uid="{46E4C39F-DD82-405F-AF66-D71039A965FC}">
      <formula1>$AJ$14:$AL$14</formula1>
    </dataValidation>
  </dataValidations>
  <pageMargins left="0.7" right="0.7" top="0.75" bottom="0.75" header="0.3" footer="0.3"/>
  <pageSetup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7198D-EE23-4DA8-A8BC-7A44DEC04C81}">
  <dimension ref="A1:AP36"/>
  <sheetViews>
    <sheetView topLeftCell="A27" zoomScale="60" zoomScaleNormal="60" workbookViewId="0">
      <selection activeCell="A37" sqref="A37:XFD40"/>
    </sheetView>
  </sheetViews>
  <sheetFormatPr baseColWidth="10" defaultRowHeight="15" x14ac:dyDescent="0.25"/>
  <cols>
    <col min="1" max="6" width="32.5703125" style="34" customWidth="1"/>
    <col min="7" max="8" width="20.85546875" style="34" customWidth="1"/>
    <col min="9" max="9" width="20.85546875" style="34" hidden="1" customWidth="1"/>
    <col min="10" max="10" width="25.42578125" style="34" customWidth="1"/>
    <col min="11" max="11" width="59.140625" style="34" customWidth="1"/>
    <col min="12" max="12" width="53.7109375" style="34" customWidth="1"/>
    <col min="13" max="13" width="24.140625" style="34" bestFit="1" customWidth="1"/>
    <col min="14" max="14" width="0" style="34" hidden="1" customWidth="1"/>
    <col min="15" max="17" width="17.42578125" style="34" customWidth="1"/>
    <col min="18" max="18" width="19.7109375" style="34" customWidth="1"/>
    <col min="19" max="21" width="25.140625" style="34" customWidth="1"/>
    <col min="22" max="22" width="16.5703125" style="34" customWidth="1"/>
    <col min="23" max="24" width="25.42578125" style="34" customWidth="1"/>
    <col min="25" max="25" width="45.140625" style="34" customWidth="1"/>
    <col min="26" max="31" width="25.42578125" style="34" customWidth="1"/>
    <col min="32" max="33" width="34.85546875" style="34" customWidth="1"/>
    <col min="34" max="41" width="11.42578125" style="34" hidden="1" customWidth="1"/>
    <col min="42" max="42" width="0" style="34" hidden="1" customWidth="1"/>
    <col min="43" max="16384" width="11.42578125" style="34"/>
  </cols>
  <sheetData>
    <row r="1" spans="1:42" ht="27" customHeight="1" x14ac:dyDescent="0.25">
      <c r="A1" s="91"/>
      <c r="B1" s="174" t="s">
        <v>0</v>
      </c>
      <c r="C1" s="175"/>
      <c r="D1" s="175"/>
      <c r="E1" s="176"/>
      <c r="F1" s="174" t="s">
        <v>1</v>
      </c>
      <c r="G1" s="175"/>
      <c r="H1" s="175"/>
      <c r="I1" s="175"/>
      <c r="J1" s="175"/>
      <c r="K1" s="175"/>
      <c r="L1" s="175"/>
      <c r="M1" s="175"/>
      <c r="N1" s="175"/>
      <c r="O1" s="175"/>
      <c r="P1" s="175"/>
      <c r="Q1" s="175"/>
      <c r="R1" s="175"/>
      <c r="S1" s="175"/>
      <c r="T1" s="175"/>
      <c r="U1" s="175"/>
      <c r="V1" s="175"/>
      <c r="W1" s="175"/>
      <c r="X1" s="175"/>
      <c r="Y1" s="175"/>
      <c r="Z1" s="175"/>
      <c r="AA1" s="175"/>
      <c r="AB1" s="175"/>
      <c r="AC1" s="176"/>
      <c r="AD1" s="159" t="s">
        <v>2</v>
      </c>
      <c r="AE1" s="160"/>
      <c r="AF1" s="159" t="s">
        <v>147</v>
      </c>
      <c r="AG1" s="160"/>
      <c r="AH1" s="36"/>
      <c r="AI1" s="36"/>
      <c r="AJ1" s="36"/>
      <c r="AK1" s="36" t="s">
        <v>3</v>
      </c>
      <c r="AL1" s="36" t="s">
        <v>9</v>
      </c>
      <c r="AM1" s="36"/>
      <c r="AN1" s="36" t="s">
        <v>5</v>
      </c>
      <c r="AO1" s="36"/>
      <c r="AP1" s="36"/>
    </row>
    <row r="2" spans="1:42" ht="27" customHeight="1" x14ac:dyDescent="0.25">
      <c r="A2" s="91"/>
      <c r="B2" s="177"/>
      <c r="C2" s="178"/>
      <c r="D2" s="178"/>
      <c r="E2" s="179"/>
      <c r="F2" s="177"/>
      <c r="G2" s="178"/>
      <c r="H2" s="178"/>
      <c r="I2" s="178"/>
      <c r="J2" s="178"/>
      <c r="K2" s="178"/>
      <c r="L2" s="178"/>
      <c r="M2" s="178"/>
      <c r="N2" s="178"/>
      <c r="O2" s="178"/>
      <c r="P2" s="178"/>
      <c r="Q2" s="178"/>
      <c r="R2" s="178"/>
      <c r="S2" s="178"/>
      <c r="T2" s="178"/>
      <c r="U2" s="178"/>
      <c r="V2" s="178"/>
      <c r="W2" s="178"/>
      <c r="X2" s="178"/>
      <c r="Y2" s="178"/>
      <c r="Z2" s="178"/>
      <c r="AA2" s="178"/>
      <c r="AB2" s="178"/>
      <c r="AC2" s="179"/>
      <c r="AD2" s="159" t="s">
        <v>6</v>
      </c>
      <c r="AE2" s="160"/>
      <c r="AF2" s="180" t="s">
        <v>149</v>
      </c>
      <c r="AG2" s="181"/>
      <c r="AH2" s="36" t="s">
        <v>7</v>
      </c>
      <c r="AI2" s="36" t="s">
        <v>8</v>
      </c>
      <c r="AJ2" s="36"/>
      <c r="AK2" s="36"/>
      <c r="AL2" s="36" t="s">
        <v>16</v>
      </c>
      <c r="AM2" s="36"/>
      <c r="AN2" s="36" t="s">
        <v>10</v>
      </c>
      <c r="AO2" s="36"/>
      <c r="AP2" s="36"/>
    </row>
    <row r="3" spans="1:42" ht="27" customHeight="1" x14ac:dyDescent="0.25">
      <c r="A3" s="91"/>
      <c r="B3" s="174" t="s">
        <v>11</v>
      </c>
      <c r="C3" s="175"/>
      <c r="D3" s="175"/>
      <c r="E3" s="176"/>
      <c r="F3" s="174" t="s">
        <v>12</v>
      </c>
      <c r="G3" s="175"/>
      <c r="H3" s="175"/>
      <c r="I3" s="175"/>
      <c r="J3" s="175"/>
      <c r="K3" s="175"/>
      <c r="L3" s="175"/>
      <c r="M3" s="175"/>
      <c r="N3" s="175"/>
      <c r="O3" s="175"/>
      <c r="P3" s="175"/>
      <c r="Q3" s="175"/>
      <c r="R3" s="175"/>
      <c r="S3" s="175"/>
      <c r="T3" s="175"/>
      <c r="U3" s="175"/>
      <c r="V3" s="175"/>
      <c r="W3" s="175"/>
      <c r="X3" s="175"/>
      <c r="Y3" s="175"/>
      <c r="Z3" s="175"/>
      <c r="AA3" s="175"/>
      <c r="AB3" s="175"/>
      <c r="AC3" s="176"/>
      <c r="AD3" s="159" t="s">
        <v>13</v>
      </c>
      <c r="AE3" s="160"/>
      <c r="AF3" s="159" t="s">
        <v>148</v>
      </c>
      <c r="AG3" s="160"/>
      <c r="AH3" s="36" t="s">
        <v>14</v>
      </c>
      <c r="AI3" s="36" t="s">
        <v>15</v>
      </c>
      <c r="AJ3" s="36"/>
      <c r="AK3" s="36"/>
      <c r="AL3" s="36" t="s">
        <v>22</v>
      </c>
      <c r="AM3" s="36"/>
      <c r="AN3" s="36" t="s">
        <v>17</v>
      </c>
      <c r="AO3" s="36"/>
      <c r="AP3" s="36"/>
    </row>
    <row r="4" spans="1:42" ht="27" customHeight="1" x14ac:dyDescent="0.25">
      <c r="A4" s="91"/>
      <c r="B4" s="177"/>
      <c r="C4" s="178"/>
      <c r="D4" s="178"/>
      <c r="E4" s="179"/>
      <c r="F4" s="177"/>
      <c r="G4" s="178"/>
      <c r="H4" s="178"/>
      <c r="I4" s="178"/>
      <c r="J4" s="178"/>
      <c r="K4" s="178"/>
      <c r="L4" s="178"/>
      <c r="M4" s="178"/>
      <c r="N4" s="178"/>
      <c r="O4" s="178"/>
      <c r="P4" s="178"/>
      <c r="Q4" s="178"/>
      <c r="R4" s="178"/>
      <c r="S4" s="178"/>
      <c r="T4" s="178"/>
      <c r="U4" s="178"/>
      <c r="V4" s="178"/>
      <c r="W4" s="178"/>
      <c r="X4" s="178"/>
      <c r="Y4" s="178"/>
      <c r="Z4" s="178"/>
      <c r="AA4" s="178"/>
      <c r="AB4" s="178"/>
      <c r="AC4" s="179"/>
      <c r="AD4" s="159" t="s">
        <v>18</v>
      </c>
      <c r="AE4" s="160"/>
      <c r="AF4" s="161">
        <v>43846</v>
      </c>
      <c r="AG4" s="160"/>
      <c r="AH4" s="36" t="s">
        <v>19</v>
      </c>
      <c r="AI4" s="36" t="s">
        <v>20</v>
      </c>
      <c r="AJ4" s="36"/>
      <c r="AK4" s="36" t="s">
        <v>21</v>
      </c>
      <c r="AL4" s="36" t="s">
        <v>150</v>
      </c>
      <c r="AM4" s="36"/>
      <c r="AN4" s="36" t="s">
        <v>23</v>
      </c>
      <c r="AO4" s="36"/>
      <c r="AP4" s="36"/>
    </row>
    <row r="5" spans="1:42" x14ac:dyDescent="0.25">
      <c r="A5" s="162" t="s">
        <v>24</v>
      </c>
      <c r="B5" s="162"/>
      <c r="C5" s="207">
        <v>43854</v>
      </c>
      <c r="D5" s="208"/>
      <c r="E5" s="208"/>
      <c r="F5" s="208"/>
      <c r="G5" s="165"/>
      <c r="H5" s="166"/>
      <c r="I5" s="166"/>
      <c r="J5" s="166"/>
      <c r="K5" s="166"/>
      <c r="L5" s="167"/>
      <c r="M5" s="168" t="s">
        <v>26</v>
      </c>
      <c r="N5" s="169"/>
      <c r="O5" s="169"/>
      <c r="P5" s="169"/>
      <c r="Q5" s="169"/>
      <c r="R5" s="169"/>
      <c r="S5" s="169"/>
      <c r="T5" s="169"/>
      <c r="U5" s="169"/>
      <c r="V5" s="170"/>
      <c r="W5" s="37" t="s">
        <v>27</v>
      </c>
      <c r="X5" s="40" t="s">
        <v>155</v>
      </c>
      <c r="Y5" s="39" t="s">
        <v>28</v>
      </c>
      <c r="Z5" s="171"/>
      <c r="AA5" s="172"/>
      <c r="AB5" s="37" t="s">
        <v>29</v>
      </c>
      <c r="AC5" s="40"/>
      <c r="AD5" s="41" t="s">
        <v>30</v>
      </c>
      <c r="AE5" s="42"/>
      <c r="AF5" s="173"/>
      <c r="AG5" s="173"/>
      <c r="AH5" s="43" t="s">
        <v>31</v>
      </c>
      <c r="AI5" s="43" t="s">
        <v>32</v>
      </c>
      <c r="AJ5" s="43" t="s">
        <v>33</v>
      </c>
      <c r="AK5" s="43"/>
      <c r="AL5" s="43" t="s">
        <v>151</v>
      </c>
      <c r="AM5" s="43"/>
      <c r="AN5" s="43" t="s">
        <v>34</v>
      </c>
      <c r="AO5" s="43"/>
      <c r="AP5" s="43"/>
    </row>
    <row r="6" spans="1:42" x14ac:dyDescent="0.25">
      <c r="A6" s="144" t="s">
        <v>35</v>
      </c>
      <c r="B6" s="144"/>
      <c r="C6" s="144"/>
      <c r="D6" s="144"/>
      <c r="E6" s="144"/>
      <c r="F6" s="144"/>
      <c r="G6" s="145" t="s">
        <v>36</v>
      </c>
      <c r="H6" s="146"/>
      <c r="I6" s="146"/>
      <c r="J6" s="146"/>
      <c r="K6" s="146"/>
      <c r="L6" s="146"/>
      <c r="M6" s="146"/>
      <c r="N6" s="146"/>
      <c r="O6" s="146"/>
      <c r="P6" s="146"/>
      <c r="Q6" s="146"/>
      <c r="R6" s="146"/>
      <c r="S6" s="146"/>
      <c r="T6" s="146"/>
      <c r="U6" s="146"/>
      <c r="V6" s="146"/>
      <c r="W6" s="146"/>
      <c r="X6" s="153"/>
      <c r="Y6" s="146"/>
      <c r="Z6" s="146"/>
      <c r="AA6" s="146"/>
      <c r="AB6" s="147"/>
      <c r="AC6" s="150" t="s">
        <v>37</v>
      </c>
      <c r="AD6" s="155" t="s">
        <v>38</v>
      </c>
      <c r="AE6" s="156"/>
      <c r="AF6" s="156"/>
      <c r="AG6" s="156"/>
      <c r="AH6" s="36" t="s">
        <v>39</v>
      </c>
      <c r="AI6" s="36" t="s">
        <v>40</v>
      </c>
      <c r="AJ6" s="36"/>
      <c r="AK6" s="36"/>
      <c r="AL6" s="36"/>
      <c r="AM6" s="36"/>
      <c r="AN6" s="36" t="s">
        <v>41</v>
      </c>
      <c r="AO6" s="36"/>
      <c r="AP6" s="36"/>
    </row>
    <row r="7" spans="1:42" x14ac:dyDescent="0.25">
      <c r="A7" s="135" t="s">
        <v>42</v>
      </c>
      <c r="B7" s="133" t="s">
        <v>43</v>
      </c>
      <c r="C7" s="135" t="s">
        <v>44</v>
      </c>
      <c r="D7" s="135" t="s">
        <v>5</v>
      </c>
      <c r="E7" s="135" t="s">
        <v>45</v>
      </c>
      <c r="F7" s="149" t="s">
        <v>46</v>
      </c>
      <c r="G7" s="144" t="s">
        <v>47</v>
      </c>
      <c r="H7" s="144"/>
      <c r="I7" s="144"/>
      <c r="J7" s="144"/>
      <c r="K7" s="145" t="s">
        <v>48</v>
      </c>
      <c r="L7" s="146"/>
      <c r="M7" s="146"/>
      <c r="N7" s="146"/>
      <c r="O7" s="146"/>
      <c r="P7" s="146"/>
      <c r="Q7" s="146"/>
      <c r="R7" s="146"/>
      <c r="S7" s="146"/>
      <c r="T7" s="147"/>
      <c r="U7" s="145" t="s">
        <v>49</v>
      </c>
      <c r="V7" s="146"/>
      <c r="W7" s="146"/>
      <c r="X7" s="146"/>
      <c r="Y7" s="146"/>
      <c r="Z7" s="146"/>
      <c r="AA7" s="146"/>
      <c r="AB7" s="147"/>
      <c r="AC7" s="154"/>
      <c r="AD7" s="155"/>
      <c r="AE7" s="156"/>
      <c r="AF7" s="156"/>
      <c r="AG7" s="156"/>
      <c r="AH7" s="36" t="s">
        <v>50</v>
      </c>
      <c r="AI7" s="36" t="s">
        <v>51</v>
      </c>
      <c r="AJ7" s="36" t="s">
        <v>52</v>
      </c>
      <c r="AK7" s="44"/>
      <c r="AL7" s="44"/>
      <c r="AM7" s="44"/>
      <c r="AN7" s="44"/>
      <c r="AO7" s="44"/>
      <c r="AP7" s="44"/>
    </row>
    <row r="8" spans="1:42" x14ac:dyDescent="0.25">
      <c r="A8" s="135"/>
      <c r="B8" s="152"/>
      <c r="C8" s="135"/>
      <c r="D8" s="135"/>
      <c r="E8" s="135"/>
      <c r="F8" s="149"/>
      <c r="G8" s="148" t="s">
        <v>53</v>
      </c>
      <c r="H8" s="148"/>
      <c r="I8" s="148"/>
      <c r="J8" s="148"/>
      <c r="K8" s="131" t="s">
        <v>54</v>
      </c>
      <c r="L8" s="149" t="s">
        <v>55</v>
      </c>
      <c r="M8" s="149" t="s">
        <v>56</v>
      </c>
      <c r="N8" s="150" t="s">
        <v>57</v>
      </c>
      <c r="O8" s="135" t="s">
        <v>58</v>
      </c>
      <c r="P8" s="152" t="s">
        <v>59</v>
      </c>
      <c r="Q8" s="133" t="s">
        <v>60</v>
      </c>
      <c r="R8" s="135" t="s">
        <v>61</v>
      </c>
      <c r="S8" s="133" t="s">
        <v>62</v>
      </c>
      <c r="T8" s="133" t="s">
        <v>63</v>
      </c>
      <c r="U8" s="132" t="s">
        <v>64</v>
      </c>
      <c r="V8" s="135" t="s">
        <v>65</v>
      </c>
      <c r="W8" s="131" t="s">
        <v>66</v>
      </c>
      <c r="X8" s="133" t="s">
        <v>67</v>
      </c>
      <c r="Y8" s="135" t="s">
        <v>68</v>
      </c>
      <c r="Z8" s="135"/>
      <c r="AA8" s="135"/>
      <c r="AB8" s="135"/>
      <c r="AC8" s="154"/>
      <c r="AD8" s="157"/>
      <c r="AE8" s="158"/>
      <c r="AF8" s="158"/>
      <c r="AG8" s="158"/>
      <c r="AH8" s="44" t="s">
        <v>69</v>
      </c>
      <c r="AI8" s="44" t="s">
        <v>70</v>
      </c>
      <c r="AJ8" s="44" t="s">
        <v>71</v>
      </c>
      <c r="AK8" s="44"/>
      <c r="AL8" s="44" t="s">
        <v>72</v>
      </c>
      <c r="AM8" s="44"/>
      <c r="AN8" s="44"/>
      <c r="AO8" s="36" t="s">
        <v>73</v>
      </c>
      <c r="AP8" s="44"/>
    </row>
    <row r="9" spans="1:42" ht="38.25" x14ac:dyDescent="0.25">
      <c r="A9" s="133"/>
      <c r="B9" s="134"/>
      <c r="C9" s="133"/>
      <c r="D9" s="133"/>
      <c r="E9" s="133"/>
      <c r="F9" s="150"/>
      <c r="G9" s="45" t="s">
        <v>4</v>
      </c>
      <c r="H9" s="45" t="s">
        <v>3</v>
      </c>
      <c r="I9" s="45"/>
      <c r="J9" s="46" t="s">
        <v>74</v>
      </c>
      <c r="K9" s="132"/>
      <c r="L9" s="149"/>
      <c r="M9" s="149"/>
      <c r="N9" s="151"/>
      <c r="O9" s="135"/>
      <c r="P9" s="134"/>
      <c r="Q9" s="134"/>
      <c r="R9" s="135"/>
      <c r="S9" s="134"/>
      <c r="T9" s="134"/>
      <c r="U9" s="143"/>
      <c r="V9" s="135"/>
      <c r="W9" s="132"/>
      <c r="X9" s="134"/>
      <c r="Y9" s="47" t="s">
        <v>75</v>
      </c>
      <c r="Z9" s="47" t="s">
        <v>76</v>
      </c>
      <c r="AA9" s="48" t="s">
        <v>77</v>
      </c>
      <c r="AB9" s="48" t="s">
        <v>78</v>
      </c>
      <c r="AC9" s="151"/>
      <c r="AD9" s="49" t="s">
        <v>79</v>
      </c>
      <c r="AE9" s="50" t="s">
        <v>80</v>
      </c>
      <c r="AF9" s="50" t="s">
        <v>81</v>
      </c>
      <c r="AG9" s="47" t="s">
        <v>82</v>
      </c>
      <c r="AH9" s="44" t="s">
        <v>83</v>
      </c>
      <c r="AI9" s="44" t="s">
        <v>15</v>
      </c>
      <c r="AJ9" s="44"/>
      <c r="AK9" s="44"/>
      <c r="AL9" s="44" t="s">
        <v>84</v>
      </c>
      <c r="AM9" s="44"/>
      <c r="AN9" s="44"/>
      <c r="AO9" s="36" t="s">
        <v>85</v>
      </c>
      <c r="AP9" s="44"/>
    </row>
    <row r="10" spans="1:42" ht="41.25" customHeight="1" x14ac:dyDescent="0.25">
      <c r="A10" s="204" t="s">
        <v>197</v>
      </c>
      <c r="B10" s="205" t="s">
        <v>198</v>
      </c>
      <c r="C10" s="96" t="s">
        <v>199</v>
      </c>
      <c r="D10" s="142" t="s">
        <v>86</v>
      </c>
      <c r="E10" s="97" t="s">
        <v>200</v>
      </c>
      <c r="F10" s="96" t="s">
        <v>201</v>
      </c>
      <c r="G10" s="182" t="s">
        <v>16</v>
      </c>
      <c r="H10" s="182" t="s">
        <v>97</v>
      </c>
      <c r="I10" s="14" t="str">
        <f>CONCATENATE(G10,H10)</f>
        <v>IMPROBABLEMAYOR</v>
      </c>
      <c r="J10" s="121" t="str">
        <f>I11</f>
        <v>2. ALTO</v>
      </c>
      <c r="K10" s="193" t="s">
        <v>202</v>
      </c>
      <c r="L10" s="67" t="s">
        <v>87</v>
      </c>
      <c r="M10" s="16" t="s">
        <v>7</v>
      </c>
      <c r="N10" s="52">
        <f>IF(M10="ASIGNADO",15,IF(M10="NO ASIGNADO",0,""))</f>
        <v>15</v>
      </c>
      <c r="O10" s="125">
        <f>SUM(N10:N16)</f>
        <v>100</v>
      </c>
      <c r="P10" s="127" t="s">
        <v>69</v>
      </c>
      <c r="Q10" s="130">
        <f>IF(Q13="DÉBIL",0,IF(Q13="MODERADO",50,IF(Q13="FUERTE",100,"")))</f>
        <v>100</v>
      </c>
      <c r="R10" s="196"/>
      <c r="S10" s="114" t="s">
        <v>88</v>
      </c>
      <c r="T10" s="114" t="s">
        <v>88</v>
      </c>
      <c r="U10" s="115" t="s">
        <v>118</v>
      </c>
      <c r="V10" s="117" t="s">
        <v>103</v>
      </c>
      <c r="W10" s="92" t="s">
        <v>203</v>
      </c>
      <c r="X10" s="191" t="s">
        <v>204</v>
      </c>
      <c r="Y10" s="192" t="s">
        <v>205</v>
      </c>
      <c r="Z10" s="86" t="s">
        <v>160</v>
      </c>
      <c r="AA10" s="108" t="s">
        <v>93</v>
      </c>
      <c r="AB10" s="96" t="s">
        <v>206</v>
      </c>
      <c r="AC10" s="79"/>
      <c r="AD10" s="79"/>
      <c r="AE10" s="182" t="s">
        <v>207</v>
      </c>
      <c r="AF10" s="96" t="s">
        <v>208</v>
      </c>
      <c r="AG10" s="96"/>
      <c r="AH10" s="36" t="s">
        <v>91</v>
      </c>
      <c r="AI10" s="36" t="s">
        <v>92</v>
      </c>
      <c r="AJ10" s="36" t="s">
        <v>21</v>
      </c>
      <c r="AK10" s="36" t="s">
        <v>73</v>
      </c>
      <c r="AL10" s="36" t="s">
        <v>21</v>
      </c>
      <c r="AM10" s="36"/>
      <c r="AN10" s="36" t="s">
        <v>93</v>
      </c>
      <c r="AO10" s="36" t="s">
        <v>94</v>
      </c>
      <c r="AP10" s="36"/>
    </row>
    <row r="11" spans="1:42" ht="55.5" customHeight="1" x14ac:dyDescent="0.25">
      <c r="A11" s="204"/>
      <c r="B11" s="206"/>
      <c r="C11" s="92"/>
      <c r="D11" s="115"/>
      <c r="E11" s="84"/>
      <c r="F11" s="92"/>
      <c r="G11" s="182"/>
      <c r="H11" s="182"/>
      <c r="I11" s="14" t="str">
        <f>IF(I10="RARA VEZINSIGNIFICANTE","1. BAJO",IF(I10="RARA VEZMENOR","2. BAJO",IF(I10="IMPROBABLEINSIGNIFICANTE","3. BAJO",IF(I10="IMPROBABLEMENOR","4. BAJO",IF(I10="POSIBLEINSIGNIFICANTE","5. BAJO",IF(I10="RARA VEZMODERADO","1. MODERADO",IF(I10="IMPROBABLEMODERADO","2. MODERADO",IF(I10="POSIBLEMENOR","3. MODERADO",IF(I10="PROBABLEINSIGNIFICANTE","4. MODERADO",IF(I10="RARA VEZMAYOR","1. ALTO",IF(I10="IMPROBABLEMAYOR","2. ALTO",IF(I10="POSIBLEMODERADO","3. ALTO",IF(I10="PROBABLEMENOR","4. ALTO",IF(I10="PROBABLEMODERADO","5. ALTO",IF(I10="CASI SEGUROINSIGNIFICANTE","6. ALTO",IF(I10="CASI SEGUROMENOR","7. ALTO",IF(I10="RARA VEZCATASTRÓFICO","1. EXTREMO",IF(I10="IMPROBABLECATASTRÓFICO","2. EXTREMO",IF(I10="POSIBLEMAYOR","3. EXTREMO",IF(I10="POSIBLECATASTRÓFICO","4. EXTREMO",IF(I10="PROBABLEMAYOR","5. EXTREMO",IF(I10="PROBABLECATASTRÓFICO","6. EXTREMO",IF(I10="CASI SEGUROMODERADO","7. EXTREMO",IF(I10="CASI SEGUROMAYOR","8. EXTREMO",IF(I10="CASI SEGUROCATASTRÓFICO","9. EXTREMO","")))))))))))))))))))))))))</f>
        <v>2. ALTO</v>
      </c>
      <c r="J11" s="122"/>
      <c r="K11" s="194"/>
      <c r="L11" s="68" t="s">
        <v>95</v>
      </c>
      <c r="M11" s="19" t="s">
        <v>19</v>
      </c>
      <c r="N11" s="56">
        <f>IF(M11="ADECUADO",15,IF(M11="INADECUADO",0,""))</f>
        <v>15</v>
      </c>
      <c r="O11" s="126"/>
      <c r="P11" s="128"/>
      <c r="Q11" s="130"/>
      <c r="R11" s="197"/>
      <c r="S11" s="114"/>
      <c r="T11" s="114"/>
      <c r="U11" s="115"/>
      <c r="V11" s="118"/>
      <c r="W11" s="92"/>
      <c r="X11" s="191"/>
      <c r="Y11" s="199"/>
      <c r="Z11" s="189"/>
      <c r="AA11" s="109"/>
      <c r="AB11" s="92"/>
      <c r="AC11" s="79"/>
      <c r="AD11" s="79"/>
      <c r="AE11" s="182"/>
      <c r="AF11" s="96"/>
      <c r="AG11" s="96"/>
      <c r="AH11" s="36" t="s">
        <v>88</v>
      </c>
      <c r="AI11" s="36" t="s">
        <v>96</v>
      </c>
      <c r="AJ11" s="36"/>
      <c r="AK11" s="36"/>
      <c r="AL11" s="36" t="s">
        <v>97</v>
      </c>
      <c r="AM11" s="36"/>
      <c r="AN11" s="36" t="s">
        <v>90</v>
      </c>
      <c r="AO11" s="36" t="s">
        <v>98</v>
      </c>
      <c r="AP11" s="36"/>
    </row>
    <row r="12" spans="1:42" ht="69" customHeight="1" x14ac:dyDescent="0.25">
      <c r="A12" s="204"/>
      <c r="B12" s="206"/>
      <c r="C12" s="92"/>
      <c r="D12" s="115"/>
      <c r="E12" s="84"/>
      <c r="F12" s="92"/>
      <c r="G12" s="182"/>
      <c r="H12" s="182"/>
      <c r="I12" s="14" t="str">
        <f>IF(OR(I11="1. BAJO",I11="2. BAJO",I11="3. BAJO",I11="4. BAJO",I11="5. BAJO"),"BAJO",IF(OR(I11="1. MODERADO",I11="2. MODERADO",I11="3. MODERADO",I11="4. MODERADO"),"MODERADO",IF(OR(I11="1. ALTO",I11="2. ALTO",I11="3. ALTO",I11="4. ALTO",I11="5. ALTO",I11="6. ALTO",I11="7. ALTO"),"ALTO",IF(OR(I11="1. EXTREMO",I11="2. EXTREMO",I11="3. EXTREMO",I11="4. EXTREMO",I11="5. EXTREMO",I11="6. EXTREMO",I11="7. EXTREMO",I11="8. EXTREMO",I11="9. EXTREMO"),"EXTREMO",""))))</f>
        <v>ALTO</v>
      </c>
      <c r="J12" s="122"/>
      <c r="K12" s="194"/>
      <c r="L12" s="21" t="s">
        <v>99</v>
      </c>
      <c r="M12" s="19" t="s">
        <v>100</v>
      </c>
      <c r="N12" s="56">
        <f>IF(M12="OPORTUNA",15,IF(M12="INOPORTUNA",0,""))</f>
        <v>15</v>
      </c>
      <c r="O12" s="126"/>
      <c r="P12" s="128"/>
      <c r="Q12" s="130"/>
      <c r="R12" s="197"/>
      <c r="S12" s="58" t="s">
        <v>101</v>
      </c>
      <c r="T12" s="58" t="s">
        <v>102</v>
      </c>
      <c r="U12" s="115"/>
      <c r="V12" s="118"/>
      <c r="W12" s="92"/>
      <c r="X12" s="191"/>
      <c r="Y12" s="199"/>
      <c r="Z12" s="189"/>
      <c r="AA12" s="109"/>
      <c r="AB12" s="92"/>
      <c r="AC12" s="79"/>
      <c r="AD12" s="79"/>
      <c r="AE12" s="182"/>
      <c r="AF12" s="96"/>
      <c r="AG12" s="96"/>
      <c r="AH12" s="36" t="s">
        <v>89</v>
      </c>
      <c r="AI12" s="36" t="s">
        <v>103</v>
      </c>
      <c r="AJ12" s="36" t="s">
        <v>104</v>
      </c>
      <c r="AK12" s="36" t="s">
        <v>105</v>
      </c>
      <c r="AL12" s="36" t="s">
        <v>106</v>
      </c>
      <c r="AM12" s="36"/>
      <c r="AN12" s="36"/>
      <c r="AO12" s="36" t="s">
        <v>107</v>
      </c>
      <c r="AP12" s="36"/>
    </row>
    <row r="13" spans="1:42" ht="86.25" customHeight="1" x14ac:dyDescent="0.25">
      <c r="A13" s="204"/>
      <c r="B13" s="206"/>
      <c r="C13" s="92"/>
      <c r="D13" s="115"/>
      <c r="E13" s="23" t="s">
        <v>108</v>
      </c>
      <c r="F13" s="92"/>
      <c r="G13" s="182"/>
      <c r="H13" s="182"/>
      <c r="I13" s="14"/>
      <c r="J13" s="122"/>
      <c r="K13" s="194"/>
      <c r="L13" s="68" t="s">
        <v>109</v>
      </c>
      <c r="M13" s="19" t="s">
        <v>110</v>
      </c>
      <c r="N13" s="56">
        <f>IF(M13="PREVENIR",15,IF(M13="DETECTAR",10,IF(M13="NO ES UN CONTROL",0,"")))</f>
        <v>15</v>
      </c>
      <c r="O13" s="98" t="str">
        <f>IF(O10&lt;86,"DÉBIL",IF(O10&lt;96,"MODERADO",IF(O10&lt;101,"FUERTE","")))</f>
        <v>FUERTE</v>
      </c>
      <c r="P13" s="128"/>
      <c r="Q13" s="100" t="str">
        <f>IF(AND(O13="FUERTE",P10="FUERTE (SIEMPRE SE EJECUTA)"),"FUERTE",IF(OR(O13="DÉBIL",P10="DÉBIL (NO SE EJECUTA)"),"DÉBIL",IF(OR(O13="MODERADO",P10="MODERADO (ALGUNAS VECES)"),"MODERADO")))</f>
        <v>FUERTE</v>
      </c>
      <c r="R13" s="184" t="str">
        <f>IF(AND(O13="FUERTE",P10="FUERTE (SIEMPRE SE EJECUTA)"),"NO","SÍ")</f>
        <v>NO</v>
      </c>
      <c r="S13" s="102">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13" s="103">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13" s="115"/>
      <c r="V13" s="118"/>
      <c r="W13" s="92"/>
      <c r="X13" s="191"/>
      <c r="Y13" s="199"/>
      <c r="Z13" s="87"/>
      <c r="AA13" s="109"/>
      <c r="AB13" s="92"/>
      <c r="AC13" s="79"/>
      <c r="AD13" s="79"/>
      <c r="AE13" s="182"/>
      <c r="AF13" s="202" t="s">
        <v>209</v>
      </c>
      <c r="AG13" s="96"/>
      <c r="AH13" s="36" t="s">
        <v>88</v>
      </c>
      <c r="AI13" s="36"/>
      <c r="AJ13" s="36" t="s">
        <v>86</v>
      </c>
      <c r="AK13" s="36" t="s">
        <v>111</v>
      </c>
      <c r="AL13" s="36"/>
      <c r="AM13" s="36"/>
      <c r="AN13" s="36"/>
      <c r="AO13" s="36" t="s">
        <v>112</v>
      </c>
      <c r="AP13" s="36"/>
    </row>
    <row r="14" spans="1:42" ht="75.75" customHeight="1" x14ac:dyDescent="0.25">
      <c r="A14" s="204"/>
      <c r="B14" s="206"/>
      <c r="C14" s="92"/>
      <c r="D14" s="115"/>
      <c r="E14" s="84" t="s">
        <v>210</v>
      </c>
      <c r="F14" s="92"/>
      <c r="G14" s="182"/>
      <c r="H14" s="182"/>
      <c r="I14" s="14"/>
      <c r="J14" s="122"/>
      <c r="K14" s="194"/>
      <c r="L14" s="68" t="s">
        <v>113</v>
      </c>
      <c r="M14" s="19" t="s">
        <v>31</v>
      </c>
      <c r="N14" s="56">
        <f>IF(M14="CONFIABLE",15,IF(M14="NO CONFIABLE",0,""))</f>
        <v>15</v>
      </c>
      <c r="O14" s="99"/>
      <c r="P14" s="128"/>
      <c r="Q14" s="100"/>
      <c r="R14" s="184"/>
      <c r="S14" s="102"/>
      <c r="T14" s="104"/>
      <c r="U14" s="115"/>
      <c r="V14" s="118"/>
      <c r="W14" s="92"/>
      <c r="X14" s="191"/>
      <c r="Y14" s="199"/>
      <c r="Z14" s="23" t="s">
        <v>114</v>
      </c>
      <c r="AA14" s="109"/>
      <c r="AB14" s="92"/>
      <c r="AC14" s="79"/>
      <c r="AD14" s="79"/>
      <c r="AE14" s="182"/>
      <c r="AF14" s="202"/>
      <c r="AG14" s="96"/>
      <c r="AH14" s="36" t="s">
        <v>115</v>
      </c>
      <c r="AI14" s="36"/>
      <c r="AJ14" s="36" t="s">
        <v>116</v>
      </c>
      <c r="AK14" s="36" t="s">
        <v>110</v>
      </c>
      <c r="AL14" s="36" t="s">
        <v>117</v>
      </c>
      <c r="AM14" s="36"/>
      <c r="AN14" s="36"/>
      <c r="AO14" s="36" t="s">
        <v>118</v>
      </c>
      <c r="AP14" s="36"/>
    </row>
    <row r="15" spans="1:42" ht="66.75" customHeight="1" x14ac:dyDescent="0.25">
      <c r="A15" s="204"/>
      <c r="B15" s="206"/>
      <c r="C15" s="92"/>
      <c r="D15" s="115"/>
      <c r="E15" s="84"/>
      <c r="F15" s="92"/>
      <c r="G15" s="182"/>
      <c r="H15" s="182"/>
      <c r="I15" s="14"/>
      <c r="J15" s="122"/>
      <c r="K15" s="194"/>
      <c r="L15" s="68" t="s">
        <v>119</v>
      </c>
      <c r="M15" s="19" t="s">
        <v>39</v>
      </c>
      <c r="N15" s="56">
        <f>IF(M15="SE INVESTIGAN Y SE RESUELVEN OPORTUNAMENTE",15,IF(M15="NO SE INVESTIGAN Y SE RESUELVEN OPORTUNAMENTE",0,""))</f>
        <v>15</v>
      </c>
      <c r="O15" s="99"/>
      <c r="P15" s="128"/>
      <c r="Q15" s="100"/>
      <c r="R15" s="184"/>
      <c r="S15" s="102"/>
      <c r="T15" s="104"/>
      <c r="U15" s="115"/>
      <c r="V15" s="118"/>
      <c r="W15" s="92"/>
      <c r="X15" s="191"/>
      <c r="Y15" s="199"/>
      <c r="Z15" s="190"/>
      <c r="AA15" s="109"/>
      <c r="AB15" s="92"/>
      <c r="AC15" s="79"/>
      <c r="AD15" s="79"/>
      <c r="AE15" s="182"/>
      <c r="AF15" s="202"/>
      <c r="AG15" s="96"/>
      <c r="AH15" s="36" t="s">
        <v>96</v>
      </c>
      <c r="AI15" s="36"/>
      <c r="AJ15" s="36"/>
      <c r="AK15" s="36"/>
      <c r="AL15" s="36"/>
      <c r="AM15" s="36"/>
      <c r="AN15" s="36"/>
      <c r="AO15" s="36" t="s">
        <v>120</v>
      </c>
      <c r="AP15" s="36"/>
    </row>
    <row r="16" spans="1:42" ht="51" customHeight="1" x14ac:dyDescent="0.25">
      <c r="A16" s="205"/>
      <c r="B16" s="206"/>
      <c r="C16" s="86"/>
      <c r="D16" s="116"/>
      <c r="E16" s="85"/>
      <c r="F16" s="86"/>
      <c r="G16" s="183"/>
      <c r="H16" s="183"/>
      <c r="I16" s="14"/>
      <c r="J16" s="122"/>
      <c r="K16" s="195"/>
      <c r="L16" s="69" t="s">
        <v>121</v>
      </c>
      <c r="M16" s="25" t="s">
        <v>50</v>
      </c>
      <c r="N16" s="60">
        <f>IF(M16="COMPLETA",10,IF(M16="INCOMPLETA",5,IF(M16="NO EXISTE",0,"")))</f>
        <v>10</v>
      </c>
      <c r="O16" s="99"/>
      <c r="P16" s="129"/>
      <c r="Q16" s="101"/>
      <c r="R16" s="185"/>
      <c r="S16" s="103"/>
      <c r="T16" s="104"/>
      <c r="U16" s="116"/>
      <c r="V16" s="118"/>
      <c r="W16" s="86"/>
      <c r="X16" s="192"/>
      <c r="Y16" s="200"/>
      <c r="Z16" s="201"/>
      <c r="AA16" s="110"/>
      <c r="AB16" s="86"/>
      <c r="AC16" s="190"/>
      <c r="AD16" s="190"/>
      <c r="AE16" s="183"/>
      <c r="AF16" s="203"/>
      <c r="AG16" s="97"/>
      <c r="AH16" s="36"/>
      <c r="AI16" s="36"/>
      <c r="AJ16" s="36"/>
      <c r="AK16" s="36"/>
      <c r="AL16" s="36"/>
      <c r="AM16" s="36"/>
      <c r="AN16" s="36"/>
      <c r="AO16" s="36" t="s">
        <v>122</v>
      </c>
      <c r="AP16" s="36"/>
    </row>
    <row r="17" spans="1:42" ht="80.25" customHeight="1" x14ac:dyDescent="0.25">
      <c r="A17" s="96" t="s">
        <v>197</v>
      </c>
      <c r="B17" s="97" t="s">
        <v>211</v>
      </c>
      <c r="C17" s="96" t="s">
        <v>212</v>
      </c>
      <c r="D17" s="142" t="s">
        <v>86</v>
      </c>
      <c r="E17" s="97" t="s">
        <v>213</v>
      </c>
      <c r="F17" s="96" t="s">
        <v>214</v>
      </c>
      <c r="G17" s="182" t="s">
        <v>22</v>
      </c>
      <c r="H17" s="182" t="s">
        <v>97</v>
      </c>
      <c r="I17" s="14" t="str">
        <f>CONCATENATE(G17,H17)</f>
        <v>POSIBLEMAYOR</v>
      </c>
      <c r="J17" s="121" t="str">
        <f>I18</f>
        <v>3. EXTREMO</v>
      </c>
      <c r="K17" s="93" t="s">
        <v>215</v>
      </c>
      <c r="L17" s="67" t="s">
        <v>87</v>
      </c>
      <c r="M17" s="16" t="s">
        <v>7</v>
      </c>
      <c r="N17" s="52">
        <f>IF(M17="ASIGNADO",15,IF(M17="NO ASIGNADO",0,""))</f>
        <v>15</v>
      </c>
      <c r="O17" s="125">
        <f>SUM(N17:N23)</f>
        <v>100</v>
      </c>
      <c r="P17" s="127" t="s">
        <v>69</v>
      </c>
      <c r="Q17" s="130">
        <f>IF(Q20="DÉBIL",0,IF(Q20="MODERADO",50,IF(Q20="FUERTE",100,"")))</f>
        <v>100</v>
      </c>
      <c r="R17" s="196"/>
      <c r="S17" s="114" t="s">
        <v>88</v>
      </c>
      <c r="T17" s="114" t="s">
        <v>88</v>
      </c>
      <c r="U17" s="115" t="s">
        <v>118</v>
      </c>
      <c r="V17" s="117" t="s">
        <v>104</v>
      </c>
      <c r="W17" s="92" t="s">
        <v>203</v>
      </c>
      <c r="X17" s="191" t="s">
        <v>216</v>
      </c>
      <c r="Y17" s="198" t="s">
        <v>217</v>
      </c>
      <c r="Z17" s="86" t="s">
        <v>218</v>
      </c>
      <c r="AA17" s="108" t="s">
        <v>93</v>
      </c>
      <c r="AB17" s="96" t="s">
        <v>219</v>
      </c>
      <c r="AC17" s="79"/>
      <c r="AD17" s="79"/>
      <c r="AE17" s="182" t="s">
        <v>207</v>
      </c>
      <c r="AF17" s="96" t="s">
        <v>220</v>
      </c>
      <c r="AG17" s="96"/>
      <c r="AH17" s="36" t="s">
        <v>91</v>
      </c>
      <c r="AI17" s="36" t="s">
        <v>92</v>
      </c>
      <c r="AJ17" s="36" t="s">
        <v>21</v>
      </c>
      <c r="AK17" s="36" t="s">
        <v>73</v>
      </c>
      <c r="AL17" s="36" t="s">
        <v>21</v>
      </c>
      <c r="AM17" s="36"/>
      <c r="AN17" s="36" t="s">
        <v>93</v>
      </c>
      <c r="AO17" s="36" t="s">
        <v>94</v>
      </c>
      <c r="AP17" s="36"/>
    </row>
    <row r="18" spans="1:42" ht="66" customHeight="1" x14ac:dyDescent="0.25">
      <c r="A18" s="96"/>
      <c r="B18" s="84"/>
      <c r="C18" s="92"/>
      <c r="D18" s="115"/>
      <c r="E18" s="84"/>
      <c r="F18" s="92"/>
      <c r="G18" s="182"/>
      <c r="H18" s="182"/>
      <c r="I18" s="14" t="str">
        <f>IF(I17="RARA VEZINSIGNIFICANTE","1. BAJO",IF(I17="RARA VEZMENOR","2. BAJO",IF(I17="IMPROBABLEINSIGNIFICANTE","3. BAJO",IF(I17="IMPROBABLEMENOR","4. BAJO",IF(I17="POSIBLEINSIGNIFICANTE","5. BAJO",IF(I17="RARA VEZMODERADO","1. MODERADO",IF(I17="IMPROBABLEMODERADO","2. MODERADO",IF(I17="POSIBLEMENOR","3. MODERADO",IF(I17="PROBABLEINSIGNIFICANTE","4. MODERADO",IF(I17="RARA VEZMAYOR","1. ALTO",IF(I17="IMPROBABLEMAYOR","2. ALTO",IF(I17="POSIBLEMODERADO","3. ALTO",IF(I17="PROBABLEMENOR","4. ALTO",IF(I17="PROBABLEMODERADO","5. ALTO",IF(I17="CASI SEGUROINSIGNIFICANTE","6. ALTO",IF(I17="CASI SEGUROMENOR","7. ALTO",IF(I17="RARA VEZCATASTRÓFICO","1. EXTREMO",IF(I17="IMPROBABLECATASTRÓFICO","2. EXTREMO",IF(I17="POSIBLEMAYOR","3. EXTREMO",IF(I17="POSIBLECATASTRÓFICO","4. EXTREMO",IF(I17="PROBABLEMAYOR","5. EXTREMO",IF(I17="PROBABLECATASTRÓFICO","6. EXTREMO",IF(I17="CASI SEGUROMODERADO","7. EXTREMO",IF(I17="CASI SEGUROMAYOR","8. EXTREMO",IF(I17="CASI SEGUROCATASTRÓFICO","9. EXTREMO","")))))))))))))))))))))))))</f>
        <v>3. EXTREMO</v>
      </c>
      <c r="J18" s="122"/>
      <c r="K18" s="123"/>
      <c r="L18" s="68" t="s">
        <v>95</v>
      </c>
      <c r="M18" s="19" t="s">
        <v>19</v>
      </c>
      <c r="N18" s="56">
        <f>IF(M18="ADECUADO",15,IF(M18="INADECUADO",0,""))</f>
        <v>15</v>
      </c>
      <c r="O18" s="126"/>
      <c r="P18" s="128"/>
      <c r="Q18" s="130"/>
      <c r="R18" s="197"/>
      <c r="S18" s="114"/>
      <c r="T18" s="114"/>
      <c r="U18" s="115"/>
      <c r="V18" s="118"/>
      <c r="W18" s="92"/>
      <c r="X18" s="191"/>
      <c r="Y18" s="199"/>
      <c r="Z18" s="189"/>
      <c r="AA18" s="109"/>
      <c r="AB18" s="92"/>
      <c r="AC18" s="79"/>
      <c r="AD18" s="79"/>
      <c r="AE18" s="182"/>
      <c r="AF18" s="96"/>
      <c r="AG18" s="96"/>
      <c r="AH18" s="36" t="s">
        <v>88</v>
      </c>
      <c r="AI18" s="36" t="s">
        <v>96</v>
      </c>
      <c r="AJ18" s="36"/>
      <c r="AK18" s="36"/>
      <c r="AL18" s="36" t="s">
        <v>97</v>
      </c>
      <c r="AM18" s="36"/>
      <c r="AN18" s="36" t="s">
        <v>90</v>
      </c>
      <c r="AO18" s="36" t="s">
        <v>98</v>
      </c>
      <c r="AP18" s="36"/>
    </row>
    <row r="19" spans="1:42" ht="69" customHeight="1" x14ac:dyDescent="0.25">
      <c r="A19" s="96"/>
      <c r="B19" s="84"/>
      <c r="C19" s="92"/>
      <c r="D19" s="115"/>
      <c r="E19" s="84"/>
      <c r="F19" s="92"/>
      <c r="G19" s="182"/>
      <c r="H19" s="182"/>
      <c r="I19" s="14" t="str">
        <f>IF(OR(I18="1. BAJO",I18="2. BAJO",I18="3. BAJO",I18="4. BAJO",I18="5. BAJO"),"BAJO",IF(OR(I18="1. MODERADO",I18="2. MODERADO",I18="3. MODERADO",I18="4. MODERADO"),"MODERADO",IF(OR(I18="1. ALTO",I18="2. ALTO",I18="3. ALTO",I18="4. ALTO",I18="5. ALTO",I18="6. ALTO",I18="7. ALTO"),"ALTO",IF(OR(I18="1. EXTREMO",I18="2. EXTREMO",I18="3. EXTREMO",I18="4. EXTREMO",I18="5. EXTREMO",I18="6. EXTREMO",I18="7. EXTREMO",I18="8. EXTREMO",I18="9. EXTREMO"),"EXTREMO",""))))</f>
        <v>EXTREMO</v>
      </c>
      <c r="J19" s="122"/>
      <c r="K19" s="123"/>
      <c r="L19" s="21" t="s">
        <v>99</v>
      </c>
      <c r="M19" s="19" t="s">
        <v>100</v>
      </c>
      <c r="N19" s="56">
        <f>IF(M19="OPORTUNA",15,IF(M19="INOPORTUNA",0,""))</f>
        <v>15</v>
      </c>
      <c r="O19" s="126"/>
      <c r="P19" s="128"/>
      <c r="Q19" s="130"/>
      <c r="R19" s="197"/>
      <c r="S19" s="58" t="s">
        <v>101</v>
      </c>
      <c r="T19" s="58" t="s">
        <v>102</v>
      </c>
      <c r="U19" s="115"/>
      <c r="V19" s="118"/>
      <c r="W19" s="92"/>
      <c r="X19" s="191"/>
      <c r="Y19" s="199"/>
      <c r="Z19" s="189"/>
      <c r="AA19" s="109"/>
      <c r="AB19" s="92"/>
      <c r="AC19" s="79"/>
      <c r="AD19" s="79"/>
      <c r="AE19" s="182"/>
      <c r="AF19" s="96"/>
      <c r="AG19" s="96"/>
      <c r="AH19" s="36" t="s">
        <v>89</v>
      </c>
      <c r="AI19" s="36" t="s">
        <v>103</v>
      </c>
      <c r="AJ19" s="36" t="s">
        <v>104</v>
      </c>
      <c r="AK19" s="36" t="s">
        <v>105</v>
      </c>
      <c r="AL19" s="36" t="s">
        <v>106</v>
      </c>
      <c r="AM19" s="36"/>
      <c r="AN19" s="36"/>
      <c r="AO19" s="36" t="s">
        <v>107</v>
      </c>
      <c r="AP19" s="36"/>
    </row>
    <row r="20" spans="1:42" ht="86.25" customHeight="1" x14ac:dyDescent="0.25">
      <c r="A20" s="96"/>
      <c r="B20" s="84"/>
      <c r="C20" s="92"/>
      <c r="D20" s="115"/>
      <c r="E20" s="23" t="s">
        <v>108</v>
      </c>
      <c r="F20" s="92"/>
      <c r="G20" s="182"/>
      <c r="H20" s="182"/>
      <c r="I20" s="14"/>
      <c r="J20" s="122"/>
      <c r="K20" s="123"/>
      <c r="L20" s="68" t="s">
        <v>109</v>
      </c>
      <c r="M20" s="19" t="s">
        <v>110</v>
      </c>
      <c r="N20" s="56">
        <f>IF(M20="PREVENIR",15,IF(M20="DETECTAR",10,IF(M20="NO ES UN CONTROL",0,"")))</f>
        <v>15</v>
      </c>
      <c r="O20" s="98" t="str">
        <f>IF(O17&lt;86,"DÉBIL",IF(O17&lt;96,"MODERADO",IF(O17&lt;101,"FUERTE","")))</f>
        <v>FUERTE</v>
      </c>
      <c r="P20" s="128"/>
      <c r="Q20" s="100" t="str">
        <f>IF(AND(O20="FUERTE",P17="FUERTE (SIEMPRE SE EJECUTA)"),"FUERTE",IF(OR(O20="DÉBIL",P17="DÉBIL (NO SE EJECUTA)"),"DÉBIL",IF(OR(O20="MODERADO",P17="MODERADO (ALGUNAS VECES)"),"MODERADO")))</f>
        <v>FUERTE</v>
      </c>
      <c r="R20" s="184" t="str">
        <f>IF(AND(O20="FUERTE",P17="FUERTE (SIEMPRE SE EJECUTA)"),"NO","SÍ")</f>
        <v>NO</v>
      </c>
      <c r="S20" s="102">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20" s="103">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20" s="115"/>
      <c r="V20" s="118"/>
      <c r="W20" s="92"/>
      <c r="X20" s="191"/>
      <c r="Y20" s="199"/>
      <c r="Z20" s="87"/>
      <c r="AA20" s="109"/>
      <c r="AB20" s="92"/>
      <c r="AC20" s="79"/>
      <c r="AD20" s="79"/>
      <c r="AE20" s="182"/>
      <c r="AF20" s="96" t="s">
        <v>221</v>
      </c>
      <c r="AG20" s="96"/>
      <c r="AH20" s="36" t="s">
        <v>88</v>
      </c>
      <c r="AI20" s="36"/>
      <c r="AJ20" s="36" t="s">
        <v>86</v>
      </c>
      <c r="AK20" s="36" t="s">
        <v>111</v>
      </c>
      <c r="AL20" s="36"/>
      <c r="AM20" s="36"/>
      <c r="AN20" s="36"/>
      <c r="AO20" s="36" t="s">
        <v>112</v>
      </c>
      <c r="AP20" s="36"/>
    </row>
    <row r="21" spans="1:42" ht="75.75" customHeight="1" x14ac:dyDescent="0.25">
      <c r="A21" s="96"/>
      <c r="B21" s="84"/>
      <c r="C21" s="92"/>
      <c r="D21" s="115"/>
      <c r="E21" s="84" t="s">
        <v>222</v>
      </c>
      <c r="F21" s="92"/>
      <c r="G21" s="182"/>
      <c r="H21" s="182"/>
      <c r="I21" s="14"/>
      <c r="J21" s="122"/>
      <c r="K21" s="123"/>
      <c r="L21" s="68" t="s">
        <v>113</v>
      </c>
      <c r="M21" s="19" t="s">
        <v>31</v>
      </c>
      <c r="N21" s="56">
        <f>IF(M21="CONFIABLE",15,IF(M21="NO CONFIABLE",0,""))</f>
        <v>15</v>
      </c>
      <c r="O21" s="99"/>
      <c r="P21" s="128"/>
      <c r="Q21" s="100"/>
      <c r="R21" s="184"/>
      <c r="S21" s="102"/>
      <c r="T21" s="104"/>
      <c r="U21" s="115"/>
      <c r="V21" s="118"/>
      <c r="W21" s="92"/>
      <c r="X21" s="191"/>
      <c r="Y21" s="199"/>
      <c r="Z21" s="23" t="s">
        <v>114</v>
      </c>
      <c r="AA21" s="109"/>
      <c r="AB21" s="92"/>
      <c r="AC21" s="79"/>
      <c r="AD21" s="79"/>
      <c r="AE21" s="182"/>
      <c r="AF21" s="96"/>
      <c r="AG21" s="96"/>
      <c r="AH21" s="36" t="s">
        <v>115</v>
      </c>
      <c r="AI21" s="36"/>
      <c r="AJ21" s="36" t="s">
        <v>116</v>
      </c>
      <c r="AK21" s="36" t="s">
        <v>110</v>
      </c>
      <c r="AL21" s="36" t="s">
        <v>117</v>
      </c>
      <c r="AM21" s="36"/>
      <c r="AN21" s="36"/>
      <c r="AO21" s="36" t="s">
        <v>118</v>
      </c>
      <c r="AP21" s="36"/>
    </row>
    <row r="22" spans="1:42" ht="66.75" customHeight="1" x14ac:dyDescent="0.25">
      <c r="A22" s="96"/>
      <c r="B22" s="84"/>
      <c r="C22" s="92"/>
      <c r="D22" s="115"/>
      <c r="E22" s="84"/>
      <c r="F22" s="92"/>
      <c r="G22" s="182"/>
      <c r="H22" s="182"/>
      <c r="I22" s="14"/>
      <c r="J22" s="122"/>
      <c r="K22" s="123"/>
      <c r="L22" s="68" t="s">
        <v>119</v>
      </c>
      <c r="M22" s="19" t="s">
        <v>39</v>
      </c>
      <c r="N22" s="56">
        <f>IF(M22="SE INVESTIGAN Y SE RESUELVEN OPORTUNAMENTE",15,IF(M22="NO SE INVESTIGAN Y SE RESUELVEN OPORTUNAMENTE",0,""))</f>
        <v>15</v>
      </c>
      <c r="O22" s="99"/>
      <c r="P22" s="128"/>
      <c r="Q22" s="100"/>
      <c r="R22" s="184"/>
      <c r="S22" s="102"/>
      <c r="T22" s="104"/>
      <c r="U22" s="115"/>
      <c r="V22" s="118"/>
      <c r="W22" s="92"/>
      <c r="X22" s="191"/>
      <c r="Y22" s="199"/>
      <c r="Z22" s="86" t="s">
        <v>160</v>
      </c>
      <c r="AA22" s="109"/>
      <c r="AB22" s="92"/>
      <c r="AC22" s="79"/>
      <c r="AD22" s="79"/>
      <c r="AE22" s="182"/>
      <c r="AF22" s="96"/>
      <c r="AG22" s="96"/>
      <c r="AH22" s="36" t="s">
        <v>96</v>
      </c>
      <c r="AI22" s="36"/>
      <c r="AJ22" s="36"/>
      <c r="AK22" s="36"/>
      <c r="AL22" s="36"/>
      <c r="AM22" s="36"/>
      <c r="AN22" s="36"/>
      <c r="AO22" s="36" t="s">
        <v>120</v>
      </c>
      <c r="AP22" s="36"/>
    </row>
    <row r="23" spans="1:42" ht="84.75" customHeight="1" x14ac:dyDescent="0.25">
      <c r="A23" s="97"/>
      <c r="B23" s="84"/>
      <c r="C23" s="86"/>
      <c r="D23" s="116"/>
      <c r="E23" s="85"/>
      <c r="F23" s="86"/>
      <c r="G23" s="183"/>
      <c r="H23" s="183"/>
      <c r="I23" s="14"/>
      <c r="J23" s="122"/>
      <c r="K23" s="124"/>
      <c r="L23" s="69" t="s">
        <v>121</v>
      </c>
      <c r="M23" s="25" t="s">
        <v>50</v>
      </c>
      <c r="N23" s="60">
        <f>IF(M23="COMPLETA",10,IF(M23="INCOMPLETA",5,IF(M23="NO EXISTE",0,"")))</f>
        <v>10</v>
      </c>
      <c r="O23" s="99"/>
      <c r="P23" s="129"/>
      <c r="Q23" s="101"/>
      <c r="R23" s="185"/>
      <c r="S23" s="103"/>
      <c r="T23" s="104"/>
      <c r="U23" s="116"/>
      <c r="V23" s="118"/>
      <c r="W23" s="86"/>
      <c r="X23" s="192"/>
      <c r="Y23" s="200"/>
      <c r="Z23" s="87"/>
      <c r="AA23" s="110"/>
      <c r="AB23" s="86"/>
      <c r="AC23" s="190"/>
      <c r="AD23" s="190"/>
      <c r="AE23" s="183"/>
      <c r="AF23" s="97"/>
      <c r="AG23" s="97"/>
      <c r="AH23" s="36"/>
      <c r="AI23" s="36"/>
      <c r="AJ23" s="36"/>
      <c r="AK23" s="36"/>
      <c r="AL23" s="36"/>
      <c r="AM23" s="36"/>
      <c r="AN23" s="36"/>
      <c r="AO23" s="36" t="s">
        <v>122</v>
      </c>
      <c r="AP23" s="36"/>
    </row>
    <row r="24" spans="1:42" ht="41.25" customHeight="1" x14ac:dyDescent="0.25">
      <c r="A24" s="96" t="s">
        <v>197</v>
      </c>
      <c r="B24" s="137" t="s">
        <v>223</v>
      </c>
      <c r="C24" s="96" t="s">
        <v>224</v>
      </c>
      <c r="D24" s="142" t="s">
        <v>86</v>
      </c>
      <c r="E24" s="97" t="s">
        <v>225</v>
      </c>
      <c r="F24" s="96" t="s">
        <v>226</v>
      </c>
      <c r="G24" s="182" t="s">
        <v>150</v>
      </c>
      <c r="H24" s="182" t="s">
        <v>97</v>
      </c>
      <c r="I24" s="14" t="str">
        <f>CONCATENATE(G24,H24)</f>
        <v>PROBABLEMAYOR</v>
      </c>
      <c r="J24" s="121" t="str">
        <f>I25</f>
        <v>5. EXTREMO</v>
      </c>
      <c r="K24" s="193" t="s">
        <v>227</v>
      </c>
      <c r="L24" s="67" t="s">
        <v>87</v>
      </c>
      <c r="M24" s="16" t="s">
        <v>7</v>
      </c>
      <c r="N24" s="52">
        <f>IF(M24="ASIGNADO",15,IF(M24="NO ASIGNADO",0,""))</f>
        <v>15</v>
      </c>
      <c r="O24" s="125">
        <f>SUM(N24:N30)</f>
        <v>100</v>
      </c>
      <c r="P24" s="127" t="s">
        <v>69</v>
      </c>
      <c r="Q24" s="130">
        <f>IF(Q27="DÉBIL",0,IF(Q27="MODERADO",50,IF(Q27="FUERTE",100,"")))</f>
        <v>100</v>
      </c>
      <c r="R24" s="196"/>
      <c r="S24" s="114" t="s">
        <v>88</v>
      </c>
      <c r="T24" s="114" t="s">
        <v>88</v>
      </c>
      <c r="U24" s="115" t="s">
        <v>118</v>
      </c>
      <c r="V24" s="117" t="s">
        <v>103</v>
      </c>
      <c r="W24" s="92" t="s">
        <v>203</v>
      </c>
      <c r="X24" s="191" t="s">
        <v>228</v>
      </c>
      <c r="Y24" s="186" t="s">
        <v>229</v>
      </c>
      <c r="Z24" s="86" t="s">
        <v>218</v>
      </c>
      <c r="AA24" s="108" t="s">
        <v>93</v>
      </c>
      <c r="AB24" s="96" t="s">
        <v>230</v>
      </c>
      <c r="AC24" s="79"/>
      <c r="AD24" s="79"/>
      <c r="AE24" s="182" t="s">
        <v>207</v>
      </c>
      <c r="AF24" s="96" t="s">
        <v>231</v>
      </c>
      <c r="AG24" s="96"/>
      <c r="AH24" s="36" t="s">
        <v>91</v>
      </c>
      <c r="AI24" s="36" t="s">
        <v>92</v>
      </c>
      <c r="AJ24" s="36" t="s">
        <v>21</v>
      </c>
      <c r="AK24" s="36" t="s">
        <v>73</v>
      </c>
      <c r="AL24" s="36" t="s">
        <v>21</v>
      </c>
      <c r="AM24" s="36"/>
      <c r="AN24" s="36" t="s">
        <v>93</v>
      </c>
      <c r="AO24" s="36" t="s">
        <v>94</v>
      </c>
      <c r="AP24" s="36"/>
    </row>
    <row r="25" spans="1:42" ht="55.5" customHeight="1" x14ac:dyDescent="0.25">
      <c r="A25" s="96"/>
      <c r="B25" s="84"/>
      <c r="C25" s="92"/>
      <c r="D25" s="115"/>
      <c r="E25" s="84"/>
      <c r="F25" s="92"/>
      <c r="G25" s="182"/>
      <c r="H25" s="182"/>
      <c r="I25" s="14" t="str">
        <f>IF(I24="RARA VEZINSIGNIFICANTE","1. BAJO",IF(I24="RARA VEZMENOR","2. BAJO",IF(I24="IMPROBABLEINSIGNIFICANTE","3. BAJO",IF(I24="IMPROBABLEMENOR","4. BAJO",IF(I24="POSIBLEINSIGNIFICANTE","5. BAJO",IF(I24="RARA VEZMODERADO","1. MODERADO",IF(I24="IMPROBABLEMODERADO","2. MODERADO",IF(I24="POSIBLEMENOR","3. MODERADO",IF(I24="PROBABLEINSIGNIFICANTE","4. MODERADO",IF(I24="RARA VEZMAYOR","1. ALTO",IF(I24="IMPROBABLEMAYOR","2. ALTO",IF(I24="POSIBLEMODERADO","3. ALTO",IF(I24="PROBABLEMENOR","4. ALTO",IF(I24="PROBABLEMODERADO","5. ALTO",IF(I24="CASI SEGUROINSIGNIFICANTE","6. ALTO",IF(I24="CASI SEGUROMENOR","7. ALTO",IF(I24="RARA VEZCATASTRÓFICO","1. EXTREMO",IF(I24="IMPROBABLECATASTRÓFICO","2. EXTREMO",IF(I24="POSIBLEMAYOR","3. EXTREMO",IF(I24="POSIBLECATASTRÓFICO","4. EXTREMO",IF(I24="PROBABLEMAYOR","5. EXTREMO",IF(I24="PROBABLECATASTRÓFICO","6. EXTREMO",IF(I24="CASI SEGUROMODERADO","7. EXTREMO",IF(I24="CASI SEGUROMAYOR","8. EXTREMO",IF(I24="CASI SEGUROCATASTRÓFICO","9. EXTREMO","")))))))))))))))))))))))))</f>
        <v>5. EXTREMO</v>
      </c>
      <c r="J25" s="122"/>
      <c r="K25" s="194"/>
      <c r="L25" s="68" t="s">
        <v>95</v>
      </c>
      <c r="M25" s="19" t="s">
        <v>19</v>
      </c>
      <c r="N25" s="56">
        <f>IF(M25="ADECUADO",15,IF(M25="INADECUADO",0,""))</f>
        <v>15</v>
      </c>
      <c r="O25" s="126"/>
      <c r="P25" s="128"/>
      <c r="Q25" s="130"/>
      <c r="R25" s="197"/>
      <c r="S25" s="114"/>
      <c r="T25" s="114"/>
      <c r="U25" s="115"/>
      <c r="V25" s="118"/>
      <c r="W25" s="92"/>
      <c r="X25" s="191"/>
      <c r="Y25" s="187"/>
      <c r="Z25" s="189"/>
      <c r="AA25" s="109"/>
      <c r="AB25" s="92"/>
      <c r="AC25" s="79"/>
      <c r="AD25" s="79"/>
      <c r="AE25" s="182"/>
      <c r="AF25" s="96"/>
      <c r="AG25" s="96"/>
      <c r="AH25" s="36" t="s">
        <v>88</v>
      </c>
      <c r="AI25" s="36" t="s">
        <v>96</v>
      </c>
      <c r="AJ25" s="36"/>
      <c r="AK25" s="36"/>
      <c r="AL25" s="36" t="s">
        <v>97</v>
      </c>
      <c r="AM25" s="36"/>
      <c r="AN25" s="36" t="s">
        <v>90</v>
      </c>
      <c r="AO25" s="36" t="s">
        <v>98</v>
      </c>
      <c r="AP25" s="36"/>
    </row>
    <row r="26" spans="1:42" ht="69" customHeight="1" x14ac:dyDescent="0.25">
      <c r="A26" s="96"/>
      <c r="B26" s="84"/>
      <c r="C26" s="92"/>
      <c r="D26" s="115"/>
      <c r="E26" s="84"/>
      <c r="F26" s="92"/>
      <c r="G26" s="182"/>
      <c r="H26" s="182"/>
      <c r="I26" s="14" t="str">
        <f>IF(OR(I25="1. BAJO",I25="2. BAJO",I25="3. BAJO",I25="4. BAJO",I25="5. BAJO"),"BAJO",IF(OR(I25="1. MODERADO",I25="2. MODERADO",I25="3. MODERADO",I25="4. MODERADO"),"MODERADO",IF(OR(I25="1. ALTO",I25="2. ALTO",I25="3. ALTO",I25="4. ALTO",I25="5. ALTO",I25="6. ALTO",I25="7. ALTO"),"ALTO",IF(OR(I25="1. EXTREMO",I25="2. EXTREMO",I25="3. EXTREMO",I25="4. EXTREMO",I25="5. EXTREMO",I25="6. EXTREMO",I25="7. EXTREMO",I25="8. EXTREMO",I25="9. EXTREMO"),"EXTREMO",""))))</f>
        <v>EXTREMO</v>
      </c>
      <c r="J26" s="122"/>
      <c r="K26" s="194"/>
      <c r="L26" s="21" t="s">
        <v>99</v>
      </c>
      <c r="M26" s="19" t="s">
        <v>100</v>
      </c>
      <c r="N26" s="56">
        <f>IF(M26="OPORTUNA",15,IF(M26="INOPORTUNA",0,""))</f>
        <v>15</v>
      </c>
      <c r="O26" s="126"/>
      <c r="P26" s="128"/>
      <c r="Q26" s="130"/>
      <c r="R26" s="197"/>
      <c r="S26" s="58" t="s">
        <v>101</v>
      </c>
      <c r="T26" s="58" t="s">
        <v>102</v>
      </c>
      <c r="U26" s="115"/>
      <c r="V26" s="118"/>
      <c r="W26" s="92"/>
      <c r="X26" s="191"/>
      <c r="Y26" s="187"/>
      <c r="Z26" s="189"/>
      <c r="AA26" s="109"/>
      <c r="AB26" s="92"/>
      <c r="AC26" s="79"/>
      <c r="AD26" s="79"/>
      <c r="AE26" s="182"/>
      <c r="AF26" s="96"/>
      <c r="AG26" s="96"/>
      <c r="AH26" s="36" t="s">
        <v>89</v>
      </c>
      <c r="AI26" s="36" t="s">
        <v>103</v>
      </c>
      <c r="AJ26" s="36" t="s">
        <v>104</v>
      </c>
      <c r="AK26" s="36" t="s">
        <v>105</v>
      </c>
      <c r="AL26" s="36" t="s">
        <v>106</v>
      </c>
      <c r="AM26" s="36"/>
      <c r="AN26" s="36"/>
      <c r="AO26" s="36" t="s">
        <v>107</v>
      </c>
      <c r="AP26" s="36"/>
    </row>
    <row r="27" spans="1:42" ht="86.25" customHeight="1" x14ac:dyDescent="0.25">
      <c r="A27" s="96"/>
      <c r="B27" s="84"/>
      <c r="C27" s="92"/>
      <c r="D27" s="115"/>
      <c r="E27" s="23" t="s">
        <v>108</v>
      </c>
      <c r="F27" s="92"/>
      <c r="G27" s="182"/>
      <c r="H27" s="182"/>
      <c r="I27" s="14"/>
      <c r="J27" s="122"/>
      <c r="K27" s="194"/>
      <c r="L27" s="68" t="s">
        <v>109</v>
      </c>
      <c r="M27" s="19" t="s">
        <v>110</v>
      </c>
      <c r="N27" s="56">
        <f>IF(M27="PREVENIR",15,IF(M27="DETECTAR",10,IF(M27="NO ES UN CONTROL",0,"")))</f>
        <v>15</v>
      </c>
      <c r="O27" s="98" t="str">
        <f>IF(O24&lt;86,"DÉBIL",IF(O24&lt;96,"MODERADO",IF(O24&lt;101,"FUERTE","")))</f>
        <v>FUERTE</v>
      </c>
      <c r="P27" s="128"/>
      <c r="Q27" s="100" t="str">
        <f>IF(AND(O27="FUERTE",P24="FUERTE (SIEMPRE SE EJECUTA)"),"FUERTE",IF(OR(O27="DÉBIL",P24="DÉBIL (NO SE EJECUTA)"),"DÉBIL",IF(OR(O27="MODERADO",P24="MODERADO (ALGUNAS VECES)"),"MODERADO")))</f>
        <v>FUERTE</v>
      </c>
      <c r="R27" s="184" t="str">
        <f>IF(AND(O27="FUERTE",P24="FUERTE (SIEMPRE SE EJECUTA)"),"NO","SÍ")</f>
        <v>NO</v>
      </c>
      <c r="S27" s="102">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27" s="103">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27" s="115"/>
      <c r="V27" s="118"/>
      <c r="W27" s="92"/>
      <c r="X27" s="191"/>
      <c r="Y27" s="187"/>
      <c r="Z27" s="87"/>
      <c r="AA27" s="109"/>
      <c r="AB27" s="92"/>
      <c r="AC27" s="79"/>
      <c r="AD27" s="79"/>
      <c r="AE27" s="182"/>
      <c r="AF27" s="96" t="s">
        <v>232</v>
      </c>
      <c r="AG27" s="96"/>
      <c r="AH27" s="36" t="s">
        <v>88</v>
      </c>
      <c r="AI27" s="36"/>
      <c r="AJ27" s="36" t="s">
        <v>86</v>
      </c>
      <c r="AK27" s="36" t="s">
        <v>111</v>
      </c>
      <c r="AL27" s="36"/>
      <c r="AM27" s="36"/>
      <c r="AN27" s="36"/>
      <c r="AO27" s="36" t="s">
        <v>112</v>
      </c>
      <c r="AP27" s="36"/>
    </row>
    <row r="28" spans="1:42" ht="75.75" customHeight="1" x14ac:dyDescent="0.25">
      <c r="A28" s="96"/>
      <c r="B28" s="84"/>
      <c r="C28" s="92"/>
      <c r="D28" s="115"/>
      <c r="E28" s="84" t="s">
        <v>233</v>
      </c>
      <c r="F28" s="92"/>
      <c r="G28" s="182"/>
      <c r="H28" s="182"/>
      <c r="I28" s="14"/>
      <c r="J28" s="122"/>
      <c r="K28" s="194"/>
      <c r="L28" s="68" t="s">
        <v>113</v>
      </c>
      <c r="M28" s="19" t="s">
        <v>31</v>
      </c>
      <c r="N28" s="56">
        <f>IF(M28="CONFIABLE",15,IF(M28="NO CONFIABLE",0,""))</f>
        <v>15</v>
      </c>
      <c r="O28" s="99"/>
      <c r="P28" s="128"/>
      <c r="Q28" s="100"/>
      <c r="R28" s="184"/>
      <c r="S28" s="102"/>
      <c r="T28" s="104"/>
      <c r="U28" s="115"/>
      <c r="V28" s="118"/>
      <c r="W28" s="92"/>
      <c r="X28" s="191"/>
      <c r="Y28" s="187"/>
      <c r="Z28" s="23" t="s">
        <v>114</v>
      </c>
      <c r="AA28" s="109"/>
      <c r="AB28" s="92"/>
      <c r="AC28" s="79"/>
      <c r="AD28" s="79"/>
      <c r="AE28" s="182"/>
      <c r="AF28" s="96"/>
      <c r="AG28" s="96"/>
      <c r="AH28" s="36" t="s">
        <v>115</v>
      </c>
      <c r="AI28" s="36"/>
      <c r="AJ28" s="36" t="s">
        <v>116</v>
      </c>
      <c r="AK28" s="36" t="s">
        <v>110</v>
      </c>
      <c r="AL28" s="36" t="s">
        <v>117</v>
      </c>
      <c r="AM28" s="36"/>
      <c r="AN28" s="36"/>
      <c r="AO28" s="36" t="s">
        <v>118</v>
      </c>
      <c r="AP28" s="36"/>
    </row>
    <row r="29" spans="1:42" ht="114.75" customHeight="1" x14ac:dyDescent="0.25">
      <c r="A29" s="96"/>
      <c r="B29" s="84"/>
      <c r="C29" s="92"/>
      <c r="D29" s="115"/>
      <c r="E29" s="84"/>
      <c r="F29" s="92"/>
      <c r="G29" s="182"/>
      <c r="H29" s="182"/>
      <c r="I29" s="14"/>
      <c r="J29" s="122"/>
      <c r="K29" s="194"/>
      <c r="L29" s="68" t="s">
        <v>119</v>
      </c>
      <c r="M29" s="19" t="s">
        <v>39</v>
      </c>
      <c r="N29" s="56">
        <f>IF(M29="SE INVESTIGAN Y SE RESUELVEN OPORTUNAMENTE",15,IF(M29="NO SE INVESTIGAN Y SE RESUELVEN OPORTUNAMENTE",0,""))</f>
        <v>15</v>
      </c>
      <c r="O29" s="99"/>
      <c r="P29" s="128"/>
      <c r="Q29" s="100"/>
      <c r="R29" s="184"/>
      <c r="S29" s="102"/>
      <c r="T29" s="104"/>
      <c r="U29" s="115"/>
      <c r="V29" s="118"/>
      <c r="W29" s="92"/>
      <c r="X29" s="191"/>
      <c r="Y29" s="187"/>
      <c r="Z29" s="86" t="s">
        <v>160</v>
      </c>
      <c r="AA29" s="109"/>
      <c r="AB29" s="92"/>
      <c r="AC29" s="79"/>
      <c r="AD29" s="79"/>
      <c r="AE29" s="182"/>
      <c r="AF29" s="96"/>
      <c r="AG29" s="96"/>
      <c r="AH29" s="36" t="s">
        <v>96</v>
      </c>
      <c r="AI29" s="36"/>
      <c r="AJ29" s="36"/>
      <c r="AK29" s="36"/>
      <c r="AL29" s="36"/>
      <c r="AM29" s="36"/>
      <c r="AN29" s="36"/>
      <c r="AO29" s="36" t="s">
        <v>120</v>
      </c>
      <c r="AP29" s="36"/>
    </row>
    <row r="30" spans="1:42" ht="126" customHeight="1" x14ac:dyDescent="0.25">
      <c r="A30" s="97"/>
      <c r="B30" s="84"/>
      <c r="C30" s="86"/>
      <c r="D30" s="116"/>
      <c r="E30" s="85"/>
      <c r="F30" s="86"/>
      <c r="G30" s="183"/>
      <c r="H30" s="183"/>
      <c r="I30" s="14"/>
      <c r="J30" s="122"/>
      <c r="K30" s="195"/>
      <c r="L30" s="69" t="s">
        <v>121</v>
      </c>
      <c r="M30" s="25" t="s">
        <v>50</v>
      </c>
      <c r="N30" s="60">
        <f>IF(M30="COMPLETA",10,IF(M30="INCOMPLETA",5,IF(M30="NO EXISTE",0,"")))</f>
        <v>10</v>
      </c>
      <c r="O30" s="99"/>
      <c r="P30" s="129"/>
      <c r="Q30" s="101"/>
      <c r="R30" s="185"/>
      <c r="S30" s="103"/>
      <c r="T30" s="104"/>
      <c r="U30" s="116"/>
      <c r="V30" s="118"/>
      <c r="W30" s="86"/>
      <c r="X30" s="192"/>
      <c r="Y30" s="188"/>
      <c r="Z30" s="87"/>
      <c r="AA30" s="110"/>
      <c r="AB30" s="86"/>
      <c r="AC30" s="190"/>
      <c r="AD30" s="190"/>
      <c r="AE30" s="183"/>
      <c r="AF30" s="97"/>
      <c r="AG30" s="97"/>
      <c r="AH30" s="36"/>
      <c r="AI30" s="36"/>
      <c r="AJ30" s="36"/>
      <c r="AK30" s="36"/>
      <c r="AL30" s="36"/>
      <c r="AM30" s="36"/>
      <c r="AN30" s="36"/>
      <c r="AO30" s="36" t="s">
        <v>122</v>
      </c>
      <c r="AP30" s="36"/>
    </row>
    <row r="31" spans="1:42" x14ac:dyDescent="0.25">
      <c r="A31" s="80" t="s">
        <v>123</v>
      </c>
      <c r="B31" s="80"/>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36"/>
      <c r="AI31" s="36"/>
      <c r="AJ31" s="36"/>
      <c r="AK31" s="36"/>
      <c r="AL31" s="36"/>
      <c r="AM31" s="36"/>
      <c r="AN31" s="36"/>
      <c r="AO31" s="36" t="s">
        <v>124</v>
      </c>
      <c r="AP31" s="36"/>
    </row>
    <row r="32" spans="1:42" ht="30" customHeight="1" x14ac:dyDescent="0.25">
      <c r="A32" s="88" t="s">
        <v>125</v>
      </c>
      <c r="B32" s="88"/>
      <c r="C32" s="88"/>
      <c r="D32" s="88"/>
      <c r="E32" s="88"/>
      <c r="F32" s="88"/>
      <c r="G32" s="88"/>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36"/>
      <c r="AI32" s="36"/>
      <c r="AJ32" s="36"/>
      <c r="AK32" s="36"/>
      <c r="AL32" s="36"/>
      <c r="AM32" s="36"/>
      <c r="AN32" s="36"/>
      <c r="AO32" s="36" t="s">
        <v>126</v>
      </c>
      <c r="AP32" s="36"/>
    </row>
    <row r="33" spans="1:42" ht="30" customHeight="1" x14ac:dyDescent="0.25">
      <c r="A33" s="89" t="s">
        <v>127</v>
      </c>
      <c r="B33" s="89"/>
      <c r="C33" s="89" t="s">
        <v>128</v>
      </c>
      <c r="D33" s="89"/>
      <c r="E33" s="89"/>
      <c r="F33" s="89"/>
      <c r="G33" s="89"/>
      <c r="H33" s="89"/>
      <c r="I33" s="89"/>
      <c r="J33" s="89"/>
      <c r="K33" s="89"/>
      <c r="L33" s="89"/>
      <c r="M33" s="89"/>
      <c r="N33" s="89"/>
      <c r="O33" s="89"/>
      <c r="P33" s="89"/>
      <c r="Q33" s="89"/>
      <c r="R33" s="89"/>
      <c r="S33" s="89"/>
      <c r="T33" s="89"/>
      <c r="U33" s="89"/>
      <c r="V33" s="89"/>
      <c r="W33" s="89"/>
      <c r="X33" s="89"/>
      <c r="Y33" s="89"/>
      <c r="Z33" s="90" t="s">
        <v>129</v>
      </c>
      <c r="AA33" s="90"/>
      <c r="AB33" s="90"/>
      <c r="AC33" s="90"/>
      <c r="AD33" s="91" t="s">
        <v>130</v>
      </c>
      <c r="AE33" s="91"/>
      <c r="AF33" s="91"/>
      <c r="AG33" s="91"/>
      <c r="AH33" s="36"/>
      <c r="AI33" s="36"/>
      <c r="AJ33" s="36"/>
      <c r="AK33" s="36"/>
      <c r="AL33" s="36"/>
      <c r="AM33" s="36"/>
      <c r="AN33" s="36"/>
      <c r="AO33" s="36" t="s">
        <v>131</v>
      </c>
      <c r="AP33" s="36"/>
    </row>
    <row r="34" spans="1:42" ht="30" customHeight="1" x14ac:dyDescent="0.25">
      <c r="A34" s="73" t="s">
        <v>132</v>
      </c>
      <c r="B34" s="74"/>
      <c r="C34" s="80" t="s">
        <v>133</v>
      </c>
      <c r="D34" s="80"/>
      <c r="E34" s="80"/>
      <c r="F34" s="80"/>
      <c r="G34" s="80"/>
      <c r="H34" s="80"/>
      <c r="I34" s="80"/>
      <c r="J34" s="80"/>
      <c r="K34" s="80"/>
      <c r="L34" s="80"/>
      <c r="M34" s="80"/>
      <c r="N34" s="80"/>
      <c r="O34" s="80"/>
      <c r="P34" s="80"/>
      <c r="Q34" s="80"/>
      <c r="R34" s="80"/>
      <c r="S34" s="80"/>
      <c r="T34" s="80"/>
      <c r="U34" s="80"/>
      <c r="V34" s="80"/>
      <c r="W34" s="80"/>
      <c r="X34" s="80"/>
      <c r="Y34" s="80"/>
      <c r="Z34" s="76"/>
      <c r="AA34" s="77"/>
      <c r="AB34" s="77"/>
      <c r="AC34" s="78"/>
      <c r="AD34" s="82"/>
      <c r="AE34" s="83"/>
      <c r="AF34" s="83"/>
      <c r="AG34" s="83"/>
      <c r="AH34" s="27"/>
      <c r="AI34" s="27"/>
      <c r="AJ34" s="27"/>
      <c r="AK34" s="27"/>
      <c r="AL34" s="27"/>
      <c r="AM34" s="27"/>
      <c r="AN34" s="27"/>
      <c r="AO34" s="36" t="s">
        <v>134</v>
      </c>
      <c r="AP34" s="27"/>
    </row>
    <row r="35" spans="1:42" ht="30" customHeight="1" x14ac:dyDescent="0.25">
      <c r="A35" s="73" t="s">
        <v>132</v>
      </c>
      <c r="B35" s="74"/>
      <c r="C35" s="75"/>
      <c r="D35" s="75"/>
      <c r="E35" s="75"/>
      <c r="F35" s="75"/>
      <c r="G35" s="75"/>
      <c r="H35" s="75"/>
      <c r="I35" s="75"/>
      <c r="J35" s="75"/>
      <c r="K35" s="75"/>
      <c r="L35" s="75"/>
      <c r="M35" s="75"/>
      <c r="N35" s="75"/>
      <c r="O35" s="75"/>
      <c r="P35" s="75"/>
      <c r="Q35" s="75"/>
      <c r="R35" s="75"/>
      <c r="S35" s="75"/>
      <c r="T35" s="75"/>
      <c r="U35" s="75"/>
      <c r="V35" s="75"/>
      <c r="W35" s="75"/>
      <c r="X35" s="75"/>
      <c r="Y35" s="75"/>
      <c r="Z35" s="76"/>
      <c r="AA35" s="77"/>
      <c r="AB35" s="77"/>
      <c r="AC35" s="78"/>
      <c r="AD35" s="79"/>
      <c r="AE35" s="79"/>
      <c r="AF35" s="79"/>
      <c r="AG35" s="79"/>
      <c r="AH35" s="27"/>
      <c r="AI35" s="27"/>
      <c r="AJ35" s="27"/>
      <c r="AK35" s="27"/>
      <c r="AL35" s="27"/>
      <c r="AM35" s="27"/>
      <c r="AN35" s="27"/>
      <c r="AO35" s="36" t="s">
        <v>135</v>
      </c>
      <c r="AP35" s="27"/>
    </row>
    <row r="36" spans="1:42" ht="30" customHeight="1" x14ac:dyDescent="0.25">
      <c r="A36" s="73" t="s">
        <v>132</v>
      </c>
      <c r="B36" s="74"/>
      <c r="C36" s="75"/>
      <c r="D36" s="75"/>
      <c r="E36" s="75"/>
      <c r="F36" s="75"/>
      <c r="G36" s="75"/>
      <c r="H36" s="75"/>
      <c r="I36" s="75"/>
      <c r="J36" s="75"/>
      <c r="K36" s="75"/>
      <c r="L36" s="75"/>
      <c r="M36" s="75"/>
      <c r="N36" s="75"/>
      <c r="O36" s="75"/>
      <c r="P36" s="75"/>
      <c r="Q36" s="75"/>
      <c r="R36" s="75"/>
      <c r="S36" s="75"/>
      <c r="T36" s="75"/>
      <c r="U36" s="75"/>
      <c r="V36" s="75"/>
      <c r="W36" s="75"/>
      <c r="X36" s="75"/>
      <c r="Y36" s="75"/>
      <c r="Z36" s="76"/>
      <c r="AA36" s="77"/>
      <c r="AB36" s="77"/>
      <c r="AC36" s="78"/>
      <c r="AD36" s="79"/>
      <c r="AE36" s="79"/>
      <c r="AF36" s="79"/>
      <c r="AG36" s="79"/>
      <c r="AH36" s="27"/>
      <c r="AI36" s="27"/>
      <c r="AJ36" s="27"/>
      <c r="AK36" s="27"/>
      <c r="AL36" s="27"/>
      <c r="AM36" s="27"/>
      <c r="AN36" s="27"/>
      <c r="AO36" s="36" t="s">
        <v>136</v>
      </c>
      <c r="AP36" s="27"/>
    </row>
  </sheetData>
  <mergeCells count="177">
    <mergeCell ref="AF3:AG3"/>
    <mergeCell ref="AD4:AE4"/>
    <mergeCell ref="AF4:AG4"/>
    <mergeCell ref="A5:B5"/>
    <mergeCell ref="C5:F5"/>
    <mergeCell ref="G5:L5"/>
    <mergeCell ref="M5:V5"/>
    <mergeCell ref="Z5:AA5"/>
    <mergeCell ref="AF5:AG5"/>
    <mergeCell ref="A1:A4"/>
    <mergeCell ref="B1:E2"/>
    <mergeCell ref="F1:AC2"/>
    <mergeCell ref="AD1:AE1"/>
    <mergeCell ref="AF1:AG1"/>
    <mergeCell ref="AD2:AE2"/>
    <mergeCell ref="AF2:AG2"/>
    <mergeCell ref="B3:E4"/>
    <mergeCell ref="F3:AC4"/>
    <mergeCell ref="AD3:AE3"/>
    <mergeCell ref="A6:F6"/>
    <mergeCell ref="G6:AB6"/>
    <mergeCell ref="AC6:AC9"/>
    <mergeCell ref="AD6:AG8"/>
    <mergeCell ref="A7:A9"/>
    <mergeCell ref="B7:B9"/>
    <mergeCell ref="C7:C9"/>
    <mergeCell ref="D7:D9"/>
    <mergeCell ref="E7:E9"/>
    <mergeCell ref="F7:F9"/>
    <mergeCell ref="G7:J7"/>
    <mergeCell ref="K7:T7"/>
    <mergeCell ref="U7:AB7"/>
    <mergeCell ref="G8:J8"/>
    <mergeCell ref="K8:K9"/>
    <mergeCell ref="L8:L9"/>
    <mergeCell ref="M8:M9"/>
    <mergeCell ref="N8:N9"/>
    <mergeCell ref="O8:O9"/>
    <mergeCell ref="P8:P9"/>
    <mergeCell ref="W8:W9"/>
    <mergeCell ref="X8:X9"/>
    <mergeCell ref="Y8:AB8"/>
    <mergeCell ref="A10:A16"/>
    <mergeCell ref="B10:B16"/>
    <mergeCell ref="C10:C16"/>
    <mergeCell ref="D10:D16"/>
    <mergeCell ref="E10:E12"/>
    <mergeCell ref="F10:F16"/>
    <mergeCell ref="G10:G16"/>
    <mergeCell ref="Q8:Q9"/>
    <mergeCell ref="R8:R9"/>
    <mergeCell ref="S8:S9"/>
    <mergeCell ref="T8:T9"/>
    <mergeCell ref="U8:U9"/>
    <mergeCell ref="V8:V9"/>
    <mergeCell ref="AD10:AD16"/>
    <mergeCell ref="AE10:AE16"/>
    <mergeCell ref="AF10:AF12"/>
    <mergeCell ref="AG10:AG16"/>
    <mergeCell ref="O13:O16"/>
    <mergeCell ref="Q13:Q16"/>
    <mergeCell ref="R13:R16"/>
    <mergeCell ref="S13:S16"/>
    <mergeCell ref="T13:T16"/>
    <mergeCell ref="AF13:AF16"/>
    <mergeCell ref="X10:X16"/>
    <mergeCell ref="Y10:Y16"/>
    <mergeCell ref="Z10:Z13"/>
    <mergeCell ref="AA10:AA16"/>
    <mergeCell ref="AB10:AB16"/>
    <mergeCell ref="AC10:AC16"/>
    <mergeCell ref="R10:R12"/>
    <mergeCell ref="S10:S11"/>
    <mergeCell ref="T10:T11"/>
    <mergeCell ref="U10:U16"/>
    <mergeCell ref="V10:V16"/>
    <mergeCell ref="W10:W16"/>
    <mergeCell ref="O10:O12"/>
    <mergeCell ref="P10:P16"/>
    <mergeCell ref="E14:E16"/>
    <mergeCell ref="Z15:Z16"/>
    <mergeCell ref="A17:A23"/>
    <mergeCell ref="B17:B23"/>
    <mergeCell ref="C17:C23"/>
    <mergeCell ref="D17:D23"/>
    <mergeCell ref="E17:E19"/>
    <mergeCell ref="F17:F23"/>
    <mergeCell ref="G17:G23"/>
    <mergeCell ref="H17:H23"/>
    <mergeCell ref="H10:H16"/>
    <mergeCell ref="J10:J16"/>
    <mergeCell ref="K10:K16"/>
    <mergeCell ref="Q10:Q12"/>
    <mergeCell ref="AE17:AE23"/>
    <mergeCell ref="AF17:AF19"/>
    <mergeCell ref="AG17:AG23"/>
    <mergeCell ref="O20:O23"/>
    <mergeCell ref="Q20:Q23"/>
    <mergeCell ref="R20:R23"/>
    <mergeCell ref="S20:S23"/>
    <mergeCell ref="T20:T23"/>
    <mergeCell ref="AF20:AF23"/>
    <mergeCell ref="Y17:Y23"/>
    <mergeCell ref="Z17:Z20"/>
    <mergeCell ref="AA17:AA23"/>
    <mergeCell ref="AB17:AB23"/>
    <mergeCell ref="AC17:AC23"/>
    <mergeCell ref="AD17:AD23"/>
    <mergeCell ref="S17:S18"/>
    <mergeCell ref="T17:T18"/>
    <mergeCell ref="U17:U23"/>
    <mergeCell ref="V17:V23"/>
    <mergeCell ref="W17:W23"/>
    <mergeCell ref="X17:X23"/>
    <mergeCell ref="O17:O19"/>
    <mergeCell ref="P17:P23"/>
    <mergeCell ref="Q17:Q19"/>
    <mergeCell ref="E21:E23"/>
    <mergeCell ref="Z22:Z23"/>
    <mergeCell ref="A24:A30"/>
    <mergeCell ref="B24:B30"/>
    <mergeCell ref="C24:C30"/>
    <mergeCell ref="D24:D30"/>
    <mergeCell ref="E24:E26"/>
    <mergeCell ref="F24:F30"/>
    <mergeCell ref="G24:G30"/>
    <mergeCell ref="H24:H30"/>
    <mergeCell ref="J17:J23"/>
    <mergeCell ref="K17:K23"/>
    <mergeCell ref="R17:R19"/>
    <mergeCell ref="T24:T25"/>
    <mergeCell ref="U24:U30"/>
    <mergeCell ref="V24:V30"/>
    <mergeCell ref="W24:W30"/>
    <mergeCell ref="X24:X30"/>
    <mergeCell ref="J24:J30"/>
    <mergeCell ref="K24:K30"/>
    <mergeCell ref="O24:O26"/>
    <mergeCell ref="P24:P30"/>
    <mergeCell ref="Q24:Q26"/>
    <mergeCell ref="R24:R26"/>
    <mergeCell ref="E28:E30"/>
    <mergeCell ref="Z29:Z30"/>
    <mergeCell ref="A31:AG31"/>
    <mergeCell ref="A32:AG32"/>
    <mergeCell ref="A33:B33"/>
    <mergeCell ref="C33:Y33"/>
    <mergeCell ref="Z33:AC33"/>
    <mergeCell ref="AD33:AG33"/>
    <mergeCell ref="AE24:AE30"/>
    <mergeCell ref="AF24:AF26"/>
    <mergeCell ref="AG24:AG30"/>
    <mergeCell ref="O27:O30"/>
    <mergeCell ref="Q27:Q30"/>
    <mergeCell ref="R27:R30"/>
    <mergeCell ref="S27:S30"/>
    <mergeCell ref="T27:T30"/>
    <mergeCell ref="AF27:AF30"/>
    <mergeCell ref="Y24:Y30"/>
    <mergeCell ref="Z24:Z27"/>
    <mergeCell ref="AA24:AA30"/>
    <mergeCell ref="AB24:AB30"/>
    <mergeCell ref="AC24:AC30"/>
    <mergeCell ref="AD24:AD30"/>
    <mergeCell ref="S24:S25"/>
    <mergeCell ref="A36:B36"/>
    <mergeCell ref="C36:Y36"/>
    <mergeCell ref="Z36:AC36"/>
    <mergeCell ref="AD36:AG36"/>
    <mergeCell ref="A34:B34"/>
    <mergeCell ref="C34:Y34"/>
    <mergeCell ref="Z34:AC34"/>
    <mergeCell ref="AD34:AG34"/>
    <mergeCell ref="A35:B35"/>
    <mergeCell ref="C35:Y35"/>
    <mergeCell ref="Z35:AC35"/>
    <mergeCell ref="AD35:AG35"/>
  </mergeCells>
  <conditionalFormatting sqref="U10:U16">
    <cfRule type="containsText" dxfId="159" priority="21" operator="containsText" text="EXTREMO">
      <formula>NOT(ISERROR(SEARCH("EXTREMO",U10)))</formula>
    </cfRule>
    <cfRule type="containsText" dxfId="158" priority="22" operator="containsText" text="MODERADO">
      <formula>NOT(ISERROR(SEARCH("MODERADO",U10)))</formula>
    </cfRule>
    <cfRule type="containsText" dxfId="157" priority="23" operator="containsText" text="ALTO">
      <formula>NOT(ISERROR(SEARCH("ALTO",U10)))</formula>
    </cfRule>
    <cfRule type="containsText" dxfId="156" priority="24" operator="containsText" text="BAJO">
      <formula>NOT(ISERROR(SEARCH("BAJO",U10)))</formula>
    </cfRule>
  </conditionalFormatting>
  <conditionalFormatting sqref="J10:J16">
    <cfRule type="containsText" dxfId="155" priority="17" operator="containsText" text="EXTREMO">
      <formula>NOT(ISERROR(SEARCH("EXTREMO",J10)))</formula>
    </cfRule>
    <cfRule type="containsText" dxfId="154" priority="18" operator="containsText" text="ALTO">
      <formula>NOT(ISERROR(SEARCH("ALTO",J10)))</formula>
    </cfRule>
    <cfRule type="containsText" dxfId="153" priority="19" operator="containsText" text="MODERADO">
      <formula>NOT(ISERROR(SEARCH("MODERADO",J10)))</formula>
    </cfRule>
    <cfRule type="containsText" dxfId="152" priority="20" operator="containsText" text="BAJO">
      <formula>NOT(ISERROR(SEARCH("BAJO",J10)))</formula>
    </cfRule>
  </conditionalFormatting>
  <conditionalFormatting sqref="U17:U23">
    <cfRule type="containsText" dxfId="151" priority="13" operator="containsText" text="EXTREMO">
      <formula>NOT(ISERROR(SEARCH("EXTREMO",U17)))</formula>
    </cfRule>
    <cfRule type="containsText" dxfId="150" priority="14" operator="containsText" text="MODERADO">
      <formula>NOT(ISERROR(SEARCH("MODERADO",U17)))</formula>
    </cfRule>
    <cfRule type="containsText" dxfId="149" priority="15" operator="containsText" text="ALTO">
      <formula>NOT(ISERROR(SEARCH("ALTO",U17)))</formula>
    </cfRule>
    <cfRule type="containsText" dxfId="148" priority="16" operator="containsText" text="BAJO">
      <formula>NOT(ISERROR(SEARCH("BAJO",U17)))</formula>
    </cfRule>
  </conditionalFormatting>
  <conditionalFormatting sqref="J17:J23">
    <cfRule type="containsText" dxfId="147" priority="9" operator="containsText" text="EXTREMO">
      <formula>NOT(ISERROR(SEARCH("EXTREMO",J17)))</formula>
    </cfRule>
    <cfRule type="containsText" dxfId="146" priority="10" operator="containsText" text="ALTO">
      <formula>NOT(ISERROR(SEARCH("ALTO",J17)))</formula>
    </cfRule>
    <cfRule type="containsText" dxfId="145" priority="11" operator="containsText" text="MODERADO">
      <formula>NOT(ISERROR(SEARCH("MODERADO",J17)))</formula>
    </cfRule>
    <cfRule type="containsText" dxfId="144" priority="12" operator="containsText" text="BAJO">
      <formula>NOT(ISERROR(SEARCH("BAJO",J17)))</formula>
    </cfRule>
  </conditionalFormatting>
  <conditionalFormatting sqref="U24:U30">
    <cfRule type="containsText" dxfId="143" priority="5" operator="containsText" text="EXTREMO">
      <formula>NOT(ISERROR(SEARCH("EXTREMO",U24)))</formula>
    </cfRule>
    <cfRule type="containsText" dxfId="142" priority="6" operator="containsText" text="MODERADO">
      <formula>NOT(ISERROR(SEARCH("MODERADO",U24)))</formula>
    </cfRule>
    <cfRule type="containsText" dxfId="141" priority="7" operator="containsText" text="ALTO">
      <formula>NOT(ISERROR(SEARCH("ALTO",U24)))</formula>
    </cfRule>
    <cfRule type="containsText" dxfId="140" priority="8" operator="containsText" text="BAJO">
      <formula>NOT(ISERROR(SEARCH("BAJO",U24)))</formula>
    </cfRule>
  </conditionalFormatting>
  <conditionalFormatting sqref="J24:J30">
    <cfRule type="containsText" dxfId="139" priority="1" operator="containsText" text="EXTREMO">
      <formula>NOT(ISERROR(SEARCH("EXTREMO",J24)))</formula>
    </cfRule>
    <cfRule type="containsText" dxfId="138" priority="2" operator="containsText" text="ALTO">
      <formula>NOT(ISERROR(SEARCH("ALTO",J24)))</formula>
    </cfRule>
    <cfRule type="containsText" dxfId="137" priority="3" operator="containsText" text="MODERADO">
      <formula>NOT(ISERROR(SEARCH("MODERADO",J24)))</formula>
    </cfRule>
    <cfRule type="containsText" dxfId="136" priority="4" operator="containsText" text="BAJO">
      <formula>NOT(ISERROR(SEARCH("BAJO",J24)))</formula>
    </cfRule>
  </conditionalFormatting>
  <dataValidations count="15">
    <dataValidation type="list" allowBlank="1" showInputMessage="1" showErrorMessage="1" sqref="G10:G30" xr:uid="{9958552C-F9B5-4433-95FD-E54F9C9ED8BA}">
      <formula1>$AL$1:$AL$5</formula1>
    </dataValidation>
    <dataValidation type="list" allowBlank="1" showInputMessage="1" showErrorMessage="1" sqref="H10:H30" xr:uid="{8C7ADBB3-85D4-42D5-B00C-4AEE6F010E7A}">
      <formula1>$AL$10:$AL$12</formula1>
    </dataValidation>
    <dataValidation type="list" allowBlank="1" showInputMessage="1" showErrorMessage="1" sqref="M16 M23 M30" xr:uid="{4C5F70E2-5388-4A90-943C-574C3974C5C4}">
      <formula1>$AH$7:$AJ$7</formula1>
    </dataValidation>
    <dataValidation type="list" allowBlank="1" showInputMessage="1" showErrorMessage="1" sqref="M10 M17 M24" xr:uid="{86A43C70-3961-4BA0-B5AA-F625DD0CD690}">
      <formula1>$AH$2:$AH$3</formula1>
    </dataValidation>
    <dataValidation type="list" allowBlank="1" showInputMessage="1" showErrorMessage="1" sqref="M11 M18 M25" xr:uid="{6F5A6D04-120D-454C-9217-6E04CE16BEE9}">
      <formula1>$AH$4:$AI$4</formula1>
    </dataValidation>
    <dataValidation type="list" allowBlank="1" showInputMessage="1" showErrorMessage="1" sqref="M12 M19 M26" xr:uid="{636512CC-A293-4C84-A453-108A927C1107}">
      <formula1>#REF!</formula1>
    </dataValidation>
    <dataValidation type="list" allowBlank="1" showInputMessage="1" showErrorMessage="1" sqref="M14 M21 M28" xr:uid="{5DB3A4A5-3C6E-47D8-860A-11735B95DB43}">
      <formula1>$AH$5:$AI$5</formula1>
    </dataValidation>
    <dataValidation type="list" allowBlank="1" showInputMessage="1" showErrorMessage="1" sqref="M15 M22 M29" xr:uid="{80570983-A7DD-4DEA-84EE-81C5EA5D66C7}">
      <formula1>$AH$6:$AI$6</formula1>
    </dataValidation>
    <dataValidation type="list" allowBlank="1" showInputMessage="1" showErrorMessage="1" sqref="P10 P17 P24" xr:uid="{F7A7353E-3B75-45E4-B40F-9EFAE477C44B}">
      <formula1>$AH$8:$AJ$8</formula1>
    </dataValidation>
    <dataValidation type="list" allowBlank="1" showInputMessage="1" showErrorMessage="1" sqref="V10:V30" xr:uid="{00608E0A-E133-4599-A3BA-EDB6EC2D01F7}">
      <formula1>$AI$12:$AK$12</formula1>
    </dataValidation>
    <dataValidation type="list" allowBlank="1" showInputMessage="1" showErrorMessage="1" sqref="D10:D30" xr:uid="{71644DD8-6B16-47A0-8CDA-F566E1179D27}">
      <formula1>$AJ$13:$AK$13</formula1>
    </dataValidation>
    <dataValidation type="list" allowBlank="1" showInputMessage="1" showErrorMessage="1" sqref="T10 S10:S11 T17 S17:S18 T24 S24:S25" xr:uid="{02945EA4-9F62-44F6-B48B-D133DA802ACD}">
      <formula1>$AH$13:$AH$15</formula1>
    </dataValidation>
    <dataValidation type="list" allowBlank="1" showInputMessage="1" showErrorMessage="1" sqref="AA10:AA30" xr:uid="{6674E9AD-BE25-4DDC-8369-7AA3842F4037}">
      <formula1>$AN$10:$AN$11</formula1>
    </dataValidation>
    <dataValidation type="list" allowBlank="1" showInputMessage="1" showErrorMessage="1" sqref="M13 M20 M27" xr:uid="{4E5DB756-C825-4F8C-BA1E-58214D0C72F6}">
      <formula1>$AJ$14:$AL$14</formula1>
    </dataValidation>
    <dataValidation type="list" allowBlank="1" showInputMessage="1" showErrorMessage="1" sqref="U10:U30" xr:uid="{23F8F727-CE6F-45CB-8A4E-8642A1A9B51D}">
      <formula1>$AO$8:$AO$42</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84DD1-4EB1-46A0-ADEB-744808097E6A}">
  <dimension ref="A1:AP43"/>
  <sheetViews>
    <sheetView topLeftCell="A32" zoomScale="50" zoomScaleNormal="50" workbookViewId="0">
      <selection activeCell="A44" sqref="A44:XFD47"/>
    </sheetView>
  </sheetViews>
  <sheetFormatPr baseColWidth="10" defaultRowHeight="15" x14ac:dyDescent="0.25"/>
  <cols>
    <col min="1" max="6" width="32.5703125" style="34" customWidth="1"/>
    <col min="7" max="8" width="20.85546875" style="34" customWidth="1"/>
    <col min="9" max="9" width="20.85546875" style="34" hidden="1" customWidth="1"/>
    <col min="10" max="10" width="25.42578125" style="34" customWidth="1"/>
    <col min="11" max="11" width="59.140625" style="34" customWidth="1"/>
    <col min="12" max="12" width="53.7109375" style="34" customWidth="1"/>
    <col min="13" max="13" width="24.140625" style="34" bestFit="1" customWidth="1"/>
    <col min="14" max="14" width="0" style="34" hidden="1" customWidth="1"/>
    <col min="15" max="17" width="17.42578125" style="34" customWidth="1"/>
    <col min="18" max="18" width="19.7109375" style="34" customWidth="1"/>
    <col min="19" max="21" width="25.140625" style="34" customWidth="1"/>
    <col min="22" max="22" width="16.5703125" style="34" customWidth="1"/>
    <col min="23" max="31" width="25.42578125" style="34" customWidth="1"/>
    <col min="32" max="33" width="34.85546875" style="34" customWidth="1"/>
    <col min="34" max="41" width="11.42578125" style="34" hidden="1" customWidth="1"/>
    <col min="42" max="42" width="0" style="34" hidden="1" customWidth="1"/>
    <col min="43" max="16384" width="11.42578125" style="34"/>
  </cols>
  <sheetData>
    <row r="1" spans="1:42" ht="27" customHeight="1" x14ac:dyDescent="0.25">
      <c r="A1" s="91"/>
      <c r="B1" s="174" t="s">
        <v>0</v>
      </c>
      <c r="C1" s="175"/>
      <c r="D1" s="175"/>
      <c r="E1" s="176"/>
      <c r="F1" s="174" t="s">
        <v>1</v>
      </c>
      <c r="G1" s="175"/>
      <c r="H1" s="175"/>
      <c r="I1" s="175"/>
      <c r="J1" s="175"/>
      <c r="K1" s="175"/>
      <c r="L1" s="175"/>
      <c r="M1" s="175"/>
      <c r="N1" s="175"/>
      <c r="O1" s="175"/>
      <c r="P1" s="175"/>
      <c r="Q1" s="175"/>
      <c r="R1" s="175"/>
      <c r="S1" s="175"/>
      <c r="T1" s="175"/>
      <c r="U1" s="175"/>
      <c r="V1" s="175"/>
      <c r="W1" s="175"/>
      <c r="X1" s="175"/>
      <c r="Y1" s="175"/>
      <c r="Z1" s="175"/>
      <c r="AA1" s="175"/>
      <c r="AB1" s="175"/>
      <c r="AC1" s="176"/>
      <c r="AD1" s="159" t="s">
        <v>2</v>
      </c>
      <c r="AE1" s="160"/>
      <c r="AF1" s="159" t="s">
        <v>147</v>
      </c>
      <c r="AG1" s="160"/>
      <c r="AH1" s="36"/>
      <c r="AI1" s="36"/>
      <c r="AJ1" s="36"/>
      <c r="AK1" s="36" t="s">
        <v>3</v>
      </c>
      <c r="AL1" s="36" t="s">
        <v>9</v>
      </c>
      <c r="AM1" s="36"/>
      <c r="AN1" s="36" t="s">
        <v>5</v>
      </c>
      <c r="AO1" s="36"/>
      <c r="AP1" s="36"/>
    </row>
    <row r="2" spans="1:42" ht="27" customHeight="1" x14ac:dyDescent="0.25">
      <c r="A2" s="91"/>
      <c r="B2" s="177"/>
      <c r="C2" s="178"/>
      <c r="D2" s="178"/>
      <c r="E2" s="179"/>
      <c r="F2" s="177"/>
      <c r="G2" s="178"/>
      <c r="H2" s="178"/>
      <c r="I2" s="178"/>
      <c r="J2" s="178"/>
      <c r="K2" s="178"/>
      <c r="L2" s="178"/>
      <c r="M2" s="178"/>
      <c r="N2" s="178"/>
      <c r="O2" s="178"/>
      <c r="P2" s="178"/>
      <c r="Q2" s="178"/>
      <c r="R2" s="178"/>
      <c r="S2" s="178"/>
      <c r="T2" s="178"/>
      <c r="U2" s="178"/>
      <c r="V2" s="178"/>
      <c r="W2" s="178"/>
      <c r="X2" s="178"/>
      <c r="Y2" s="178"/>
      <c r="Z2" s="178"/>
      <c r="AA2" s="178"/>
      <c r="AB2" s="178"/>
      <c r="AC2" s="179"/>
      <c r="AD2" s="159" t="s">
        <v>6</v>
      </c>
      <c r="AE2" s="160"/>
      <c r="AF2" s="180" t="s">
        <v>149</v>
      </c>
      <c r="AG2" s="181"/>
      <c r="AH2" s="36" t="s">
        <v>7</v>
      </c>
      <c r="AI2" s="36" t="s">
        <v>8</v>
      </c>
      <c r="AJ2" s="36"/>
      <c r="AK2" s="36"/>
      <c r="AL2" s="36" t="s">
        <v>16</v>
      </c>
      <c r="AM2" s="36"/>
      <c r="AN2" s="36" t="s">
        <v>10</v>
      </c>
      <c r="AO2" s="36"/>
      <c r="AP2" s="36"/>
    </row>
    <row r="3" spans="1:42" ht="27" customHeight="1" x14ac:dyDescent="0.25">
      <c r="A3" s="91"/>
      <c r="B3" s="174" t="s">
        <v>11</v>
      </c>
      <c r="C3" s="175"/>
      <c r="D3" s="175"/>
      <c r="E3" s="176"/>
      <c r="F3" s="174" t="s">
        <v>12</v>
      </c>
      <c r="G3" s="175"/>
      <c r="H3" s="175"/>
      <c r="I3" s="175"/>
      <c r="J3" s="175"/>
      <c r="K3" s="175"/>
      <c r="L3" s="175"/>
      <c r="M3" s="175"/>
      <c r="N3" s="175"/>
      <c r="O3" s="175"/>
      <c r="P3" s="175"/>
      <c r="Q3" s="175"/>
      <c r="R3" s="175"/>
      <c r="S3" s="175"/>
      <c r="T3" s="175"/>
      <c r="U3" s="175"/>
      <c r="V3" s="175"/>
      <c r="W3" s="175"/>
      <c r="X3" s="175"/>
      <c r="Y3" s="175"/>
      <c r="Z3" s="175"/>
      <c r="AA3" s="175"/>
      <c r="AB3" s="175"/>
      <c r="AC3" s="176"/>
      <c r="AD3" s="159" t="s">
        <v>13</v>
      </c>
      <c r="AE3" s="160"/>
      <c r="AF3" s="159" t="s">
        <v>148</v>
      </c>
      <c r="AG3" s="160"/>
      <c r="AH3" s="36" t="s">
        <v>14</v>
      </c>
      <c r="AI3" s="36" t="s">
        <v>15</v>
      </c>
      <c r="AJ3" s="36"/>
      <c r="AK3" s="36"/>
      <c r="AL3" s="36" t="s">
        <v>22</v>
      </c>
      <c r="AM3" s="36"/>
      <c r="AN3" s="36" t="s">
        <v>17</v>
      </c>
      <c r="AO3" s="36"/>
      <c r="AP3" s="36"/>
    </row>
    <row r="4" spans="1:42" ht="27" customHeight="1" x14ac:dyDescent="0.25">
      <c r="A4" s="91"/>
      <c r="B4" s="177"/>
      <c r="C4" s="178"/>
      <c r="D4" s="178"/>
      <c r="E4" s="179"/>
      <c r="F4" s="177"/>
      <c r="G4" s="178"/>
      <c r="H4" s="178"/>
      <c r="I4" s="178"/>
      <c r="J4" s="178"/>
      <c r="K4" s="178"/>
      <c r="L4" s="178"/>
      <c r="M4" s="178"/>
      <c r="N4" s="178"/>
      <c r="O4" s="178"/>
      <c r="P4" s="178"/>
      <c r="Q4" s="178"/>
      <c r="R4" s="178"/>
      <c r="S4" s="178"/>
      <c r="T4" s="178"/>
      <c r="U4" s="178"/>
      <c r="V4" s="178"/>
      <c r="W4" s="178"/>
      <c r="X4" s="178"/>
      <c r="Y4" s="178"/>
      <c r="Z4" s="178"/>
      <c r="AA4" s="178"/>
      <c r="AB4" s="178"/>
      <c r="AC4" s="179"/>
      <c r="AD4" s="159" t="s">
        <v>18</v>
      </c>
      <c r="AE4" s="160"/>
      <c r="AF4" s="161">
        <v>43846</v>
      </c>
      <c r="AG4" s="160"/>
      <c r="AH4" s="36" t="s">
        <v>19</v>
      </c>
      <c r="AI4" s="36" t="s">
        <v>20</v>
      </c>
      <c r="AJ4" s="36"/>
      <c r="AK4" s="36" t="s">
        <v>21</v>
      </c>
      <c r="AL4" s="36" t="s">
        <v>150</v>
      </c>
      <c r="AM4" s="36"/>
      <c r="AN4" s="36" t="s">
        <v>23</v>
      </c>
      <c r="AO4" s="36"/>
      <c r="AP4" s="36"/>
    </row>
    <row r="5" spans="1:42" x14ac:dyDescent="0.25">
      <c r="A5" s="162" t="s">
        <v>24</v>
      </c>
      <c r="B5" s="162"/>
      <c r="C5" s="163">
        <v>43853</v>
      </c>
      <c r="D5" s="164"/>
      <c r="E5" s="164"/>
      <c r="F5" s="164"/>
      <c r="G5" s="165"/>
      <c r="H5" s="166"/>
      <c r="I5" s="166"/>
      <c r="J5" s="166"/>
      <c r="K5" s="166"/>
      <c r="L5" s="167"/>
      <c r="M5" s="168" t="s">
        <v>26</v>
      </c>
      <c r="N5" s="169"/>
      <c r="O5" s="169"/>
      <c r="P5" s="169"/>
      <c r="Q5" s="169"/>
      <c r="R5" s="169"/>
      <c r="S5" s="169"/>
      <c r="T5" s="169"/>
      <c r="U5" s="169"/>
      <c r="V5" s="170"/>
      <c r="W5" s="37" t="s">
        <v>27</v>
      </c>
      <c r="X5" s="40" t="s">
        <v>155</v>
      </c>
      <c r="Y5" s="39" t="s">
        <v>28</v>
      </c>
      <c r="Z5" s="171"/>
      <c r="AA5" s="172"/>
      <c r="AB5" s="37" t="s">
        <v>29</v>
      </c>
      <c r="AC5" s="40"/>
      <c r="AD5" s="41" t="s">
        <v>30</v>
      </c>
      <c r="AE5" s="42"/>
      <c r="AF5" s="173"/>
      <c r="AG5" s="173"/>
      <c r="AH5" s="43" t="s">
        <v>31</v>
      </c>
      <c r="AI5" s="43" t="s">
        <v>32</v>
      </c>
      <c r="AJ5" s="43" t="s">
        <v>33</v>
      </c>
      <c r="AK5" s="43"/>
      <c r="AL5" s="43" t="s">
        <v>151</v>
      </c>
      <c r="AM5" s="43"/>
      <c r="AN5" s="43" t="s">
        <v>34</v>
      </c>
      <c r="AO5" s="43"/>
      <c r="AP5" s="43"/>
    </row>
    <row r="6" spans="1:42" x14ac:dyDescent="0.25">
      <c r="A6" s="144" t="s">
        <v>35</v>
      </c>
      <c r="B6" s="144"/>
      <c r="C6" s="144"/>
      <c r="D6" s="144"/>
      <c r="E6" s="144"/>
      <c r="F6" s="144"/>
      <c r="G6" s="145" t="s">
        <v>36</v>
      </c>
      <c r="H6" s="146"/>
      <c r="I6" s="146"/>
      <c r="J6" s="146"/>
      <c r="K6" s="146"/>
      <c r="L6" s="146"/>
      <c r="M6" s="146"/>
      <c r="N6" s="146"/>
      <c r="O6" s="146"/>
      <c r="P6" s="146"/>
      <c r="Q6" s="146"/>
      <c r="R6" s="146"/>
      <c r="S6" s="146"/>
      <c r="T6" s="146"/>
      <c r="U6" s="146"/>
      <c r="V6" s="146"/>
      <c r="W6" s="146"/>
      <c r="X6" s="153"/>
      <c r="Y6" s="146"/>
      <c r="Z6" s="146"/>
      <c r="AA6" s="146"/>
      <c r="AB6" s="147"/>
      <c r="AC6" s="150" t="s">
        <v>37</v>
      </c>
      <c r="AD6" s="155" t="s">
        <v>38</v>
      </c>
      <c r="AE6" s="156"/>
      <c r="AF6" s="156"/>
      <c r="AG6" s="156"/>
      <c r="AH6" s="36" t="s">
        <v>39</v>
      </c>
      <c r="AI6" s="36" t="s">
        <v>40</v>
      </c>
      <c r="AJ6" s="36"/>
      <c r="AK6" s="36"/>
      <c r="AL6" s="36"/>
      <c r="AM6" s="36"/>
      <c r="AN6" s="36" t="s">
        <v>41</v>
      </c>
      <c r="AO6" s="36"/>
      <c r="AP6" s="36"/>
    </row>
    <row r="7" spans="1:42" x14ac:dyDescent="0.25">
      <c r="A7" s="135" t="s">
        <v>42</v>
      </c>
      <c r="B7" s="133" t="s">
        <v>43</v>
      </c>
      <c r="C7" s="135" t="s">
        <v>44</v>
      </c>
      <c r="D7" s="135" t="s">
        <v>5</v>
      </c>
      <c r="E7" s="135" t="s">
        <v>45</v>
      </c>
      <c r="F7" s="149" t="s">
        <v>46</v>
      </c>
      <c r="G7" s="144" t="s">
        <v>47</v>
      </c>
      <c r="H7" s="144"/>
      <c r="I7" s="144"/>
      <c r="J7" s="144"/>
      <c r="K7" s="145" t="s">
        <v>48</v>
      </c>
      <c r="L7" s="146"/>
      <c r="M7" s="146"/>
      <c r="N7" s="146"/>
      <c r="O7" s="146"/>
      <c r="P7" s="146"/>
      <c r="Q7" s="146"/>
      <c r="R7" s="146"/>
      <c r="S7" s="146"/>
      <c r="T7" s="147"/>
      <c r="U7" s="145" t="s">
        <v>49</v>
      </c>
      <c r="V7" s="146"/>
      <c r="W7" s="146"/>
      <c r="X7" s="146"/>
      <c r="Y7" s="146"/>
      <c r="Z7" s="146"/>
      <c r="AA7" s="146"/>
      <c r="AB7" s="147"/>
      <c r="AC7" s="154"/>
      <c r="AD7" s="155"/>
      <c r="AE7" s="156"/>
      <c r="AF7" s="156"/>
      <c r="AG7" s="156"/>
      <c r="AH7" s="36" t="s">
        <v>50</v>
      </c>
      <c r="AI7" s="36" t="s">
        <v>51</v>
      </c>
      <c r="AJ7" s="36" t="s">
        <v>52</v>
      </c>
      <c r="AK7" s="44"/>
      <c r="AL7" s="44"/>
      <c r="AM7" s="44"/>
      <c r="AN7" s="44"/>
      <c r="AO7" s="44"/>
      <c r="AP7" s="44"/>
    </row>
    <row r="8" spans="1:42" x14ac:dyDescent="0.25">
      <c r="A8" s="135"/>
      <c r="B8" s="152"/>
      <c r="C8" s="135"/>
      <c r="D8" s="135"/>
      <c r="E8" s="135"/>
      <c r="F8" s="149"/>
      <c r="G8" s="148" t="s">
        <v>53</v>
      </c>
      <c r="H8" s="148"/>
      <c r="I8" s="148"/>
      <c r="J8" s="148"/>
      <c r="K8" s="131" t="s">
        <v>54</v>
      </c>
      <c r="L8" s="149" t="s">
        <v>55</v>
      </c>
      <c r="M8" s="149" t="s">
        <v>56</v>
      </c>
      <c r="N8" s="150" t="s">
        <v>57</v>
      </c>
      <c r="O8" s="135" t="s">
        <v>58</v>
      </c>
      <c r="P8" s="152" t="s">
        <v>59</v>
      </c>
      <c r="Q8" s="133" t="s">
        <v>60</v>
      </c>
      <c r="R8" s="135" t="s">
        <v>61</v>
      </c>
      <c r="S8" s="133" t="s">
        <v>62</v>
      </c>
      <c r="T8" s="133" t="s">
        <v>63</v>
      </c>
      <c r="U8" s="132" t="s">
        <v>64</v>
      </c>
      <c r="V8" s="135" t="s">
        <v>65</v>
      </c>
      <c r="W8" s="131" t="s">
        <v>66</v>
      </c>
      <c r="X8" s="133" t="s">
        <v>67</v>
      </c>
      <c r="Y8" s="135" t="s">
        <v>68</v>
      </c>
      <c r="Z8" s="135"/>
      <c r="AA8" s="135"/>
      <c r="AB8" s="135"/>
      <c r="AC8" s="154"/>
      <c r="AD8" s="157"/>
      <c r="AE8" s="158"/>
      <c r="AF8" s="158"/>
      <c r="AG8" s="158"/>
      <c r="AH8" s="44" t="s">
        <v>69</v>
      </c>
      <c r="AI8" s="44" t="s">
        <v>70</v>
      </c>
      <c r="AJ8" s="44" t="s">
        <v>71</v>
      </c>
      <c r="AK8" s="44"/>
      <c r="AL8" s="44" t="s">
        <v>72</v>
      </c>
      <c r="AM8" s="44"/>
      <c r="AN8" s="44"/>
      <c r="AO8" s="36" t="s">
        <v>73</v>
      </c>
      <c r="AP8" s="44"/>
    </row>
    <row r="9" spans="1:42" ht="38.25" x14ac:dyDescent="0.25">
      <c r="A9" s="133"/>
      <c r="B9" s="134"/>
      <c r="C9" s="133"/>
      <c r="D9" s="133"/>
      <c r="E9" s="133"/>
      <c r="F9" s="150"/>
      <c r="G9" s="45" t="s">
        <v>4</v>
      </c>
      <c r="H9" s="45" t="s">
        <v>3</v>
      </c>
      <c r="I9" s="45"/>
      <c r="J9" s="46" t="s">
        <v>74</v>
      </c>
      <c r="K9" s="132"/>
      <c r="L9" s="149"/>
      <c r="M9" s="149"/>
      <c r="N9" s="151"/>
      <c r="O9" s="135"/>
      <c r="P9" s="134"/>
      <c r="Q9" s="134"/>
      <c r="R9" s="135"/>
      <c r="S9" s="134"/>
      <c r="T9" s="134"/>
      <c r="U9" s="143"/>
      <c r="V9" s="135"/>
      <c r="W9" s="132"/>
      <c r="X9" s="134"/>
      <c r="Y9" s="47" t="s">
        <v>75</v>
      </c>
      <c r="Z9" s="47" t="s">
        <v>76</v>
      </c>
      <c r="AA9" s="48" t="s">
        <v>77</v>
      </c>
      <c r="AB9" s="48" t="s">
        <v>78</v>
      </c>
      <c r="AC9" s="151"/>
      <c r="AD9" s="50" t="s">
        <v>79</v>
      </c>
      <c r="AE9" s="50" t="s">
        <v>80</v>
      </c>
      <c r="AF9" s="50" t="s">
        <v>81</v>
      </c>
      <c r="AG9" s="47" t="s">
        <v>82</v>
      </c>
      <c r="AH9" s="44" t="s">
        <v>83</v>
      </c>
      <c r="AI9" s="44" t="s">
        <v>15</v>
      </c>
      <c r="AJ9" s="44"/>
      <c r="AK9" s="44"/>
      <c r="AL9" s="44" t="s">
        <v>84</v>
      </c>
      <c r="AM9" s="44"/>
      <c r="AN9" s="44"/>
      <c r="AO9" s="36" t="s">
        <v>85</v>
      </c>
      <c r="AP9" s="44"/>
    </row>
    <row r="10" spans="1:42" ht="41.25" customHeight="1" x14ac:dyDescent="0.25">
      <c r="A10" s="96" t="s">
        <v>234</v>
      </c>
      <c r="B10" s="97" t="s">
        <v>235</v>
      </c>
      <c r="C10" s="139" t="s">
        <v>236</v>
      </c>
      <c r="D10" s="142" t="s">
        <v>86</v>
      </c>
      <c r="E10" s="105" t="s">
        <v>237</v>
      </c>
      <c r="F10" s="139" t="s">
        <v>238</v>
      </c>
      <c r="G10" s="182" t="s">
        <v>9</v>
      </c>
      <c r="H10" s="182" t="s">
        <v>97</v>
      </c>
      <c r="I10" s="14" t="str">
        <f>CONCATENATE(G10,H10)</f>
        <v>RARA VEZMAYOR</v>
      </c>
      <c r="J10" s="121" t="str">
        <f>I11</f>
        <v>1. ALTO</v>
      </c>
      <c r="K10" s="220" t="s">
        <v>239</v>
      </c>
      <c r="L10" s="67" t="s">
        <v>87</v>
      </c>
      <c r="M10" s="16" t="s">
        <v>7</v>
      </c>
      <c r="N10" s="52">
        <f>IF(M10="ASIGNADO",15,IF(M10="NO ASIGNADO",0,""))</f>
        <v>15</v>
      </c>
      <c r="O10" s="125">
        <f>SUM(N10:N16)</f>
        <v>100</v>
      </c>
      <c r="P10" s="127" t="s">
        <v>69</v>
      </c>
      <c r="Q10" s="130">
        <f>IF(Q13="DÉBIL",0,IF(Q13="MODERADO",50,IF(Q13="FUERTE",100,"")))</f>
        <v>100</v>
      </c>
      <c r="R10" s="196"/>
      <c r="S10" s="114" t="s">
        <v>88</v>
      </c>
      <c r="T10" s="114" t="s">
        <v>88</v>
      </c>
      <c r="U10" s="218" t="s">
        <v>118</v>
      </c>
      <c r="V10" s="117" t="s">
        <v>104</v>
      </c>
      <c r="W10" s="139" t="s">
        <v>240</v>
      </c>
      <c r="X10" s="139" t="s">
        <v>241</v>
      </c>
      <c r="Y10" s="105" t="s">
        <v>242</v>
      </c>
      <c r="Z10" s="86" t="s">
        <v>243</v>
      </c>
      <c r="AA10" s="108" t="s">
        <v>93</v>
      </c>
      <c r="AB10" s="139" t="s">
        <v>244</v>
      </c>
      <c r="AC10" s="79"/>
      <c r="AD10" s="79"/>
      <c r="AE10" s="93" t="s">
        <v>245</v>
      </c>
      <c r="AF10" s="217" t="s">
        <v>246</v>
      </c>
      <c r="AG10" s="96"/>
      <c r="AH10" s="36" t="s">
        <v>91</v>
      </c>
      <c r="AI10" s="36" t="s">
        <v>92</v>
      </c>
      <c r="AJ10" s="36" t="s">
        <v>21</v>
      </c>
      <c r="AK10" s="36" t="s">
        <v>73</v>
      </c>
      <c r="AL10" s="36" t="s">
        <v>21</v>
      </c>
      <c r="AM10" s="36"/>
      <c r="AN10" s="36" t="s">
        <v>93</v>
      </c>
      <c r="AO10" s="36" t="s">
        <v>94</v>
      </c>
      <c r="AP10" s="36"/>
    </row>
    <row r="11" spans="1:42" ht="55.5" customHeight="1" x14ac:dyDescent="0.25">
      <c r="A11" s="96"/>
      <c r="B11" s="84"/>
      <c r="C11" s="140"/>
      <c r="D11" s="115"/>
      <c r="E11" s="214"/>
      <c r="F11" s="140"/>
      <c r="G11" s="182"/>
      <c r="H11" s="182"/>
      <c r="I11" s="14" t="str">
        <f>IF(I10="RARA VEZINSIGNIFICANTE","1. BAJO",IF(I10="RARA VEZMENOR","2. BAJO",IF(I10="IMPROBABLEINSIGNIFICANTE","3. BAJO",IF(I10="IMPROBABLEMENOR","4. BAJO",IF(I10="POSIBLEINSIGNIFICANTE","5. BAJO",IF(I10="RARA VEZMODERADO","1. MODERADO",IF(I10="IMPROBABLEMODERADO","2. MODERADO",IF(I10="POSIBLEMENOR","3. MODERADO",IF(I10="PROBABLEINSIGNIFICANTE","4. MODERADO",IF(I10="RARA VEZMAYOR","1. ALTO",IF(I10="IMPROBABLEMAYOR","2. ALTO",IF(I10="POSIBLEMODERADO","3. ALTO",IF(I10="PROBABLEMENOR","4. ALTO",IF(I10="PROBABLEMODERADO","5. ALTO",IF(I10="CASI SEGUROINSIGNIFICANTE","6. ALTO",IF(I10="CASI SEGUROMENOR","7. ALTO",IF(I10="RARA VEZCATASTRÓFICO","1. EXTREMO",IF(I10="IMPROBABLECATASTRÓFICO","2. EXTREMO",IF(I10="POSIBLEMAYOR","3. EXTREMO",IF(I10="POSIBLECATASTRÓFICO","4. EXTREMO",IF(I10="PROBABLEMAYOR","5. EXTREMO",IF(I10="PROBABLECATASTRÓFICO","6. EXTREMO",IF(I10="CASI SEGUROMODERADO","7. EXTREMO",IF(I10="CASI SEGUROMAYOR","8. EXTREMO",IF(I10="CASI SEGUROCATASTRÓFICO","9. EXTREMO","")))))))))))))))))))))))))</f>
        <v>1. ALTO</v>
      </c>
      <c r="J11" s="122"/>
      <c r="K11" s="221"/>
      <c r="L11" s="68" t="s">
        <v>95</v>
      </c>
      <c r="M11" s="19" t="s">
        <v>19</v>
      </c>
      <c r="N11" s="56">
        <f>IF(M11="ADECUADO",15,IF(M11="INADECUADO",0,""))</f>
        <v>15</v>
      </c>
      <c r="O11" s="126"/>
      <c r="P11" s="128"/>
      <c r="Q11" s="130"/>
      <c r="R11" s="197"/>
      <c r="S11" s="114"/>
      <c r="T11" s="114"/>
      <c r="U11" s="218"/>
      <c r="V11" s="118"/>
      <c r="W11" s="139"/>
      <c r="X11" s="140"/>
      <c r="Y11" s="106"/>
      <c r="Z11" s="189"/>
      <c r="AA11" s="109"/>
      <c r="AB11" s="140"/>
      <c r="AC11" s="79"/>
      <c r="AD11" s="79"/>
      <c r="AE11" s="93"/>
      <c r="AF11" s="139"/>
      <c r="AG11" s="96"/>
      <c r="AH11" s="36" t="s">
        <v>88</v>
      </c>
      <c r="AI11" s="36" t="s">
        <v>96</v>
      </c>
      <c r="AJ11" s="36"/>
      <c r="AK11" s="36"/>
      <c r="AL11" s="36" t="s">
        <v>97</v>
      </c>
      <c r="AM11" s="36"/>
      <c r="AN11" s="36" t="s">
        <v>90</v>
      </c>
      <c r="AO11" s="36" t="s">
        <v>98</v>
      </c>
      <c r="AP11" s="36"/>
    </row>
    <row r="12" spans="1:42" ht="69" customHeight="1" x14ac:dyDescent="0.25">
      <c r="A12" s="96"/>
      <c r="B12" s="84"/>
      <c r="C12" s="140"/>
      <c r="D12" s="115"/>
      <c r="E12" s="214"/>
      <c r="F12" s="140"/>
      <c r="G12" s="182"/>
      <c r="H12" s="182"/>
      <c r="I12" s="14" t="str">
        <f>IF(OR(I11="1. BAJO",I11="2. BAJO",I11="3. BAJO",I11="4. BAJO",I11="5. BAJO"),"BAJO",IF(OR(I11="1. MODERADO",I11="2. MODERADO",I11="3. MODERADO",I11="4. MODERADO"),"MODERADO",IF(OR(I11="1. ALTO",I11="2. ALTO",I11="3. ALTO",I11="4. ALTO",I11="5. ALTO",I11="6. ALTO",I11="7. ALTO"),"ALTO",IF(OR(I11="1. EXTREMO",I11="2. EXTREMO",I11="3. EXTREMO",I11="4. EXTREMO",I11="5. EXTREMO",I11="6. EXTREMO",I11="7. EXTREMO",I11="8. EXTREMO",I11="9. EXTREMO"),"EXTREMO",""))))</f>
        <v>ALTO</v>
      </c>
      <c r="J12" s="122"/>
      <c r="K12" s="221"/>
      <c r="L12" s="21" t="s">
        <v>99</v>
      </c>
      <c r="M12" s="19" t="s">
        <v>100</v>
      </c>
      <c r="N12" s="56">
        <f>IF(M12="OPORTUNA",15,IF(M12="INOPORTUNA",0,""))</f>
        <v>15</v>
      </c>
      <c r="O12" s="126"/>
      <c r="P12" s="128"/>
      <c r="Q12" s="130"/>
      <c r="R12" s="197"/>
      <c r="S12" s="58" t="s">
        <v>101</v>
      </c>
      <c r="T12" s="58" t="s">
        <v>102</v>
      </c>
      <c r="U12" s="218"/>
      <c r="V12" s="118"/>
      <c r="W12" s="139"/>
      <c r="X12" s="140"/>
      <c r="Y12" s="106"/>
      <c r="Z12" s="189"/>
      <c r="AA12" s="109"/>
      <c r="AB12" s="140"/>
      <c r="AC12" s="79"/>
      <c r="AD12" s="79"/>
      <c r="AE12" s="93"/>
      <c r="AF12" s="139"/>
      <c r="AG12" s="96"/>
      <c r="AH12" s="36" t="s">
        <v>89</v>
      </c>
      <c r="AI12" s="36" t="s">
        <v>103</v>
      </c>
      <c r="AJ12" s="36" t="s">
        <v>104</v>
      </c>
      <c r="AK12" s="36" t="s">
        <v>105</v>
      </c>
      <c r="AL12" s="36" t="s">
        <v>106</v>
      </c>
      <c r="AM12" s="36"/>
      <c r="AN12" s="36"/>
      <c r="AO12" s="36" t="s">
        <v>107</v>
      </c>
      <c r="AP12" s="36"/>
    </row>
    <row r="13" spans="1:42" ht="86.25" customHeight="1" x14ac:dyDescent="0.25">
      <c r="A13" s="96"/>
      <c r="B13" s="84"/>
      <c r="C13" s="140"/>
      <c r="D13" s="115"/>
      <c r="E13" s="23" t="s">
        <v>108</v>
      </c>
      <c r="F13" s="140"/>
      <c r="G13" s="182"/>
      <c r="H13" s="182"/>
      <c r="I13" s="14"/>
      <c r="J13" s="122"/>
      <c r="K13" s="221"/>
      <c r="L13" s="68" t="s">
        <v>109</v>
      </c>
      <c r="M13" s="19" t="s">
        <v>110</v>
      </c>
      <c r="N13" s="56">
        <f>IF(M13="PREVENIR",15,IF(M13="DETECTAR",10,IF(M13="NO ES UN CONTROL",0,"")))</f>
        <v>15</v>
      </c>
      <c r="O13" s="98" t="str">
        <f>IF(O10&lt;86,"DÉBIL",IF(O10&lt;96,"MODERADO",IF(O10&lt;101,"FUERTE","")))</f>
        <v>FUERTE</v>
      </c>
      <c r="P13" s="128"/>
      <c r="Q13" s="100" t="str">
        <f>IF(AND(O13="FUERTE",P10="FUERTE (SIEMPRE SE EJECUTA)"),"FUERTE",IF(OR(O13="DÉBIL",P10="DÉBIL (NO SE EJECUTA)"),"DÉBIL",IF(OR(O13="MODERADO",P10="MODERADO (ALGUNAS VECES)"),"MODERADO")))</f>
        <v>FUERTE</v>
      </c>
      <c r="R13" s="184" t="str">
        <f>IF(AND(O13="FUERTE",P10="FUERTE (SIEMPRE SE EJECUTA)"),"NO","SÍ")</f>
        <v>NO</v>
      </c>
      <c r="S13" s="102">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13" s="103">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13" s="218"/>
      <c r="V13" s="118"/>
      <c r="W13" s="139"/>
      <c r="X13" s="140"/>
      <c r="Y13" s="106"/>
      <c r="Z13" s="87"/>
      <c r="AA13" s="109"/>
      <c r="AB13" s="140"/>
      <c r="AC13" s="79"/>
      <c r="AD13" s="79"/>
      <c r="AE13" s="93"/>
      <c r="AF13" s="96" t="s">
        <v>209</v>
      </c>
      <c r="AG13" s="96"/>
      <c r="AH13" s="36" t="s">
        <v>88</v>
      </c>
      <c r="AI13" s="36"/>
      <c r="AJ13" s="36" t="s">
        <v>86</v>
      </c>
      <c r="AK13" s="36" t="s">
        <v>111</v>
      </c>
      <c r="AL13" s="36"/>
      <c r="AM13" s="36"/>
      <c r="AN13" s="36"/>
      <c r="AO13" s="36" t="s">
        <v>112</v>
      </c>
      <c r="AP13" s="36"/>
    </row>
    <row r="14" spans="1:42" ht="75.75" customHeight="1" x14ac:dyDescent="0.25">
      <c r="A14" s="96"/>
      <c r="B14" s="84"/>
      <c r="C14" s="140"/>
      <c r="D14" s="115"/>
      <c r="E14" s="214" t="s">
        <v>247</v>
      </c>
      <c r="F14" s="140"/>
      <c r="G14" s="182"/>
      <c r="H14" s="182"/>
      <c r="I14" s="14"/>
      <c r="J14" s="122"/>
      <c r="K14" s="221"/>
      <c r="L14" s="68" t="s">
        <v>113</v>
      </c>
      <c r="M14" s="19" t="s">
        <v>31</v>
      </c>
      <c r="N14" s="56">
        <f>IF(M14="CONFIABLE",15,IF(M14="NO CONFIABLE",0,""))</f>
        <v>15</v>
      </c>
      <c r="O14" s="99"/>
      <c r="P14" s="128"/>
      <c r="Q14" s="100"/>
      <c r="R14" s="184"/>
      <c r="S14" s="102"/>
      <c r="T14" s="104"/>
      <c r="U14" s="218"/>
      <c r="V14" s="118"/>
      <c r="W14" s="139"/>
      <c r="X14" s="140"/>
      <c r="Y14" s="106"/>
      <c r="Z14" s="23" t="s">
        <v>114</v>
      </c>
      <c r="AA14" s="109"/>
      <c r="AB14" s="140"/>
      <c r="AC14" s="79"/>
      <c r="AD14" s="79"/>
      <c r="AE14" s="93"/>
      <c r="AF14" s="96"/>
      <c r="AG14" s="96"/>
      <c r="AH14" s="36" t="s">
        <v>115</v>
      </c>
      <c r="AI14" s="36"/>
      <c r="AJ14" s="36" t="s">
        <v>116</v>
      </c>
      <c r="AK14" s="36" t="s">
        <v>110</v>
      </c>
      <c r="AL14" s="36" t="s">
        <v>117</v>
      </c>
      <c r="AM14" s="36"/>
      <c r="AN14" s="36"/>
      <c r="AO14" s="36" t="s">
        <v>118</v>
      </c>
      <c r="AP14" s="36"/>
    </row>
    <row r="15" spans="1:42" ht="66.75" customHeight="1" x14ac:dyDescent="0.25">
      <c r="A15" s="96"/>
      <c r="B15" s="84"/>
      <c r="C15" s="140"/>
      <c r="D15" s="115"/>
      <c r="E15" s="214"/>
      <c r="F15" s="140"/>
      <c r="G15" s="182"/>
      <c r="H15" s="182"/>
      <c r="I15" s="14"/>
      <c r="J15" s="122"/>
      <c r="K15" s="221"/>
      <c r="L15" s="68" t="s">
        <v>119</v>
      </c>
      <c r="M15" s="19" t="s">
        <v>39</v>
      </c>
      <c r="N15" s="56">
        <f>IF(M15="SE INVESTIGAN Y SE RESUELVEN OPORTUNAMENTE",15,IF(M15="NO SE INVESTIGAN Y SE RESUELVEN OPORTUNAMENTE",0,""))</f>
        <v>15</v>
      </c>
      <c r="O15" s="99"/>
      <c r="P15" s="128"/>
      <c r="Q15" s="100"/>
      <c r="R15" s="184"/>
      <c r="S15" s="102"/>
      <c r="T15" s="104"/>
      <c r="U15" s="218"/>
      <c r="V15" s="118"/>
      <c r="W15" s="139"/>
      <c r="X15" s="140"/>
      <c r="Y15" s="106"/>
      <c r="Z15" s="86" t="s">
        <v>248</v>
      </c>
      <c r="AA15" s="109"/>
      <c r="AB15" s="140"/>
      <c r="AC15" s="79"/>
      <c r="AD15" s="79"/>
      <c r="AE15" s="93"/>
      <c r="AF15" s="96"/>
      <c r="AG15" s="96"/>
      <c r="AH15" s="36" t="s">
        <v>96</v>
      </c>
      <c r="AI15" s="36"/>
      <c r="AJ15" s="36"/>
      <c r="AK15" s="36"/>
      <c r="AL15" s="36"/>
      <c r="AM15" s="36"/>
      <c r="AN15" s="36"/>
      <c r="AO15" s="36" t="s">
        <v>120</v>
      </c>
      <c r="AP15" s="36"/>
    </row>
    <row r="16" spans="1:42" ht="51" customHeight="1" x14ac:dyDescent="0.25">
      <c r="A16" s="97"/>
      <c r="B16" s="84"/>
      <c r="C16" s="141"/>
      <c r="D16" s="116"/>
      <c r="E16" s="215"/>
      <c r="F16" s="141"/>
      <c r="G16" s="183"/>
      <c r="H16" s="183"/>
      <c r="I16" s="14"/>
      <c r="J16" s="122"/>
      <c r="K16" s="222"/>
      <c r="L16" s="69" t="s">
        <v>121</v>
      </c>
      <c r="M16" s="25" t="s">
        <v>50</v>
      </c>
      <c r="N16" s="60">
        <f>IF(M16="COMPLETA",10,IF(M16="INCOMPLETA",5,IF(M16="NO EXISTE",0,"")))</f>
        <v>10</v>
      </c>
      <c r="O16" s="99"/>
      <c r="P16" s="129"/>
      <c r="Q16" s="101"/>
      <c r="R16" s="185"/>
      <c r="S16" s="103"/>
      <c r="T16" s="104"/>
      <c r="U16" s="219"/>
      <c r="V16" s="118"/>
      <c r="W16" s="105"/>
      <c r="X16" s="141"/>
      <c r="Y16" s="107"/>
      <c r="Z16" s="87"/>
      <c r="AA16" s="110"/>
      <c r="AB16" s="141"/>
      <c r="AC16" s="190"/>
      <c r="AD16" s="190"/>
      <c r="AE16" s="216"/>
      <c r="AF16" s="97"/>
      <c r="AG16" s="97"/>
      <c r="AH16" s="36"/>
      <c r="AI16" s="36"/>
      <c r="AJ16" s="36"/>
      <c r="AK16" s="36"/>
      <c r="AL16" s="36"/>
      <c r="AM16" s="36"/>
      <c r="AN16" s="36"/>
      <c r="AO16" s="36" t="s">
        <v>122</v>
      </c>
      <c r="AP16" s="36"/>
    </row>
    <row r="17" spans="1:42" ht="51" customHeight="1" x14ac:dyDescent="0.25">
      <c r="A17" s="96" t="s">
        <v>234</v>
      </c>
      <c r="B17" s="97" t="s">
        <v>235</v>
      </c>
      <c r="C17" s="139" t="s">
        <v>249</v>
      </c>
      <c r="D17" s="142" t="s">
        <v>86</v>
      </c>
      <c r="E17" s="105" t="s">
        <v>250</v>
      </c>
      <c r="F17" s="139" t="s">
        <v>251</v>
      </c>
      <c r="G17" s="182" t="s">
        <v>16</v>
      </c>
      <c r="H17" s="182" t="s">
        <v>97</v>
      </c>
      <c r="I17" s="14" t="str">
        <f>CONCATENATE(G17,H17)</f>
        <v>IMPROBABLEMAYOR</v>
      </c>
      <c r="J17" s="121" t="str">
        <f>I18</f>
        <v>2. ALTO</v>
      </c>
      <c r="K17" s="220" t="s">
        <v>252</v>
      </c>
      <c r="L17" s="67" t="s">
        <v>87</v>
      </c>
      <c r="M17" s="16" t="s">
        <v>7</v>
      </c>
      <c r="N17" s="52">
        <f>IF(M17="ASIGNADO",15,IF(M17="NO ASIGNADO",0,""))</f>
        <v>15</v>
      </c>
      <c r="O17" s="125">
        <f>SUM(N17:N23)</f>
        <v>100</v>
      </c>
      <c r="P17" s="127" t="s">
        <v>69</v>
      </c>
      <c r="Q17" s="130">
        <f>IF(Q20="DÉBIL",0,IF(Q20="MODERADO",50,IF(Q20="FUERTE",100,"")))</f>
        <v>100</v>
      </c>
      <c r="R17" s="196"/>
      <c r="S17" s="114" t="s">
        <v>88</v>
      </c>
      <c r="T17" s="114" t="s">
        <v>88</v>
      </c>
      <c r="U17" s="218" t="s">
        <v>118</v>
      </c>
      <c r="V17" s="117" t="s">
        <v>104</v>
      </c>
      <c r="W17" s="139" t="s">
        <v>240</v>
      </c>
      <c r="X17" s="139" t="s">
        <v>253</v>
      </c>
      <c r="Y17" s="105" t="s">
        <v>254</v>
      </c>
      <c r="Z17" s="86" t="s">
        <v>243</v>
      </c>
      <c r="AA17" s="108" t="s">
        <v>93</v>
      </c>
      <c r="AB17" s="139" t="s">
        <v>255</v>
      </c>
      <c r="AC17" s="79"/>
      <c r="AD17" s="79"/>
      <c r="AE17" s="93" t="s">
        <v>245</v>
      </c>
      <c r="AF17" s="217" t="s">
        <v>256</v>
      </c>
      <c r="AG17" s="96"/>
      <c r="AH17" s="36"/>
      <c r="AI17" s="36"/>
      <c r="AJ17" s="36"/>
      <c r="AK17" s="36"/>
      <c r="AL17" s="36"/>
      <c r="AM17" s="36"/>
      <c r="AN17" s="36"/>
      <c r="AO17" s="36"/>
      <c r="AP17" s="36"/>
    </row>
    <row r="18" spans="1:42" ht="51" customHeight="1" x14ac:dyDescent="0.25">
      <c r="A18" s="96"/>
      <c r="B18" s="84"/>
      <c r="C18" s="140"/>
      <c r="D18" s="115"/>
      <c r="E18" s="214"/>
      <c r="F18" s="140"/>
      <c r="G18" s="182"/>
      <c r="H18" s="182"/>
      <c r="I18" s="14" t="str">
        <f>IF(I17="RARA VEZINSIGNIFICANTE","1. BAJO",IF(I17="RARA VEZMENOR","2. BAJO",IF(I17="IMPROBABLEINSIGNIFICANTE","3. BAJO",IF(I17="IMPROBABLEMENOR","4. BAJO",IF(I17="POSIBLEINSIGNIFICANTE","5. BAJO",IF(I17="RARA VEZMODERADO","1. MODERADO",IF(I17="IMPROBABLEMODERADO","2. MODERADO",IF(I17="POSIBLEMENOR","3. MODERADO",IF(I17="PROBABLEINSIGNIFICANTE","4. MODERADO",IF(I17="RARA VEZMAYOR","1. ALTO",IF(I17="IMPROBABLEMAYOR","2. ALTO",IF(I17="POSIBLEMODERADO","3. ALTO",IF(I17="PROBABLEMENOR","4. ALTO",IF(I17="PROBABLEMODERADO","5. ALTO",IF(I17="CASI SEGUROINSIGNIFICANTE","6. ALTO",IF(I17="CASI SEGUROMENOR","7. ALTO",IF(I17="RARA VEZCATASTRÓFICO","1. EXTREMO",IF(I17="IMPROBABLECATASTRÓFICO","2. EXTREMO",IF(I17="POSIBLEMAYOR","3. EXTREMO",IF(I17="POSIBLECATASTRÓFICO","4. EXTREMO",IF(I17="PROBABLEMAYOR","5. EXTREMO",IF(I17="PROBABLECATASTRÓFICO","6. EXTREMO",IF(I17="CASI SEGUROMODERADO","7. EXTREMO",IF(I17="CASI SEGUROMAYOR","8. EXTREMO",IF(I17="CASI SEGUROCATASTRÓFICO","9. EXTREMO","")))))))))))))))))))))))))</f>
        <v>2. ALTO</v>
      </c>
      <c r="J18" s="122"/>
      <c r="K18" s="221"/>
      <c r="L18" s="68" t="s">
        <v>95</v>
      </c>
      <c r="M18" s="19" t="s">
        <v>19</v>
      </c>
      <c r="N18" s="56">
        <f>IF(M18="ADECUADO",15,IF(M18="INADECUADO",0,""))</f>
        <v>15</v>
      </c>
      <c r="O18" s="126"/>
      <c r="P18" s="128"/>
      <c r="Q18" s="130"/>
      <c r="R18" s="197"/>
      <c r="S18" s="114"/>
      <c r="T18" s="114"/>
      <c r="U18" s="218"/>
      <c r="V18" s="118"/>
      <c r="W18" s="139"/>
      <c r="X18" s="140"/>
      <c r="Y18" s="106"/>
      <c r="Z18" s="189"/>
      <c r="AA18" s="109"/>
      <c r="AB18" s="140"/>
      <c r="AC18" s="79"/>
      <c r="AD18" s="79"/>
      <c r="AE18" s="93"/>
      <c r="AF18" s="139"/>
      <c r="AG18" s="96"/>
      <c r="AH18" s="36"/>
      <c r="AI18" s="36"/>
      <c r="AJ18" s="36"/>
      <c r="AK18" s="36"/>
      <c r="AL18" s="36"/>
      <c r="AM18" s="36"/>
      <c r="AN18" s="36"/>
      <c r="AO18" s="36"/>
      <c r="AP18" s="36"/>
    </row>
    <row r="19" spans="1:42" ht="51" customHeight="1" x14ac:dyDescent="0.25">
      <c r="A19" s="96"/>
      <c r="B19" s="84"/>
      <c r="C19" s="140"/>
      <c r="D19" s="115"/>
      <c r="E19" s="214"/>
      <c r="F19" s="140"/>
      <c r="G19" s="182"/>
      <c r="H19" s="182"/>
      <c r="I19" s="14" t="str">
        <f>IF(OR(I18="1. BAJO",I18="2. BAJO",I18="3. BAJO",I18="4. BAJO",I18="5. BAJO"),"BAJO",IF(OR(I18="1. MODERADO",I18="2. MODERADO",I18="3. MODERADO",I18="4. MODERADO"),"MODERADO",IF(OR(I18="1. ALTO",I18="2. ALTO",I18="3. ALTO",I18="4. ALTO",I18="5. ALTO",I18="6. ALTO",I18="7. ALTO"),"ALTO",IF(OR(I18="1. EXTREMO",I18="2. EXTREMO",I18="3. EXTREMO",I18="4. EXTREMO",I18="5. EXTREMO",I18="6. EXTREMO",I18="7. EXTREMO",I18="8. EXTREMO",I18="9. EXTREMO"),"EXTREMO",""))))</f>
        <v>ALTO</v>
      </c>
      <c r="J19" s="122"/>
      <c r="K19" s="221"/>
      <c r="L19" s="21" t="s">
        <v>99</v>
      </c>
      <c r="M19" s="19" t="s">
        <v>100</v>
      </c>
      <c r="N19" s="56">
        <f>IF(M19="OPORTUNA",15,IF(M19="INOPORTUNA",0,""))</f>
        <v>15</v>
      </c>
      <c r="O19" s="126"/>
      <c r="P19" s="128"/>
      <c r="Q19" s="130"/>
      <c r="R19" s="197"/>
      <c r="S19" s="58" t="s">
        <v>101</v>
      </c>
      <c r="T19" s="58" t="s">
        <v>102</v>
      </c>
      <c r="U19" s="218"/>
      <c r="V19" s="118"/>
      <c r="W19" s="139"/>
      <c r="X19" s="140"/>
      <c r="Y19" s="106"/>
      <c r="Z19" s="189"/>
      <c r="AA19" s="109"/>
      <c r="AB19" s="140"/>
      <c r="AC19" s="79"/>
      <c r="AD19" s="79"/>
      <c r="AE19" s="93"/>
      <c r="AF19" s="139"/>
      <c r="AG19" s="96"/>
      <c r="AH19" s="36"/>
      <c r="AI19" s="36"/>
      <c r="AJ19" s="36"/>
      <c r="AK19" s="36"/>
      <c r="AL19" s="36"/>
      <c r="AM19" s="36"/>
      <c r="AN19" s="36"/>
      <c r="AO19" s="36"/>
      <c r="AP19" s="36"/>
    </row>
    <row r="20" spans="1:42" ht="51" customHeight="1" x14ac:dyDescent="0.25">
      <c r="A20" s="96"/>
      <c r="B20" s="84"/>
      <c r="C20" s="140"/>
      <c r="D20" s="115"/>
      <c r="E20" s="23" t="s">
        <v>108</v>
      </c>
      <c r="F20" s="140"/>
      <c r="G20" s="182"/>
      <c r="H20" s="182"/>
      <c r="I20" s="14"/>
      <c r="J20" s="122"/>
      <c r="K20" s="221"/>
      <c r="L20" s="68" t="s">
        <v>109</v>
      </c>
      <c r="M20" s="19" t="s">
        <v>110</v>
      </c>
      <c r="N20" s="56">
        <f>IF(M20="PREVENIR",15,IF(M20="DETECTAR",10,IF(M20="NO ES UN CONTROL",0,"")))</f>
        <v>15</v>
      </c>
      <c r="O20" s="98" t="str">
        <f>IF(O17&lt;86,"DÉBIL",IF(O17&lt;96,"MODERADO",IF(O17&lt;101,"FUERTE","")))</f>
        <v>FUERTE</v>
      </c>
      <c r="P20" s="128"/>
      <c r="Q20" s="100" t="str">
        <f>IF(AND(O20="FUERTE",P17="FUERTE (SIEMPRE SE EJECUTA)"),"FUERTE",IF(OR(O20="DÉBIL",P17="DÉBIL (NO SE EJECUTA)"),"DÉBIL",IF(OR(O20="MODERADO",P17="MODERADO (ALGUNAS VECES)"),"MODERADO")))</f>
        <v>FUERTE</v>
      </c>
      <c r="R20" s="184" t="str">
        <f>IF(AND(O20="FUERTE",P17="FUERTE (SIEMPRE SE EJECUTA)"),"NO","SÍ")</f>
        <v>NO</v>
      </c>
      <c r="S20" s="102">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20" s="103">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20" s="218"/>
      <c r="V20" s="118"/>
      <c r="W20" s="139"/>
      <c r="X20" s="140"/>
      <c r="Y20" s="106"/>
      <c r="Z20" s="87"/>
      <c r="AA20" s="109"/>
      <c r="AB20" s="140"/>
      <c r="AC20" s="79"/>
      <c r="AD20" s="79"/>
      <c r="AE20" s="93"/>
      <c r="AF20" s="136" t="s">
        <v>257</v>
      </c>
      <c r="AG20" s="96"/>
      <c r="AH20" s="36"/>
      <c r="AI20" s="36"/>
      <c r="AJ20" s="36"/>
      <c r="AK20" s="36"/>
      <c r="AL20" s="36"/>
      <c r="AM20" s="36"/>
      <c r="AN20" s="36"/>
      <c r="AO20" s="36"/>
      <c r="AP20" s="36"/>
    </row>
    <row r="21" spans="1:42" ht="51" customHeight="1" x14ac:dyDescent="0.25">
      <c r="A21" s="96"/>
      <c r="B21" s="84"/>
      <c r="C21" s="140"/>
      <c r="D21" s="115"/>
      <c r="E21" s="214" t="s">
        <v>258</v>
      </c>
      <c r="F21" s="140"/>
      <c r="G21" s="182"/>
      <c r="H21" s="182"/>
      <c r="I21" s="14"/>
      <c r="J21" s="122"/>
      <c r="K21" s="221"/>
      <c r="L21" s="68" t="s">
        <v>113</v>
      </c>
      <c r="M21" s="19" t="s">
        <v>31</v>
      </c>
      <c r="N21" s="56">
        <f>IF(M21="CONFIABLE",15,IF(M21="NO CONFIABLE",0,""))</f>
        <v>15</v>
      </c>
      <c r="O21" s="99"/>
      <c r="P21" s="128"/>
      <c r="Q21" s="100"/>
      <c r="R21" s="184"/>
      <c r="S21" s="102"/>
      <c r="T21" s="104"/>
      <c r="U21" s="218"/>
      <c r="V21" s="118"/>
      <c r="W21" s="139"/>
      <c r="X21" s="140"/>
      <c r="Y21" s="106"/>
      <c r="Z21" s="23" t="s">
        <v>114</v>
      </c>
      <c r="AA21" s="109"/>
      <c r="AB21" s="140"/>
      <c r="AC21" s="79"/>
      <c r="AD21" s="79"/>
      <c r="AE21" s="93"/>
      <c r="AF21" s="96"/>
      <c r="AG21" s="96"/>
      <c r="AH21" s="36"/>
      <c r="AI21" s="36"/>
      <c r="AJ21" s="36"/>
      <c r="AK21" s="36"/>
      <c r="AL21" s="36"/>
      <c r="AM21" s="36"/>
      <c r="AN21" s="36"/>
      <c r="AO21" s="36"/>
      <c r="AP21" s="36"/>
    </row>
    <row r="22" spans="1:42" ht="51" customHeight="1" x14ac:dyDescent="0.25">
      <c r="A22" s="96"/>
      <c r="B22" s="84"/>
      <c r="C22" s="140"/>
      <c r="D22" s="115"/>
      <c r="E22" s="214"/>
      <c r="F22" s="140"/>
      <c r="G22" s="182"/>
      <c r="H22" s="182"/>
      <c r="I22" s="14"/>
      <c r="J22" s="122"/>
      <c r="K22" s="221"/>
      <c r="L22" s="68" t="s">
        <v>119</v>
      </c>
      <c r="M22" s="19" t="s">
        <v>39</v>
      </c>
      <c r="N22" s="56">
        <f>IF(M22="SE INVESTIGAN Y SE RESUELVEN OPORTUNAMENTE",15,IF(M22="NO SE INVESTIGAN Y SE RESUELVEN OPORTUNAMENTE",0,""))</f>
        <v>15</v>
      </c>
      <c r="O22" s="99"/>
      <c r="P22" s="128"/>
      <c r="Q22" s="100"/>
      <c r="R22" s="184"/>
      <c r="S22" s="102"/>
      <c r="T22" s="104"/>
      <c r="U22" s="218"/>
      <c r="V22" s="118"/>
      <c r="W22" s="139"/>
      <c r="X22" s="140"/>
      <c r="Y22" s="106"/>
      <c r="Z22" s="97" t="s">
        <v>259</v>
      </c>
      <c r="AA22" s="109"/>
      <c r="AB22" s="140"/>
      <c r="AC22" s="79"/>
      <c r="AD22" s="79"/>
      <c r="AE22" s="93"/>
      <c r="AF22" s="96"/>
      <c r="AG22" s="96"/>
      <c r="AH22" s="36"/>
      <c r="AI22" s="36"/>
      <c r="AJ22" s="36"/>
      <c r="AK22" s="36"/>
      <c r="AL22" s="36"/>
      <c r="AM22" s="36"/>
      <c r="AN22" s="36"/>
      <c r="AO22" s="36"/>
      <c r="AP22" s="36"/>
    </row>
    <row r="23" spans="1:42" ht="51" customHeight="1" x14ac:dyDescent="0.25">
      <c r="A23" s="97"/>
      <c r="B23" s="84"/>
      <c r="C23" s="141"/>
      <c r="D23" s="116"/>
      <c r="E23" s="215"/>
      <c r="F23" s="141"/>
      <c r="G23" s="183"/>
      <c r="H23" s="183"/>
      <c r="I23" s="14"/>
      <c r="J23" s="122"/>
      <c r="K23" s="222"/>
      <c r="L23" s="69" t="s">
        <v>121</v>
      </c>
      <c r="M23" s="25" t="s">
        <v>50</v>
      </c>
      <c r="N23" s="60">
        <f>IF(M23="COMPLETA",10,IF(M23="INCOMPLETA",5,IF(M23="NO EXISTE",0,"")))</f>
        <v>10</v>
      </c>
      <c r="O23" s="99"/>
      <c r="P23" s="129"/>
      <c r="Q23" s="101"/>
      <c r="R23" s="185"/>
      <c r="S23" s="103"/>
      <c r="T23" s="104"/>
      <c r="U23" s="219"/>
      <c r="V23" s="118"/>
      <c r="W23" s="105"/>
      <c r="X23" s="141"/>
      <c r="Y23" s="107"/>
      <c r="Z23" s="87"/>
      <c r="AA23" s="110"/>
      <c r="AB23" s="141"/>
      <c r="AC23" s="190"/>
      <c r="AD23" s="190"/>
      <c r="AE23" s="216"/>
      <c r="AF23" s="97"/>
      <c r="AG23" s="97"/>
      <c r="AH23" s="36"/>
      <c r="AI23" s="36"/>
      <c r="AJ23" s="36"/>
      <c r="AK23" s="36"/>
      <c r="AL23" s="36"/>
      <c r="AM23" s="36"/>
      <c r="AN23" s="36"/>
      <c r="AO23" s="36"/>
      <c r="AP23" s="36"/>
    </row>
    <row r="24" spans="1:42" ht="51" customHeight="1" x14ac:dyDescent="0.25">
      <c r="A24" s="96" t="s">
        <v>234</v>
      </c>
      <c r="B24" s="97" t="s">
        <v>235</v>
      </c>
      <c r="C24" s="139" t="s">
        <v>260</v>
      </c>
      <c r="D24" s="142" t="s">
        <v>111</v>
      </c>
      <c r="E24" s="105" t="s">
        <v>261</v>
      </c>
      <c r="F24" s="139" t="s">
        <v>262</v>
      </c>
      <c r="G24" s="182" t="s">
        <v>9</v>
      </c>
      <c r="H24" s="182" t="s">
        <v>97</v>
      </c>
      <c r="I24" s="14" t="str">
        <f>CONCATENATE(G24,H24)</f>
        <v>RARA VEZMAYOR</v>
      </c>
      <c r="J24" s="121" t="str">
        <f>I25</f>
        <v>1. ALTO</v>
      </c>
      <c r="K24" s="220" t="s">
        <v>263</v>
      </c>
      <c r="L24" s="67" t="s">
        <v>87</v>
      </c>
      <c r="M24" s="16" t="s">
        <v>7</v>
      </c>
      <c r="N24" s="52">
        <f>IF(M24="ASIGNADO",15,IF(M24="NO ASIGNADO",0,""))</f>
        <v>15</v>
      </c>
      <c r="O24" s="125">
        <f>SUM(N24:N30)</f>
        <v>100</v>
      </c>
      <c r="P24" s="127" t="s">
        <v>69</v>
      </c>
      <c r="Q24" s="130">
        <f>IF(Q27="DÉBIL",0,IF(Q27="MODERADO",50,IF(Q27="FUERTE",100,"")))</f>
        <v>100</v>
      </c>
      <c r="R24" s="196"/>
      <c r="S24" s="114" t="s">
        <v>88</v>
      </c>
      <c r="T24" s="114" t="s">
        <v>88</v>
      </c>
      <c r="U24" s="218" t="s">
        <v>118</v>
      </c>
      <c r="V24" s="117" t="s">
        <v>104</v>
      </c>
      <c r="W24" s="139" t="s">
        <v>240</v>
      </c>
      <c r="X24" s="139" t="s">
        <v>264</v>
      </c>
      <c r="Y24" s="105" t="s">
        <v>265</v>
      </c>
      <c r="Z24" s="86" t="s">
        <v>243</v>
      </c>
      <c r="AA24" s="108" t="s">
        <v>90</v>
      </c>
      <c r="AB24" s="139" t="s">
        <v>266</v>
      </c>
      <c r="AC24" s="79"/>
      <c r="AD24" s="79"/>
      <c r="AE24" s="93" t="s">
        <v>245</v>
      </c>
      <c r="AF24" s="217" t="s">
        <v>267</v>
      </c>
      <c r="AG24" s="96"/>
      <c r="AH24" s="36"/>
      <c r="AI24" s="36"/>
      <c r="AJ24" s="36"/>
      <c r="AK24" s="36"/>
      <c r="AL24" s="36"/>
      <c r="AM24" s="36"/>
      <c r="AN24" s="36"/>
      <c r="AO24" s="36"/>
      <c r="AP24" s="36"/>
    </row>
    <row r="25" spans="1:42" ht="51" customHeight="1" x14ac:dyDescent="0.25">
      <c r="A25" s="96"/>
      <c r="B25" s="84"/>
      <c r="C25" s="140"/>
      <c r="D25" s="115"/>
      <c r="E25" s="214"/>
      <c r="F25" s="140"/>
      <c r="G25" s="182"/>
      <c r="H25" s="182"/>
      <c r="I25" s="14" t="str">
        <f>IF(I24="RARA VEZINSIGNIFICANTE","1. BAJO",IF(I24="RARA VEZMENOR","2. BAJO",IF(I24="IMPROBABLEINSIGNIFICANTE","3. BAJO",IF(I24="IMPROBABLEMENOR","4. BAJO",IF(I24="POSIBLEINSIGNIFICANTE","5. BAJO",IF(I24="RARA VEZMODERADO","1. MODERADO",IF(I24="IMPROBABLEMODERADO","2. MODERADO",IF(I24="POSIBLEMENOR","3. MODERADO",IF(I24="PROBABLEINSIGNIFICANTE","4. MODERADO",IF(I24="RARA VEZMAYOR","1. ALTO",IF(I24="IMPROBABLEMAYOR","2. ALTO",IF(I24="POSIBLEMODERADO","3. ALTO",IF(I24="PROBABLEMENOR","4. ALTO",IF(I24="PROBABLEMODERADO","5. ALTO",IF(I24="CASI SEGUROINSIGNIFICANTE","6. ALTO",IF(I24="CASI SEGUROMENOR","7. ALTO",IF(I24="RARA VEZCATASTRÓFICO","1. EXTREMO",IF(I24="IMPROBABLECATASTRÓFICO","2. EXTREMO",IF(I24="POSIBLEMAYOR","3. EXTREMO",IF(I24="POSIBLECATASTRÓFICO","4. EXTREMO",IF(I24="PROBABLEMAYOR","5. EXTREMO",IF(I24="PROBABLECATASTRÓFICO","6. EXTREMO",IF(I24="CASI SEGUROMODERADO","7. EXTREMO",IF(I24="CASI SEGUROMAYOR","8. EXTREMO",IF(I24="CASI SEGUROCATASTRÓFICO","9. EXTREMO","")))))))))))))))))))))))))</f>
        <v>1. ALTO</v>
      </c>
      <c r="J25" s="122"/>
      <c r="K25" s="221"/>
      <c r="L25" s="68" t="s">
        <v>95</v>
      </c>
      <c r="M25" s="19" t="s">
        <v>19</v>
      </c>
      <c r="N25" s="56">
        <f>IF(M25="ADECUADO",15,IF(M25="INADECUADO",0,""))</f>
        <v>15</v>
      </c>
      <c r="O25" s="126"/>
      <c r="P25" s="128"/>
      <c r="Q25" s="130"/>
      <c r="R25" s="197"/>
      <c r="S25" s="114"/>
      <c r="T25" s="114"/>
      <c r="U25" s="218"/>
      <c r="V25" s="118"/>
      <c r="W25" s="139"/>
      <c r="X25" s="140"/>
      <c r="Y25" s="106"/>
      <c r="Z25" s="189"/>
      <c r="AA25" s="109"/>
      <c r="AB25" s="140"/>
      <c r="AC25" s="79"/>
      <c r="AD25" s="79"/>
      <c r="AE25" s="93"/>
      <c r="AF25" s="139"/>
      <c r="AG25" s="96"/>
      <c r="AH25" s="36"/>
      <c r="AI25" s="36"/>
      <c r="AJ25" s="36"/>
      <c r="AK25" s="36"/>
      <c r="AL25" s="36"/>
      <c r="AM25" s="36"/>
      <c r="AN25" s="36"/>
      <c r="AO25" s="36"/>
      <c r="AP25" s="36"/>
    </row>
    <row r="26" spans="1:42" ht="51" customHeight="1" x14ac:dyDescent="0.25">
      <c r="A26" s="96"/>
      <c r="B26" s="84"/>
      <c r="C26" s="140"/>
      <c r="D26" s="115"/>
      <c r="E26" s="214"/>
      <c r="F26" s="140"/>
      <c r="G26" s="182"/>
      <c r="H26" s="182"/>
      <c r="I26" s="14" t="str">
        <f>IF(OR(I25="1. BAJO",I25="2. BAJO",I25="3. BAJO",I25="4. BAJO",I25="5. BAJO"),"BAJO",IF(OR(I25="1. MODERADO",I25="2. MODERADO",I25="3. MODERADO",I25="4. MODERADO"),"MODERADO",IF(OR(I25="1. ALTO",I25="2. ALTO",I25="3. ALTO",I25="4. ALTO",I25="5. ALTO",I25="6. ALTO",I25="7. ALTO"),"ALTO",IF(OR(I25="1. EXTREMO",I25="2. EXTREMO",I25="3. EXTREMO",I25="4. EXTREMO",I25="5. EXTREMO",I25="6. EXTREMO",I25="7. EXTREMO",I25="8. EXTREMO",I25="9. EXTREMO"),"EXTREMO",""))))</f>
        <v>ALTO</v>
      </c>
      <c r="J26" s="122"/>
      <c r="K26" s="221"/>
      <c r="L26" s="21" t="s">
        <v>99</v>
      </c>
      <c r="M26" s="19" t="s">
        <v>100</v>
      </c>
      <c r="N26" s="56">
        <f>IF(M26="OPORTUNA",15,IF(M26="INOPORTUNA",0,""))</f>
        <v>15</v>
      </c>
      <c r="O26" s="126"/>
      <c r="P26" s="128"/>
      <c r="Q26" s="130"/>
      <c r="R26" s="197"/>
      <c r="S26" s="58" t="s">
        <v>101</v>
      </c>
      <c r="T26" s="58" t="s">
        <v>102</v>
      </c>
      <c r="U26" s="218"/>
      <c r="V26" s="118"/>
      <c r="W26" s="139"/>
      <c r="X26" s="140"/>
      <c r="Y26" s="106"/>
      <c r="Z26" s="189"/>
      <c r="AA26" s="109"/>
      <c r="AB26" s="140"/>
      <c r="AC26" s="79"/>
      <c r="AD26" s="79"/>
      <c r="AE26" s="93"/>
      <c r="AF26" s="139"/>
      <c r="AG26" s="96"/>
      <c r="AH26" s="36"/>
      <c r="AI26" s="36"/>
      <c r="AJ26" s="36"/>
      <c r="AK26" s="36"/>
      <c r="AL26" s="36"/>
      <c r="AM26" s="36"/>
      <c r="AN26" s="36"/>
      <c r="AO26" s="36"/>
      <c r="AP26" s="36"/>
    </row>
    <row r="27" spans="1:42" ht="51" customHeight="1" x14ac:dyDescent="0.25">
      <c r="A27" s="96"/>
      <c r="B27" s="84"/>
      <c r="C27" s="140"/>
      <c r="D27" s="115"/>
      <c r="E27" s="23" t="s">
        <v>108</v>
      </c>
      <c r="F27" s="140"/>
      <c r="G27" s="182"/>
      <c r="H27" s="182"/>
      <c r="I27" s="14"/>
      <c r="J27" s="122"/>
      <c r="K27" s="221"/>
      <c r="L27" s="68" t="s">
        <v>109</v>
      </c>
      <c r="M27" s="19" t="s">
        <v>110</v>
      </c>
      <c r="N27" s="56">
        <f>IF(M27="PREVENIR",15,IF(M27="DETECTAR",10,IF(M27="NO ES UN CONTROL",0,"")))</f>
        <v>15</v>
      </c>
      <c r="O27" s="98" t="str">
        <f>IF(O24&lt;86,"DÉBIL",IF(O24&lt;96,"MODERADO",IF(O24&lt;101,"FUERTE","")))</f>
        <v>FUERTE</v>
      </c>
      <c r="P27" s="128"/>
      <c r="Q27" s="100" t="str">
        <f>IF(AND(O27="FUERTE",P24="FUERTE (SIEMPRE SE EJECUTA)"),"FUERTE",IF(OR(O27="DÉBIL",P24="DÉBIL (NO SE EJECUTA)"),"DÉBIL",IF(OR(O27="MODERADO",P24="MODERADO (ALGUNAS VECES)"),"MODERADO")))</f>
        <v>FUERTE</v>
      </c>
      <c r="R27" s="184" t="str">
        <f>IF(AND(O27="FUERTE",P24="FUERTE (SIEMPRE SE EJECUTA)"),"NO","SÍ")</f>
        <v>NO</v>
      </c>
      <c r="S27" s="102">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27" s="103">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27" s="218"/>
      <c r="V27" s="118"/>
      <c r="W27" s="139"/>
      <c r="X27" s="140"/>
      <c r="Y27" s="106"/>
      <c r="Z27" s="87"/>
      <c r="AA27" s="109"/>
      <c r="AB27" s="140"/>
      <c r="AC27" s="79"/>
      <c r="AD27" s="79"/>
      <c r="AE27" s="93"/>
      <c r="AF27" s="96" t="s">
        <v>209</v>
      </c>
      <c r="AG27" s="96"/>
      <c r="AH27" s="36"/>
      <c r="AI27" s="36"/>
      <c r="AJ27" s="36"/>
      <c r="AK27" s="36"/>
      <c r="AL27" s="36"/>
      <c r="AM27" s="36"/>
      <c r="AN27" s="36"/>
      <c r="AO27" s="36"/>
      <c r="AP27" s="36"/>
    </row>
    <row r="28" spans="1:42" ht="51" customHeight="1" x14ac:dyDescent="0.25">
      <c r="A28" s="96"/>
      <c r="B28" s="84"/>
      <c r="C28" s="140"/>
      <c r="D28" s="115"/>
      <c r="E28" s="214" t="s">
        <v>268</v>
      </c>
      <c r="F28" s="140"/>
      <c r="G28" s="182"/>
      <c r="H28" s="182"/>
      <c r="I28" s="14"/>
      <c r="J28" s="122"/>
      <c r="K28" s="221"/>
      <c r="L28" s="68" t="s">
        <v>113</v>
      </c>
      <c r="M28" s="19" t="s">
        <v>31</v>
      </c>
      <c r="N28" s="56">
        <f>IF(M28="CONFIABLE",15,IF(M28="NO CONFIABLE",0,""))</f>
        <v>15</v>
      </c>
      <c r="O28" s="99"/>
      <c r="P28" s="128"/>
      <c r="Q28" s="100"/>
      <c r="R28" s="184"/>
      <c r="S28" s="102"/>
      <c r="T28" s="104"/>
      <c r="U28" s="218"/>
      <c r="V28" s="118"/>
      <c r="W28" s="139"/>
      <c r="X28" s="140"/>
      <c r="Y28" s="106"/>
      <c r="Z28" s="23" t="s">
        <v>114</v>
      </c>
      <c r="AA28" s="109"/>
      <c r="AB28" s="140"/>
      <c r="AC28" s="79"/>
      <c r="AD28" s="79"/>
      <c r="AE28" s="93"/>
      <c r="AF28" s="96"/>
      <c r="AG28" s="96"/>
      <c r="AH28" s="36"/>
      <c r="AI28" s="36"/>
      <c r="AJ28" s="36"/>
      <c r="AK28" s="36"/>
      <c r="AL28" s="36"/>
      <c r="AM28" s="36"/>
      <c r="AN28" s="36"/>
      <c r="AO28" s="36"/>
      <c r="AP28" s="36"/>
    </row>
    <row r="29" spans="1:42" ht="51" customHeight="1" x14ac:dyDescent="0.25">
      <c r="A29" s="96"/>
      <c r="B29" s="84"/>
      <c r="C29" s="140"/>
      <c r="D29" s="115"/>
      <c r="E29" s="214"/>
      <c r="F29" s="140"/>
      <c r="G29" s="182"/>
      <c r="H29" s="182"/>
      <c r="I29" s="14"/>
      <c r="J29" s="122"/>
      <c r="K29" s="221"/>
      <c r="L29" s="68" t="s">
        <v>119</v>
      </c>
      <c r="M29" s="19" t="s">
        <v>39</v>
      </c>
      <c r="N29" s="56">
        <f>IF(M29="SE INVESTIGAN Y SE RESUELVEN OPORTUNAMENTE",15,IF(M29="NO SE INVESTIGAN Y SE RESUELVEN OPORTUNAMENTE",0,""))</f>
        <v>15</v>
      </c>
      <c r="O29" s="99"/>
      <c r="P29" s="128"/>
      <c r="Q29" s="100"/>
      <c r="R29" s="184"/>
      <c r="S29" s="102"/>
      <c r="T29" s="104"/>
      <c r="U29" s="218"/>
      <c r="V29" s="118"/>
      <c r="W29" s="139"/>
      <c r="X29" s="140"/>
      <c r="Y29" s="106"/>
      <c r="Z29" s="86" t="s">
        <v>269</v>
      </c>
      <c r="AA29" s="109"/>
      <c r="AB29" s="140"/>
      <c r="AC29" s="79"/>
      <c r="AD29" s="79"/>
      <c r="AE29" s="93"/>
      <c r="AF29" s="96"/>
      <c r="AG29" s="96"/>
      <c r="AH29" s="36"/>
      <c r="AI29" s="36"/>
      <c r="AJ29" s="36"/>
      <c r="AK29" s="36"/>
      <c r="AL29" s="36"/>
      <c r="AM29" s="36"/>
      <c r="AN29" s="36"/>
      <c r="AO29" s="36"/>
      <c r="AP29" s="36"/>
    </row>
    <row r="30" spans="1:42" ht="51" customHeight="1" x14ac:dyDescent="0.25">
      <c r="A30" s="97"/>
      <c r="B30" s="84"/>
      <c r="C30" s="141"/>
      <c r="D30" s="116"/>
      <c r="E30" s="215"/>
      <c r="F30" s="141"/>
      <c r="G30" s="183"/>
      <c r="H30" s="183"/>
      <c r="I30" s="14"/>
      <c r="J30" s="122"/>
      <c r="K30" s="222"/>
      <c r="L30" s="69" t="s">
        <v>121</v>
      </c>
      <c r="M30" s="25" t="s">
        <v>50</v>
      </c>
      <c r="N30" s="60">
        <f>IF(M30="COMPLETA",10,IF(M30="INCOMPLETA",5,IF(M30="NO EXISTE",0,"")))</f>
        <v>10</v>
      </c>
      <c r="O30" s="99"/>
      <c r="P30" s="129"/>
      <c r="Q30" s="101"/>
      <c r="R30" s="185"/>
      <c r="S30" s="103"/>
      <c r="T30" s="104"/>
      <c r="U30" s="219"/>
      <c r="V30" s="118"/>
      <c r="W30" s="105"/>
      <c r="X30" s="141"/>
      <c r="Y30" s="107"/>
      <c r="Z30" s="87"/>
      <c r="AA30" s="110"/>
      <c r="AB30" s="141"/>
      <c r="AC30" s="190"/>
      <c r="AD30" s="190"/>
      <c r="AE30" s="216"/>
      <c r="AF30" s="97"/>
      <c r="AG30" s="97"/>
      <c r="AH30" s="36"/>
      <c r="AI30" s="36"/>
      <c r="AJ30" s="36"/>
      <c r="AK30" s="36"/>
      <c r="AL30" s="36"/>
      <c r="AM30" s="36"/>
      <c r="AN30" s="36"/>
      <c r="AO30" s="36"/>
      <c r="AP30" s="36"/>
    </row>
    <row r="31" spans="1:42" ht="51" customHeight="1" x14ac:dyDescent="0.25">
      <c r="A31" s="96" t="s">
        <v>234</v>
      </c>
      <c r="B31" s="97" t="s">
        <v>235</v>
      </c>
      <c r="C31" s="139" t="s">
        <v>270</v>
      </c>
      <c r="D31" s="142" t="s">
        <v>86</v>
      </c>
      <c r="E31" s="105" t="s">
        <v>271</v>
      </c>
      <c r="F31" s="139" t="s">
        <v>272</v>
      </c>
      <c r="G31" s="182" t="s">
        <v>9</v>
      </c>
      <c r="H31" s="182" t="s">
        <v>97</v>
      </c>
      <c r="I31" s="14" t="str">
        <f>CONCATENATE(G31,H31)</f>
        <v>RARA VEZMAYOR</v>
      </c>
      <c r="J31" s="121" t="str">
        <f>I32</f>
        <v>1. ALTO</v>
      </c>
      <c r="K31" s="220" t="s">
        <v>273</v>
      </c>
      <c r="L31" s="67" t="s">
        <v>87</v>
      </c>
      <c r="M31" s="16" t="s">
        <v>7</v>
      </c>
      <c r="N31" s="52">
        <f>IF(M31="ASIGNADO",15,IF(M31="NO ASIGNADO",0,""))</f>
        <v>15</v>
      </c>
      <c r="O31" s="125">
        <f>SUM(N31:N37)</f>
        <v>100</v>
      </c>
      <c r="P31" s="127" t="s">
        <v>69</v>
      </c>
      <c r="Q31" s="130">
        <f>IF(Q34="DÉBIL",0,IF(Q34="MODERADO",50,IF(Q34="FUERTE",100,"")))</f>
        <v>100</v>
      </c>
      <c r="R31" s="196"/>
      <c r="S31" s="114" t="s">
        <v>88</v>
      </c>
      <c r="T31" s="114" t="s">
        <v>88</v>
      </c>
      <c r="U31" s="218" t="s">
        <v>118</v>
      </c>
      <c r="V31" s="117" t="s">
        <v>104</v>
      </c>
      <c r="W31" s="139" t="s">
        <v>274</v>
      </c>
      <c r="X31" s="139" t="s">
        <v>275</v>
      </c>
      <c r="Y31" s="105" t="s">
        <v>276</v>
      </c>
      <c r="Z31" s="86" t="s">
        <v>243</v>
      </c>
      <c r="AA31" s="108" t="s">
        <v>93</v>
      </c>
      <c r="AB31" s="139"/>
      <c r="AC31" s="79"/>
      <c r="AD31" s="79"/>
      <c r="AE31" s="93" t="s">
        <v>245</v>
      </c>
      <c r="AF31" s="217" t="s">
        <v>277</v>
      </c>
      <c r="AG31" s="96"/>
      <c r="AH31" s="36"/>
      <c r="AI31" s="36"/>
      <c r="AJ31" s="36"/>
      <c r="AK31" s="36"/>
      <c r="AL31" s="36"/>
      <c r="AM31" s="36"/>
      <c r="AN31" s="36"/>
      <c r="AO31" s="36"/>
      <c r="AP31" s="36"/>
    </row>
    <row r="32" spans="1:42" ht="51" customHeight="1" x14ac:dyDescent="0.25">
      <c r="A32" s="96"/>
      <c r="B32" s="84"/>
      <c r="C32" s="140"/>
      <c r="D32" s="115"/>
      <c r="E32" s="214"/>
      <c r="F32" s="140"/>
      <c r="G32" s="182"/>
      <c r="H32" s="182"/>
      <c r="I32" s="14" t="str">
        <f>IF(I31="RARA VEZINSIGNIFICANTE","1. BAJO",IF(I31="RARA VEZMENOR","2. BAJO",IF(I31="IMPROBABLEINSIGNIFICANTE","3. BAJO",IF(I31="IMPROBABLEMENOR","4. BAJO",IF(I31="POSIBLEINSIGNIFICANTE","5. BAJO",IF(I31="RARA VEZMODERADO","1. MODERADO",IF(I31="IMPROBABLEMODERADO","2. MODERADO",IF(I31="POSIBLEMENOR","3. MODERADO",IF(I31="PROBABLEINSIGNIFICANTE","4. MODERADO",IF(I31="RARA VEZMAYOR","1. ALTO",IF(I31="IMPROBABLEMAYOR","2. ALTO",IF(I31="POSIBLEMODERADO","3. ALTO",IF(I31="PROBABLEMENOR","4. ALTO",IF(I31="PROBABLEMODERADO","5. ALTO",IF(I31="CASI SEGUROINSIGNIFICANTE","6. ALTO",IF(I31="CASI SEGUROMENOR","7. ALTO",IF(I31="RARA VEZCATASTRÓFICO","1. EXTREMO",IF(I31="IMPROBABLECATASTRÓFICO","2. EXTREMO",IF(I31="POSIBLEMAYOR","3. EXTREMO",IF(I31="POSIBLECATASTRÓFICO","4. EXTREMO",IF(I31="PROBABLEMAYOR","5. EXTREMO",IF(I31="PROBABLECATASTRÓFICO","6. EXTREMO",IF(I31="CASI SEGUROMODERADO","7. EXTREMO",IF(I31="CASI SEGUROMAYOR","8. EXTREMO",IF(I31="CASI SEGUROCATASTRÓFICO","9. EXTREMO","")))))))))))))))))))))))))</f>
        <v>1. ALTO</v>
      </c>
      <c r="J32" s="122"/>
      <c r="K32" s="221"/>
      <c r="L32" s="68" t="s">
        <v>95</v>
      </c>
      <c r="M32" s="19" t="s">
        <v>19</v>
      </c>
      <c r="N32" s="56">
        <f>IF(M32="ADECUADO",15,IF(M32="INADECUADO",0,""))</f>
        <v>15</v>
      </c>
      <c r="O32" s="126"/>
      <c r="P32" s="128"/>
      <c r="Q32" s="130"/>
      <c r="R32" s="197"/>
      <c r="S32" s="114"/>
      <c r="T32" s="114"/>
      <c r="U32" s="218"/>
      <c r="V32" s="118"/>
      <c r="W32" s="139"/>
      <c r="X32" s="140"/>
      <c r="Y32" s="106"/>
      <c r="Z32" s="189"/>
      <c r="AA32" s="109"/>
      <c r="AB32" s="140"/>
      <c r="AC32" s="79"/>
      <c r="AD32" s="79"/>
      <c r="AE32" s="93"/>
      <c r="AF32" s="139"/>
      <c r="AG32" s="96"/>
      <c r="AH32" s="36"/>
      <c r="AI32" s="36"/>
      <c r="AJ32" s="36"/>
      <c r="AK32" s="36"/>
      <c r="AL32" s="36"/>
      <c r="AM32" s="36"/>
      <c r="AN32" s="36"/>
      <c r="AO32" s="36"/>
      <c r="AP32" s="36"/>
    </row>
    <row r="33" spans="1:42" ht="51" customHeight="1" x14ac:dyDescent="0.25">
      <c r="A33" s="96"/>
      <c r="B33" s="84"/>
      <c r="C33" s="140"/>
      <c r="D33" s="115"/>
      <c r="E33" s="214"/>
      <c r="F33" s="140"/>
      <c r="G33" s="182"/>
      <c r="H33" s="182"/>
      <c r="I33" s="14" t="str">
        <f>IF(OR(I32="1. BAJO",I32="2. BAJO",I32="3. BAJO",I32="4. BAJO",I32="5. BAJO"),"BAJO",IF(OR(I32="1. MODERADO",I32="2. MODERADO",I32="3. MODERADO",I32="4. MODERADO"),"MODERADO",IF(OR(I32="1. ALTO",I32="2. ALTO",I32="3. ALTO",I32="4. ALTO",I32="5. ALTO",I32="6. ALTO",I32="7. ALTO"),"ALTO",IF(OR(I32="1. EXTREMO",I32="2. EXTREMO",I32="3. EXTREMO",I32="4. EXTREMO",I32="5. EXTREMO",I32="6. EXTREMO",I32="7. EXTREMO",I32="8. EXTREMO",I32="9. EXTREMO"),"EXTREMO",""))))</f>
        <v>ALTO</v>
      </c>
      <c r="J33" s="122"/>
      <c r="K33" s="221"/>
      <c r="L33" s="21" t="s">
        <v>99</v>
      </c>
      <c r="M33" s="19" t="s">
        <v>100</v>
      </c>
      <c r="N33" s="56">
        <f>IF(M33="OPORTUNA",15,IF(M33="INOPORTUNA",0,""))</f>
        <v>15</v>
      </c>
      <c r="O33" s="126"/>
      <c r="P33" s="128"/>
      <c r="Q33" s="130"/>
      <c r="R33" s="197"/>
      <c r="S33" s="58" t="s">
        <v>101</v>
      </c>
      <c r="T33" s="58" t="s">
        <v>102</v>
      </c>
      <c r="U33" s="218"/>
      <c r="V33" s="118"/>
      <c r="W33" s="139"/>
      <c r="X33" s="140"/>
      <c r="Y33" s="106"/>
      <c r="Z33" s="189"/>
      <c r="AA33" s="109"/>
      <c r="AB33" s="140"/>
      <c r="AC33" s="79"/>
      <c r="AD33" s="79"/>
      <c r="AE33" s="93"/>
      <c r="AF33" s="139"/>
      <c r="AG33" s="96"/>
      <c r="AH33" s="36"/>
      <c r="AI33" s="36"/>
      <c r="AJ33" s="36"/>
      <c r="AK33" s="36"/>
      <c r="AL33" s="36"/>
      <c r="AM33" s="36"/>
      <c r="AN33" s="36"/>
      <c r="AO33" s="36"/>
      <c r="AP33" s="36"/>
    </row>
    <row r="34" spans="1:42" ht="51" customHeight="1" x14ac:dyDescent="0.25">
      <c r="A34" s="96"/>
      <c r="B34" s="84"/>
      <c r="C34" s="140"/>
      <c r="D34" s="115"/>
      <c r="E34" s="23" t="s">
        <v>108</v>
      </c>
      <c r="F34" s="140"/>
      <c r="G34" s="182"/>
      <c r="H34" s="182"/>
      <c r="I34" s="14"/>
      <c r="J34" s="122"/>
      <c r="K34" s="221"/>
      <c r="L34" s="68" t="s">
        <v>109</v>
      </c>
      <c r="M34" s="19" t="s">
        <v>110</v>
      </c>
      <c r="N34" s="56">
        <f>IF(M34="PREVENIR",15,IF(M34="DETECTAR",10,IF(M34="NO ES UN CONTROL",0,"")))</f>
        <v>15</v>
      </c>
      <c r="O34" s="98" t="str">
        <f>IF(O31&lt;86,"DÉBIL",IF(O31&lt;96,"MODERADO",IF(O31&lt;101,"FUERTE","")))</f>
        <v>FUERTE</v>
      </c>
      <c r="P34" s="128"/>
      <c r="Q34" s="100" t="str">
        <f>IF(AND(O34="FUERTE",P31="FUERTE (SIEMPRE SE EJECUTA)"),"FUERTE",IF(OR(O34="DÉBIL",P31="DÉBIL (NO SE EJECUTA)"),"DÉBIL",IF(OR(O34="MODERADO",P31="MODERADO (ALGUNAS VECES)"),"MODERADO")))</f>
        <v>FUERTE</v>
      </c>
      <c r="R34" s="184" t="str">
        <f>IF(AND(O34="FUERTE",P31="FUERTE (SIEMPRE SE EJECUTA)"),"NO","SÍ")</f>
        <v>NO</v>
      </c>
      <c r="S34" s="102">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34" s="103">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34" s="218"/>
      <c r="V34" s="118"/>
      <c r="W34" s="139"/>
      <c r="X34" s="140"/>
      <c r="Y34" s="106"/>
      <c r="Z34" s="87"/>
      <c r="AA34" s="109"/>
      <c r="AB34" s="140"/>
      <c r="AC34" s="79"/>
      <c r="AD34" s="79"/>
      <c r="AE34" s="93"/>
      <c r="AF34" s="96" t="s">
        <v>209</v>
      </c>
      <c r="AG34" s="96"/>
      <c r="AH34" s="36"/>
      <c r="AI34" s="36"/>
      <c r="AJ34" s="36"/>
      <c r="AK34" s="36"/>
      <c r="AL34" s="36"/>
      <c r="AM34" s="36"/>
      <c r="AN34" s="36"/>
      <c r="AO34" s="36"/>
      <c r="AP34" s="36"/>
    </row>
    <row r="35" spans="1:42" ht="51" customHeight="1" x14ac:dyDescent="0.25">
      <c r="A35" s="96"/>
      <c r="B35" s="84"/>
      <c r="C35" s="140"/>
      <c r="D35" s="115"/>
      <c r="E35" s="214" t="s">
        <v>278</v>
      </c>
      <c r="F35" s="140"/>
      <c r="G35" s="182"/>
      <c r="H35" s="182"/>
      <c r="I35" s="14"/>
      <c r="J35" s="122"/>
      <c r="K35" s="221"/>
      <c r="L35" s="68" t="s">
        <v>113</v>
      </c>
      <c r="M35" s="19" t="s">
        <v>31</v>
      </c>
      <c r="N35" s="56">
        <f>IF(M35="CONFIABLE",15,IF(M35="NO CONFIABLE",0,""))</f>
        <v>15</v>
      </c>
      <c r="O35" s="99"/>
      <c r="P35" s="128"/>
      <c r="Q35" s="100"/>
      <c r="R35" s="184"/>
      <c r="S35" s="102"/>
      <c r="T35" s="104"/>
      <c r="U35" s="218"/>
      <c r="V35" s="118"/>
      <c r="W35" s="139"/>
      <c r="X35" s="140"/>
      <c r="Y35" s="106"/>
      <c r="Z35" s="23" t="s">
        <v>114</v>
      </c>
      <c r="AA35" s="109"/>
      <c r="AB35" s="140"/>
      <c r="AC35" s="79"/>
      <c r="AD35" s="79"/>
      <c r="AE35" s="93"/>
      <c r="AF35" s="96"/>
      <c r="AG35" s="96"/>
      <c r="AH35" s="36"/>
      <c r="AI35" s="36"/>
      <c r="AJ35" s="36"/>
      <c r="AK35" s="36"/>
      <c r="AL35" s="36"/>
      <c r="AM35" s="36"/>
      <c r="AN35" s="36"/>
      <c r="AO35" s="36"/>
      <c r="AP35" s="36"/>
    </row>
    <row r="36" spans="1:42" ht="51" customHeight="1" x14ac:dyDescent="0.25">
      <c r="A36" s="96"/>
      <c r="B36" s="84"/>
      <c r="C36" s="140"/>
      <c r="D36" s="115"/>
      <c r="E36" s="214"/>
      <c r="F36" s="140"/>
      <c r="G36" s="182"/>
      <c r="H36" s="182"/>
      <c r="I36" s="14"/>
      <c r="J36" s="122"/>
      <c r="K36" s="221"/>
      <c r="L36" s="68" t="s">
        <v>119</v>
      </c>
      <c r="M36" s="19" t="s">
        <v>39</v>
      </c>
      <c r="N36" s="56">
        <f>IF(M36="SE INVESTIGAN Y SE RESUELVEN OPORTUNAMENTE",15,IF(M36="NO SE INVESTIGAN Y SE RESUELVEN OPORTUNAMENTE",0,""))</f>
        <v>15</v>
      </c>
      <c r="O36" s="99"/>
      <c r="P36" s="128"/>
      <c r="Q36" s="100"/>
      <c r="R36" s="184"/>
      <c r="S36" s="102"/>
      <c r="T36" s="104"/>
      <c r="U36" s="218"/>
      <c r="V36" s="118"/>
      <c r="W36" s="139"/>
      <c r="X36" s="140"/>
      <c r="Y36" s="106"/>
      <c r="Z36" s="86" t="s">
        <v>248</v>
      </c>
      <c r="AA36" s="109"/>
      <c r="AB36" s="140"/>
      <c r="AC36" s="79"/>
      <c r="AD36" s="79"/>
      <c r="AE36" s="93"/>
      <c r="AF36" s="96"/>
      <c r="AG36" s="96"/>
      <c r="AH36" s="36"/>
      <c r="AI36" s="36"/>
      <c r="AJ36" s="36"/>
      <c r="AK36" s="36"/>
      <c r="AL36" s="36"/>
      <c r="AM36" s="36"/>
      <c r="AN36" s="36"/>
      <c r="AO36" s="36"/>
      <c r="AP36" s="36"/>
    </row>
    <row r="37" spans="1:42" ht="51" customHeight="1" x14ac:dyDescent="0.25">
      <c r="A37" s="97"/>
      <c r="B37" s="84"/>
      <c r="C37" s="141"/>
      <c r="D37" s="116"/>
      <c r="E37" s="215"/>
      <c r="F37" s="141"/>
      <c r="G37" s="183"/>
      <c r="H37" s="183"/>
      <c r="I37" s="14"/>
      <c r="J37" s="122"/>
      <c r="K37" s="222"/>
      <c r="L37" s="69" t="s">
        <v>121</v>
      </c>
      <c r="M37" s="25" t="s">
        <v>50</v>
      </c>
      <c r="N37" s="60">
        <f>IF(M37="COMPLETA",10,IF(M37="INCOMPLETA",5,IF(M37="NO EXISTE",0,"")))</f>
        <v>10</v>
      </c>
      <c r="O37" s="99"/>
      <c r="P37" s="129"/>
      <c r="Q37" s="101"/>
      <c r="R37" s="185"/>
      <c r="S37" s="103"/>
      <c r="T37" s="104"/>
      <c r="U37" s="219"/>
      <c r="V37" s="118"/>
      <c r="W37" s="105"/>
      <c r="X37" s="141"/>
      <c r="Y37" s="107"/>
      <c r="Z37" s="87"/>
      <c r="AA37" s="110"/>
      <c r="AB37" s="141"/>
      <c r="AC37" s="190"/>
      <c r="AD37" s="190"/>
      <c r="AE37" s="216"/>
      <c r="AF37" s="97"/>
      <c r="AG37" s="97"/>
      <c r="AH37" s="36"/>
      <c r="AI37" s="36"/>
      <c r="AJ37" s="36"/>
      <c r="AK37" s="36"/>
      <c r="AL37" s="36"/>
      <c r="AM37" s="36"/>
      <c r="AN37" s="36"/>
      <c r="AO37" s="36"/>
      <c r="AP37" s="36"/>
    </row>
    <row r="38" spans="1:42" x14ac:dyDescent="0.25">
      <c r="A38" s="80" t="s">
        <v>123</v>
      </c>
      <c r="B38" s="80"/>
      <c r="C38" s="80"/>
      <c r="D38" s="80"/>
      <c r="E38" s="80"/>
      <c r="F38" s="80"/>
      <c r="G38" s="80"/>
      <c r="H38" s="80"/>
      <c r="I38" s="80"/>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36"/>
      <c r="AI38" s="36"/>
      <c r="AJ38" s="36"/>
      <c r="AK38" s="36"/>
      <c r="AL38" s="36"/>
      <c r="AM38" s="36"/>
      <c r="AN38" s="36"/>
      <c r="AO38" s="36" t="s">
        <v>124</v>
      </c>
      <c r="AP38" s="36"/>
    </row>
    <row r="39" spans="1:42" ht="30" customHeight="1" x14ac:dyDescent="0.25">
      <c r="A39" s="88" t="s">
        <v>125</v>
      </c>
      <c r="B39" s="88"/>
      <c r="C39" s="88"/>
      <c r="D39" s="88"/>
      <c r="E39" s="88"/>
      <c r="F39" s="88"/>
      <c r="G39" s="88"/>
      <c r="H39" s="88"/>
      <c r="I39" s="88"/>
      <c r="J39" s="88"/>
      <c r="K39" s="88"/>
      <c r="L39" s="88"/>
      <c r="M39" s="88"/>
      <c r="N39" s="88"/>
      <c r="O39" s="88"/>
      <c r="P39" s="88"/>
      <c r="Q39" s="88"/>
      <c r="R39" s="88"/>
      <c r="S39" s="88"/>
      <c r="T39" s="88"/>
      <c r="U39" s="88"/>
      <c r="V39" s="88"/>
      <c r="W39" s="88"/>
      <c r="X39" s="88"/>
      <c r="Y39" s="88"/>
      <c r="Z39" s="88"/>
      <c r="AA39" s="88"/>
      <c r="AB39" s="88"/>
      <c r="AC39" s="88"/>
      <c r="AD39" s="88"/>
      <c r="AE39" s="88"/>
      <c r="AF39" s="88"/>
      <c r="AG39" s="88"/>
      <c r="AH39" s="36"/>
      <c r="AI39" s="36"/>
      <c r="AJ39" s="36"/>
      <c r="AK39" s="36"/>
      <c r="AL39" s="36"/>
      <c r="AM39" s="36"/>
      <c r="AN39" s="36"/>
      <c r="AO39" s="36" t="s">
        <v>126</v>
      </c>
      <c r="AP39" s="36"/>
    </row>
    <row r="40" spans="1:42" ht="30" customHeight="1" x14ac:dyDescent="0.25">
      <c r="A40" s="89" t="s">
        <v>127</v>
      </c>
      <c r="B40" s="89"/>
      <c r="C40" s="89" t="s">
        <v>128</v>
      </c>
      <c r="D40" s="89"/>
      <c r="E40" s="89"/>
      <c r="F40" s="89"/>
      <c r="G40" s="89"/>
      <c r="H40" s="89"/>
      <c r="I40" s="89"/>
      <c r="J40" s="89"/>
      <c r="K40" s="89"/>
      <c r="L40" s="89"/>
      <c r="M40" s="89"/>
      <c r="N40" s="89"/>
      <c r="O40" s="89"/>
      <c r="P40" s="89"/>
      <c r="Q40" s="89"/>
      <c r="R40" s="89"/>
      <c r="S40" s="89"/>
      <c r="T40" s="89"/>
      <c r="U40" s="89"/>
      <c r="V40" s="89"/>
      <c r="W40" s="89"/>
      <c r="X40" s="89"/>
      <c r="Y40" s="89"/>
      <c r="Z40" s="90" t="s">
        <v>129</v>
      </c>
      <c r="AA40" s="90"/>
      <c r="AB40" s="90"/>
      <c r="AC40" s="90"/>
      <c r="AD40" s="91" t="s">
        <v>130</v>
      </c>
      <c r="AE40" s="91"/>
      <c r="AF40" s="91"/>
      <c r="AG40" s="91"/>
      <c r="AH40" s="36"/>
      <c r="AI40" s="36"/>
      <c r="AJ40" s="36"/>
      <c r="AK40" s="36"/>
      <c r="AL40" s="36"/>
      <c r="AM40" s="36"/>
      <c r="AN40" s="36"/>
      <c r="AO40" s="36" t="s">
        <v>131</v>
      </c>
      <c r="AP40" s="36"/>
    </row>
    <row r="41" spans="1:42" ht="30" customHeight="1" x14ac:dyDescent="0.25">
      <c r="A41" s="73" t="s">
        <v>132</v>
      </c>
      <c r="B41" s="74"/>
      <c r="C41" s="80" t="s">
        <v>133</v>
      </c>
      <c r="D41" s="80"/>
      <c r="E41" s="80"/>
      <c r="F41" s="80"/>
      <c r="G41" s="80"/>
      <c r="H41" s="80"/>
      <c r="I41" s="80"/>
      <c r="J41" s="80"/>
      <c r="K41" s="80"/>
      <c r="L41" s="80"/>
      <c r="M41" s="80"/>
      <c r="N41" s="80"/>
      <c r="O41" s="80"/>
      <c r="P41" s="80"/>
      <c r="Q41" s="80"/>
      <c r="R41" s="80"/>
      <c r="S41" s="80"/>
      <c r="T41" s="80"/>
      <c r="U41" s="80"/>
      <c r="V41" s="80"/>
      <c r="W41" s="80"/>
      <c r="X41" s="80"/>
      <c r="Y41" s="80"/>
      <c r="Z41" s="209">
        <v>43853</v>
      </c>
      <c r="AA41" s="210"/>
      <c r="AB41" s="210"/>
      <c r="AC41" s="211"/>
      <c r="AD41" s="212" t="s">
        <v>279</v>
      </c>
      <c r="AE41" s="213"/>
      <c r="AF41" s="213"/>
      <c r="AG41" s="213"/>
      <c r="AH41" s="27"/>
      <c r="AI41" s="27"/>
      <c r="AJ41" s="27"/>
      <c r="AK41" s="27"/>
      <c r="AL41" s="27"/>
      <c r="AM41" s="27"/>
      <c r="AN41" s="27"/>
      <c r="AO41" s="36" t="s">
        <v>134</v>
      </c>
      <c r="AP41" s="27"/>
    </row>
    <row r="42" spans="1:42" ht="30" customHeight="1" x14ac:dyDescent="0.25">
      <c r="A42" s="73" t="s">
        <v>132</v>
      </c>
      <c r="B42" s="74"/>
      <c r="C42" s="75"/>
      <c r="D42" s="75"/>
      <c r="E42" s="75"/>
      <c r="F42" s="75"/>
      <c r="G42" s="75"/>
      <c r="H42" s="75"/>
      <c r="I42" s="75"/>
      <c r="J42" s="75"/>
      <c r="K42" s="75"/>
      <c r="L42" s="75"/>
      <c r="M42" s="75"/>
      <c r="N42" s="75"/>
      <c r="O42" s="75"/>
      <c r="P42" s="75"/>
      <c r="Q42" s="75"/>
      <c r="R42" s="75"/>
      <c r="S42" s="75"/>
      <c r="T42" s="75"/>
      <c r="U42" s="75"/>
      <c r="V42" s="75"/>
      <c r="W42" s="75"/>
      <c r="X42" s="75"/>
      <c r="Y42" s="75"/>
      <c r="Z42" s="76"/>
      <c r="AA42" s="77"/>
      <c r="AB42" s="77"/>
      <c r="AC42" s="78"/>
      <c r="AD42" s="79"/>
      <c r="AE42" s="79"/>
      <c r="AF42" s="79"/>
      <c r="AG42" s="79"/>
      <c r="AH42" s="27"/>
      <c r="AI42" s="27"/>
      <c r="AJ42" s="27"/>
      <c r="AK42" s="27"/>
      <c r="AL42" s="27"/>
      <c r="AM42" s="27"/>
      <c r="AN42" s="27"/>
      <c r="AO42" s="36" t="s">
        <v>135</v>
      </c>
      <c r="AP42" s="27"/>
    </row>
    <row r="43" spans="1:42" ht="30" customHeight="1" x14ac:dyDescent="0.25">
      <c r="A43" s="73" t="s">
        <v>132</v>
      </c>
      <c r="B43" s="74"/>
      <c r="C43" s="75"/>
      <c r="D43" s="75"/>
      <c r="E43" s="75"/>
      <c r="F43" s="75"/>
      <c r="G43" s="75"/>
      <c r="H43" s="75"/>
      <c r="I43" s="75"/>
      <c r="J43" s="75"/>
      <c r="K43" s="75"/>
      <c r="L43" s="75"/>
      <c r="M43" s="75"/>
      <c r="N43" s="75"/>
      <c r="O43" s="75"/>
      <c r="P43" s="75"/>
      <c r="Q43" s="75"/>
      <c r="R43" s="75"/>
      <c r="S43" s="75"/>
      <c r="T43" s="75"/>
      <c r="U43" s="75"/>
      <c r="V43" s="75"/>
      <c r="W43" s="75"/>
      <c r="X43" s="75"/>
      <c r="Y43" s="75"/>
      <c r="Z43" s="76"/>
      <c r="AA43" s="77"/>
      <c r="AB43" s="77"/>
      <c r="AC43" s="78"/>
      <c r="AD43" s="79"/>
      <c r="AE43" s="79"/>
      <c r="AF43" s="79"/>
      <c r="AG43" s="79"/>
      <c r="AH43" s="27"/>
      <c r="AI43" s="27"/>
      <c r="AJ43" s="27"/>
      <c r="AK43" s="27"/>
      <c r="AL43" s="27"/>
      <c r="AM43" s="27"/>
      <c r="AN43" s="27"/>
      <c r="AO43" s="36" t="s">
        <v>136</v>
      </c>
      <c r="AP43" s="27"/>
    </row>
  </sheetData>
  <mergeCells count="214">
    <mergeCell ref="AF3:AG3"/>
    <mergeCell ref="AD4:AE4"/>
    <mergeCell ref="AF4:AG4"/>
    <mergeCell ref="A5:B5"/>
    <mergeCell ref="C5:F5"/>
    <mergeCell ref="G5:L5"/>
    <mergeCell ref="M5:V5"/>
    <mergeCell ref="Z5:AA5"/>
    <mergeCell ref="AF5:AG5"/>
    <mergeCell ref="A1:A4"/>
    <mergeCell ref="B1:E2"/>
    <mergeCell ref="F1:AC2"/>
    <mergeCell ref="AD1:AE1"/>
    <mergeCell ref="AF1:AG1"/>
    <mergeCell ref="AD2:AE2"/>
    <mergeCell ref="AF2:AG2"/>
    <mergeCell ref="B3:E4"/>
    <mergeCell ref="F3:AC4"/>
    <mergeCell ref="AD3:AE3"/>
    <mergeCell ref="A6:F6"/>
    <mergeCell ref="G6:AB6"/>
    <mergeCell ref="AC6:AC9"/>
    <mergeCell ref="AD6:AG8"/>
    <mergeCell ref="A7:A9"/>
    <mergeCell ref="B7:B9"/>
    <mergeCell ref="C7:C9"/>
    <mergeCell ref="D7:D9"/>
    <mergeCell ref="E7:E9"/>
    <mergeCell ref="F7:F9"/>
    <mergeCell ref="G7:J7"/>
    <mergeCell ref="K7:T7"/>
    <mergeCell ref="U7:AB7"/>
    <mergeCell ref="G8:J8"/>
    <mergeCell ref="K8:K9"/>
    <mergeCell ref="L8:L9"/>
    <mergeCell ref="M8:M9"/>
    <mergeCell ref="N8:N9"/>
    <mergeCell ref="O8:O9"/>
    <mergeCell ref="P8:P9"/>
    <mergeCell ref="W8:W9"/>
    <mergeCell ref="X8:X9"/>
    <mergeCell ref="Y8:AB8"/>
    <mergeCell ref="A10:A16"/>
    <mergeCell ref="B10:B16"/>
    <mergeCell ref="C10:C16"/>
    <mergeCell ref="D10:D16"/>
    <mergeCell ref="E10:E12"/>
    <mergeCell ref="F10:F16"/>
    <mergeCell ref="G10:G16"/>
    <mergeCell ref="Q8:Q9"/>
    <mergeCell ref="R8:R9"/>
    <mergeCell ref="S8:S9"/>
    <mergeCell ref="T8:T9"/>
    <mergeCell ref="U8:U9"/>
    <mergeCell ref="V8:V9"/>
    <mergeCell ref="AD10:AD16"/>
    <mergeCell ref="AE10:AE16"/>
    <mergeCell ref="AF10:AF12"/>
    <mergeCell ref="AG10:AG16"/>
    <mergeCell ref="O13:O16"/>
    <mergeCell ref="Q13:Q16"/>
    <mergeCell ref="R13:R16"/>
    <mergeCell ref="S13:S16"/>
    <mergeCell ref="T13:T16"/>
    <mergeCell ref="AF13:AF16"/>
    <mergeCell ref="X10:X16"/>
    <mergeCell ref="Y10:Y16"/>
    <mergeCell ref="Z10:Z13"/>
    <mergeCell ref="AA10:AA16"/>
    <mergeCell ref="AB10:AB16"/>
    <mergeCell ref="AC10:AC16"/>
    <mergeCell ref="R10:R12"/>
    <mergeCell ref="S10:S11"/>
    <mergeCell ref="T10:T11"/>
    <mergeCell ref="U10:U16"/>
    <mergeCell ref="V10:V16"/>
    <mergeCell ref="W10:W16"/>
    <mergeCell ref="O10:O12"/>
    <mergeCell ref="P10:P16"/>
    <mergeCell ref="E14:E16"/>
    <mergeCell ref="Z15:Z16"/>
    <mergeCell ref="A17:A23"/>
    <mergeCell ref="B17:B23"/>
    <mergeCell ref="C17:C23"/>
    <mergeCell ref="D17:D23"/>
    <mergeCell ref="E17:E19"/>
    <mergeCell ref="F17:F23"/>
    <mergeCell ref="G17:G23"/>
    <mergeCell ref="H17:H23"/>
    <mergeCell ref="H10:H16"/>
    <mergeCell ref="J10:J16"/>
    <mergeCell ref="K10:K16"/>
    <mergeCell ref="Q10:Q12"/>
    <mergeCell ref="AE17:AE23"/>
    <mergeCell ref="AF17:AF19"/>
    <mergeCell ref="AG17:AG23"/>
    <mergeCell ref="O20:O23"/>
    <mergeCell ref="Q20:Q23"/>
    <mergeCell ref="R20:R23"/>
    <mergeCell ref="S20:S23"/>
    <mergeCell ref="T20:T23"/>
    <mergeCell ref="AF20:AF23"/>
    <mergeCell ref="Y17:Y23"/>
    <mergeCell ref="Z17:Z20"/>
    <mergeCell ref="AA17:AA23"/>
    <mergeCell ref="AB17:AB23"/>
    <mergeCell ref="AC17:AC23"/>
    <mergeCell ref="AD17:AD23"/>
    <mergeCell ref="S17:S18"/>
    <mergeCell ref="T17:T18"/>
    <mergeCell ref="U17:U23"/>
    <mergeCell ref="V17:V23"/>
    <mergeCell ref="W17:W23"/>
    <mergeCell ref="X17:X23"/>
    <mergeCell ref="O17:O19"/>
    <mergeCell ref="P17:P23"/>
    <mergeCell ref="Q17:Q19"/>
    <mergeCell ref="E21:E23"/>
    <mergeCell ref="Z22:Z23"/>
    <mergeCell ref="A24:A30"/>
    <mergeCell ref="B24:B30"/>
    <mergeCell ref="C24:C30"/>
    <mergeCell ref="D24:D30"/>
    <mergeCell ref="E24:E26"/>
    <mergeCell ref="F24:F30"/>
    <mergeCell ref="G24:G30"/>
    <mergeCell ref="H24:H30"/>
    <mergeCell ref="J17:J23"/>
    <mergeCell ref="K17:K23"/>
    <mergeCell ref="R17:R19"/>
    <mergeCell ref="AE24:AE30"/>
    <mergeCell ref="AF24:AF26"/>
    <mergeCell ref="AG24:AG30"/>
    <mergeCell ref="O27:O30"/>
    <mergeCell ref="Q27:Q30"/>
    <mergeCell ref="R27:R30"/>
    <mergeCell ref="S27:S30"/>
    <mergeCell ref="T27:T30"/>
    <mergeCell ref="AF27:AF30"/>
    <mergeCell ref="Y24:Y30"/>
    <mergeCell ref="Z24:Z27"/>
    <mergeCell ref="AA24:AA30"/>
    <mergeCell ref="AB24:AB30"/>
    <mergeCell ref="AC24:AC30"/>
    <mergeCell ref="AD24:AD30"/>
    <mergeCell ref="S24:S25"/>
    <mergeCell ref="T24:T25"/>
    <mergeCell ref="U24:U30"/>
    <mergeCell ref="V24:V30"/>
    <mergeCell ref="W24:W30"/>
    <mergeCell ref="X24:X30"/>
    <mergeCell ref="O24:O26"/>
    <mergeCell ref="P24:P30"/>
    <mergeCell ref="Q24:Q26"/>
    <mergeCell ref="E28:E30"/>
    <mergeCell ref="Z29:Z30"/>
    <mergeCell ref="A31:A37"/>
    <mergeCell ref="B31:B37"/>
    <mergeCell ref="C31:C37"/>
    <mergeCell ref="D31:D37"/>
    <mergeCell ref="E31:E33"/>
    <mergeCell ref="F31:F37"/>
    <mergeCell ref="G31:G37"/>
    <mergeCell ref="H31:H37"/>
    <mergeCell ref="J24:J30"/>
    <mergeCell ref="K24:K30"/>
    <mergeCell ref="R24:R26"/>
    <mergeCell ref="T31:T32"/>
    <mergeCell ref="U31:U37"/>
    <mergeCell ref="V31:V37"/>
    <mergeCell ref="W31:W37"/>
    <mergeCell ref="X31:X37"/>
    <mergeCell ref="J31:J37"/>
    <mergeCell ref="K31:K37"/>
    <mergeCell ref="O31:O33"/>
    <mergeCell ref="P31:P37"/>
    <mergeCell ref="Q31:Q33"/>
    <mergeCell ref="R31:R33"/>
    <mergeCell ref="E35:E37"/>
    <mergeCell ref="Z36:Z37"/>
    <mergeCell ref="A38:AG38"/>
    <mergeCell ref="A39:AG39"/>
    <mergeCell ref="A40:B40"/>
    <mergeCell ref="C40:Y40"/>
    <mergeCell ref="Z40:AC40"/>
    <mergeCell ref="AD40:AG40"/>
    <mergeCell ref="AE31:AE37"/>
    <mergeCell ref="AF31:AF33"/>
    <mergeCell ref="AG31:AG37"/>
    <mergeCell ref="O34:O37"/>
    <mergeCell ref="Q34:Q37"/>
    <mergeCell ref="R34:R37"/>
    <mergeCell ref="S34:S37"/>
    <mergeCell ref="T34:T37"/>
    <mergeCell ref="AF34:AF37"/>
    <mergeCell ref="Y31:Y37"/>
    <mergeCell ref="Z31:Z34"/>
    <mergeCell ref="AA31:AA37"/>
    <mergeCell ref="AB31:AB37"/>
    <mergeCell ref="AC31:AC37"/>
    <mergeCell ref="AD31:AD37"/>
    <mergeCell ref="S31:S32"/>
    <mergeCell ref="A43:B43"/>
    <mergeCell ref="C43:Y43"/>
    <mergeCell ref="Z43:AC43"/>
    <mergeCell ref="AD43:AG43"/>
    <mergeCell ref="A41:B41"/>
    <mergeCell ref="C41:Y41"/>
    <mergeCell ref="Z41:AC41"/>
    <mergeCell ref="AD41:AG41"/>
    <mergeCell ref="A42:B42"/>
    <mergeCell ref="C42:Y42"/>
    <mergeCell ref="Z42:AC42"/>
    <mergeCell ref="AD42:AG42"/>
  </mergeCells>
  <conditionalFormatting sqref="U10:U16">
    <cfRule type="containsText" dxfId="135" priority="29" operator="containsText" text="EXTREMO">
      <formula>NOT(ISERROR(SEARCH("EXTREMO",U10)))</formula>
    </cfRule>
    <cfRule type="containsText" dxfId="134" priority="30" operator="containsText" text="MODERADO">
      <formula>NOT(ISERROR(SEARCH("MODERADO",U10)))</formula>
    </cfRule>
    <cfRule type="containsText" dxfId="133" priority="31" operator="containsText" text="ALTO">
      <formula>NOT(ISERROR(SEARCH("ALTO",U10)))</formula>
    </cfRule>
    <cfRule type="containsText" dxfId="132" priority="32" operator="containsText" text="BAJO">
      <formula>NOT(ISERROR(SEARCH("BAJO",U10)))</formula>
    </cfRule>
  </conditionalFormatting>
  <conditionalFormatting sqref="J10:J16">
    <cfRule type="containsText" dxfId="131" priority="25" operator="containsText" text="EXTREMO">
      <formula>NOT(ISERROR(SEARCH("EXTREMO",J10)))</formula>
    </cfRule>
    <cfRule type="containsText" dxfId="130" priority="26" operator="containsText" text="ALTO">
      <formula>NOT(ISERROR(SEARCH("ALTO",J10)))</formula>
    </cfRule>
    <cfRule type="containsText" dxfId="129" priority="27" operator="containsText" text="MODERADO">
      <formula>NOT(ISERROR(SEARCH("MODERADO",J10)))</formula>
    </cfRule>
    <cfRule type="containsText" dxfId="128" priority="28" operator="containsText" text="BAJO">
      <formula>NOT(ISERROR(SEARCH("BAJO",J10)))</formula>
    </cfRule>
  </conditionalFormatting>
  <conditionalFormatting sqref="U17:U23">
    <cfRule type="containsText" dxfId="127" priority="21" operator="containsText" text="EXTREMO">
      <formula>NOT(ISERROR(SEARCH("EXTREMO",U17)))</formula>
    </cfRule>
    <cfRule type="containsText" dxfId="126" priority="22" operator="containsText" text="MODERADO">
      <formula>NOT(ISERROR(SEARCH("MODERADO",U17)))</formula>
    </cfRule>
    <cfRule type="containsText" dxfId="125" priority="23" operator="containsText" text="ALTO">
      <formula>NOT(ISERROR(SEARCH("ALTO",U17)))</formula>
    </cfRule>
    <cfRule type="containsText" dxfId="124" priority="24" operator="containsText" text="BAJO">
      <formula>NOT(ISERROR(SEARCH("BAJO",U17)))</formula>
    </cfRule>
  </conditionalFormatting>
  <conditionalFormatting sqref="J17:J23">
    <cfRule type="containsText" dxfId="123" priority="17" operator="containsText" text="EXTREMO">
      <formula>NOT(ISERROR(SEARCH("EXTREMO",J17)))</formula>
    </cfRule>
    <cfRule type="containsText" dxfId="122" priority="18" operator="containsText" text="ALTO">
      <formula>NOT(ISERROR(SEARCH("ALTO",J17)))</formula>
    </cfRule>
    <cfRule type="containsText" dxfId="121" priority="19" operator="containsText" text="MODERADO">
      <formula>NOT(ISERROR(SEARCH("MODERADO",J17)))</formula>
    </cfRule>
    <cfRule type="containsText" dxfId="120" priority="20" operator="containsText" text="BAJO">
      <formula>NOT(ISERROR(SEARCH("BAJO",J17)))</formula>
    </cfRule>
  </conditionalFormatting>
  <conditionalFormatting sqref="U24:U30">
    <cfRule type="containsText" dxfId="119" priority="13" operator="containsText" text="EXTREMO">
      <formula>NOT(ISERROR(SEARCH("EXTREMO",U24)))</formula>
    </cfRule>
    <cfRule type="containsText" dxfId="118" priority="14" operator="containsText" text="MODERADO">
      <formula>NOT(ISERROR(SEARCH("MODERADO",U24)))</formula>
    </cfRule>
    <cfRule type="containsText" dxfId="117" priority="15" operator="containsText" text="ALTO">
      <formula>NOT(ISERROR(SEARCH("ALTO",U24)))</formula>
    </cfRule>
    <cfRule type="containsText" dxfId="116" priority="16" operator="containsText" text="BAJO">
      <formula>NOT(ISERROR(SEARCH("BAJO",U24)))</formula>
    </cfRule>
  </conditionalFormatting>
  <conditionalFormatting sqref="J24:J30">
    <cfRule type="containsText" dxfId="115" priority="9" operator="containsText" text="EXTREMO">
      <formula>NOT(ISERROR(SEARCH("EXTREMO",J24)))</formula>
    </cfRule>
    <cfRule type="containsText" dxfId="114" priority="10" operator="containsText" text="ALTO">
      <formula>NOT(ISERROR(SEARCH("ALTO",J24)))</formula>
    </cfRule>
    <cfRule type="containsText" dxfId="113" priority="11" operator="containsText" text="MODERADO">
      <formula>NOT(ISERROR(SEARCH("MODERADO",J24)))</formula>
    </cfRule>
    <cfRule type="containsText" dxfId="112" priority="12" operator="containsText" text="BAJO">
      <formula>NOT(ISERROR(SEARCH("BAJO",J24)))</formula>
    </cfRule>
  </conditionalFormatting>
  <conditionalFormatting sqref="U31:U37">
    <cfRule type="containsText" dxfId="111" priority="5" operator="containsText" text="EXTREMO">
      <formula>NOT(ISERROR(SEARCH("EXTREMO",U31)))</formula>
    </cfRule>
    <cfRule type="containsText" dxfId="110" priority="6" operator="containsText" text="MODERADO">
      <formula>NOT(ISERROR(SEARCH("MODERADO",U31)))</formula>
    </cfRule>
    <cfRule type="containsText" dxfId="109" priority="7" operator="containsText" text="ALTO">
      <formula>NOT(ISERROR(SEARCH("ALTO",U31)))</formula>
    </cfRule>
    <cfRule type="containsText" dxfId="108" priority="8" operator="containsText" text="BAJO">
      <formula>NOT(ISERROR(SEARCH("BAJO",U31)))</formula>
    </cfRule>
  </conditionalFormatting>
  <conditionalFormatting sqref="J31:J37">
    <cfRule type="containsText" dxfId="107" priority="1" operator="containsText" text="EXTREMO">
      <formula>NOT(ISERROR(SEARCH("EXTREMO",J31)))</formula>
    </cfRule>
    <cfRule type="containsText" dxfId="106" priority="2" operator="containsText" text="ALTO">
      <formula>NOT(ISERROR(SEARCH("ALTO",J31)))</formula>
    </cfRule>
    <cfRule type="containsText" dxfId="105" priority="3" operator="containsText" text="MODERADO">
      <formula>NOT(ISERROR(SEARCH("MODERADO",J31)))</formula>
    </cfRule>
    <cfRule type="containsText" dxfId="104" priority="4" operator="containsText" text="BAJO">
      <formula>NOT(ISERROR(SEARCH("BAJO",J31)))</formula>
    </cfRule>
  </conditionalFormatting>
  <dataValidations count="15">
    <dataValidation type="list" allowBlank="1" showInputMessage="1" showErrorMessage="1" sqref="G10:G37" xr:uid="{E53FFEFA-9F23-41D5-940C-33969F577A20}">
      <formula1>$AL$1:$AL$5</formula1>
    </dataValidation>
    <dataValidation type="list" allowBlank="1" showInputMessage="1" showErrorMessage="1" sqref="H10:H37" xr:uid="{25EB3D28-2054-495F-B112-BE00E34527A6}">
      <formula1>$AL$10:$AL$12</formula1>
    </dataValidation>
    <dataValidation type="list" allowBlank="1" showInputMessage="1" showErrorMessage="1" sqref="M16 M23 M30 M37" xr:uid="{1C0AAA64-869F-4DB0-AAC7-744A47A3D6D9}">
      <formula1>$AH$7:$AJ$7</formula1>
    </dataValidation>
    <dataValidation type="list" allowBlank="1" showInputMessage="1" showErrorMessage="1" sqref="M10 M17 M24 M31" xr:uid="{942B2531-DB0A-4E82-9A13-72126C995434}">
      <formula1>$AH$2:$AH$3</formula1>
    </dataValidation>
    <dataValidation type="list" allowBlank="1" showInputMessage="1" showErrorMessage="1" sqref="M11 M18 M25 M32" xr:uid="{97501EF2-8774-4E09-A941-0703BADED5F6}">
      <formula1>$AH$4:$AI$4</formula1>
    </dataValidation>
    <dataValidation type="list" allowBlank="1" showInputMessage="1" showErrorMessage="1" sqref="M12 M19 M26 M33" xr:uid="{4CD9BA57-8A68-4FF2-BCAF-9D263CCE94D0}">
      <formula1>#REF!</formula1>
    </dataValidation>
    <dataValidation type="list" allowBlank="1" showInputMessage="1" showErrorMessage="1" sqref="M14 M21 M28 M35" xr:uid="{0339FC49-15FC-44EC-B375-1F5622E69A76}">
      <formula1>$AH$5:$AI$5</formula1>
    </dataValidation>
    <dataValidation type="list" allowBlank="1" showInputMessage="1" showErrorMessage="1" sqref="M15 M22 M29 M36" xr:uid="{BCF419A8-4D29-4ECE-883F-62FEB068A282}">
      <formula1>$AH$6:$AI$6</formula1>
    </dataValidation>
    <dataValidation type="list" allowBlank="1" showInputMessage="1" showErrorMessage="1" sqref="P10 P17 P24 P31" xr:uid="{941003F3-BE4B-48D1-A590-F8C9E6EED96D}">
      <formula1>$AH$8:$AJ$8</formula1>
    </dataValidation>
    <dataValidation type="list" allowBlank="1" showInputMessage="1" showErrorMessage="1" sqref="V10:V37" xr:uid="{FBB28BB4-63DF-4F56-9C81-584303A111B5}">
      <formula1>$AI$12:$AK$12</formula1>
    </dataValidation>
    <dataValidation type="list" allowBlank="1" showInputMessage="1" showErrorMessage="1" sqref="D10:D37" xr:uid="{E3337B8C-220D-4758-9084-9B2316D41216}">
      <formula1>$AJ$13:$AK$13</formula1>
    </dataValidation>
    <dataValidation type="list" allowBlank="1" showInputMessage="1" showErrorMessage="1" sqref="T10 S10:S11 T17 S17:S18 T24 S24:S25 T31 S31:S32" xr:uid="{D33A330F-8C4D-4945-82E9-BD1B2A4D18FC}">
      <formula1>$AH$13:$AH$15</formula1>
    </dataValidation>
    <dataValidation type="list" allowBlank="1" showInputMessage="1" showErrorMessage="1" sqref="AA10:AA37" xr:uid="{9C1553FB-7A02-4398-9A74-D6F5D3D2E8EA}">
      <formula1>$AN$10:$AN$11</formula1>
    </dataValidation>
    <dataValidation type="list" allowBlank="1" showInputMessage="1" showErrorMessage="1" sqref="M13 M20 M27 M34" xr:uid="{57377E13-C46A-4017-BDB1-4A5675316BFB}">
      <formula1>$AJ$14:$AL$14</formula1>
    </dataValidation>
    <dataValidation type="list" allowBlank="1" showInputMessage="1" showErrorMessage="1" sqref="U10:U37" xr:uid="{5785E26B-A644-462C-BF80-F82552ACB0F5}">
      <formula1>$AO$8:$AO$49</formula1>
    </dataValidation>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68E87-67E3-4FBF-B71A-11F494215E3C}">
  <dimension ref="A1:AP29"/>
  <sheetViews>
    <sheetView zoomScale="55" zoomScaleNormal="55" workbookViewId="0">
      <selection activeCell="D10" sqref="D10:D16"/>
    </sheetView>
  </sheetViews>
  <sheetFormatPr baseColWidth="10" defaultRowHeight="15" x14ac:dyDescent="0.25"/>
  <cols>
    <col min="1" max="6" width="32.5703125" style="34" customWidth="1"/>
    <col min="7" max="8" width="20.85546875" style="34" customWidth="1"/>
    <col min="9" max="9" width="20.85546875" style="34" hidden="1" customWidth="1"/>
    <col min="10" max="10" width="25.42578125" style="34" customWidth="1"/>
    <col min="11" max="11" width="59.140625" style="34" customWidth="1"/>
    <col min="12" max="12" width="53.7109375" style="34" customWidth="1"/>
    <col min="13" max="13" width="24.140625" style="34" bestFit="1" customWidth="1"/>
    <col min="14" max="14" width="0" style="34" hidden="1" customWidth="1"/>
    <col min="15" max="17" width="17.42578125" style="34" customWidth="1"/>
    <col min="18" max="18" width="19.7109375" style="34" customWidth="1"/>
    <col min="19" max="21" width="25.140625" style="34" customWidth="1"/>
    <col min="22" max="22" width="16.5703125" style="34" customWidth="1"/>
    <col min="23" max="31" width="25.42578125" style="34" customWidth="1"/>
    <col min="32" max="33" width="34.85546875" style="34" customWidth="1"/>
    <col min="34" max="41" width="11.42578125" style="34" hidden="1" customWidth="1"/>
    <col min="42" max="42" width="0" style="34" hidden="1" customWidth="1"/>
    <col min="43" max="16384" width="11.42578125" style="34"/>
  </cols>
  <sheetData>
    <row r="1" spans="1:42" ht="27" customHeight="1" x14ac:dyDescent="0.25">
      <c r="A1" s="91"/>
      <c r="B1" s="174" t="s">
        <v>0</v>
      </c>
      <c r="C1" s="175"/>
      <c r="D1" s="175"/>
      <c r="E1" s="176"/>
      <c r="F1" s="174" t="s">
        <v>1</v>
      </c>
      <c r="G1" s="175"/>
      <c r="H1" s="175"/>
      <c r="I1" s="175"/>
      <c r="J1" s="175"/>
      <c r="K1" s="175"/>
      <c r="L1" s="175"/>
      <c r="M1" s="175"/>
      <c r="N1" s="175"/>
      <c r="O1" s="175"/>
      <c r="P1" s="175"/>
      <c r="Q1" s="175"/>
      <c r="R1" s="175"/>
      <c r="S1" s="175"/>
      <c r="T1" s="175"/>
      <c r="U1" s="175"/>
      <c r="V1" s="175"/>
      <c r="W1" s="175"/>
      <c r="X1" s="175"/>
      <c r="Y1" s="175"/>
      <c r="Z1" s="175"/>
      <c r="AA1" s="175"/>
      <c r="AB1" s="175"/>
      <c r="AC1" s="176"/>
      <c r="AD1" s="159" t="s">
        <v>2</v>
      </c>
      <c r="AE1" s="160"/>
      <c r="AF1" s="159" t="s">
        <v>147</v>
      </c>
      <c r="AG1" s="160"/>
      <c r="AH1" s="36"/>
      <c r="AI1" s="36"/>
      <c r="AJ1" s="36"/>
      <c r="AK1" s="36" t="s">
        <v>3</v>
      </c>
      <c r="AL1" s="36" t="s">
        <v>9</v>
      </c>
      <c r="AM1" s="36"/>
      <c r="AN1" s="36" t="s">
        <v>5</v>
      </c>
      <c r="AO1" s="36"/>
      <c r="AP1" s="36"/>
    </row>
    <row r="2" spans="1:42" ht="27" customHeight="1" x14ac:dyDescent="0.25">
      <c r="A2" s="91"/>
      <c r="B2" s="177"/>
      <c r="C2" s="178"/>
      <c r="D2" s="178"/>
      <c r="E2" s="179"/>
      <c r="F2" s="177"/>
      <c r="G2" s="178"/>
      <c r="H2" s="178"/>
      <c r="I2" s="178"/>
      <c r="J2" s="178"/>
      <c r="K2" s="178"/>
      <c r="L2" s="178"/>
      <c r="M2" s="178"/>
      <c r="N2" s="178"/>
      <c r="O2" s="178"/>
      <c r="P2" s="178"/>
      <c r="Q2" s="178"/>
      <c r="R2" s="178"/>
      <c r="S2" s="178"/>
      <c r="T2" s="178"/>
      <c r="U2" s="178"/>
      <c r="V2" s="178"/>
      <c r="W2" s="178"/>
      <c r="X2" s="178"/>
      <c r="Y2" s="178"/>
      <c r="Z2" s="178"/>
      <c r="AA2" s="178"/>
      <c r="AB2" s="178"/>
      <c r="AC2" s="179"/>
      <c r="AD2" s="159" t="s">
        <v>6</v>
      </c>
      <c r="AE2" s="160"/>
      <c r="AF2" s="180" t="s">
        <v>149</v>
      </c>
      <c r="AG2" s="181"/>
      <c r="AH2" s="36" t="s">
        <v>7</v>
      </c>
      <c r="AI2" s="36" t="s">
        <v>8</v>
      </c>
      <c r="AJ2" s="36"/>
      <c r="AK2" s="36"/>
      <c r="AL2" s="36" t="s">
        <v>16</v>
      </c>
      <c r="AM2" s="36"/>
      <c r="AN2" s="36" t="s">
        <v>10</v>
      </c>
      <c r="AO2" s="36"/>
      <c r="AP2" s="36"/>
    </row>
    <row r="3" spans="1:42" ht="27" customHeight="1" x14ac:dyDescent="0.25">
      <c r="A3" s="91"/>
      <c r="B3" s="174" t="s">
        <v>11</v>
      </c>
      <c r="C3" s="175"/>
      <c r="D3" s="175"/>
      <c r="E3" s="176"/>
      <c r="F3" s="174" t="s">
        <v>12</v>
      </c>
      <c r="G3" s="175"/>
      <c r="H3" s="175"/>
      <c r="I3" s="175"/>
      <c r="J3" s="175"/>
      <c r="K3" s="175"/>
      <c r="L3" s="175"/>
      <c r="M3" s="175"/>
      <c r="N3" s="175"/>
      <c r="O3" s="175"/>
      <c r="P3" s="175"/>
      <c r="Q3" s="175"/>
      <c r="R3" s="175"/>
      <c r="S3" s="175"/>
      <c r="T3" s="175"/>
      <c r="U3" s="175"/>
      <c r="V3" s="175"/>
      <c r="W3" s="175"/>
      <c r="X3" s="175"/>
      <c r="Y3" s="175"/>
      <c r="Z3" s="175"/>
      <c r="AA3" s="175"/>
      <c r="AB3" s="175"/>
      <c r="AC3" s="176"/>
      <c r="AD3" s="159" t="s">
        <v>13</v>
      </c>
      <c r="AE3" s="160"/>
      <c r="AF3" s="159" t="s">
        <v>148</v>
      </c>
      <c r="AG3" s="160"/>
      <c r="AH3" s="36" t="s">
        <v>14</v>
      </c>
      <c r="AI3" s="36" t="s">
        <v>15</v>
      </c>
      <c r="AJ3" s="36"/>
      <c r="AK3" s="36"/>
      <c r="AL3" s="36" t="s">
        <v>22</v>
      </c>
      <c r="AM3" s="36"/>
      <c r="AN3" s="36" t="s">
        <v>17</v>
      </c>
      <c r="AO3" s="36"/>
      <c r="AP3" s="36"/>
    </row>
    <row r="4" spans="1:42" ht="27" customHeight="1" x14ac:dyDescent="0.25">
      <c r="A4" s="91"/>
      <c r="B4" s="177"/>
      <c r="C4" s="178"/>
      <c r="D4" s="178"/>
      <c r="E4" s="179"/>
      <c r="F4" s="177"/>
      <c r="G4" s="178"/>
      <c r="H4" s="178"/>
      <c r="I4" s="178"/>
      <c r="J4" s="178"/>
      <c r="K4" s="178"/>
      <c r="L4" s="178"/>
      <c r="M4" s="178"/>
      <c r="N4" s="178"/>
      <c r="O4" s="178"/>
      <c r="P4" s="178"/>
      <c r="Q4" s="178"/>
      <c r="R4" s="178"/>
      <c r="S4" s="178"/>
      <c r="T4" s="178"/>
      <c r="U4" s="178"/>
      <c r="V4" s="178"/>
      <c r="W4" s="178"/>
      <c r="X4" s="178"/>
      <c r="Y4" s="178"/>
      <c r="Z4" s="178"/>
      <c r="AA4" s="178"/>
      <c r="AB4" s="178"/>
      <c r="AC4" s="179"/>
      <c r="AD4" s="159" t="s">
        <v>18</v>
      </c>
      <c r="AE4" s="160"/>
      <c r="AF4" s="161">
        <v>43846</v>
      </c>
      <c r="AG4" s="160"/>
      <c r="AH4" s="36" t="s">
        <v>19</v>
      </c>
      <c r="AI4" s="36" t="s">
        <v>20</v>
      </c>
      <c r="AJ4" s="36"/>
      <c r="AK4" s="36" t="s">
        <v>21</v>
      </c>
      <c r="AL4" s="36" t="s">
        <v>150</v>
      </c>
      <c r="AM4" s="36"/>
      <c r="AN4" s="36" t="s">
        <v>23</v>
      </c>
      <c r="AO4" s="36"/>
      <c r="AP4" s="36"/>
    </row>
    <row r="5" spans="1:42" x14ac:dyDescent="0.25">
      <c r="A5" s="162" t="s">
        <v>24</v>
      </c>
      <c r="B5" s="162"/>
      <c r="C5" s="163">
        <v>43850</v>
      </c>
      <c r="D5" s="164"/>
      <c r="E5" s="164"/>
      <c r="F5" s="164"/>
      <c r="G5" s="165"/>
      <c r="H5" s="166"/>
      <c r="I5" s="166"/>
      <c r="J5" s="166"/>
      <c r="K5" s="166"/>
      <c r="L5" s="167"/>
      <c r="M5" s="168" t="s">
        <v>26</v>
      </c>
      <c r="N5" s="169"/>
      <c r="O5" s="169"/>
      <c r="P5" s="169"/>
      <c r="Q5" s="169"/>
      <c r="R5" s="169"/>
      <c r="S5" s="169"/>
      <c r="T5" s="169"/>
      <c r="U5" s="169"/>
      <c r="V5" s="170"/>
      <c r="W5" s="37" t="s">
        <v>27</v>
      </c>
      <c r="X5" s="40" t="s">
        <v>155</v>
      </c>
      <c r="Y5" s="39" t="s">
        <v>28</v>
      </c>
      <c r="Z5" s="171"/>
      <c r="AA5" s="172"/>
      <c r="AB5" s="37" t="s">
        <v>29</v>
      </c>
      <c r="AC5" s="40"/>
      <c r="AD5" s="41" t="s">
        <v>30</v>
      </c>
      <c r="AE5" s="42"/>
      <c r="AF5" s="173"/>
      <c r="AG5" s="173"/>
      <c r="AH5" s="43" t="s">
        <v>31</v>
      </c>
      <c r="AI5" s="43" t="s">
        <v>32</v>
      </c>
      <c r="AJ5" s="43" t="s">
        <v>33</v>
      </c>
      <c r="AK5" s="43"/>
      <c r="AL5" s="43" t="s">
        <v>151</v>
      </c>
      <c r="AM5" s="43"/>
      <c r="AN5" s="43" t="s">
        <v>34</v>
      </c>
      <c r="AO5" s="43"/>
      <c r="AP5" s="43"/>
    </row>
    <row r="6" spans="1:42" x14ac:dyDescent="0.25">
      <c r="A6" s="144" t="s">
        <v>35</v>
      </c>
      <c r="B6" s="144"/>
      <c r="C6" s="144"/>
      <c r="D6" s="144"/>
      <c r="E6" s="144"/>
      <c r="F6" s="144"/>
      <c r="G6" s="145" t="s">
        <v>36</v>
      </c>
      <c r="H6" s="146"/>
      <c r="I6" s="146"/>
      <c r="J6" s="146"/>
      <c r="K6" s="146"/>
      <c r="L6" s="146"/>
      <c r="M6" s="146"/>
      <c r="N6" s="146"/>
      <c r="O6" s="146"/>
      <c r="P6" s="146"/>
      <c r="Q6" s="146"/>
      <c r="R6" s="146"/>
      <c r="S6" s="146"/>
      <c r="T6" s="146"/>
      <c r="U6" s="146"/>
      <c r="V6" s="146"/>
      <c r="W6" s="146"/>
      <c r="X6" s="153"/>
      <c r="Y6" s="146"/>
      <c r="Z6" s="146"/>
      <c r="AA6" s="146"/>
      <c r="AB6" s="147"/>
      <c r="AC6" s="150" t="s">
        <v>37</v>
      </c>
      <c r="AD6" s="155" t="s">
        <v>38</v>
      </c>
      <c r="AE6" s="156"/>
      <c r="AF6" s="156"/>
      <c r="AG6" s="156"/>
      <c r="AH6" s="36" t="s">
        <v>39</v>
      </c>
      <c r="AI6" s="36" t="s">
        <v>40</v>
      </c>
      <c r="AJ6" s="36"/>
      <c r="AK6" s="36"/>
      <c r="AL6" s="36"/>
      <c r="AM6" s="36"/>
      <c r="AN6" s="36" t="s">
        <v>41</v>
      </c>
      <c r="AO6" s="36"/>
      <c r="AP6" s="36"/>
    </row>
    <row r="7" spans="1:42" x14ac:dyDescent="0.25">
      <c r="A7" s="135" t="s">
        <v>42</v>
      </c>
      <c r="B7" s="133" t="s">
        <v>43</v>
      </c>
      <c r="C7" s="135" t="s">
        <v>44</v>
      </c>
      <c r="D7" s="135" t="s">
        <v>5</v>
      </c>
      <c r="E7" s="135" t="s">
        <v>45</v>
      </c>
      <c r="F7" s="149" t="s">
        <v>46</v>
      </c>
      <c r="G7" s="144" t="s">
        <v>47</v>
      </c>
      <c r="H7" s="144"/>
      <c r="I7" s="144"/>
      <c r="J7" s="144"/>
      <c r="K7" s="145" t="s">
        <v>48</v>
      </c>
      <c r="L7" s="146"/>
      <c r="M7" s="146"/>
      <c r="N7" s="146"/>
      <c r="O7" s="146"/>
      <c r="P7" s="146"/>
      <c r="Q7" s="146"/>
      <c r="R7" s="146"/>
      <c r="S7" s="146"/>
      <c r="T7" s="147"/>
      <c r="U7" s="145" t="s">
        <v>49</v>
      </c>
      <c r="V7" s="146"/>
      <c r="W7" s="146"/>
      <c r="X7" s="146"/>
      <c r="Y7" s="146"/>
      <c r="Z7" s="146"/>
      <c r="AA7" s="146"/>
      <c r="AB7" s="147"/>
      <c r="AC7" s="154"/>
      <c r="AD7" s="155"/>
      <c r="AE7" s="156"/>
      <c r="AF7" s="156"/>
      <c r="AG7" s="156"/>
      <c r="AH7" s="36" t="s">
        <v>50</v>
      </c>
      <c r="AI7" s="36" t="s">
        <v>51</v>
      </c>
      <c r="AJ7" s="36" t="s">
        <v>52</v>
      </c>
      <c r="AK7" s="44"/>
      <c r="AL7" s="44"/>
      <c r="AM7" s="44"/>
      <c r="AN7" s="44"/>
      <c r="AO7" s="44"/>
      <c r="AP7" s="44"/>
    </row>
    <row r="8" spans="1:42" x14ac:dyDescent="0.25">
      <c r="A8" s="135"/>
      <c r="B8" s="152"/>
      <c r="C8" s="135"/>
      <c r="D8" s="135"/>
      <c r="E8" s="135"/>
      <c r="F8" s="149"/>
      <c r="G8" s="148" t="s">
        <v>53</v>
      </c>
      <c r="H8" s="148"/>
      <c r="I8" s="148"/>
      <c r="J8" s="148"/>
      <c r="K8" s="131" t="s">
        <v>54</v>
      </c>
      <c r="L8" s="149" t="s">
        <v>55</v>
      </c>
      <c r="M8" s="149" t="s">
        <v>56</v>
      </c>
      <c r="N8" s="150" t="s">
        <v>57</v>
      </c>
      <c r="O8" s="135" t="s">
        <v>58</v>
      </c>
      <c r="P8" s="152" t="s">
        <v>59</v>
      </c>
      <c r="Q8" s="133" t="s">
        <v>60</v>
      </c>
      <c r="R8" s="135" t="s">
        <v>61</v>
      </c>
      <c r="S8" s="133" t="s">
        <v>62</v>
      </c>
      <c r="T8" s="133" t="s">
        <v>63</v>
      </c>
      <c r="U8" s="132" t="s">
        <v>64</v>
      </c>
      <c r="V8" s="135" t="s">
        <v>65</v>
      </c>
      <c r="W8" s="131" t="s">
        <v>66</v>
      </c>
      <c r="X8" s="133" t="s">
        <v>67</v>
      </c>
      <c r="Y8" s="135" t="s">
        <v>68</v>
      </c>
      <c r="Z8" s="135"/>
      <c r="AA8" s="135"/>
      <c r="AB8" s="135"/>
      <c r="AC8" s="154"/>
      <c r="AD8" s="157"/>
      <c r="AE8" s="158"/>
      <c r="AF8" s="158"/>
      <c r="AG8" s="158"/>
      <c r="AH8" s="44" t="s">
        <v>69</v>
      </c>
      <c r="AI8" s="44" t="s">
        <v>70</v>
      </c>
      <c r="AJ8" s="44" t="s">
        <v>71</v>
      </c>
      <c r="AK8" s="44"/>
      <c r="AL8" s="44" t="s">
        <v>72</v>
      </c>
      <c r="AM8" s="44"/>
      <c r="AN8" s="44"/>
      <c r="AO8" s="36" t="s">
        <v>73</v>
      </c>
      <c r="AP8" s="44"/>
    </row>
    <row r="9" spans="1:42" ht="38.25" x14ac:dyDescent="0.25">
      <c r="A9" s="133"/>
      <c r="B9" s="134"/>
      <c r="C9" s="133"/>
      <c r="D9" s="133"/>
      <c r="E9" s="133"/>
      <c r="F9" s="150"/>
      <c r="G9" s="45" t="s">
        <v>4</v>
      </c>
      <c r="H9" s="45" t="s">
        <v>3</v>
      </c>
      <c r="I9" s="45"/>
      <c r="J9" s="46" t="s">
        <v>74</v>
      </c>
      <c r="K9" s="132"/>
      <c r="L9" s="149"/>
      <c r="M9" s="149"/>
      <c r="N9" s="151"/>
      <c r="O9" s="135"/>
      <c r="P9" s="134"/>
      <c r="Q9" s="134"/>
      <c r="R9" s="135"/>
      <c r="S9" s="134"/>
      <c r="T9" s="134"/>
      <c r="U9" s="143"/>
      <c r="V9" s="135"/>
      <c r="W9" s="132"/>
      <c r="X9" s="134"/>
      <c r="Y9" s="47" t="s">
        <v>75</v>
      </c>
      <c r="Z9" s="47" t="s">
        <v>76</v>
      </c>
      <c r="AA9" s="48" t="s">
        <v>77</v>
      </c>
      <c r="AB9" s="48" t="s">
        <v>78</v>
      </c>
      <c r="AC9" s="151"/>
      <c r="AD9" s="50" t="s">
        <v>79</v>
      </c>
      <c r="AE9" s="50" t="s">
        <v>80</v>
      </c>
      <c r="AF9" s="50" t="s">
        <v>81</v>
      </c>
      <c r="AG9" s="47" t="s">
        <v>82</v>
      </c>
      <c r="AH9" s="44" t="s">
        <v>83</v>
      </c>
      <c r="AI9" s="44" t="s">
        <v>15</v>
      </c>
      <c r="AJ9" s="44"/>
      <c r="AK9" s="44"/>
      <c r="AL9" s="44" t="s">
        <v>84</v>
      </c>
      <c r="AM9" s="44"/>
      <c r="AN9" s="44"/>
      <c r="AO9" s="36" t="s">
        <v>85</v>
      </c>
      <c r="AP9" s="44"/>
    </row>
    <row r="10" spans="1:42" ht="41.25" customHeight="1" x14ac:dyDescent="0.25">
      <c r="A10" s="137" t="s">
        <v>281</v>
      </c>
      <c r="B10" s="137" t="s">
        <v>282</v>
      </c>
      <c r="C10" s="97" t="s">
        <v>283</v>
      </c>
      <c r="D10" s="259" t="s">
        <v>86</v>
      </c>
      <c r="E10" s="97" t="s">
        <v>284</v>
      </c>
      <c r="F10" s="97" t="s">
        <v>285</v>
      </c>
      <c r="G10" s="183" t="s">
        <v>9</v>
      </c>
      <c r="H10" s="183" t="s">
        <v>21</v>
      </c>
      <c r="I10" s="14" t="str">
        <f>CONCATENATE(G10,H10)</f>
        <v>RARA VEZMODERADO</v>
      </c>
      <c r="J10" s="121" t="str">
        <f>I11</f>
        <v>1. MODERADO</v>
      </c>
      <c r="K10" s="216" t="s">
        <v>286</v>
      </c>
      <c r="L10" s="67" t="s">
        <v>87</v>
      </c>
      <c r="M10" s="16" t="s">
        <v>7</v>
      </c>
      <c r="N10" s="52">
        <f>IF(M10="ASIGNADO",15,IF(M10="NO ASIGNADO",0,""))</f>
        <v>15</v>
      </c>
      <c r="O10" s="125">
        <f>SUM(N10:N16)</f>
        <v>85</v>
      </c>
      <c r="P10" s="127" t="s">
        <v>69</v>
      </c>
      <c r="Q10" s="255">
        <f>IF(Q13="DÉBIL",0,IF(Q13="MODERADO",50,IF(Q13="FUERTE",100,"")))</f>
        <v>0</v>
      </c>
      <c r="R10" s="196"/>
      <c r="S10" s="247" t="s">
        <v>96</v>
      </c>
      <c r="T10" s="247" t="s">
        <v>96</v>
      </c>
      <c r="U10" s="116" t="s">
        <v>94</v>
      </c>
      <c r="V10" s="117" t="s">
        <v>104</v>
      </c>
      <c r="W10" s="97">
        <v>2018</v>
      </c>
      <c r="X10" s="97" t="s">
        <v>287</v>
      </c>
      <c r="Y10" s="216" t="s">
        <v>288</v>
      </c>
      <c r="Z10" s="245">
        <v>44196</v>
      </c>
      <c r="AA10" s="108" t="s">
        <v>90</v>
      </c>
      <c r="AB10" s="97" t="s">
        <v>289</v>
      </c>
      <c r="AC10" s="190"/>
      <c r="AD10" s="97"/>
      <c r="AE10" s="95" t="s">
        <v>290</v>
      </c>
      <c r="AF10" s="97" t="s">
        <v>291</v>
      </c>
      <c r="AG10" s="97"/>
      <c r="AH10" s="36" t="s">
        <v>91</v>
      </c>
      <c r="AI10" s="36" t="s">
        <v>92</v>
      </c>
      <c r="AJ10" s="36" t="s">
        <v>21</v>
      </c>
      <c r="AK10" s="36" t="s">
        <v>73</v>
      </c>
      <c r="AL10" s="36" t="s">
        <v>21</v>
      </c>
      <c r="AM10" s="36"/>
      <c r="AN10" s="36" t="s">
        <v>93</v>
      </c>
      <c r="AO10" s="36" t="s">
        <v>94</v>
      </c>
      <c r="AP10" s="36"/>
    </row>
    <row r="11" spans="1:42" ht="55.5" customHeight="1" x14ac:dyDescent="0.25">
      <c r="A11" s="138"/>
      <c r="B11" s="138"/>
      <c r="C11" s="84"/>
      <c r="D11" s="260"/>
      <c r="E11" s="84"/>
      <c r="F11" s="84"/>
      <c r="G11" s="262"/>
      <c r="H11" s="262"/>
      <c r="I11" s="14" t="str">
        <f>IF(I10="RARA VEZINSIGNIFICANTE","1. BAJO",IF(I10="RARA VEZMENOR","2. BAJO",IF(I10="IMPROBABLEINSIGNIFICANTE","3. BAJO",IF(I10="IMPROBABLEMENOR","4. BAJO",IF(I10="POSIBLEINSIGNIFICANTE","5. BAJO",IF(I10="RARA VEZMODERADO","1. MODERADO",IF(I10="IMPROBABLEMODERADO","2. MODERADO",IF(I10="POSIBLEMENOR","3. MODERADO",IF(I10="PROBABLEINSIGNIFICANTE","4. MODERADO",IF(I10="RARA VEZMAYOR","1. ALTO",IF(I10="IMPROBABLEMAYOR","2. ALTO",IF(I10="POSIBLEMODERADO","3. ALTO",IF(I10="PROBABLEMENOR","4. ALTO",IF(I10="PROBABLEMODERADO","5. ALTO",IF(I10="CASI SEGUROINSIGNIFICANTE","6. ALTO",IF(I10="CASI SEGUROMENOR","7. ALTO",IF(I10="RARA VEZCATASTRÓFICO","1. EXTREMO",IF(I10="IMPROBABLECATASTRÓFICO","2. EXTREMO",IF(I10="POSIBLEMAYOR","3. EXTREMO",IF(I10="POSIBLECATASTRÓFICO","4. EXTREMO",IF(I10="PROBABLEMAYOR","5. EXTREMO",IF(I10="PROBABLECATASTRÓFICO","6. EXTREMO",IF(I10="CASI SEGUROMODERADO","7. EXTREMO",IF(I10="CASI SEGUROMAYOR","8. EXTREMO",IF(I10="CASI SEGUROCATASTRÓFICO","9. EXTREMO","")))))))))))))))))))))))))</f>
        <v>1. MODERADO</v>
      </c>
      <c r="J11" s="122"/>
      <c r="K11" s="227"/>
      <c r="L11" s="68" t="s">
        <v>95</v>
      </c>
      <c r="M11" s="19" t="s">
        <v>19</v>
      </c>
      <c r="N11" s="56">
        <f>IF(M11="ADECUADO",15,IF(M11="INADECUADO",0,""))</f>
        <v>15</v>
      </c>
      <c r="O11" s="126"/>
      <c r="P11" s="128"/>
      <c r="Q11" s="256"/>
      <c r="R11" s="197"/>
      <c r="S11" s="248"/>
      <c r="T11" s="248"/>
      <c r="U11" s="249"/>
      <c r="V11" s="118"/>
      <c r="W11" s="84"/>
      <c r="X11" s="84"/>
      <c r="Y11" s="227"/>
      <c r="Z11" s="189"/>
      <c r="AA11" s="109"/>
      <c r="AB11" s="84"/>
      <c r="AC11" s="246"/>
      <c r="AD11" s="84"/>
      <c r="AE11" s="237"/>
      <c r="AF11" s="84"/>
      <c r="AG11" s="84"/>
      <c r="AH11" s="36" t="s">
        <v>88</v>
      </c>
      <c r="AI11" s="36" t="s">
        <v>96</v>
      </c>
      <c r="AJ11" s="36"/>
      <c r="AK11" s="36"/>
      <c r="AL11" s="36" t="s">
        <v>97</v>
      </c>
      <c r="AM11" s="36"/>
      <c r="AN11" s="36" t="s">
        <v>90</v>
      </c>
      <c r="AO11" s="36" t="s">
        <v>98</v>
      </c>
      <c r="AP11" s="36"/>
    </row>
    <row r="12" spans="1:42" ht="100.5" customHeight="1" x14ac:dyDescent="0.25">
      <c r="A12" s="138"/>
      <c r="B12" s="138"/>
      <c r="C12" s="84"/>
      <c r="D12" s="260"/>
      <c r="E12" s="85"/>
      <c r="F12" s="84"/>
      <c r="G12" s="262"/>
      <c r="H12" s="262"/>
      <c r="I12" s="14" t="str">
        <f>IF(OR(I11="1. BAJO",I11="2. BAJO",I11="3. BAJO",I11="4. BAJO",I11="5. BAJO"),"BAJO",IF(OR(I11="1. MODERADO",I11="2. MODERADO",I11="3. MODERADO",I11="4. MODERADO"),"MODERADO",IF(OR(I11="1. ALTO",I11="2. ALTO",I11="3. ALTO",I11="4. ALTO",I11="5. ALTO",I11="6. ALTO",I11="7. ALTO"),"ALTO",IF(OR(I11="1. EXTREMO",I11="2. EXTREMO",I11="3. EXTREMO",I11="4. EXTREMO",I11="5. EXTREMO",I11="6. EXTREMO",I11="7. EXTREMO",I11="8. EXTREMO",I11="9. EXTREMO"),"EXTREMO",""))))</f>
        <v>MODERADO</v>
      </c>
      <c r="J12" s="122"/>
      <c r="K12" s="227"/>
      <c r="L12" s="21" t="s">
        <v>99</v>
      </c>
      <c r="M12" s="19" t="s">
        <v>100</v>
      </c>
      <c r="N12" s="56">
        <f>IF(M12="OPORTUNA",15,IF(M12="INOPORTUNA",0,""))</f>
        <v>15</v>
      </c>
      <c r="O12" s="254"/>
      <c r="P12" s="128"/>
      <c r="Q12" s="257"/>
      <c r="R12" s="197"/>
      <c r="S12" s="58" t="s">
        <v>101</v>
      </c>
      <c r="T12" s="58" t="s">
        <v>102</v>
      </c>
      <c r="U12" s="249"/>
      <c r="V12" s="118"/>
      <c r="W12" s="84"/>
      <c r="X12" s="84"/>
      <c r="Y12" s="227"/>
      <c r="Z12" s="189"/>
      <c r="AA12" s="109"/>
      <c r="AB12" s="84"/>
      <c r="AC12" s="246"/>
      <c r="AD12" s="84"/>
      <c r="AE12" s="237"/>
      <c r="AF12" s="85"/>
      <c r="AG12" s="84"/>
      <c r="AH12" s="36" t="s">
        <v>89</v>
      </c>
      <c r="AI12" s="36" t="s">
        <v>103</v>
      </c>
      <c r="AJ12" s="36" t="s">
        <v>104</v>
      </c>
      <c r="AK12" s="36" t="s">
        <v>105</v>
      </c>
      <c r="AL12" s="36" t="s">
        <v>106</v>
      </c>
      <c r="AM12" s="36"/>
      <c r="AN12" s="36"/>
      <c r="AO12" s="36" t="s">
        <v>107</v>
      </c>
      <c r="AP12" s="36"/>
    </row>
    <row r="13" spans="1:42" ht="86.25" customHeight="1" x14ac:dyDescent="0.25">
      <c r="A13" s="138"/>
      <c r="B13" s="138"/>
      <c r="C13" s="84"/>
      <c r="D13" s="260"/>
      <c r="E13" s="23" t="s">
        <v>108</v>
      </c>
      <c r="F13" s="84"/>
      <c r="G13" s="262"/>
      <c r="H13" s="262"/>
      <c r="I13" s="14"/>
      <c r="J13" s="122"/>
      <c r="K13" s="227"/>
      <c r="L13" s="68" t="s">
        <v>109</v>
      </c>
      <c r="M13" s="19" t="s">
        <v>117</v>
      </c>
      <c r="N13" s="56">
        <f>IF(M13="PREVENIR",15,IF(M13="DETECTAR",10,IF(M13="NO ES UN CONTROL",0,"")))</f>
        <v>0</v>
      </c>
      <c r="O13" s="98" t="str">
        <f>IF(O10&lt;86,"DÉBIL",IF(O10&lt;96,"MODERADO",IF(O10&lt;101,"FUERTE","")))</f>
        <v>DÉBIL</v>
      </c>
      <c r="P13" s="128"/>
      <c r="Q13" s="101" t="str">
        <f>IF(AND(O13="FUERTE",P10="FUERTE (SIEMPRE SE EJECUTA)"),"FUERTE",IF(OR(O13="DÉBIL",P10="DÉBIL (NO SE EJECUTA)"),"DÉBIL",IF(OR(O13="MODERADO",P10="MODERADO (ALGUNAS VECES)"),"MODERADO")))</f>
        <v>DÉBIL</v>
      </c>
      <c r="R13" s="184" t="str">
        <f>IF(AND(O13="FUERTE",P10="FUERTE (SIEMPRE SE EJECUTA)"),"NO","SÍ")</f>
        <v>SÍ</v>
      </c>
      <c r="S13" s="103">
        <v>0</v>
      </c>
      <c r="T13" s="103">
        <v>1</v>
      </c>
      <c r="U13" s="249"/>
      <c r="V13" s="118"/>
      <c r="W13" s="84"/>
      <c r="X13" s="84"/>
      <c r="Y13" s="227"/>
      <c r="Z13" s="87"/>
      <c r="AA13" s="109"/>
      <c r="AB13" s="84"/>
      <c r="AC13" s="246"/>
      <c r="AD13" s="84"/>
      <c r="AE13" s="237"/>
      <c r="AF13" s="97" t="s">
        <v>292</v>
      </c>
      <c r="AG13" s="84"/>
      <c r="AH13" s="36" t="s">
        <v>88</v>
      </c>
      <c r="AI13" s="36"/>
      <c r="AJ13" s="36" t="s">
        <v>86</v>
      </c>
      <c r="AK13" s="36" t="s">
        <v>111</v>
      </c>
      <c r="AL13" s="36"/>
      <c r="AM13" s="36"/>
      <c r="AN13" s="36"/>
      <c r="AO13" s="36" t="s">
        <v>112</v>
      </c>
      <c r="AP13" s="36"/>
    </row>
    <row r="14" spans="1:42" ht="75.75" customHeight="1" x14ac:dyDescent="0.25">
      <c r="A14" s="138"/>
      <c r="B14" s="138"/>
      <c r="C14" s="84"/>
      <c r="D14" s="260"/>
      <c r="E14" s="216" t="s">
        <v>293</v>
      </c>
      <c r="F14" s="84"/>
      <c r="G14" s="262"/>
      <c r="H14" s="262"/>
      <c r="I14" s="14"/>
      <c r="J14" s="122"/>
      <c r="K14" s="227"/>
      <c r="L14" s="68" t="s">
        <v>113</v>
      </c>
      <c r="M14" s="19" t="s">
        <v>31</v>
      </c>
      <c r="N14" s="56">
        <f>IF(M14="CONFIABLE",15,IF(M14="NO CONFIABLE",0,""))</f>
        <v>15</v>
      </c>
      <c r="O14" s="99"/>
      <c r="P14" s="128"/>
      <c r="Q14" s="239"/>
      <c r="R14" s="184"/>
      <c r="S14" s="104"/>
      <c r="T14" s="104"/>
      <c r="U14" s="249"/>
      <c r="V14" s="118"/>
      <c r="W14" s="84"/>
      <c r="X14" s="84"/>
      <c r="Y14" s="227"/>
      <c r="Z14" s="23" t="s">
        <v>114</v>
      </c>
      <c r="AA14" s="109"/>
      <c r="AB14" s="84"/>
      <c r="AC14" s="246"/>
      <c r="AD14" s="84"/>
      <c r="AE14" s="237"/>
      <c r="AF14" s="84"/>
      <c r="AG14" s="84"/>
      <c r="AH14" s="36" t="s">
        <v>115</v>
      </c>
      <c r="AI14" s="36"/>
      <c r="AJ14" s="36" t="s">
        <v>116</v>
      </c>
      <c r="AK14" s="36" t="s">
        <v>110</v>
      </c>
      <c r="AL14" s="36" t="s">
        <v>117</v>
      </c>
      <c r="AM14" s="36"/>
      <c r="AN14" s="36"/>
      <c r="AO14" s="36" t="s">
        <v>118</v>
      </c>
      <c r="AP14" s="36"/>
    </row>
    <row r="15" spans="1:42" ht="66.75" customHeight="1" x14ac:dyDescent="0.25">
      <c r="A15" s="138"/>
      <c r="B15" s="138"/>
      <c r="C15" s="84"/>
      <c r="D15" s="260"/>
      <c r="E15" s="227"/>
      <c r="F15" s="84"/>
      <c r="G15" s="262"/>
      <c r="H15" s="262"/>
      <c r="I15" s="14"/>
      <c r="J15" s="122"/>
      <c r="K15" s="227"/>
      <c r="L15" s="68" t="s">
        <v>119</v>
      </c>
      <c r="M15" s="19" t="s">
        <v>39</v>
      </c>
      <c r="N15" s="56">
        <f>IF(M15="SE INVESTIGAN Y SE RESUELVEN OPORTUNAMENTE",15,IF(M15="NO SE INVESTIGAN Y SE RESUELVEN OPORTUNAMENTE",0,""))</f>
        <v>15</v>
      </c>
      <c r="O15" s="99"/>
      <c r="P15" s="128"/>
      <c r="Q15" s="239"/>
      <c r="R15" s="184"/>
      <c r="S15" s="104"/>
      <c r="T15" s="104"/>
      <c r="U15" s="249"/>
      <c r="V15" s="118"/>
      <c r="W15" s="84"/>
      <c r="X15" s="84"/>
      <c r="Y15" s="227"/>
      <c r="Z15" s="86" t="s">
        <v>294</v>
      </c>
      <c r="AA15" s="109"/>
      <c r="AB15" s="84"/>
      <c r="AC15" s="246"/>
      <c r="AD15" s="84"/>
      <c r="AE15" s="237"/>
      <c r="AF15" s="84"/>
      <c r="AG15" s="84"/>
      <c r="AH15" s="36" t="s">
        <v>96</v>
      </c>
      <c r="AI15" s="36"/>
      <c r="AJ15" s="36"/>
      <c r="AK15" s="36"/>
      <c r="AL15" s="36"/>
      <c r="AM15" s="36"/>
      <c r="AN15" s="36"/>
      <c r="AO15" s="36" t="s">
        <v>120</v>
      </c>
      <c r="AP15" s="36"/>
    </row>
    <row r="16" spans="1:42" ht="51" customHeight="1" x14ac:dyDescent="0.25">
      <c r="A16" s="258"/>
      <c r="B16" s="258"/>
      <c r="C16" s="85"/>
      <c r="D16" s="261"/>
      <c r="E16" s="228"/>
      <c r="F16" s="85"/>
      <c r="G16" s="263"/>
      <c r="H16" s="263"/>
      <c r="I16" s="14"/>
      <c r="J16" s="122"/>
      <c r="K16" s="228"/>
      <c r="L16" s="69" t="s">
        <v>121</v>
      </c>
      <c r="M16" s="25" t="s">
        <v>50</v>
      </c>
      <c r="N16" s="60">
        <f>IF(M16="COMPLETA",10,IF(M16="INCOMPLETA",5,IF(M16="NO EXISTE",0,"")))</f>
        <v>10</v>
      </c>
      <c r="O16" s="99"/>
      <c r="P16" s="129"/>
      <c r="Q16" s="240"/>
      <c r="R16" s="185"/>
      <c r="S16" s="241"/>
      <c r="T16" s="104"/>
      <c r="U16" s="250"/>
      <c r="V16" s="118"/>
      <c r="W16" s="85"/>
      <c r="X16" s="85"/>
      <c r="Y16" s="228"/>
      <c r="Z16" s="87"/>
      <c r="AA16" s="110"/>
      <c r="AB16" s="85"/>
      <c r="AC16" s="201"/>
      <c r="AD16" s="85"/>
      <c r="AE16" s="238"/>
      <c r="AF16" s="85"/>
      <c r="AG16" s="85"/>
      <c r="AH16" s="36"/>
      <c r="AI16" s="36"/>
      <c r="AJ16" s="36"/>
      <c r="AK16" s="36"/>
      <c r="AL16" s="36"/>
      <c r="AM16" s="36"/>
      <c r="AN16" s="36"/>
      <c r="AO16" s="36" t="s">
        <v>122</v>
      </c>
      <c r="AP16" s="36"/>
    </row>
    <row r="17" spans="1:42" ht="41.25" customHeight="1" x14ac:dyDescent="0.25">
      <c r="A17" s="137" t="s">
        <v>281</v>
      </c>
      <c r="B17" s="137" t="s">
        <v>282</v>
      </c>
      <c r="C17" s="97" t="s">
        <v>295</v>
      </c>
      <c r="D17" s="259" t="s">
        <v>86</v>
      </c>
      <c r="E17" s="97" t="s">
        <v>296</v>
      </c>
      <c r="F17" s="97" t="s">
        <v>297</v>
      </c>
      <c r="G17" s="183" t="s">
        <v>16</v>
      </c>
      <c r="H17" s="183" t="s">
        <v>97</v>
      </c>
      <c r="I17" s="14" t="str">
        <f>CONCATENATE(G17,H17)</f>
        <v>IMPROBABLEMAYOR</v>
      </c>
      <c r="J17" s="121" t="str">
        <f>I18</f>
        <v>2. ALTO</v>
      </c>
      <c r="K17" s="251" t="s">
        <v>298</v>
      </c>
      <c r="L17" s="67" t="s">
        <v>87</v>
      </c>
      <c r="M17" s="16" t="s">
        <v>7</v>
      </c>
      <c r="N17" s="52">
        <f>IF(M17="ASIGNADO",15,IF(M17="NO ASIGNADO",0,""))</f>
        <v>15</v>
      </c>
      <c r="O17" s="125">
        <f>SUM(N17:N23)</f>
        <v>85</v>
      </c>
      <c r="P17" s="127" t="s">
        <v>69</v>
      </c>
      <c r="Q17" s="255">
        <f>IF(Q20="DÉBIL",0,IF(Q20="MODERADO",50,IF(Q20="FUERTE",100,"")))</f>
        <v>0</v>
      </c>
      <c r="R17" s="196"/>
      <c r="S17" s="247" t="s">
        <v>96</v>
      </c>
      <c r="T17" s="247" t="s">
        <v>96</v>
      </c>
      <c r="U17" s="116" t="s">
        <v>118</v>
      </c>
      <c r="V17" s="117" t="s">
        <v>104</v>
      </c>
      <c r="W17" s="242" t="s">
        <v>299</v>
      </c>
      <c r="X17" s="97" t="s">
        <v>300</v>
      </c>
      <c r="Y17" s="216" t="s">
        <v>301</v>
      </c>
      <c r="Z17" s="245">
        <v>44196</v>
      </c>
      <c r="AA17" s="108" t="s">
        <v>90</v>
      </c>
      <c r="AB17" s="97" t="s">
        <v>302</v>
      </c>
      <c r="AC17" s="190"/>
      <c r="AD17" s="97"/>
      <c r="AE17" s="95" t="s">
        <v>303</v>
      </c>
      <c r="AF17" s="97" t="s">
        <v>304</v>
      </c>
      <c r="AG17" s="97"/>
      <c r="AH17" s="36" t="s">
        <v>91</v>
      </c>
      <c r="AI17" s="36" t="s">
        <v>92</v>
      </c>
      <c r="AJ17" s="36" t="s">
        <v>21</v>
      </c>
      <c r="AK17" s="36" t="s">
        <v>73</v>
      </c>
      <c r="AL17" s="36" t="s">
        <v>21</v>
      </c>
      <c r="AM17" s="36"/>
      <c r="AN17" s="36" t="s">
        <v>93</v>
      </c>
      <c r="AO17" s="36" t="s">
        <v>94</v>
      </c>
      <c r="AP17" s="36"/>
    </row>
    <row r="18" spans="1:42" ht="55.5" customHeight="1" x14ac:dyDescent="0.25">
      <c r="A18" s="138"/>
      <c r="B18" s="138"/>
      <c r="C18" s="84"/>
      <c r="D18" s="260"/>
      <c r="E18" s="84"/>
      <c r="F18" s="84"/>
      <c r="G18" s="262"/>
      <c r="H18" s="262"/>
      <c r="I18" s="14" t="str">
        <f>IF(I17="RARA VEZINSIGNIFICANTE","1. BAJO",IF(I17="RARA VEZMENOR","2. BAJO",IF(I17="IMPROBABLEINSIGNIFICANTE","3. BAJO",IF(I17="IMPROBABLEMENOR","4. BAJO",IF(I17="POSIBLEINSIGNIFICANTE","5. BAJO",IF(I17="RARA VEZMODERADO","1. MODERADO",IF(I17="IMPROBABLEMODERADO","2. MODERADO",IF(I17="POSIBLEMENOR","3. MODERADO",IF(I17="PROBABLEINSIGNIFICANTE","4. MODERADO",IF(I17="RARA VEZMAYOR","1. ALTO",IF(I17="IMPROBABLEMAYOR","2. ALTO",IF(I17="POSIBLEMODERADO","3. ALTO",IF(I17="PROBABLEMENOR","4. ALTO",IF(I17="PROBABLEMODERADO","5. ALTO",IF(I17="CASI SEGUROINSIGNIFICANTE","6. ALTO",IF(I17="CASI SEGUROMENOR","7. ALTO",IF(I17="RARA VEZCATASTRÓFICO","1. EXTREMO",IF(I17="IMPROBABLECATASTRÓFICO","2. EXTREMO",IF(I17="POSIBLEMAYOR","3. EXTREMO",IF(I17="POSIBLECATASTRÓFICO","4. EXTREMO",IF(I17="PROBABLEMAYOR","5. EXTREMO",IF(I17="PROBABLECATASTRÓFICO","6. EXTREMO",IF(I17="CASI SEGUROMODERADO","7. EXTREMO",IF(I17="CASI SEGUROMAYOR","8. EXTREMO",IF(I17="CASI SEGUROCATASTRÓFICO","9. EXTREMO","")))))))))))))))))))))))))</f>
        <v>2. ALTO</v>
      </c>
      <c r="J18" s="122"/>
      <c r="K18" s="252"/>
      <c r="L18" s="68" t="s">
        <v>95</v>
      </c>
      <c r="M18" s="19" t="s">
        <v>19</v>
      </c>
      <c r="N18" s="56">
        <f>IF(M18="ADECUADO",15,IF(M18="INADECUADO",0,""))</f>
        <v>15</v>
      </c>
      <c r="O18" s="126"/>
      <c r="P18" s="128"/>
      <c r="Q18" s="256"/>
      <c r="R18" s="197"/>
      <c r="S18" s="248"/>
      <c r="T18" s="248"/>
      <c r="U18" s="249"/>
      <c r="V18" s="118"/>
      <c r="W18" s="243"/>
      <c r="X18" s="84"/>
      <c r="Y18" s="227"/>
      <c r="Z18" s="189"/>
      <c r="AA18" s="109"/>
      <c r="AB18" s="84"/>
      <c r="AC18" s="246"/>
      <c r="AD18" s="189"/>
      <c r="AE18" s="237"/>
      <c r="AF18" s="84"/>
      <c r="AG18" s="84"/>
      <c r="AH18" s="36" t="s">
        <v>88</v>
      </c>
      <c r="AI18" s="36" t="s">
        <v>96</v>
      </c>
      <c r="AJ18" s="36"/>
      <c r="AK18" s="36"/>
      <c r="AL18" s="36" t="s">
        <v>97</v>
      </c>
      <c r="AM18" s="36"/>
      <c r="AN18" s="36" t="s">
        <v>90</v>
      </c>
      <c r="AO18" s="36" t="s">
        <v>98</v>
      </c>
      <c r="AP18" s="36"/>
    </row>
    <row r="19" spans="1:42" ht="69" customHeight="1" x14ac:dyDescent="0.25">
      <c r="A19" s="138"/>
      <c r="B19" s="138"/>
      <c r="C19" s="84"/>
      <c r="D19" s="260"/>
      <c r="E19" s="85"/>
      <c r="F19" s="84"/>
      <c r="G19" s="262"/>
      <c r="H19" s="262"/>
      <c r="I19" s="14" t="str">
        <f>IF(OR(I18="1. BAJO",I18="2. BAJO",I18="3. BAJO",I18="4. BAJO",I18="5. BAJO"),"BAJO",IF(OR(I18="1. MODERADO",I18="2. MODERADO",I18="3. MODERADO",I18="4. MODERADO"),"MODERADO",IF(OR(I18="1. ALTO",I18="2. ALTO",I18="3. ALTO",I18="4. ALTO",I18="5. ALTO",I18="6. ALTO",I18="7. ALTO"),"ALTO",IF(OR(I18="1. EXTREMO",I18="2. EXTREMO",I18="3. EXTREMO",I18="4. EXTREMO",I18="5. EXTREMO",I18="6. EXTREMO",I18="7. EXTREMO",I18="8. EXTREMO",I18="9. EXTREMO"),"EXTREMO",""))))</f>
        <v>ALTO</v>
      </c>
      <c r="J19" s="122"/>
      <c r="K19" s="252"/>
      <c r="L19" s="21" t="s">
        <v>99</v>
      </c>
      <c r="M19" s="19" t="s">
        <v>100</v>
      </c>
      <c r="N19" s="56">
        <f>IF(M19="OPORTUNA",15,IF(M19="INOPORTUNA",0,""))</f>
        <v>15</v>
      </c>
      <c r="O19" s="254"/>
      <c r="P19" s="128"/>
      <c r="Q19" s="257"/>
      <c r="R19" s="197"/>
      <c r="S19" s="58" t="s">
        <v>101</v>
      </c>
      <c r="T19" s="58" t="s">
        <v>102</v>
      </c>
      <c r="U19" s="249"/>
      <c r="V19" s="118"/>
      <c r="W19" s="243"/>
      <c r="X19" s="84"/>
      <c r="Y19" s="227"/>
      <c r="Z19" s="189"/>
      <c r="AA19" s="109"/>
      <c r="AB19" s="84"/>
      <c r="AC19" s="246"/>
      <c r="AD19" s="189"/>
      <c r="AE19" s="237"/>
      <c r="AF19" s="85"/>
      <c r="AG19" s="84"/>
      <c r="AH19" s="36" t="s">
        <v>89</v>
      </c>
      <c r="AI19" s="36" t="s">
        <v>103</v>
      </c>
      <c r="AJ19" s="36" t="s">
        <v>104</v>
      </c>
      <c r="AK19" s="36" t="s">
        <v>105</v>
      </c>
      <c r="AL19" s="36" t="s">
        <v>106</v>
      </c>
      <c r="AM19" s="36"/>
      <c r="AN19" s="36"/>
      <c r="AO19" s="36" t="s">
        <v>107</v>
      </c>
      <c r="AP19" s="36"/>
    </row>
    <row r="20" spans="1:42" ht="86.25" customHeight="1" x14ac:dyDescent="0.25">
      <c r="A20" s="138"/>
      <c r="B20" s="138"/>
      <c r="C20" s="84"/>
      <c r="D20" s="260"/>
      <c r="E20" s="23" t="s">
        <v>108</v>
      </c>
      <c r="F20" s="84"/>
      <c r="G20" s="262"/>
      <c r="H20" s="262"/>
      <c r="I20" s="14"/>
      <c r="J20" s="122"/>
      <c r="K20" s="252"/>
      <c r="L20" s="68" t="s">
        <v>109</v>
      </c>
      <c r="M20" s="70" t="s">
        <v>117</v>
      </c>
      <c r="N20" s="56">
        <f>IF(M20="PREVENIR",15,IF(M20="DETECTAR",10,IF(M20="NO ES UN CONTROL",0,"")))</f>
        <v>0</v>
      </c>
      <c r="O20" s="98" t="str">
        <f>IF(O17&lt;86,"DÉBIL",IF(O17&lt;96,"MODERADO",IF(O17&lt;101,"FUERTE","")))</f>
        <v>DÉBIL</v>
      </c>
      <c r="P20" s="128"/>
      <c r="Q20" s="101" t="str">
        <f>IF(AND(O20="FUERTE",P17="FUERTE (SIEMPRE SE EJECUTA)"),"FUERTE",IF(OR(O20="DÉBIL",P17="DÉBIL (NO SE EJECUTA)"),"DÉBIL",IF(OR(O20="MODERADO",P17="MODERADO (ALGUNAS VECES)"),"MODERADO")))</f>
        <v>DÉBIL</v>
      </c>
      <c r="R20" s="184" t="str">
        <f>IF(AND(O20="FUERTE",P17="FUERTE (SIEMPRE SE EJECUTA)"),"NO","SÍ")</f>
        <v>SÍ</v>
      </c>
      <c r="S20" s="103">
        <v>1</v>
      </c>
      <c r="T20" s="103">
        <v>1</v>
      </c>
      <c r="U20" s="249"/>
      <c r="V20" s="118"/>
      <c r="W20" s="243"/>
      <c r="X20" s="84"/>
      <c r="Y20" s="227"/>
      <c r="Z20" s="87"/>
      <c r="AA20" s="109"/>
      <c r="AB20" s="84"/>
      <c r="AC20" s="246"/>
      <c r="AD20" s="189"/>
      <c r="AE20" s="237"/>
      <c r="AF20" s="242" t="s">
        <v>305</v>
      </c>
      <c r="AG20" s="84"/>
      <c r="AH20" s="36" t="s">
        <v>88</v>
      </c>
      <c r="AI20" s="36"/>
      <c r="AJ20" s="36" t="s">
        <v>86</v>
      </c>
      <c r="AK20" s="36" t="s">
        <v>111</v>
      </c>
      <c r="AL20" s="36"/>
      <c r="AM20" s="36"/>
      <c r="AN20" s="36"/>
      <c r="AO20" s="36" t="s">
        <v>112</v>
      </c>
      <c r="AP20" s="36"/>
    </row>
    <row r="21" spans="1:42" ht="75.75" customHeight="1" x14ac:dyDescent="0.25">
      <c r="A21" s="138"/>
      <c r="B21" s="138"/>
      <c r="C21" s="84"/>
      <c r="D21" s="260"/>
      <c r="E21" s="216" t="s">
        <v>306</v>
      </c>
      <c r="F21" s="84"/>
      <c r="G21" s="262"/>
      <c r="H21" s="262"/>
      <c r="I21" s="14"/>
      <c r="J21" s="122"/>
      <c r="K21" s="252"/>
      <c r="L21" s="68" t="s">
        <v>113</v>
      </c>
      <c r="M21" s="19" t="s">
        <v>31</v>
      </c>
      <c r="N21" s="56">
        <f>IF(M21="CONFIABLE",15,IF(M21="NO CONFIABLE",0,""))</f>
        <v>15</v>
      </c>
      <c r="O21" s="99"/>
      <c r="P21" s="128"/>
      <c r="Q21" s="239"/>
      <c r="R21" s="184"/>
      <c r="S21" s="104"/>
      <c r="T21" s="104"/>
      <c r="U21" s="249"/>
      <c r="V21" s="118"/>
      <c r="W21" s="243"/>
      <c r="X21" s="84"/>
      <c r="Y21" s="227"/>
      <c r="Z21" s="23" t="s">
        <v>114</v>
      </c>
      <c r="AA21" s="109"/>
      <c r="AB21" s="84"/>
      <c r="AC21" s="246"/>
      <c r="AD21" s="189"/>
      <c r="AE21" s="237"/>
      <c r="AF21" s="243"/>
      <c r="AG21" s="84"/>
      <c r="AH21" s="36" t="s">
        <v>115</v>
      </c>
      <c r="AI21" s="36"/>
      <c r="AJ21" s="36" t="s">
        <v>116</v>
      </c>
      <c r="AK21" s="36" t="s">
        <v>110</v>
      </c>
      <c r="AL21" s="36" t="s">
        <v>117</v>
      </c>
      <c r="AM21" s="36"/>
      <c r="AN21" s="36"/>
      <c r="AO21" s="36" t="s">
        <v>118</v>
      </c>
      <c r="AP21" s="36"/>
    </row>
    <row r="22" spans="1:42" ht="66.75" customHeight="1" x14ac:dyDescent="0.25">
      <c r="A22" s="138"/>
      <c r="B22" s="138"/>
      <c r="C22" s="84"/>
      <c r="D22" s="260"/>
      <c r="E22" s="227"/>
      <c r="F22" s="84"/>
      <c r="G22" s="262"/>
      <c r="H22" s="262"/>
      <c r="I22" s="14"/>
      <c r="J22" s="122"/>
      <c r="K22" s="252"/>
      <c r="L22" s="68" t="s">
        <v>119</v>
      </c>
      <c r="M22" s="19" t="s">
        <v>39</v>
      </c>
      <c r="N22" s="56">
        <f>IF(M22="SE INVESTIGAN Y SE RESUELVEN OPORTUNAMENTE",15,IF(M22="NO SE INVESTIGAN Y SE RESUELVEN OPORTUNAMENTE",0,""))</f>
        <v>15</v>
      </c>
      <c r="O22" s="99"/>
      <c r="P22" s="128"/>
      <c r="Q22" s="239"/>
      <c r="R22" s="184"/>
      <c r="S22" s="104"/>
      <c r="T22" s="104"/>
      <c r="U22" s="249"/>
      <c r="V22" s="118"/>
      <c r="W22" s="243"/>
      <c r="X22" s="84"/>
      <c r="Y22" s="227"/>
      <c r="Z22" s="86" t="s">
        <v>294</v>
      </c>
      <c r="AA22" s="109"/>
      <c r="AB22" s="84"/>
      <c r="AC22" s="246"/>
      <c r="AD22" s="189"/>
      <c r="AE22" s="237"/>
      <c r="AF22" s="243"/>
      <c r="AG22" s="84"/>
      <c r="AH22" s="36" t="s">
        <v>96</v>
      </c>
      <c r="AI22" s="36"/>
      <c r="AJ22" s="36"/>
      <c r="AK22" s="36"/>
      <c r="AL22" s="36"/>
      <c r="AM22" s="36"/>
      <c r="AN22" s="36"/>
      <c r="AO22" s="36" t="s">
        <v>120</v>
      </c>
      <c r="AP22" s="36"/>
    </row>
    <row r="23" spans="1:42" ht="51" customHeight="1" x14ac:dyDescent="0.25">
      <c r="A23" s="258"/>
      <c r="B23" s="258"/>
      <c r="C23" s="85"/>
      <c r="D23" s="261"/>
      <c r="E23" s="228"/>
      <c r="F23" s="85"/>
      <c r="G23" s="263"/>
      <c r="H23" s="263"/>
      <c r="I23" s="14"/>
      <c r="J23" s="122"/>
      <c r="K23" s="253"/>
      <c r="L23" s="69" t="s">
        <v>121</v>
      </c>
      <c r="M23" s="25" t="s">
        <v>50</v>
      </c>
      <c r="N23" s="60">
        <f>IF(M23="COMPLETA",10,IF(M23="INCOMPLETA",5,IF(M23="NO EXISTE",0,"")))</f>
        <v>10</v>
      </c>
      <c r="O23" s="99"/>
      <c r="P23" s="129"/>
      <c r="Q23" s="240"/>
      <c r="R23" s="185"/>
      <c r="S23" s="241"/>
      <c r="T23" s="104"/>
      <c r="U23" s="250"/>
      <c r="V23" s="118"/>
      <c r="W23" s="244"/>
      <c r="X23" s="85"/>
      <c r="Y23" s="228"/>
      <c r="Z23" s="87"/>
      <c r="AA23" s="110"/>
      <c r="AB23" s="85"/>
      <c r="AC23" s="201"/>
      <c r="AD23" s="87"/>
      <c r="AE23" s="238"/>
      <c r="AF23" s="244"/>
      <c r="AG23" s="85"/>
      <c r="AH23" s="36"/>
      <c r="AI23" s="36"/>
      <c r="AJ23" s="36"/>
      <c r="AK23" s="36"/>
      <c r="AL23" s="36"/>
      <c r="AM23" s="36"/>
      <c r="AN23" s="36"/>
      <c r="AO23" s="36" t="s">
        <v>122</v>
      </c>
      <c r="AP23" s="36"/>
    </row>
    <row r="24" spans="1:42" ht="22.5" customHeight="1" x14ac:dyDescent="0.25">
      <c r="A24" s="229" t="s">
        <v>307</v>
      </c>
      <c r="B24" s="229"/>
      <c r="C24" s="229"/>
      <c r="D24" s="229"/>
      <c r="E24" s="229"/>
      <c r="F24" s="229"/>
      <c r="G24" s="229"/>
      <c r="H24" s="229"/>
      <c r="I24" s="229"/>
      <c r="J24" s="229"/>
      <c r="K24" s="229"/>
      <c r="L24" s="229"/>
      <c r="M24" s="229"/>
      <c r="N24" s="229"/>
      <c r="O24" s="229"/>
      <c r="P24" s="229"/>
      <c r="Q24" s="229"/>
      <c r="R24" s="229"/>
      <c r="S24" s="229"/>
      <c r="T24" s="229"/>
      <c r="U24" s="229"/>
      <c r="V24" s="229"/>
      <c r="W24" s="229"/>
      <c r="X24" s="229"/>
      <c r="Y24" s="229"/>
      <c r="Z24" s="229"/>
      <c r="AA24" s="229"/>
      <c r="AB24" s="229"/>
      <c r="AC24" s="229"/>
      <c r="AD24" s="229"/>
      <c r="AE24" s="229"/>
      <c r="AF24" s="229"/>
      <c r="AG24" s="229"/>
      <c r="AH24" s="229"/>
      <c r="AI24" s="36"/>
      <c r="AJ24" s="36"/>
      <c r="AK24" s="36"/>
      <c r="AL24" s="36"/>
      <c r="AM24" s="36"/>
      <c r="AN24" s="36"/>
      <c r="AO24" s="36"/>
      <c r="AP24" s="36"/>
    </row>
    <row r="25" spans="1:42" ht="30" customHeight="1" x14ac:dyDescent="0.25">
      <c r="A25" s="230" t="s">
        <v>125</v>
      </c>
      <c r="B25" s="231"/>
      <c r="C25" s="231"/>
      <c r="D25" s="231"/>
      <c r="E25" s="231"/>
      <c r="F25" s="231"/>
      <c r="G25" s="231"/>
      <c r="H25" s="231"/>
      <c r="I25" s="231"/>
      <c r="J25" s="231"/>
      <c r="K25" s="231"/>
      <c r="L25" s="231"/>
      <c r="M25" s="231"/>
      <c r="N25" s="231"/>
      <c r="O25" s="231"/>
      <c r="P25" s="231"/>
      <c r="Q25" s="231"/>
      <c r="R25" s="231"/>
      <c r="S25" s="231"/>
      <c r="T25" s="231"/>
      <c r="U25" s="231"/>
      <c r="V25" s="231"/>
      <c r="W25" s="231"/>
      <c r="X25" s="231"/>
      <c r="Y25" s="231"/>
      <c r="Z25" s="231"/>
      <c r="AA25" s="231"/>
      <c r="AB25" s="231"/>
      <c r="AC25" s="231"/>
      <c r="AD25" s="231"/>
      <c r="AE25" s="231"/>
      <c r="AF25" s="231"/>
      <c r="AG25" s="232"/>
      <c r="AH25" s="36"/>
      <c r="AI25" s="36"/>
      <c r="AJ25" s="36"/>
      <c r="AK25" s="36"/>
      <c r="AL25" s="36"/>
      <c r="AM25" s="36"/>
      <c r="AN25" s="36"/>
      <c r="AO25" s="36" t="s">
        <v>126</v>
      </c>
      <c r="AP25" s="36"/>
    </row>
    <row r="26" spans="1:42" ht="30" customHeight="1" x14ac:dyDescent="0.25">
      <c r="A26" s="233" t="s">
        <v>127</v>
      </c>
      <c r="B26" s="234"/>
      <c r="C26" s="233" t="s">
        <v>128</v>
      </c>
      <c r="D26" s="235"/>
      <c r="E26" s="235"/>
      <c r="F26" s="235"/>
      <c r="G26" s="235"/>
      <c r="H26" s="235"/>
      <c r="I26" s="235"/>
      <c r="J26" s="235"/>
      <c r="K26" s="235"/>
      <c r="L26" s="235"/>
      <c r="M26" s="235"/>
      <c r="N26" s="235"/>
      <c r="O26" s="235"/>
      <c r="P26" s="235"/>
      <c r="Q26" s="235"/>
      <c r="R26" s="235"/>
      <c r="S26" s="235"/>
      <c r="T26" s="235"/>
      <c r="U26" s="235"/>
      <c r="V26" s="235"/>
      <c r="W26" s="235"/>
      <c r="X26" s="235"/>
      <c r="Y26" s="234"/>
      <c r="Z26" s="159" t="s">
        <v>129</v>
      </c>
      <c r="AA26" s="236"/>
      <c r="AB26" s="236"/>
      <c r="AC26" s="160"/>
      <c r="AD26" s="159" t="s">
        <v>130</v>
      </c>
      <c r="AE26" s="236"/>
      <c r="AF26" s="236"/>
      <c r="AG26" s="160"/>
      <c r="AH26" s="36"/>
      <c r="AI26" s="36"/>
      <c r="AJ26" s="36"/>
      <c r="AK26" s="36"/>
      <c r="AL26" s="36"/>
      <c r="AM26" s="36"/>
      <c r="AN26" s="36"/>
      <c r="AO26" s="36" t="s">
        <v>131</v>
      </c>
      <c r="AP26" s="36"/>
    </row>
    <row r="27" spans="1:42" ht="30" customHeight="1" x14ac:dyDescent="0.25">
      <c r="A27" s="73" t="s">
        <v>132</v>
      </c>
      <c r="B27" s="74"/>
      <c r="C27" s="224" t="s">
        <v>133</v>
      </c>
      <c r="D27" s="225"/>
      <c r="E27" s="225"/>
      <c r="F27" s="225"/>
      <c r="G27" s="225"/>
      <c r="H27" s="225"/>
      <c r="I27" s="225"/>
      <c r="J27" s="225"/>
      <c r="K27" s="225"/>
      <c r="L27" s="225"/>
      <c r="M27" s="225"/>
      <c r="N27" s="225"/>
      <c r="O27" s="225"/>
      <c r="P27" s="225"/>
      <c r="Q27" s="225"/>
      <c r="R27" s="225"/>
      <c r="S27" s="225"/>
      <c r="T27" s="225"/>
      <c r="U27" s="225"/>
      <c r="V27" s="225"/>
      <c r="W27" s="225"/>
      <c r="X27" s="225"/>
      <c r="Y27" s="226"/>
      <c r="Z27" s="76"/>
      <c r="AA27" s="77"/>
      <c r="AB27" s="77"/>
      <c r="AC27" s="78"/>
      <c r="AD27" s="76"/>
      <c r="AE27" s="77"/>
      <c r="AF27" s="77"/>
      <c r="AG27" s="77"/>
      <c r="AH27" s="27"/>
      <c r="AI27" s="27"/>
      <c r="AJ27" s="27"/>
      <c r="AK27" s="27"/>
      <c r="AL27" s="27"/>
      <c r="AM27" s="27"/>
      <c r="AN27" s="27"/>
      <c r="AO27" s="36" t="s">
        <v>134</v>
      </c>
      <c r="AP27" s="27"/>
    </row>
    <row r="28" spans="1:42" ht="30" customHeight="1" x14ac:dyDescent="0.25">
      <c r="A28" s="73" t="s">
        <v>132</v>
      </c>
      <c r="B28" s="74"/>
      <c r="C28" s="73"/>
      <c r="D28" s="223"/>
      <c r="E28" s="223"/>
      <c r="F28" s="223"/>
      <c r="G28" s="223"/>
      <c r="H28" s="223"/>
      <c r="I28" s="223"/>
      <c r="J28" s="223"/>
      <c r="K28" s="223"/>
      <c r="L28" s="223"/>
      <c r="M28" s="223"/>
      <c r="N28" s="223"/>
      <c r="O28" s="223"/>
      <c r="P28" s="223"/>
      <c r="Q28" s="223"/>
      <c r="R28" s="223"/>
      <c r="S28" s="223"/>
      <c r="T28" s="223"/>
      <c r="U28" s="223"/>
      <c r="V28" s="223"/>
      <c r="W28" s="223"/>
      <c r="X28" s="223"/>
      <c r="Y28" s="74"/>
      <c r="Z28" s="76"/>
      <c r="AA28" s="77"/>
      <c r="AB28" s="77"/>
      <c r="AC28" s="78"/>
      <c r="AD28" s="76"/>
      <c r="AE28" s="77"/>
      <c r="AF28" s="77"/>
      <c r="AG28" s="78"/>
      <c r="AH28" s="27"/>
      <c r="AI28" s="27"/>
      <c r="AJ28" s="27"/>
      <c r="AK28" s="27"/>
      <c r="AL28" s="27"/>
      <c r="AM28" s="27"/>
      <c r="AN28" s="27"/>
      <c r="AO28" s="36" t="s">
        <v>135</v>
      </c>
      <c r="AP28" s="27"/>
    </row>
    <row r="29" spans="1:42" ht="30" customHeight="1" x14ac:dyDescent="0.25">
      <c r="A29" s="73" t="s">
        <v>132</v>
      </c>
      <c r="B29" s="74"/>
      <c r="C29" s="73"/>
      <c r="D29" s="223"/>
      <c r="E29" s="223"/>
      <c r="F29" s="223"/>
      <c r="G29" s="223"/>
      <c r="H29" s="223"/>
      <c r="I29" s="223"/>
      <c r="J29" s="223"/>
      <c r="K29" s="223"/>
      <c r="L29" s="223"/>
      <c r="M29" s="223"/>
      <c r="N29" s="223"/>
      <c r="O29" s="223"/>
      <c r="P29" s="223"/>
      <c r="Q29" s="223"/>
      <c r="R29" s="223"/>
      <c r="S29" s="223"/>
      <c r="T29" s="223"/>
      <c r="U29" s="223"/>
      <c r="V29" s="223"/>
      <c r="W29" s="223"/>
      <c r="X29" s="223"/>
      <c r="Y29" s="74"/>
      <c r="Z29" s="76"/>
      <c r="AA29" s="77"/>
      <c r="AB29" s="77"/>
      <c r="AC29" s="78"/>
      <c r="AD29" s="76"/>
      <c r="AE29" s="77"/>
      <c r="AF29" s="77"/>
      <c r="AG29" s="78"/>
      <c r="AH29" s="27"/>
      <c r="AI29" s="27"/>
      <c r="AJ29" s="27"/>
      <c r="AK29" s="27"/>
      <c r="AL29" s="27"/>
      <c r="AM29" s="27"/>
      <c r="AN29" s="27"/>
      <c r="AO29" s="36" t="s">
        <v>136</v>
      </c>
      <c r="AP29" s="27"/>
    </row>
  </sheetData>
  <mergeCells count="140">
    <mergeCell ref="AF3:AG3"/>
    <mergeCell ref="AD4:AE4"/>
    <mergeCell ref="AF4:AG4"/>
    <mergeCell ref="A5:B5"/>
    <mergeCell ref="C5:F5"/>
    <mergeCell ref="G5:L5"/>
    <mergeCell ref="M5:V5"/>
    <mergeCell ref="Z5:AA5"/>
    <mergeCell ref="AF5:AG5"/>
    <mergeCell ref="A1:A4"/>
    <mergeCell ref="B1:E2"/>
    <mergeCell ref="F1:AC2"/>
    <mergeCell ref="AD1:AE1"/>
    <mergeCell ref="AF1:AG1"/>
    <mergeCell ref="AD2:AE2"/>
    <mergeCell ref="AF2:AG2"/>
    <mergeCell ref="B3:E4"/>
    <mergeCell ref="F3:AC4"/>
    <mergeCell ref="AD3:AE3"/>
    <mergeCell ref="A6:F6"/>
    <mergeCell ref="G6:AB6"/>
    <mergeCell ref="AC6:AC9"/>
    <mergeCell ref="AD6:AG8"/>
    <mergeCell ref="A7:A9"/>
    <mergeCell ref="B7:B9"/>
    <mergeCell ref="C7:C9"/>
    <mergeCell ref="D7:D9"/>
    <mergeCell ref="E7:E9"/>
    <mergeCell ref="F7:F9"/>
    <mergeCell ref="G7:J7"/>
    <mergeCell ref="K7:T7"/>
    <mergeCell ref="U7:AB7"/>
    <mergeCell ref="G8:J8"/>
    <mergeCell ref="K8:K9"/>
    <mergeCell ref="L8:L9"/>
    <mergeCell ref="M8:M9"/>
    <mergeCell ref="N8:N9"/>
    <mergeCell ref="O8:O9"/>
    <mergeCell ref="P8:P9"/>
    <mergeCell ref="W8:W9"/>
    <mergeCell ref="X8:X9"/>
    <mergeCell ref="Y8:AB8"/>
    <mergeCell ref="A10:A16"/>
    <mergeCell ref="B10:B16"/>
    <mergeCell ref="C10:C16"/>
    <mergeCell ref="D10:D16"/>
    <mergeCell ref="E10:E12"/>
    <mergeCell ref="F10:F16"/>
    <mergeCell ref="G10:G16"/>
    <mergeCell ref="Q8:Q9"/>
    <mergeCell ref="R8:R9"/>
    <mergeCell ref="S8:S9"/>
    <mergeCell ref="T8:T9"/>
    <mergeCell ref="U8:U9"/>
    <mergeCell ref="V8:V9"/>
    <mergeCell ref="AD10:AD16"/>
    <mergeCell ref="AE10:AE16"/>
    <mergeCell ref="AF10:AF12"/>
    <mergeCell ref="AG10:AG16"/>
    <mergeCell ref="O13:O16"/>
    <mergeCell ref="Q13:Q16"/>
    <mergeCell ref="R13:R16"/>
    <mergeCell ref="S13:S16"/>
    <mergeCell ref="T13:T16"/>
    <mergeCell ref="AF13:AF16"/>
    <mergeCell ref="X10:X16"/>
    <mergeCell ref="Y10:Y16"/>
    <mergeCell ref="Z10:Z13"/>
    <mergeCell ref="AA10:AA16"/>
    <mergeCell ref="AB10:AB16"/>
    <mergeCell ref="AC10:AC16"/>
    <mergeCell ref="R10:R12"/>
    <mergeCell ref="S10:S11"/>
    <mergeCell ref="T10:T11"/>
    <mergeCell ref="U10:U16"/>
    <mergeCell ref="V10:V16"/>
    <mergeCell ref="W10:W16"/>
    <mergeCell ref="O10:O12"/>
    <mergeCell ref="P10:P16"/>
    <mergeCell ref="E14:E16"/>
    <mergeCell ref="Z15:Z16"/>
    <mergeCell ref="A17:A23"/>
    <mergeCell ref="B17:B23"/>
    <mergeCell ref="C17:C23"/>
    <mergeCell ref="D17:D23"/>
    <mergeCell ref="E17:E19"/>
    <mergeCell ref="F17:F23"/>
    <mergeCell ref="G17:G23"/>
    <mergeCell ref="H17:H23"/>
    <mergeCell ref="H10:H16"/>
    <mergeCell ref="J10:J16"/>
    <mergeCell ref="K10:K16"/>
    <mergeCell ref="Q10:Q12"/>
    <mergeCell ref="T17:T18"/>
    <mergeCell ref="U17:U23"/>
    <mergeCell ref="V17:V23"/>
    <mergeCell ref="W17:W23"/>
    <mergeCell ref="X17:X23"/>
    <mergeCell ref="J17:J23"/>
    <mergeCell ref="K17:K23"/>
    <mergeCell ref="O17:O19"/>
    <mergeCell ref="P17:P23"/>
    <mergeCell ref="Q17:Q19"/>
    <mergeCell ref="R17:R19"/>
    <mergeCell ref="E21:E23"/>
    <mergeCell ref="Z22:Z23"/>
    <mergeCell ref="A24:AH24"/>
    <mergeCell ref="A25:AG25"/>
    <mergeCell ref="A26:B26"/>
    <mergeCell ref="C26:Y26"/>
    <mergeCell ref="Z26:AC26"/>
    <mergeCell ref="AD26:AG26"/>
    <mergeCell ref="AE17:AE23"/>
    <mergeCell ref="AF17:AF19"/>
    <mergeCell ref="AG17:AG23"/>
    <mergeCell ref="O20:O23"/>
    <mergeCell ref="Q20:Q23"/>
    <mergeCell ref="R20:R23"/>
    <mergeCell ref="S20:S23"/>
    <mergeCell ref="T20:T23"/>
    <mergeCell ref="AF20:AF23"/>
    <mergeCell ref="Y17:Y23"/>
    <mergeCell ref="Z17:Z20"/>
    <mergeCell ref="AA17:AA23"/>
    <mergeCell ref="AB17:AB23"/>
    <mergeCell ref="AC17:AC23"/>
    <mergeCell ref="AD17:AD23"/>
    <mergeCell ref="S17:S18"/>
    <mergeCell ref="A29:B29"/>
    <mergeCell ref="C29:Y29"/>
    <mergeCell ref="Z29:AC29"/>
    <mergeCell ref="AD29:AG29"/>
    <mergeCell ref="A27:B27"/>
    <mergeCell ref="C27:Y27"/>
    <mergeCell ref="Z27:AC27"/>
    <mergeCell ref="AD27:AG27"/>
    <mergeCell ref="A28:B28"/>
    <mergeCell ref="C28:Y28"/>
    <mergeCell ref="Z28:AC28"/>
    <mergeCell ref="AD28:AG28"/>
  </mergeCells>
  <conditionalFormatting sqref="J10:J23">
    <cfRule type="containsText" dxfId="103" priority="1" operator="containsText" text="EXTREMO">
      <formula>NOT(ISERROR(SEARCH("EXTREMO",J10)))</formula>
    </cfRule>
    <cfRule type="containsText" dxfId="102" priority="2" operator="containsText" text="ALTO">
      <formula>NOT(ISERROR(SEARCH("ALTO",J10)))</formula>
    </cfRule>
    <cfRule type="containsText" dxfId="101" priority="3" operator="containsText" text="MODERADO">
      <formula>NOT(ISERROR(SEARCH("MODERADO",J10)))</formula>
    </cfRule>
    <cfRule type="containsText" dxfId="100" priority="4" operator="containsText" text="BAJO">
      <formula>NOT(ISERROR(SEARCH("BAJO",J10)))</formula>
    </cfRule>
  </conditionalFormatting>
  <conditionalFormatting sqref="U10:U23">
    <cfRule type="containsText" dxfId="99" priority="5" operator="containsText" text="EXTREMO">
      <formula>NOT(ISERROR(SEARCH("EXTREMO",U10)))</formula>
    </cfRule>
    <cfRule type="containsText" dxfId="98" priority="6" operator="containsText" text="MODERADO">
      <formula>NOT(ISERROR(SEARCH("MODERADO",U10)))</formula>
    </cfRule>
    <cfRule type="containsText" dxfId="97" priority="7" operator="containsText" text="ALTO">
      <formula>NOT(ISERROR(SEARCH("ALTO",U10)))</formula>
    </cfRule>
    <cfRule type="containsText" dxfId="96" priority="8" operator="containsText" text="BAJO">
      <formula>NOT(ISERROR(SEARCH("BAJO",U10)))</formula>
    </cfRule>
  </conditionalFormatting>
  <dataValidations count="9">
    <dataValidation type="list" allowBlank="1" showInputMessage="1" showErrorMessage="1" sqref="U10:U23" xr:uid="{03E5AE14-4E6F-4264-8DB4-08D78B6DA5C8}">
      <formula1>$AO$8:$AO$35</formula1>
    </dataValidation>
    <dataValidation type="list" allowBlank="1" showInputMessage="1" showErrorMessage="1" sqref="G10:G23" xr:uid="{7872C1BE-466A-4574-9BB4-88A2D8867438}">
      <formula1>$AL$1:$AL$5</formula1>
    </dataValidation>
    <dataValidation type="list" allowBlank="1" showInputMessage="1" showErrorMessage="1" sqref="M16 M23" xr:uid="{6FA8CBDA-F0E4-4530-9BA4-FD9FD0D10A2C}">
      <formula1>$AH$7:$AJ$7</formula1>
    </dataValidation>
    <dataValidation type="list" allowBlank="1" showInputMessage="1" showErrorMessage="1" sqref="M10 M17" xr:uid="{65114CC0-C4C7-4327-9651-3AD9E0D8D9B2}">
      <formula1>$AH$2:$AH$3</formula1>
    </dataValidation>
    <dataValidation type="list" allowBlank="1" showInputMessage="1" showErrorMessage="1" sqref="M11 M18" xr:uid="{75D4B7FE-E166-45EA-A7B9-B9462F155C92}">
      <formula1>$AH$4:$AI$4</formula1>
    </dataValidation>
    <dataValidation type="list" allowBlank="1" showInputMessage="1" showErrorMessage="1" sqref="M14 M21" xr:uid="{6BD9FB3A-14F8-4AE1-AC1E-5CE86DB3CA0B}">
      <formula1>$AH$5:$AI$5</formula1>
    </dataValidation>
    <dataValidation type="list" allowBlank="1" showInputMessage="1" showErrorMessage="1" sqref="M15 M22" xr:uid="{3651BAB4-13D7-47BA-8D12-D10913B14560}">
      <formula1>$AH$6:$AI$6</formula1>
    </dataValidation>
    <dataValidation type="list" allowBlank="1" showInputMessage="1" showErrorMessage="1" sqref="P10 P17" xr:uid="{FD4BCA3D-D11A-4E8E-AD34-F67101EC4D07}">
      <formula1>$AH$8:$AJ$8</formula1>
    </dataValidation>
    <dataValidation type="list" allowBlank="1" showInputMessage="1" showErrorMessage="1" sqref="T10 H10:H23 M12:M13 M19:M20 AA10:AA23 D10:D23 V10:V23 S10:S11 T17 S17:S18" xr:uid="{7F78C069-81F4-447E-B1A6-74780C5B90E6}">
      <formula1>#REF!</formula1>
    </dataValidation>
  </dataValidation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29"/>
  <sheetViews>
    <sheetView topLeftCell="A15" zoomScale="85" zoomScaleNormal="85" workbookViewId="0">
      <selection activeCell="E64" sqref="E64"/>
    </sheetView>
  </sheetViews>
  <sheetFormatPr baseColWidth="10" defaultRowHeight="15" x14ac:dyDescent="0.25"/>
  <cols>
    <col min="1" max="2" width="25.140625" customWidth="1"/>
    <col min="3" max="3" width="24.28515625" customWidth="1"/>
    <col min="4" max="4" width="27" customWidth="1"/>
    <col min="5" max="5" width="32.5703125" customWidth="1"/>
    <col min="6" max="6" width="28.5703125" customWidth="1"/>
    <col min="7" max="8" width="20.85546875" customWidth="1"/>
    <col min="9" max="9" width="20.85546875" hidden="1" customWidth="1"/>
    <col min="10" max="10" width="25.42578125" customWidth="1"/>
    <col min="11" max="11" width="56.7109375" customWidth="1"/>
    <col min="12" max="12" width="53.7109375" customWidth="1"/>
    <col min="13" max="13" width="24.140625" bestFit="1" customWidth="1"/>
    <col min="14" max="14" width="0" hidden="1" customWidth="1"/>
    <col min="15" max="17" width="17.42578125" customWidth="1"/>
    <col min="18" max="18" width="19.7109375" customWidth="1"/>
    <col min="19" max="21" width="25.140625" customWidth="1"/>
    <col min="22" max="22" width="16.5703125" customWidth="1"/>
    <col min="23" max="29" width="25.42578125" customWidth="1"/>
    <col min="30" max="30" width="34.85546875" customWidth="1"/>
    <col min="31" max="31" width="25.42578125" customWidth="1"/>
    <col min="32" max="33" width="34.85546875" customWidth="1"/>
    <col min="34" max="41" width="11.42578125" hidden="1" customWidth="1"/>
    <col min="42" max="42" width="0" hidden="1" customWidth="1"/>
  </cols>
  <sheetData>
    <row r="1" spans="1:42" ht="27" customHeight="1" x14ac:dyDescent="0.25">
      <c r="A1" s="269"/>
      <c r="B1" s="338" t="s">
        <v>0</v>
      </c>
      <c r="C1" s="339"/>
      <c r="D1" s="339"/>
      <c r="E1" s="340"/>
      <c r="F1" s="338" t="s">
        <v>1</v>
      </c>
      <c r="G1" s="339"/>
      <c r="H1" s="339"/>
      <c r="I1" s="339"/>
      <c r="J1" s="339"/>
      <c r="K1" s="339"/>
      <c r="L1" s="339"/>
      <c r="M1" s="339"/>
      <c r="N1" s="339"/>
      <c r="O1" s="339"/>
      <c r="P1" s="339"/>
      <c r="Q1" s="339"/>
      <c r="R1" s="339"/>
      <c r="S1" s="339"/>
      <c r="T1" s="339"/>
      <c r="U1" s="339"/>
      <c r="V1" s="339"/>
      <c r="W1" s="339"/>
      <c r="X1" s="339"/>
      <c r="Y1" s="339"/>
      <c r="Z1" s="339"/>
      <c r="AA1" s="339"/>
      <c r="AB1" s="339"/>
      <c r="AC1" s="340"/>
      <c r="AD1" s="326" t="s">
        <v>2</v>
      </c>
      <c r="AE1" s="327"/>
      <c r="AF1" s="326" t="s">
        <v>147</v>
      </c>
      <c r="AG1" s="327"/>
      <c r="AH1" s="1"/>
      <c r="AI1" s="1"/>
      <c r="AJ1" s="1"/>
      <c r="AK1" s="1" t="s">
        <v>3</v>
      </c>
      <c r="AL1" s="1" t="s">
        <v>9</v>
      </c>
      <c r="AM1" s="1"/>
      <c r="AN1" s="1" t="s">
        <v>5</v>
      </c>
      <c r="AO1" s="1"/>
      <c r="AP1" s="1"/>
    </row>
    <row r="2" spans="1:42" ht="27" customHeight="1" x14ac:dyDescent="0.25">
      <c r="A2" s="269"/>
      <c r="B2" s="341"/>
      <c r="C2" s="342"/>
      <c r="D2" s="342"/>
      <c r="E2" s="343"/>
      <c r="F2" s="341"/>
      <c r="G2" s="342"/>
      <c r="H2" s="342"/>
      <c r="I2" s="342"/>
      <c r="J2" s="342"/>
      <c r="K2" s="342"/>
      <c r="L2" s="342"/>
      <c r="M2" s="342"/>
      <c r="N2" s="342"/>
      <c r="O2" s="342"/>
      <c r="P2" s="342"/>
      <c r="Q2" s="342"/>
      <c r="R2" s="342"/>
      <c r="S2" s="342"/>
      <c r="T2" s="342"/>
      <c r="U2" s="342"/>
      <c r="V2" s="342"/>
      <c r="W2" s="342"/>
      <c r="X2" s="342"/>
      <c r="Y2" s="342"/>
      <c r="Z2" s="342"/>
      <c r="AA2" s="342"/>
      <c r="AB2" s="342"/>
      <c r="AC2" s="343"/>
      <c r="AD2" s="326" t="s">
        <v>6</v>
      </c>
      <c r="AE2" s="327"/>
      <c r="AF2" s="344" t="s">
        <v>149</v>
      </c>
      <c r="AG2" s="345"/>
      <c r="AH2" s="1" t="s">
        <v>7</v>
      </c>
      <c r="AI2" s="1" t="s">
        <v>8</v>
      </c>
      <c r="AJ2" s="1"/>
      <c r="AK2" s="1"/>
      <c r="AL2" s="1" t="s">
        <v>16</v>
      </c>
      <c r="AM2" s="1"/>
      <c r="AN2" s="1" t="s">
        <v>10</v>
      </c>
      <c r="AO2" s="1"/>
      <c r="AP2" s="1"/>
    </row>
    <row r="3" spans="1:42" ht="27" customHeight="1" x14ac:dyDescent="0.25">
      <c r="A3" s="269"/>
      <c r="B3" s="338" t="s">
        <v>11</v>
      </c>
      <c r="C3" s="339"/>
      <c r="D3" s="339"/>
      <c r="E3" s="340"/>
      <c r="F3" s="338" t="s">
        <v>12</v>
      </c>
      <c r="G3" s="339"/>
      <c r="H3" s="339"/>
      <c r="I3" s="339"/>
      <c r="J3" s="339"/>
      <c r="K3" s="339"/>
      <c r="L3" s="339"/>
      <c r="M3" s="339"/>
      <c r="N3" s="339"/>
      <c r="O3" s="339"/>
      <c r="P3" s="339"/>
      <c r="Q3" s="339"/>
      <c r="R3" s="339"/>
      <c r="S3" s="339"/>
      <c r="T3" s="339"/>
      <c r="U3" s="339"/>
      <c r="V3" s="339"/>
      <c r="W3" s="339"/>
      <c r="X3" s="339"/>
      <c r="Y3" s="339"/>
      <c r="Z3" s="339"/>
      <c r="AA3" s="339"/>
      <c r="AB3" s="339"/>
      <c r="AC3" s="340"/>
      <c r="AD3" s="326" t="s">
        <v>13</v>
      </c>
      <c r="AE3" s="327"/>
      <c r="AF3" s="326" t="s">
        <v>148</v>
      </c>
      <c r="AG3" s="327"/>
      <c r="AH3" s="1" t="s">
        <v>14</v>
      </c>
      <c r="AI3" s="1" t="s">
        <v>15</v>
      </c>
      <c r="AJ3" s="1"/>
      <c r="AK3" s="1"/>
      <c r="AL3" s="1" t="s">
        <v>22</v>
      </c>
      <c r="AM3" s="1"/>
      <c r="AN3" s="1" t="s">
        <v>17</v>
      </c>
      <c r="AO3" s="1"/>
      <c r="AP3" s="1"/>
    </row>
    <row r="4" spans="1:42" ht="27" customHeight="1" x14ac:dyDescent="0.25">
      <c r="A4" s="269"/>
      <c r="B4" s="341"/>
      <c r="C4" s="342"/>
      <c r="D4" s="342"/>
      <c r="E4" s="343"/>
      <c r="F4" s="341"/>
      <c r="G4" s="342"/>
      <c r="H4" s="342"/>
      <c r="I4" s="342"/>
      <c r="J4" s="342"/>
      <c r="K4" s="342"/>
      <c r="L4" s="342"/>
      <c r="M4" s="342"/>
      <c r="N4" s="342"/>
      <c r="O4" s="342"/>
      <c r="P4" s="342"/>
      <c r="Q4" s="342"/>
      <c r="R4" s="342"/>
      <c r="S4" s="342"/>
      <c r="T4" s="342"/>
      <c r="U4" s="342"/>
      <c r="V4" s="342"/>
      <c r="W4" s="342"/>
      <c r="X4" s="342"/>
      <c r="Y4" s="342"/>
      <c r="Z4" s="342"/>
      <c r="AA4" s="342"/>
      <c r="AB4" s="342"/>
      <c r="AC4" s="343"/>
      <c r="AD4" s="326" t="s">
        <v>18</v>
      </c>
      <c r="AE4" s="327"/>
      <c r="AF4" s="328">
        <v>43846</v>
      </c>
      <c r="AG4" s="327"/>
      <c r="AH4" s="1" t="s">
        <v>19</v>
      </c>
      <c r="AI4" s="1" t="s">
        <v>20</v>
      </c>
      <c r="AJ4" s="1"/>
      <c r="AK4" s="1" t="s">
        <v>21</v>
      </c>
      <c r="AL4" s="1" t="s">
        <v>150</v>
      </c>
      <c r="AM4" s="1"/>
      <c r="AN4" s="1" t="s">
        <v>23</v>
      </c>
      <c r="AO4" s="1"/>
      <c r="AP4" s="1"/>
    </row>
    <row r="5" spans="1:42" x14ac:dyDescent="0.25">
      <c r="A5" s="162" t="s">
        <v>24</v>
      </c>
      <c r="B5" s="162"/>
      <c r="C5" s="208" t="s">
        <v>25</v>
      </c>
      <c r="D5" s="208"/>
      <c r="E5" s="208"/>
      <c r="F5" s="208"/>
      <c r="G5" s="329"/>
      <c r="H5" s="330"/>
      <c r="I5" s="330"/>
      <c r="J5" s="330"/>
      <c r="K5" s="330"/>
      <c r="L5" s="331"/>
      <c r="M5" s="332" t="s">
        <v>26</v>
      </c>
      <c r="N5" s="333"/>
      <c r="O5" s="333"/>
      <c r="P5" s="333"/>
      <c r="Q5" s="333"/>
      <c r="R5" s="333"/>
      <c r="S5" s="333"/>
      <c r="T5" s="333"/>
      <c r="U5" s="333"/>
      <c r="V5" s="334"/>
      <c r="W5" s="2" t="s">
        <v>27</v>
      </c>
      <c r="X5" s="3" t="s">
        <v>155</v>
      </c>
      <c r="Y5" s="4" t="s">
        <v>28</v>
      </c>
      <c r="Z5" s="335"/>
      <c r="AA5" s="336"/>
      <c r="AB5" s="2" t="s">
        <v>29</v>
      </c>
      <c r="AC5" s="3"/>
      <c r="AD5" s="5" t="s">
        <v>30</v>
      </c>
      <c r="AE5" s="6"/>
      <c r="AF5" s="337"/>
      <c r="AG5" s="337"/>
      <c r="AH5" s="7" t="s">
        <v>31</v>
      </c>
      <c r="AI5" s="7" t="s">
        <v>32</v>
      </c>
      <c r="AJ5" s="7" t="s">
        <v>33</v>
      </c>
      <c r="AK5" s="7"/>
      <c r="AL5" s="7" t="s">
        <v>151</v>
      </c>
      <c r="AM5" s="7"/>
      <c r="AN5" s="7" t="s">
        <v>34</v>
      </c>
      <c r="AO5" s="7"/>
      <c r="AP5" s="7"/>
    </row>
    <row r="6" spans="1:42" x14ac:dyDescent="0.25">
      <c r="A6" s="314" t="s">
        <v>35</v>
      </c>
      <c r="B6" s="314"/>
      <c r="C6" s="314"/>
      <c r="D6" s="314"/>
      <c r="E6" s="314"/>
      <c r="F6" s="314"/>
      <c r="G6" s="315" t="s">
        <v>36</v>
      </c>
      <c r="H6" s="316"/>
      <c r="I6" s="316"/>
      <c r="J6" s="316"/>
      <c r="K6" s="316"/>
      <c r="L6" s="316"/>
      <c r="M6" s="316"/>
      <c r="N6" s="316"/>
      <c r="O6" s="316"/>
      <c r="P6" s="316"/>
      <c r="Q6" s="316"/>
      <c r="R6" s="316"/>
      <c r="S6" s="316"/>
      <c r="T6" s="316"/>
      <c r="U6" s="316"/>
      <c r="V6" s="316"/>
      <c r="W6" s="316"/>
      <c r="X6" s="317"/>
      <c r="Y6" s="316"/>
      <c r="Z6" s="316"/>
      <c r="AA6" s="316"/>
      <c r="AB6" s="318"/>
      <c r="AC6" s="321" t="s">
        <v>37</v>
      </c>
      <c r="AD6" s="347" t="s">
        <v>38</v>
      </c>
      <c r="AE6" s="348"/>
      <c r="AF6" s="348"/>
      <c r="AG6" s="348"/>
      <c r="AH6" s="1" t="s">
        <v>39</v>
      </c>
      <c r="AI6" s="1" t="s">
        <v>40</v>
      </c>
      <c r="AJ6" s="1"/>
      <c r="AK6" s="1"/>
      <c r="AL6" s="1"/>
      <c r="AM6" s="1"/>
      <c r="AN6" s="1" t="s">
        <v>41</v>
      </c>
      <c r="AO6" s="1"/>
      <c r="AP6" s="1"/>
    </row>
    <row r="7" spans="1:42" x14ac:dyDescent="0.25">
      <c r="A7" s="291" t="s">
        <v>42</v>
      </c>
      <c r="B7" s="287" t="s">
        <v>43</v>
      </c>
      <c r="C7" s="291" t="s">
        <v>44</v>
      </c>
      <c r="D7" s="291" t="s">
        <v>5</v>
      </c>
      <c r="E7" s="291" t="s">
        <v>45</v>
      </c>
      <c r="F7" s="320" t="s">
        <v>46</v>
      </c>
      <c r="G7" s="314" t="s">
        <v>47</v>
      </c>
      <c r="H7" s="314"/>
      <c r="I7" s="314"/>
      <c r="J7" s="314"/>
      <c r="K7" s="315" t="s">
        <v>48</v>
      </c>
      <c r="L7" s="316"/>
      <c r="M7" s="316"/>
      <c r="N7" s="316"/>
      <c r="O7" s="316"/>
      <c r="P7" s="316"/>
      <c r="Q7" s="316"/>
      <c r="R7" s="316"/>
      <c r="S7" s="316"/>
      <c r="T7" s="318"/>
      <c r="U7" s="315" t="s">
        <v>49</v>
      </c>
      <c r="V7" s="316"/>
      <c r="W7" s="316"/>
      <c r="X7" s="316"/>
      <c r="Y7" s="316"/>
      <c r="Z7" s="316"/>
      <c r="AA7" s="316"/>
      <c r="AB7" s="318"/>
      <c r="AC7" s="346"/>
      <c r="AD7" s="347"/>
      <c r="AE7" s="348"/>
      <c r="AF7" s="348"/>
      <c r="AG7" s="348"/>
      <c r="AH7" s="1" t="s">
        <v>50</v>
      </c>
      <c r="AI7" s="1" t="s">
        <v>51</v>
      </c>
      <c r="AJ7" s="1" t="s">
        <v>52</v>
      </c>
      <c r="AK7" s="8"/>
      <c r="AL7" s="8"/>
      <c r="AM7" s="8"/>
      <c r="AN7" s="8"/>
      <c r="AO7" s="8"/>
      <c r="AP7" s="8"/>
    </row>
    <row r="8" spans="1:42" x14ac:dyDescent="0.25">
      <c r="A8" s="291"/>
      <c r="B8" s="325"/>
      <c r="C8" s="291"/>
      <c r="D8" s="291"/>
      <c r="E8" s="291"/>
      <c r="F8" s="320"/>
      <c r="G8" s="322" t="s">
        <v>53</v>
      </c>
      <c r="H8" s="322"/>
      <c r="I8" s="322"/>
      <c r="J8" s="322"/>
      <c r="K8" s="323" t="s">
        <v>54</v>
      </c>
      <c r="L8" s="320" t="s">
        <v>55</v>
      </c>
      <c r="M8" s="320" t="s">
        <v>56</v>
      </c>
      <c r="N8" s="321" t="s">
        <v>57</v>
      </c>
      <c r="O8" s="291" t="s">
        <v>58</v>
      </c>
      <c r="P8" s="325" t="s">
        <v>59</v>
      </c>
      <c r="Q8" s="287" t="s">
        <v>60</v>
      </c>
      <c r="R8" s="291" t="s">
        <v>61</v>
      </c>
      <c r="S8" s="287" t="s">
        <v>62</v>
      </c>
      <c r="T8" s="287" t="s">
        <v>63</v>
      </c>
      <c r="U8" s="289" t="s">
        <v>64</v>
      </c>
      <c r="V8" s="291" t="s">
        <v>65</v>
      </c>
      <c r="W8" s="323" t="s">
        <v>66</v>
      </c>
      <c r="X8" s="287" t="s">
        <v>67</v>
      </c>
      <c r="Y8" s="291" t="s">
        <v>68</v>
      </c>
      <c r="Z8" s="291"/>
      <c r="AA8" s="291"/>
      <c r="AB8" s="291"/>
      <c r="AC8" s="346"/>
      <c r="AD8" s="349"/>
      <c r="AE8" s="350"/>
      <c r="AF8" s="350"/>
      <c r="AG8" s="350"/>
      <c r="AH8" s="8" t="s">
        <v>69</v>
      </c>
      <c r="AI8" s="8" t="s">
        <v>70</v>
      </c>
      <c r="AJ8" s="8" t="s">
        <v>71</v>
      </c>
      <c r="AK8" s="8"/>
      <c r="AL8" s="8" t="s">
        <v>72</v>
      </c>
      <c r="AM8" s="8"/>
      <c r="AN8" s="8"/>
      <c r="AO8" s="1" t="s">
        <v>73</v>
      </c>
      <c r="AP8" s="8"/>
    </row>
    <row r="9" spans="1:42" ht="59.25" customHeight="1" x14ac:dyDescent="0.25">
      <c r="A9" s="287"/>
      <c r="B9" s="288"/>
      <c r="C9" s="287"/>
      <c r="D9" s="287"/>
      <c r="E9" s="287"/>
      <c r="F9" s="321"/>
      <c r="G9" s="9" t="s">
        <v>4</v>
      </c>
      <c r="H9" s="9" t="s">
        <v>3</v>
      </c>
      <c r="I9" s="9"/>
      <c r="J9" s="10" t="s">
        <v>74</v>
      </c>
      <c r="K9" s="289"/>
      <c r="L9" s="320"/>
      <c r="M9" s="320"/>
      <c r="N9" s="324"/>
      <c r="O9" s="291"/>
      <c r="P9" s="288"/>
      <c r="Q9" s="288"/>
      <c r="R9" s="291"/>
      <c r="S9" s="288"/>
      <c r="T9" s="288"/>
      <c r="U9" s="290"/>
      <c r="V9" s="291"/>
      <c r="W9" s="289"/>
      <c r="X9" s="288"/>
      <c r="Y9" s="11" t="s">
        <v>75</v>
      </c>
      <c r="Z9" s="11" t="s">
        <v>76</v>
      </c>
      <c r="AA9" s="12" t="s">
        <v>77</v>
      </c>
      <c r="AB9" s="12" t="s">
        <v>78</v>
      </c>
      <c r="AC9" s="324"/>
      <c r="AD9" s="13" t="s">
        <v>79</v>
      </c>
      <c r="AE9" s="13" t="s">
        <v>80</v>
      </c>
      <c r="AF9" s="13" t="s">
        <v>81</v>
      </c>
      <c r="AG9" s="11" t="s">
        <v>82</v>
      </c>
      <c r="AH9" s="8" t="s">
        <v>83</v>
      </c>
      <c r="AI9" s="8" t="s">
        <v>15</v>
      </c>
      <c r="AJ9" s="8"/>
      <c r="AK9" s="8"/>
      <c r="AL9" s="8" t="s">
        <v>84</v>
      </c>
      <c r="AM9" s="8"/>
      <c r="AN9" s="8"/>
      <c r="AO9" s="1" t="s">
        <v>85</v>
      </c>
      <c r="AP9" s="8"/>
    </row>
    <row r="10" spans="1:42" ht="54" customHeight="1" x14ac:dyDescent="0.25">
      <c r="A10" s="137" t="s">
        <v>159</v>
      </c>
      <c r="B10" s="297" t="s">
        <v>152</v>
      </c>
      <c r="C10" s="96" t="s">
        <v>163</v>
      </c>
      <c r="D10" s="142" t="s">
        <v>86</v>
      </c>
      <c r="E10" s="97" t="s">
        <v>164</v>
      </c>
      <c r="F10" s="96" t="s">
        <v>153</v>
      </c>
      <c r="G10" s="300" t="s">
        <v>9</v>
      </c>
      <c r="H10" s="182" t="s">
        <v>21</v>
      </c>
      <c r="I10" s="14" t="str">
        <f>CONCATENATE(G10,H10)</f>
        <v>RARA VEZMODERADO</v>
      </c>
      <c r="J10" s="302" t="str">
        <f>I11</f>
        <v>1. MODERADO</v>
      </c>
      <c r="K10" s="270" t="s">
        <v>165</v>
      </c>
      <c r="L10" s="15" t="s">
        <v>87</v>
      </c>
      <c r="M10" s="16" t="s">
        <v>7</v>
      </c>
      <c r="N10" s="17">
        <f>IF(M10="ASIGNADO",15,IF(M10="NO ASIGNADO",0,""))</f>
        <v>15</v>
      </c>
      <c r="O10" s="306">
        <f>SUM(N10:N16)</f>
        <v>100</v>
      </c>
      <c r="P10" s="308" t="s">
        <v>69</v>
      </c>
      <c r="Q10" s="311">
        <f>IF(Q13="DÉBIL",0,IF(Q13="MODERADO",50,IF(Q13="FUERTE",100,"")))</f>
        <v>100</v>
      </c>
      <c r="R10" s="312"/>
      <c r="S10" s="283" t="s">
        <v>88</v>
      </c>
      <c r="T10" s="283" t="s">
        <v>88</v>
      </c>
      <c r="U10" s="115" t="s">
        <v>118</v>
      </c>
      <c r="V10" s="284" t="s">
        <v>104</v>
      </c>
      <c r="W10" s="319">
        <v>43831</v>
      </c>
      <c r="X10" s="293" t="s">
        <v>166</v>
      </c>
      <c r="Y10" s="264" t="s">
        <v>167</v>
      </c>
      <c r="Z10" s="264" t="s">
        <v>176</v>
      </c>
      <c r="AA10" s="108" t="s">
        <v>90</v>
      </c>
      <c r="AB10" s="293" t="s">
        <v>168</v>
      </c>
      <c r="AC10" s="79"/>
      <c r="AD10" s="79"/>
      <c r="AE10" s="270" t="s">
        <v>169</v>
      </c>
      <c r="AF10" s="272" t="s">
        <v>178</v>
      </c>
      <c r="AG10" s="273"/>
      <c r="AH10" s="1" t="s">
        <v>91</v>
      </c>
      <c r="AI10" s="1" t="s">
        <v>92</v>
      </c>
      <c r="AJ10" s="1" t="s">
        <v>21</v>
      </c>
      <c r="AK10" s="1" t="s">
        <v>73</v>
      </c>
      <c r="AL10" s="1" t="s">
        <v>21</v>
      </c>
      <c r="AM10" s="1"/>
      <c r="AN10" s="1" t="s">
        <v>93</v>
      </c>
      <c r="AO10" s="1" t="s">
        <v>94</v>
      </c>
      <c r="AP10" s="1"/>
    </row>
    <row r="11" spans="1:42" ht="65.25" customHeight="1" x14ac:dyDescent="0.25">
      <c r="A11" s="138"/>
      <c r="B11" s="298"/>
      <c r="C11" s="92"/>
      <c r="D11" s="115"/>
      <c r="E11" s="84"/>
      <c r="F11" s="92"/>
      <c r="G11" s="300"/>
      <c r="H11" s="182"/>
      <c r="I11" s="14" t="str">
        <f>IF(I10="RARA VEZINSIGNIFICANTE","1. BAJO",IF(I10="RARA VEZMENOR","2. BAJO",IF(I10="IMPROBABLEINSIGNIFICANTE","3. BAJO",IF(I10="IMPROBABLEMENOR","4. BAJO",IF(I10="POSIBLEINSIGNIFICANTE","5. BAJO",IF(I10="RARA VEZMODERADO","1. MODERADO",IF(I10="IMPROBABLEMODERADO","2. MODERADO",IF(I10="POSIBLEMENOR","3. MODERADO",IF(I10="PROBABLEINSIGNIFICANTE","4. MODERADO",IF(I10="RARA VEZMAYOR","1. ALTO",IF(I10="IMPROBABLEMAYOR","2. ALTO",IF(I10="POSIBLEMODERADO","3. ALTO",IF(I10="PROBABLEMENOR","4. ALTO",IF(I10="PROBABLEMODERADO","5. ALTO",IF(I10="CASI SEGUROINSIGNIFICANTE","6. ALTO",IF(I10="CASI SEGUROMENOR","7. ALTO",IF(I10="RARA VEZCATASTRÓFICO","1. EXTREMO",IF(I10="IMPROBABLECATASTRÓFICO","2. EXTREMO",IF(I10="POSIBLEMAYOR","3. EXTREMO",IF(I10="POSIBLECATASTRÓFICO","4. EXTREMO",IF(I10="PROBABLEMAYOR","5. EXTREMO",IF(I10="PROBABLECATASTRÓFICO","6. EXTREMO",IF(I10="CASI SEGUROMODERADO","7. EXTREMO",IF(I10="CASI SEGUROMAYOR","8. EXTREMO",IF(I10="CASI SEGUROCATASTRÓFICO","9. EXTREMO","")))))))))))))))))))))))))</f>
        <v>1. MODERADO</v>
      </c>
      <c r="J11" s="303"/>
      <c r="K11" s="304"/>
      <c r="L11" s="18" t="s">
        <v>95</v>
      </c>
      <c r="M11" s="19" t="s">
        <v>19</v>
      </c>
      <c r="N11" s="20">
        <f>IF(M11="ADECUADO",15,IF(M11="INADECUADO",0,""))</f>
        <v>15</v>
      </c>
      <c r="O11" s="307"/>
      <c r="P11" s="309"/>
      <c r="Q11" s="311"/>
      <c r="R11" s="313"/>
      <c r="S11" s="283"/>
      <c r="T11" s="283"/>
      <c r="U11" s="115"/>
      <c r="V11" s="285"/>
      <c r="W11" s="92"/>
      <c r="X11" s="293"/>
      <c r="Y11" s="294"/>
      <c r="Z11" s="295"/>
      <c r="AA11" s="109"/>
      <c r="AB11" s="293"/>
      <c r="AC11" s="79"/>
      <c r="AD11" s="79"/>
      <c r="AE11" s="270"/>
      <c r="AF11" s="272"/>
      <c r="AG11" s="273"/>
      <c r="AH11" s="1" t="s">
        <v>88</v>
      </c>
      <c r="AI11" s="1" t="s">
        <v>96</v>
      </c>
      <c r="AJ11" s="1"/>
      <c r="AK11" s="1"/>
      <c r="AL11" s="1" t="s">
        <v>97</v>
      </c>
      <c r="AM11" s="1"/>
      <c r="AN11" s="1" t="s">
        <v>90</v>
      </c>
      <c r="AO11" s="1" t="s">
        <v>98</v>
      </c>
      <c r="AP11" s="1"/>
    </row>
    <row r="12" spans="1:42" ht="60" customHeight="1" x14ac:dyDescent="0.25">
      <c r="A12" s="138"/>
      <c r="B12" s="298"/>
      <c r="C12" s="92"/>
      <c r="D12" s="115"/>
      <c r="E12" s="84"/>
      <c r="F12" s="92"/>
      <c r="G12" s="300"/>
      <c r="H12" s="182"/>
      <c r="I12" s="14" t="str">
        <f>IF(OR(I11="1. BAJO",I11="2. BAJO",I11="3. BAJO",I11="4. BAJO",I11="5. BAJO"),"BAJO",IF(OR(I11="1. MODERADO",I11="2. MODERADO",I11="3. MODERADO",I11="4. MODERADO"),"MODERADO",IF(OR(I11="1. ALTO",I11="2. ALTO",I11="3. ALTO",I11="4. ALTO",I11="5. ALTO",I11="6. ALTO",I11="7. ALTO"),"ALTO",IF(OR(I11="1. EXTREMO",I11="2. EXTREMO",I11="3. EXTREMO",I11="4. EXTREMO",I11="5. EXTREMO",I11="6. EXTREMO",I11="7. EXTREMO",I11="8. EXTREMO",I11="9. EXTREMO"),"EXTREMO",""))))</f>
        <v>MODERADO</v>
      </c>
      <c r="J12" s="303"/>
      <c r="K12" s="304"/>
      <c r="L12" s="21" t="s">
        <v>99</v>
      </c>
      <c r="M12" s="19" t="s">
        <v>100</v>
      </c>
      <c r="N12" s="20">
        <f>IF(M12="OPORTUNA",15,IF(M12="INOPORTUNA",0,""))</f>
        <v>15</v>
      </c>
      <c r="O12" s="307"/>
      <c r="P12" s="309"/>
      <c r="Q12" s="311"/>
      <c r="R12" s="313"/>
      <c r="S12" s="22" t="s">
        <v>101</v>
      </c>
      <c r="T12" s="22" t="s">
        <v>102</v>
      </c>
      <c r="U12" s="115"/>
      <c r="V12" s="285"/>
      <c r="W12" s="92"/>
      <c r="X12" s="293"/>
      <c r="Y12" s="294"/>
      <c r="Z12" s="295"/>
      <c r="AA12" s="109"/>
      <c r="AB12" s="293"/>
      <c r="AC12" s="79"/>
      <c r="AD12" s="79"/>
      <c r="AE12" s="270"/>
      <c r="AF12" s="272"/>
      <c r="AG12" s="273"/>
      <c r="AH12" s="1" t="s">
        <v>89</v>
      </c>
      <c r="AI12" s="1" t="s">
        <v>103</v>
      </c>
      <c r="AJ12" s="1" t="s">
        <v>104</v>
      </c>
      <c r="AK12" s="1" t="s">
        <v>105</v>
      </c>
      <c r="AL12" s="1" t="s">
        <v>106</v>
      </c>
      <c r="AM12" s="1"/>
      <c r="AN12" s="1"/>
      <c r="AO12" s="1" t="s">
        <v>107</v>
      </c>
      <c r="AP12" s="1"/>
    </row>
    <row r="13" spans="1:42" ht="95.25" customHeight="1" x14ac:dyDescent="0.25">
      <c r="A13" s="138"/>
      <c r="B13" s="298"/>
      <c r="C13" s="92"/>
      <c r="D13" s="115"/>
      <c r="E13" s="23" t="s">
        <v>108</v>
      </c>
      <c r="F13" s="92"/>
      <c r="G13" s="300"/>
      <c r="H13" s="182"/>
      <c r="I13" s="14"/>
      <c r="J13" s="303"/>
      <c r="K13" s="304"/>
      <c r="L13" s="18" t="s">
        <v>109</v>
      </c>
      <c r="M13" s="19" t="s">
        <v>110</v>
      </c>
      <c r="N13" s="20">
        <f>IF(M13="PREVENIR",15,IF(M13="DETECTAR",10,IF(M13="NO ES UN CONTROL",0,"")))</f>
        <v>15</v>
      </c>
      <c r="O13" s="275" t="str">
        <f>IF(O10&lt;86,"DÉBIL",IF(O10&lt;96,"MODERADO",IF(O10&lt;101,"FUERTE","")))</f>
        <v>FUERTE</v>
      </c>
      <c r="P13" s="309"/>
      <c r="Q13" s="277" t="str">
        <f>IF(AND(O13="FUERTE",P10="FUERTE (SIEMPRE SE EJECUTA)"),"FUERTE",IF(OR(O13="DÉBIL",P10="DÉBIL (NO SE EJECUTA)"),"DÉBIL",IF(OR(O13="MODERADO",P10="MODERADO (ALGUNAS VECES)"),"MODERADO")))</f>
        <v>FUERTE</v>
      </c>
      <c r="R13" s="279" t="str">
        <f>IF(AND(O13="FUERTE",P10="FUERTE (SIEMPRE SE EJECUTA)"),"NO","SÍ")</f>
        <v>NO</v>
      </c>
      <c r="S13" s="281">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13" s="282">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13" s="115"/>
      <c r="V13" s="285"/>
      <c r="W13" s="92"/>
      <c r="X13" s="293"/>
      <c r="Y13" s="294"/>
      <c r="Z13" s="296"/>
      <c r="AA13" s="109"/>
      <c r="AB13" s="293"/>
      <c r="AC13" s="79"/>
      <c r="AD13" s="79"/>
      <c r="AE13" s="270"/>
      <c r="AF13" s="272" t="s">
        <v>179</v>
      </c>
      <c r="AG13" s="273"/>
      <c r="AH13" s="1" t="s">
        <v>88</v>
      </c>
      <c r="AI13" s="1"/>
      <c r="AJ13" s="1" t="s">
        <v>86</v>
      </c>
      <c r="AK13" s="1" t="s">
        <v>111</v>
      </c>
      <c r="AL13" s="1"/>
      <c r="AM13" s="1"/>
      <c r="AN13" s="1"/>
      <c r="AO13" s="1" t="s">
        <v>112</v>
      </c>
      <c r="AP13" s="1"/>
    </row>
    <row r="14" spans="1:42" ht="66" customHeight="1" x14ac:dyDescent="0.25">
      <c r="A14" s="138"/>
      <c r="B14" s="298"/>
      <c r="C14" s="92"/>
      <c r="D14" s="115"/>
      <c r="E14" s="84" t="s">
        <v>162</v>
      </c>
      <c r="F14" s="92"/>
      <c r="G14" s="300"/>
      <c r="H14" s="182"/>
      <c r="I14" s="14"/>
      <c r="J14" s="303"/>
      <c r="K14" s="304"/>
      <c r="L14" s="18" t="s">
        <v>113</v>
      </c>
      <c r="M14" s="19" t="s">
        <v>31</v>
      </c>
      <c r="N14" s="20">
        <f>IF(M14="CONFIABLE",15,IF(M14="NO CONFIABLE",0,""))</f>
        <v>15</v>
      </c>
      <c r="O14" s="276"/>
      <c r="P14" s="309"/>
      <c r="Q14" s="277"/>
      <c r="R14" s="279"/>
      <c r="S14" s="281"/>
      <c r="T14" s="292"/>
      <c r="U14" s="115"/>
      <c r="V14" s="285"/>
      <c r="W14" s="92"/>
      <c r="X14" s="293"/>
      <c r="Y14" s="294"/>
      <c r="Z14" s="23" t="s">
        <v>114</v>
      </c>
      <c r="AA14" s="109"/>
      <c r="AB14" s="293"/>
      <c r="AC14" s="79"/>
      <c r="AD14" s="79"/>
      <c r="AE14" s="270"/>
      <c r="AF14" s="272"/>
      <c r="AG14" s="273"/>
      <c r="AH14" s="1" t="s">
        <v>115</v>
      </c>
      <c r="AI14" s="1"/>
      <c r="AJ14" s="1" t="s">
        <v>116</v>
      </c>
      <c r="AK14" s="1" t="s">
        <v>110</v>
      </c>
      <c r="AL14" s="1" t="s">
        <v>117</v>
      </c>
      <c r="AM14" s="1"/>
      <c r="AN14" s="1"/>
      <c r="AO14" s="1" t="s">
        <v>118</v>
      </c>
      <c r="AP14" s="1"/>
    </row>
    <row r="15" spans="1:42" ht="60" customHeight="1" x14ac:dyDescent="0.25">
      <c r="A15" s="138"/>
      <c r="B15" s="298"/>
      <c r="C15" s="92"/>
      <c r="D15" s="115"/>
      <c r="E15" s="84"/>
      <c r="F15" s="92"/>
      <c r="G15" s="300"/>
      <c r="H15" s="182"/>
      <c r="I15" s="14"/>
      <c r="J15" s="303"/>
      <c r="K15" s="304"/>
      <c r="L15" s="18" t="s">
        <v>119</v>
      </c>
      <c r="M15" s="19" t="s">
        <v>39</v>
      </c>
      <c r="N15" s="20">
        <f>IF(M15="SE INVESTIGAN Y SE RESUELVEN OPORTUNAMENTE",15,IF(M15="NO SE INVESTIGAN Y SE RESUELVEN OPORTUNAMENTE",0,""))</f>
        <v>15</v>
      </c>
      <c r="O15" s="276"/>
      <c r="P15" s="309"/>
      <c r="Q15" s="277"/>
      <c r="R15" s="279"/>
      <c r="S15" s="281"/>
      <c r="T15" s="292"/>
      <c r="U15" s="115"/>
      <c r="V15" s="285"/>
      <c r="W15" s="92"/>
      <c r="X15" s="293"/>
      <c r="Y15" s="294"/>
      <c r="Z15" s="264" t="s">
        <v>157</v>
      </c>
      <c r="AA15" s="109"/>
      <c r="AB15" s="293"/>
      <c r="AC15" s="79"/>
      <c r="AD15" s="79"/>
      <c r="AE15" s="270"/>
      <c r="AF15" s="272"/>
      <c r="AG15" s="273"/>
      <c r="AH15" s="1" t="s">
        <v>96</v>
      </c>
      <c r="AI15" s="1"/>
      <c r="AJ15" s="1"/>
      <c r="AK15" s="1"/>
      <c r="AL15" s="1"/>
      <c r="AM15" s="1"/>
      <c r="AN15" s="1"/>
      <c r="AO15" s="1" t="s">
        <v>120</v>
      </c>
      <c r="AP15" s="1"/>
    </row>
    <row r="16" spans="1:42" ht="81" customHeight="1" x14ac:dyDescent="0.25">
      <c r="A16" s="138"/>
      <c r="B16" s="299"/>
      <c r="C16" s="86"/>
      <c r="D16" s="116"/>
      <c r="E16" s="85"/>
      <c r="F16" s="86"/>
      <c r="G16" s="301"/>
      <c r="H16" s="183"/>
      <c r="I16" s="14"/>
      <c r="J16" s="303"/>
      <c r="K16" s="305"/>
      <c r="L16" s="24" t="s">
        <v>121</v>
      </c>
      <c r="M16" s="25" t="s">
        <v>50</v>
      </c>
      <c r="N16" s="26">
        <f>IF(M16="COMPLETA",10,IF(M16="INCOMPLETA",5,IF(M16="NO EXISTE",0,"")))</f>
        <v>10</v>
      </c>
      <c r="O16" s="276"/>
      <c r="P16" s="310"/>
      <c r="Q16" s="278"/>
      <c r="R16" s="280"/>
      <c r="S16" s="282"/>
      <c r="T16" s="292"/>
      <c r="U16" s="116"/>
      <c r="V16" s="285"/>
      <c r="W16" s="86"/>
      <c r="X16" s="264"/>
      <c r="Y16" s="265"/>
      <c r="Z16" s="265"/>
      <c r="AA16" s="110"/>
      <c r="AB16" s="264"/>
      <c r="AC16" s="190"/>
      <c r="AD16" s="190"/>
      <c r="AE16" s="271"/>
      <c r="AF16" s="251"/>
      <c r="AG16" s="274"/>
      <c r="AH16" s="1"/>
      <c r="AI16" s="1"/>
      <c r="AJ16" s="1"/>
      <c r="AK16" s="1"/>
      <c r="AL16" s="1"/>
      <c r="AM16" s="1"/>
      <c r="AN16" s="1"/>
      <c r="AO16" s="1" t="s">
        <v>122</v>
      </c>
      <c r="AP16" s="1"/>
    </row>
    <row r="17" spans="1:42" s="34" customFormat="1" ht="33.75" customHeight="1" x14ac:dyDescent="0.25">
      <c r="A17" s="138"/>
      <c r="B17" s="297" t="s">
        <v>152</v>
      </c>
      <c r="C17" s="96" t="s">
        <v>170</v>
      </c>
      <c r="D17" s="142" t="s">
        <v>86</v>
      </c>
      <c r="E17" s="97" t="s">
        <v>171</v>
      </c>
      <c r="F17" s="96" t="s">
        <v>172</v>
      </c>
      <c r="G17" s="300" t="s">
        <v>9</v>
      </c>
      <c r="H17" s="182" t="s">
        <v>21</v>
      </c>
      <c r="I17" s="14" t="str">
        <f>CONCATENATE(G17,H17)</f>
        <v>RARA VEZMODERADO</v>
      </c>
      <c r="J17" s="302" t="str">
        <f>I18</f>
        <v>1. MODERADO</v>
      </c>
      <c r="K17" s="270" t="s">
        <v>154</v>
      </c>
      <c r="L17" s="15" t="s">
        <v>87</v>
      </c>
      <c r="M17" s="16" t="s">
        <v>7</v>
      </c>
      <c r="N17" s="17">
        <f>IF(M17="ASIGNADO",15,IF(M17="NO ASIGNADO",0,""))</f>
        <v>15</v>
      </c>
      <c r="O17" s="306">
        <f>SUM(N17:N23)</f>
        <v>100</v>
      </c>
      <c r="P17" s="308" t="s">
        <v>69</v>
      </c>
      <c r="Q17" s="311">
        <f>IF(Q20="DÉBIL",0,IF(Q20="MODERADO",50,IF(Q20="FUERTE",100,"")))</f>
        <v>100</v>
      </c>
      <c r="R17" s="312"/>
      <c r="S17" s="283" t="s">
        <v>88</v>
      </c>
      <c r="T17" s="283" t="s">
        <v>88</v>
      </c>
      <c r="U17" s="115" t="s">
        <v>126</v>
      </c>
      <c r="V17" s="284" t="s">
        <v>104</v>
      </c>
      <c r="W17" s="319">
        <v>43832</v>
      </c>
      <c r="X17" s="351" t="s">
        <v>175</v>
      </c>
      <c r="Y17" s="242" t="s">
        <v>173</v>
      </c>
      <c r="Z17" s="264" t="s">
        <v>176</v>
      </c>
      <c r="AA17" s="108" t="s">
        <v>90</v>
      </c>
      <c r="AB17" s="293" t="s">
        <v>168</v>
      </c>
      <c r="AC17" s="79"/>
      <c r="AD17" s="79"/>
      <c r="AE17" s="270" t="s">
        <v>158</v>
      </c>
      <c r="AF17" s="351" t="s">
        <v>180</v>
      </c>
      <c r="AG17" s="96"/>
      <c r="AH17" s="1"/>
      <c r="AI17" s="1"/>
      <c r="AJ17" s="1"/>
      <c r="AK17" s="1"/>
      <c r="AL17" s="1"/>
      <c r="AM17" s="1"/>
      <c r="AN17" s="1"/>
      <c r="AO17" s="1"/>
      <c r="AP17" s="1"/>
    </row>
    <row r="18" spans="1:42" ht="48" customHeight="1" x14ac:dyDescent="0.25">
      <c r="A18" s="138"/>
      <c r="B18" s="298"/>
      <c r="C18" s="92"/>
      <c r="D18" s="115"/>
      <c r="E18" s="84"/>
      <c r="F18" s="92"/>
      <c r="G18" s="300"/>
      <c r="H18" s="182"/>
      <c r="I18" s="14" t="str">
        <f>IF(I17="RARA VEZINSIGNIFICANTE","1. BAJO",IF(I17="RARA VEZMENOR","2. BAJO",IF(I17="IMPROBABLEINSIGNIFICANTE","3. BAJO",IF(I17="IMPROBABLEMENOR","4. BAJO",IF(I17="POSIBLEINSIGNIFICANTE","5. BAJO",IF(I17="RARA VEZMODERADO","1. MODERADO",IF(I17="IMPROBABLEMODERADO","2. MODERADO",IF(I17="POSIBLEMENOR","3. MODERADO",IF(I17="PROBABLEINSIGNIFICANTE","4. MODERADO",IF(I17="RARA VEZMAYOR","1. ALTO",IF(I17="IMPROBABLEMAYOR","2. ALTO",IF(I17="POSIBLEMODERADO","3. ALTO",IF(I17="PROBABLEMENOR","4. ALTO",IF(I17="PROBABLEMODERADO","5. ALTO",IF(I17="CASI SEGUROINSIGNIFICANTE","6. ALTO",IF(I17="CASI SEGUROMENOR","7. ALTO",IF(I17="RARA VEZCATASTRÓFICO","1. EXTREMO",IF(I17="IMPROBABLECATASTRÓFICO","2. EXTREMO",IF(I17="POSIBLEMAYOR","3. EXTREMO",IF(I17="POSIBLECATASTRÓFICO","4. EXTREMO",IF(I17="PROBABLEMAYOR","5. EXTREMO",IF(I17="PROBABLECATASTRÓFICO","6. EXTREMO",IF(I17="CASI SEGUROMODERADO","7. EXTREMO",IF(I17="CASI SEGUROMAYOR","8. EXTREMO",IF(I17="CASI SEGUROCATASTRÓFICO","9. EXTREMO","")))))))))))))))))))))))))</f>
        <v>1. MODERADO</v>
      </c>
      <c r="J18" s="303"/>
      <c r="K18" s="304"/>
      <c r="L18" s="18" t="s">
        <v>95</v>
      </c>
      <c r="M18" s="19" t="s">
        <v>19</v>
      </c>
      <c r="N18" s="20">
        <f>IF(M18="ADECUADO",15,IF(M18="INADECUADO",0,""))</f>
        <v>15</v>
      </c>
      <c r="O18" s="307"/>
      <c r="P18" s="309"/>
      <c r="Q18" s="311"/>
      <c r="R18" s="313"/>
      <c r="S18" s="283"/>
      <c r="T18" s="283"/>
      <c r="U18" s="115"/>
      <c r="V18" s="285"/>
      <c r="W18" s="92"/>
      <c r="X18" s="351"/>
      <c r="Y18" s="243"/>
      <c r="Z18" s="294"/>
      <c r="AA18" s="109"/>
      <c r="AB18" s="293"/>
      <c r="AC18" s="79"/>
      <c r="AD18" s="79"/>
      <c r="AE18" s="270"/>
      <c r="AF18" s="351"/>
      <c r="AG18" s="96"/>
      <c r="AH18" s="1"/>
      <c r="AI18" s="1"/>
      <c r="AJ18" s="1"/>
      <c r="AK18" s="1"/>
      <c r="AL18" s="1"/>
      <c r="AM18" s="1"/>
      <c r="AN18" s="1"/>
      <c r="AO18" s="1" t="s">
        <v>124</v>
      </c>
      <c r="AP18" s="1"/>
    </row>
    <row r="19" spans="1:42" ht="125.25" customHeight="1" x14ac:dyDescent="0.25">
      <c r="A19" s="138"/>
      <c r="B19" s="298"/>
      <c r="C19" s="92"/>
      <c r="D19" s="115"/>
      <c r="E19" s="84"/>
      <c r="F19" s="92"/>
      <c r="G19" s="300"/>
      <c r="H19" s="182"/>
      <c r="I19" s="14" t="str">
        <f>IF(OR(I18="1. BAJO",I18="2. BAJO",I18="3. BAJO",I18="4. BAJO",I18="5. BAJO"),"BAJO",IF(OR(I18="1. MODERADO",I18="2. MODERADO",I18="3. MODERADO",I18="4. MODERADO"),"MODERADO",IF(OR(I18="1. ALTO",I18="2. ALTO",I18="3. ALTO",I18="4. ALTO",I18="5. ALTO",I18="6. ALTO",I18="7. ALTO"),"ALTO",IF(OR(I18="1. EXTREMO",I18="2. EXTREMO",I18="3. EXTREMO",I18="4. EXTREMO",I18="5. EXTREMO",I18="6. EXTREMO",I18="7. EXTREMO",I18="8. EXTREMO",I18="9. EXTREMO"),"EXTREMO",""))))</f>
        <v>MODERADO</v>
      </c>
      <c r="J19" s="303"/>
      <c r="K19" s="304"/>
      <c r="L19" s="21" t="s">
        <v>99</v>
      </c>
      <c r="M19" s="19" t="s">
        <v>100</v>
      </c>
      <c r="N19" s="20">
        <f>IF(M19="OPORTUNA",15,IF(M19="INOPORTUNA",0,""))</f>
        <v>15</v>
      </c>
      <c r="O19" s="307"/>
      <c r="P19" s="309"/>
      <c r="Q19" s="311"/>
      <c r="R19" s="313"/>
      <c r="S19" s="22" t="s">
        <v>101</v>
      </c>
      <c r="T19" s="22" t="s">
        <v>102</v>
      </c>
      <c r="U19" s="115"/>
      <c r="V19" s="285"/>
      <c r="W19" s="92"/>
      <c r="X19" s="351"/>
      <c r="Y19" s="243"/>
      <c r="Z19" s="294"/>
      <c r="AA19" s="109"/>
      <c r="AB19" s="293"/>
      <c r="AC19" s="79"/>
      <c r="AD19" s="79"/>
      <c r="AE19" s="270"/>
      <c r="AF19" s="351"/>
      <c r="AG19" s="96"/>
      <c r="AH19" s="1"/>
      <c r="AI19" s="1"/>
      <c r="AJ19" s="1"/>
      <c r="AK19" s="1"/>
      <c r="AL19" s="1"/>
      <c r="AM19" s="1"/>
      <c r="AN19" s="1"/>
      <c r="AO19" s="1" t="s">
        <v>126</v>
      </c>
      <c r="AP19" s="1"/>
    </row>
    <row r="20" spans="1:42" ht="63" customHeight="1" x14ac:dyDescent="0.25">
      <c r="A20" s="138"/>
      <c r="B20" s="298"/>
      <c r="C20" s="92"/>
      <c r="D20" s="115"/>
      <c r="E20" s="23" t="s">
        <v>108</v>
      </c>
      <c r="F20" s="92"/>
      <c r="G20" s="300"/>
      <c r="H20" s="182"/>
      <c r="I20" s="14"/>
      <c r="J20" s="303"/>
      <c r="K20" s="304"/>
      <c r="L20" s="18" t="s">
        <v>109</v>
      </c>
      <c r="M20" s="19" t="s">
        <v>110</v>
      </c>
      <c r="N20" s="20">
        <f>IF(M20="PREVENIR",15,IF(M20="DETECTAR",10,IF(M20="NO ES UN CONTROL",0,"")))</f>
        <v>15</v>
      </c>
      <c r="O20" s="275" t="str">
        <f>IF(O17&lt;86,"DÉBIL",IF(O17&lt;96,"MODERADO",IF(O17&lt;101,"FUERTE","")))</f>
        <v>FUERTE</v>
      </c>
      <c r="P20" s="309"/>
      <c r="Q20" s="277" t="str">
        <f>IF(AND(O20="FUERTE",P17="FUERTE (SIEMPRE SE EJECUTA)"),"FUERTE",IF(OR(O20="DÉBIL",P17="DÉBIL (NO SE EJECUTA)"),"DÉBIL",IF(OR(O20="MODERADO",P17="MODERADO (ALGUNAS VECES)"),"MODERADO")))</f>
        <v>FUERTE</v>
      </c>
      <c r="R20" s="279" t="str">
        <f>IF(AND(O20="FUERTE",P17="FUERTE (SIEMPRE SE EJECUTA)"),"NO","SÍ")</f>
        <v>NO</v>
      </c>
      <c r="S20" s="281">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20" s="282">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20" s="115"/>
      <c r="V20" s="285"/>
      <c r="W20" s="92"/>
      <c r="X20" s="351"/>
      <c r="Y20" s="243"/>
      <c r="Z20" s="265"/>
      <c r="AA20" s="109"/>
      <c r="AB20" s="293"/>
      <c r="AC20" s="79"/>
      <c r="AD20" s="79"/>
      <c r="AE20" s="270"/>
      <c r="AF20" s="272" t="s">
        <v>177</v>
      </c>
      <c r="AG20" s="96"/>
      <c r="AH20" s="1"/>
      <c r="AI20" s="1"/>
      <c r="AJ20" s="1"/>
      <c r="AK20" s="1"/>
      <c r="AL20" s="1"/>
      <c r="AM20" s="1"/>
      <c r="AN20" s="1"/>
      <c r="AO20" s="1" t="s">
        <v>131</v>
      </c>
      <c r="AP20" s="1"/>
    </row>
    <row r="21" spans="1:42" ht="49.5" customHeight="1" x14ac:dyDescent="0.25">
      <c r="A21" s="138"/>
      <c r="B21" s="298"/>
      <c r="C21" s="92"/>
      <c r="D21" s="115"/>
      <c r="E21" s="84" t="s">
        <v>156</v>
      </c>
      <c r="F21" s="92"/>
      <c r="G21" s="300"/>
      <c r="H21" s="182"/>
      <c r="I21" s="14"/>
      <c r="J21" s="303"/>
      <c r="K21" s="304"/>
      <c r="L21" s="18" t="s">
        <v>113</v>
      </c>
      <c r="M21" s="19" t="s">
        <v>31</v>
      </c>
      <c r="N21" s="20">
        <f>IF(M21="CONFIABLE",15,IF(M21="NO CONFIABLE",0,""))</f>
        <v>15</v>
      </c>
      <c r="O21" s="276"/>
      <c r="P21" s="309"/>
      <c r="Q21" s="277"/>
      <c r="R21" s="279"/>
      <c r="S21" s="281"/>
      <c r="T21" s="292"/>
      <c r="U21" s="115"/>
      <c r="V21" s="285"/>
      <c r="W21" s="92"/>
      <c r="X21" s="351"/>
      <c r="Y21" s="243"/>
      <c r="Z21" s="35" t="s">
        <v>114</v>
      </c>
      <c r="AA21" s="109"/>
      <c r="AB21" s="293"/>
      <c r="AC21" s="79"/>
      <c r="AD21" s="79"/>
      <c r="AE21" s="270"/>
      <c r="AF21" s="272"/>
      <c r="AG21" s="96"/>
      <c r="AH21" s="27"/>
      <c r="AI21" s="27"/>
      <c r="AJ21" s="27"/>
      <c r="AK21" s="27"/>
      <c r="AL21" s="27"/>
      <c r="AM21" s="27"/>
      <c r="AN21" s="27"/>
      <c r="AO21" s="1" t="s">
        <v>134</v>
      </c>
      <c r="AP21" s="27"/>
    </row>
    <row r="22" spans="1:42" ht="63" customHeight="1" x14ac:dyDescent="0.25">
      <c r="A22" s="138"/>
      <c r="B22" s="298"/>
      <c r="C22" s="92"/>
      <c r="D22" s="115"/>
      <c r="E22" s="84"/>
      <c r="F22" s="92"/>
      <c r="G22" s="300"/>
      <c r="H22" s="182"/>
      <c r="I22" s="14"/>
      <c r="J22" s="303"/>
      <c r="K22" s="304"/>
      <c r="L22" s="18" t="s">
        <v>119</v>
      </c>
      <c r="M22" s="19" t="s">
        <v>39</v>
      </c>
      <c r="N22" s="20">
        <f>IF(M22="SE INVESTIGAN Y SE RESUELVEN OPORTUNAMENTE",15,IF(M22="NO SE INVESTIGAN Y SE RESUELVEN OPORTUNAMENTE",0,""))</f>
        <v>15</v>
      </c>
      <c r="O22" s="276"/>
      <c r="P22" s="309"/>
      <c r="Q22" s="277"/>
      <c r="R22" s="279"/>
      <c r="S22" s="281"/>
      <c r="T22" s="292"/>
      <c r="U22" s="115"/>
      <c r="V22" s="285"/>
      <c r="W22" s="92"/>
      <c r="X22" s="351"/>
      <c r="Y22" s="243"/>
      <c r="Z22" s="352" t="s">
        <v>174</v>
      </c>
      <c r="AA22" s="109"/>
      <c r="AB22" s="293"/>
      <c r="AC22" s="79"/>
      <c r="AD22" s="79"/>
      <c r="AE22" s="270"/>
      <c r="AF22" s="272"/>
      <c r="AG22" s="96"/>
      <c r="AH22" s="27"/>
      <c r="AI22" s="27"/>
      <c r="AJ22" s="27"/>
      <c r="AK22" s="27"/>
      <c r="AL22" s="27"/>
      <c r="AM22" s="27"/>
      <c r="AN22" s="27"/>
      <c r="AO22" s="1" t="s">
        <v>135</v>
      </c>
      <c r="AP22" s="27"/>
    </row>
    <row r="23" spans="1:42" ht="168.75" customHeight="1" x14ac:dyDescent="0.25">
      <c r="A23" s="258"/>
      <c r="B23" s="299"/>
      <c r="C23" s="86"/>
      <c r="D23" s="116"/>
      <c r="E23" s="85"/>
      <c r="F23" s="86"/>
      <c r="G23" s="301"/>
      <c r="H23" s="183"/>
      <c r="I23" s="14"/>
      <c r="J23" s="303"/>
      <c r="K23" s="305"/>
      <c r="L23" s="24" t="s">
        <v>121</v>
      </c>
      <c r="M23" s="25" t="s">
        <v>50</v>
      </c>
      <c r="N23" s="26">
        <f>IF(M23="COMPLETA",10,IF(M23="INCOMPLETA",5,IF(M23="NO EXISTE",0,"")))</f>
        <v>10</v>
      </c>
      <c r="O23" s="276"/>
      <c r="P23" s="310"/>
      <c r="Q23" s="278"/>
      <c r="R23" s="280"/>
      <c r="S23" s="282"/>
      <c r="T23" s="292"/>
      <c r="U23" s="116"/>
      <c r="V23" s="285"/>
      <c r="W23" s="86"/>
      <c r="X23" s="242"/>
      <c r="Y23" s="244"/>
      <c r="Z23" s="353"/>
      <c r="AA23" s="110"/>
      <c r="AB23" s="264"/>
      <c r="AC23" s="190"/>
      <c r="AD23" s="190"/>
      <c r="AE23" s="271"/>
      <c r="AF23" s="251"/>
      <c r="AG23" s="97"/>
      <c r="AH23" s="27"/>
      <c r="AI23" s="27"/>
      <c r="AJ23" s="27"/>
      <c r="AK23" s="27"/>
      <c r="AL23" s="27"/>
      <c r="AM23" s="27"/>
      <c r="AN23" s="27"/>
      <c r="AO23" s="1" t="s">
        <v>136</v>
      </c>
      <c r="AP23" s="27"/>
    </row>
    <row r="24" spans="1:42" ht="30" customHeight="1" x14ac:dyDescent="0.25">
      <c r="A24" s="80" t="s">
        <v>123</v>
      </c>
      <c r="B24" s="80"/>
      <c r="C24" s="80"/>
      <c r="D24" s="80"/>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28"/>
      <c r="AI24" s="29"/>
      <c r="AJ24" s="30"/>
      <c r="AK24" s="30"/>
      <c r="AL24" s="30"/>
      <c r="AM24" s="30"/>
      <c r="AN24" s="30"/>
      <c r="AO24" s="1" t="s">
        <v>141</v>
      </c>
      <c r="AP24" s="30"/>
    </row>
    <row r="25" spans="1:42" ht="30" customHeight="1" x14ac:dyDescent="0.25">
      <c r="A25" s="266" t="s">
        <v>125</v>
      </c>
      <c r="B25" s="266"/>
      <c r="C25" s="266"/>
      <c r="D25" s="266"/>
      <c r="E25" s="266"/>
      <c r="F25" s="266"/>
      <c r="G25" s="266"/>
      <c r="H25" s="266"/>
      <c r="I25" s="266"/>
      <c r="J25" s="266"/>
      <c r="K25" s="266"/>
      <c r="L25" s="266"/>
      <c r="M25" s="266"/>
      <c r="N25" s="266"/>
      <c r="O25" s="266"/>
      <c r="P25" s="266"/>
      <c r="Q25" s="266"/>
      <c r="R25" s="266"/>
      <c r="S25" s="266"/>
      <c r="T25" s="266"/>
      <c r="U25" s="266"/>
      <c r="V25" s="266"/>
      <c r="W25" s="266"/>
      <c r="X25" s="266"/>
      <c r="Y25" s="266"/>
      <c r="Z25" s="266"/>
      <c r="AA25" s="266"/>
      <c r="AB25" s="266"/>
      <c r="AC25" s="266"/>
      <c r="AD25" s="266"/>
      <c r="AE25" s="266"/>
      <c r="AF25" s="266"/>
      <c r="AG25" s="266"/>
      <c r="AH25" s="31"/>
      <c r="AI25" s="32"/>
      <c r="AJ25" s="33"/>
      <c r="AK25" s="33"/>
      <c r="AL25" s="33"/>
      <c r="AM25" s="33"/>
      <c r="AN25" s="33"/>
      <c r="AO25" s="1" t="s">
        <v>143</v>
      </c>
      <c r="AP25" s="33"/>
    </row>
    <row r="26" spans="1:42" ht="30" customHeight="1" x14ac:dyDescent="0.25">
      <c r="A26" s="267" t="s">
        <v>127</v>
      </c>
      <c r="B26" s="267"/>
      <c r="C26" s="267" t="s">
        <v>128</v>
      </c>
      <c r="D26" s="267"/>
      <c r="E26" s="267"/>
      <c r="F26" s="267"/>
      <c r="G26" s="267"/>
      <c r="H26" s="267"/>
      <c r="I26" s="267"/>
      <c r="J26" s="267"/>
      <c r="K26" s="267"/>
      <c r="L26" s="267"/>
      <c r="M26" s="267"/>
      <c r="N26" s="267"/>
      <c r="O26" s="267"/>
      <c r="P26" s="267"/>
      <c r="Q26" s="267"/>
      <c r="R26" s="267"/>
      <c r="S26" s="267"/>
      <c r="T26" s="267"/>
      <c r="U26" s="267"/>
      <c r="V26" s="267"/>
      <c r="W26" s="267"/>
      <c r="X26" s="267"/>
      <c r="Y26" s="267"/>
      <c r="Z26" s="268" t="s">
        <v>129</v>
      </c>
      <c r="AA26" s="268"/>
      <c r="AB26" s="268"/>
      <c r="AC26" s="268"/>
      <c r="AD26" s="269" t="s">
        <v>130</v>
      </c>
      <c r="AE26" s="269"/>
      <c r="AF26" s="269"/>
      <c r="AG26" s="269"/>
      <c r="AH26" s="31"/>
      <c r="AI26" s="32"/>
      <c r="AJ26" s="33"/>
      <c r="AK26" s="33"/>
      <c r="AL26" s="33"/>
      <c r="AM26" s="33"/>
      <c r="AN26" s="33"/>
      <c r="AO26" s="1" t="s">
        <v>145</v>
      </c>
      <c r="AP26" s="33"/>
    </row>
    <row r="27" spans="1:42" x14ac:dyDescent="0.25">
      <c r="A27" s="73" t="s">
        <v>132</v>
      </c>
      <c r="B27" s="74"/>
      <c r="C27" s="80" t="s">
        <v>133</v>
      </c>
      <c r="D27" s="80"/>
      <c r="E27" s="80"/>
      <c r="F27" s="80"/>
      <c r="G27" s="80"/>
      <c r="H27" s="80"/>
      <c r="I27" s="80"/>
      <c r="J27" s="80"/>
      <c r="K27" s="80"/>
      <c r="L27" s="80"/>
      <c r="M27" s="80"/>
      <c r="N27" s="80"/>
      <c r="O27" s="80"/>
      <c r="P27" s="80"/>
      <c r="Q27" s="80"/>
      <c r="R27" s="80"/>
      <c r="S27" s="80"/>
      <c r="T27" s="80"/>
      <c r="U27" s="80"/>
      <c r="V27" s="80"/>
      <c r="W27" s="80"/>
      <c r="X27" s="80"/>
      <c r="Y27" s="80"/>
      <c r="Z27" s="76"/>
      <c r="AA27" s="77"/>
      <c r="AB27" s="77"/>
      <c r="AC27" s="78"/>
      <c r="AD27" s="82"/>
      <c r="AE27" s="286"/>
      <c r="AF27" s="286"/>
      <c r="AG27" s="286"/>
    </row>
    <row r="28" spans="1:42" x14ac:dyDescent="0.25">
      <c r="A28" s="73" t="s">
        <v>132</v>
      </c>
      <c r="B28" s="74"/>
      <c r="C28" s="75"/>
      <c r="D28" s="75"/>
      <c r="E28" s="75"/>
      <c r="F28" s="75"/>
      <c r="G28" s="75"/>
      <c r="H28" s="75"/>
      <c r="I28" s="75"/>
      <c r="J28" s="75"/>
      <c r="K28" s="75"/>
      <c r="L28" s="75"/>
      <c r="M28" s="75"/>
      <c r="N28" s="75"/>
      <c r="O28" s="75"/>
      <c r="P28" s="75"/>
      <c r="Q28" s="75"/>
      <c r="R28" s="75"/>
      <c r="S28" s="75"/>
      <c r="T28" s="75"/>
      <c r="U28" s="75"/>
      <c r="V28" s="75"/>
      <c r="W28" s="75"/>
      <c r="X28" s="75"/>
      <c r="Y28" s="75"/>
      <c r="Z28" s="76"/>
      <c r="AA28" s="77"/>
      <c r="AB28" s="77"/>
      <c r="AC28" s="78"/>
      <c r="AD28" s="79"/>
      <c r="AE28" s="79"/>
      <c r="AF28" s="79"/>
      <c r="AG28" s="79"/>
    </row>
    <row r="29" spans="1:42" x14ac:dyDescent="0.25">
      <c r="A29" s="73" t="s">
        <v>132</v>
      </c>
      <c r="B29" s="74"/>
      <c r="C29" s="75"/>
      <c r="D29" s="75"/>
      <c r="E29" s="75"/>
      <c r="F29" s="75"/>
      <c r="G29" s="75"/>
      <c r="H29" s="75"/>
      <c r="I29" s="75"/>
      <c r="J29" s="75"/>
      <c r="K29" s="75"/>
      <c r="L29" s="75"/>
      <c r="M29" s="75"/>
      <c r="N29" s="75"/>
      <c r="O29" s="75"/>
      <c r="P29" s="75"/>
      <c r="Q29" s="75"/>
      <c r="R29" s="75"/>
      <c r="S29" s="75"/>
      <c r="T29" s="75"/>
      <c r="U29" s="75"/>
      <c r="V29" s="75"/>
      <c r="W29" s="75"/>
      <c r="X29" s="75"/>
      <c r="Y29" s="75"/>
      <c r="Z29" s="76"/>
      <c r="AA29" s="77"/>
      <c r="AB29" s="77"/>
      <c r="AC29" s="78"/>
      <c r="AD29" s="79"/>
      <c r="AE29" s="79"/>
      <c r="AF29" s="79"/>
      <c r="AG29" s="79"/>
    </row>
  </sheetData>
  <mergeCells count="139">
    <mergeCell ref="AE17:AE23"/>
    <mergeCell ref="K17:K23"/>
    <mergeCell ref="O17:O19"/>
    <mergeCell ref="P17:P23"/>
    <mergeCell ref="Q17:Q19"/>
    <mergeCell ref="R17:R19"/>
    <mergeCell ref="Z22:Z23"/>
    <mergeCell ref="W17:W23"/>
    <mergeCell ref="X17:X23"/>
    <mergeCell ref="Y17:Y23"/>
    <mergeCell ref="Z17:Z20"/>
    <mergeCell ref="AA17:AA23"/>
    <mergeCell ref="AB17:AB23"/>
    <mergeCell ref="AC17:AC23"/>
    <mergeCell ref="AD17:AD23"/>
    <mergeCell ref="AC6:AC9"/>
    <mergeCell ref="AD6:AG8"/>
    <mergeCell ref="A7:A9"/>
    <mergeCell ref="B7:B9"/>
    <mergeCell ref="S17:S18"/>
    <mergeCell ref="T17:T18"/>
    <mergeCell ref="U17:U23"/>
    <mergeCell ref="V17:V23"/>
    <mergeCell ref="B17:B23"/>
    <mergeCell ref="C17:C23"/>
    <mergeCell ref="D17:D23"/>
    <mergeCell ref="E17:E19"/>
    <mergeCell ref="F17:F23"/>
    <mergeCell ref="G17:G23"/>
    <mergeCell ref="H17:H23"/>
    <mergeCell ref="J17:J23"/>
    <mergeCell ref="AF17:AF19"/>
    <mergeCell ref="AG17:AG23"/>
    <mergeCell ref="O20:O23"/>
    <mergeCell ref="Q20:Q23"/>
    <mergeCell ref="R20:R23"/>
    <mergeCell ref="S20:S23"/>
    <mergeCell ref="T20:T23"/>
    <mergeCell ref="AF20:AF23"/>
    <mergeCell ref="AF3:AG3"/>
    <mergeCell ref="AD4:AE4"/>
    <mergeCell ref="AF4:AG4"/>
    <mergeCell ref="A5:B5"/>
    <mergeCell ref="C5:F5"/>
    <mergeCell ref="G5:L5"/>
    <mergeCell ref="M5:V5"/>
    <mergeCell ref="Z5:AA5"/>
    <mergeCell ref="AF5:AG5"/>
    <mergeCell ref="A1:A4"/>
    <mergeCell ref="B1:E2"/>
    <mergeCell ref="F1:AC2"/>
    <mergeCell ref="AD1:AE1"/>
    <mergeCell ref="AF1:AG1"/>
    <mergeCell ref="AD2:AE2"/>
    <mergeCell ref="AF2:AG2"/>
    <mergeCell ref="B3:E4"/>
    <mergeCell ref="F3:AC4"/>
    <mergeCell ref="AD3:AE3"/>
    <mergeCell ref="A6:F6"/>
    <mergeCell ref="G6:AB6"/>
    <mergeCell ref="W10:W16"/>
    <mergeCell ref="C7:C9"/>
    <mergeCell ref="D7:D9"/>
    <mergeCell ref="E7:E9"/>
    <mergeCell ref="F7:F9"/>
    <mergeCell ref="G7:J7"/>
    <mergeCell ref="K7:T7"/>
    <mergeCell ref="U7:AB7"/>
    <mergeCell ref="G8:J8"/>
    <mergeCell ref="K8:K9"/>
    <mergeCell ref="L8:L9"/>
    <mergeCell ref="M8:M9"/>
    <mergeCell ref="N8:N9"/>
    <mergeCell ref="O8:O9"/>
    <mergeCell ref="P8:P9"/>
    <mergeCell ref="W8:W9"/>
    <mergeCell ref="X8:X9"/>
    <mergeCell ref="Y8:AB8"/>
    <mergeCell ref="S8:S9"/>
    <mergeCell ref="R8:R9"/>
    <mergeCell ref="A10:A23"/>
    <mergeCell ref="E21:E23"/>
    <mergeCell ref="G10:G16"/>
    <mergeCell ref="Q8:Q9"/>
    <mergeCell ref="H10:H16"/>
    <mergeCell ref="J10:J16"/>
    <mergeCell ref="K10:K16"/>
    <mergeCell ref="O10:O12"/>
    <mergeCell ref="P10:P16"/>
    <mergeCell ref="Q10:Q12"/>
    <mergeCell ref="R10:R12"/>
    <mergeCell ref="S10:S11"/>
    <mergeCell ref="T10:T11"/>
    <mergeCell ref="U10:U16"/>
    <mergeCell ref="V10:V16"/>
    <mergeCell ref="A27:B27"/>
    <mergeCell ref="C27:Y27"/>
    <mergeCell ref="Z27:AC27"/>
    <mergeCell ref="AD27:AG27"/>
    <mergeCell ref="T8:T9"/>
    <mergeCell ref="U8:U9"/>
    <mergeCell ref="V8:V9"/>
    <mergeCell ref="T13:T16"/>
    <mergeCell ref="AF13:AF16"/>
    <mergeCell ref="X10:X16"/>
    <mergeCell ref="Y10:Y16"/>
    <mergeCell ref="Z10:Z13"/>
    <mergeCell ref="AA10:AA16"/>
    <mergeCell ref="AB10:AB16"/>
    <mergeCell ref="AC10:AC16"/>
    <mergeCell ref="B10:B16"/>
    <mergeCell ref="C10:C16"/>
    <mergeCell ref="D10:D16"/>
    <mergeCell ref="E10:E12"/>
    <mergeCell ref="F10:F16"/>
    <mergeCell ref="A29:B29"/>
    <mergeCell ref="C29:Y29"/>
    <mergeCell ref="Z29:AC29"/>
    <mergeCell ref="AD29:AG29"/>
    <mergeCell ref="A28:B28"/>
    <mergeCell ref="C28:Y28"/>
    <mergeCell ref="Z28:AC28"/>
    <mergeCell ref="AD28:AG28"/>
    <mergeCell ref="E14:E16"/>
    <mergeCell ref="Z15:Z16"/>
    <mergeCell ref="A24:AG24"/>
    <mergeCell ref="A25:AG25"/>
    <mergeCell ref="A26:B26"/>
    <mergeCell ref="C26:Y26"/>
    <mergeCell ref="Z26:AC26"/>
    <mergeCell ref="AD26:AG26"/>
    <mergeCell ref="AD10:AD16"/>
    <mergeCell ref="AE10:AE16"/>
    <mergeCell ref="AF10:AF12"/>
    <mergeCell ref="AG10:AG16"/>
    <mergeCell ref="O13:O16"/>
    <mergeCell ref="Q13:Q16"/>
    <mergeCell ref="R13:R16"/>
    <mergeCell ref="S13:S16"/>
  </mergeCells>
  <conditionalFormatting sqref="U10:U16">
    <cfRule type="containsText" dxfId="95" priority="17" operator="containsText" text="EXTREMO">
      <formula>NOT(ISERROR(SEARCH("EXTREMO",U10)))</formula>
    </cfRule>
    <cfRule type="containsText" dxfId="94" priority="18" operator="containsText" text="MODERADO">
      <formula>NOT(ISERROR(SEARCH("MODERADO",U10)))</formula>
    </cfRule>
    <cfRule type="containsText" dxfId="93" priority="19" operator="containsText" text="ALTO">
      <formula>NOT(ISERROR(SEARCH("ALTO",U10)))</formula>
    </cfRule>
    <cfRule type="containsText" dxfId="92" priority="20" operator="containsText" text="BAJO">
      <formula>NOT(ISERROR(SEARCH("BAJO",U10)))</formula>
    </cfRule>
  </conditionalFormatting>
  <conditionalFormatting sqref="J10:J16">
    <cfRule type="containsText" dxfId="91" priority="9" operator="containsText" text="EXTREMO">
      <formula>NOT(ISERROR(SEARCH("EXTREMO",J10)))</formula>
    </cfRule>
    <cfRule type="containsText" dxfId="90" priority="10" operator="containsText" text="ALTO">
      <formula>NOT(ISERROR(SEARCH("ALTO",J10)))</formula>
    </cfRule>
    <cfRule type="containsText" dxfId="89" priority="11" operator="containsText" text="MODERADO">
      <formula>NOT(ISERROR(SEARCH("MODERADO",J10)))</formula>
    </cfRule>
    <cfRule type="containsText" dxfId="88" priority="12" operator="containsText" text="BAJO">
      <formula>NOT(ISERROR(SEARCH("BAJO",J10)))</formula>
    </cfRule>
  </conditionalFormatting>
  <conditionalFormatting sqref="U17:U23">
    <cfRule type="containsText" dxfId="87" priority="5" operator="containsText" text="EXTREMO">
      <formula>NOT(ISERROR(SEARCH("EXTREMO",U17)))</formula>
    </cfRule>
    <cfRule type="containsText" dxfId="86" priority="6" operator="containsText" text="MODERADO">
      <formula>NOT(ISERROR(SEARCH("MODERADO",U17)))</formula>
    </cfRule>
    <cfRule type="containsText" dxfId="85" priority="7" operator="containsText" text="ALTO">
      <formula>NOT(ISERROR(SEARCH("ALTO",U17)))</formula>
    </cfRule>
    <cfRule type="containsText" dxfId="84" priority="8" operator="containsText" text="BAJO">
      <formula>NOT(ISERROR(SEARCH("BAJO",U17)))</formula>
    </cfRule>
  </conditionalFormatting>
  <conditionalFormatting sqref="J17:J23">
    <cfRule type="containsText" dxfId="83" priority="1" operator="containsText" text="EXTREMO">
      <formula>NOT(ISERROR(SEARCH("EXTREMO",J17)))</formula>
    </cfRule>
    <cfRule type="containsText" dxfId="82" priority="2" operator="containsText" text="ALTO">
      <formula>NOT(ISERROR(SEARCH("ALTO",J17)))</formula>
    </cfRule>
    <cfRule type="containsText" dxfId="81" priority="3" operator="containsText" text="MODERADO">
      <formula>NOT(ISERROR(SEARCH("MODERADO",J17)))</formula>
    </cfRule>
    <cfRule type="containsText" dxfId="80" priority="4" operator="containsText" text="BAJO">
      <formula>NOT(ISERROR(SEARCH("BAJO",J17)))</formula>
    </cfRule>
  </conditionalFormatting>
  <dataValidations count="15">
    <dataValidation type="list" allowBlank="1" showInputMessage="1" showErrorMessage="1" sqref="M13 M20" xr:uid="{00000000-0002-0000-0000-000000000000}">
      <formula1>$AJ$14:$AL$14</formula1>
    </dataValidation>
    <dataValidation type="list" allowBlank="1" showInputMessage="1" showErrorMessage="1" sqref="T10 S10:S11 T17 S17:S18" xr:uid="{00000000-0002-0000-0000-000001000000}">
      <formula1>$AH$13:$AH$15</formula1>
    </dataValidation>
    <dataValidation type="list" allowBlank="1" showInputMessage="1" showErrorMessage="1" sqref="P10 P17" xr:uid="{00000000-0002-0000-0000-000002000000}">
      <formula1>$AH$8:$AJ$8</formula1>
    </dataValidation>
    <dataValidation type="list" allowBlank="1" showInputMessage="1" showErrorMessage="1" sqref="M15 M22" xr:uid="{00000000-0002-0000-0000-000003000000}">
      <formula1>$AH$6:$AI$6</formula1>
    </dataValidation>
    <dataValidation type="list" allowBlank="1" showInputMessage="1" showErrorMessage="1" sqref="M14 M21" xr:uid="{00000000-0002-0000-0000-000004000000}">
      <formula1>$AH$5:$AI$5</formula1>
    </dataValidation>
    <dataValidation type="list" allowBlank="1" showInputMessage="1" showErrorMessage="1" sqref="M12 M19" xr:uid="{00000000-0002-0000-0000-000005000000}">
      <formula1>#REF!</formula1>
    </dataValidation>
    <dataValidation type="list" allowBlank="1" showInputMessage="1" showErrorMessage="1" sqref="M11 M18" xr:uid="{00000000-0002-0000-0000-000006000000}">
      <formula1>$AH$4:$AI$4</formula1>
    </dataValidation>
    <dataValidation type="list" allowBlank="1" showInputMessage="1" showErrorMessage="1" sqref="M10 M17" xr:uid="{00000000-0002-0000-0000-000007000000}">
      <formula1>$AH$2:$AH$3</formula1>
    </dataValidation>
    <dataValidation type="list" allowBlank="1" showInputMessage="1" showErrorMessage="1" sqref="AA10:AA23" xr:uid="{00000000-0002-0000-0000-000008000000}">
      <formula1>$AN$10:$AN$11</formula1>
    </dataValidation>
    <dataValidation type="list" allowBlank="1" showInputMessage="1" showErrorMessage="1" sqref="D10:D23" xr:uid="{00000000-0002-0000-0000-000009000000}">
      <formula1>$AJ$13:$AK$13</formula1>
    </dataValidation>
    <dataValidation type="list" allowBlank="1" showInputMessage="1" showErrorMessage="1" sqref="V10:V23" xr:uid="{00000000-0002-0000-0000-00000A000000}">
      <formula1>$AI$12:$AK$12</formula1>
    </dataValidation>
    <dataValidation type="list" allowBlank="1" showInputMessage="1" showErrorMessage="1" sqref="M16 M23" xr:uid="{00000000-0002-0000-0000-00000B000000}">
      <formula1>$AH$7:$AJ$7</formula1>
    </dataValidation>
    <dataValidation type="list" allowBlank="1" showInputMessage="1" showErrorMessage="1" sqref="H10:H23" xr:uid="{00000000-0002-0000-0000-00000C000000}">
      <formula1>$AL$10:$AL$12</formula1>
    </dataValidation>
    <dataValidation type="list" allowBlank="1" showInputMessage="1" showErrorMessage="1" sqref="G10:G23" xr:uid="{00000000-0002-0000-0000-00000D000000}">
      <formula1>$AL$1:$AL$5</formula1>
    </dataValidation>
    <dataValidation type="list" allowBlank="1" showInputMessage="1" showErrorMessage="1" sqref="U10:U23" xr:uid="{00000000-0002-0000-0000-00000E000000}">
      <formula1>$AO$8:$AO$29</formula1>
    </dataValidation>
  </dataValidations>
  <pageMargins left="0.7" right="0.7" top="0.75" bottom="0.75" header="0.3" footer="0.3"/>
  <pageSetup orientation="portrait" horizont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3BA75-F5AD-41C6-B128-F43A678762E5}">
  <dimension ref="A1:AP47"/>
  <sheetViews>
    <sheetView topLeftCell="H24" zoomScale="50" zoomScaleNormal="50" workbookViewId="0">
      <selection activeCell="AG31" sqref="AG31:AG37"/>
    </sheetView>
  </sheetViews>
  <sheetFormatPr baseColWidth="10" defaultRowHeight="15" x14ac:dyDescent="0.25"/>
  <cols>
    <col min="1" max="6" width="32.5703125" style="34" customWidth="1"/>
    <col min="7" max="8" width="20.85546875" style="34" customWidth="1"/>
    <col min="9" max="9" width="20.85546875" style="34" hidden="1" customWidth="1"/>
    <col min="10" max="10" width="25.42578125" style="34" customWidth="1"/>
    <col min="11" max="11" width="59.140625" style="34" customWidth="1"/>
    <col min="12" max="12" width="53.7109375" style="34" customWidth="1"/>
    <col min="13" max="13" width="24.140625" style="34" bestFit="1" customWidth="1"/>
    <col min="14" max="14" width="0" style="34" hidden="1" customWidth="1"/>
    <col min="15" max="17" width="17.42578125" style="34" customWidth="1"/>
    <col min="18" max="18" width="19.7109375" style="34" customWidth="1"/>
    <col min="19" max="21" width="25.140625" style="34" customWidth="1"/>
    <col min="22" max="22" width="16.5703125" style="34" customWidth="1"/>
    <col min="23" max="31" width="25.42578125" style="34" customWidth="1"/>
    <col min="32" max="33" width="34.85546875" style="34" customWidth="1"/>
    <col min="34" max="41" width="11.42578125" style="34" hidden="1" customWidth="1"/>
    <col min="42" max="42" width="0" style="34" hidden="1" customWidth="1"/>
    <col min="43" max="16384" width="11.42578125" style="34"/>
  </cols>
  <sheetData>
    <row r="1" spans="1:42" ht="27" customHeight="1" x14ac:dyDescent="0.25">
      <c r="A1" s="91"/>
      <c r="B1" s="174" t="s">
        <v>0</v>
      </c>
      <c r="C1" s="175"/>
      <c r="D1" s="175"/>
      <c r="E1" s="176"/>
      <c r="F1" s="174" t="s">
        <v>1</v>
      </c>
      <c r="G1" s="175"/>
      <c r="H1" s="175"/>
      <c r="I1" s="175"/>
      <c r="J1" s="175"/>
      <c r="K1" s="175"/>
      <c r="L1" s="175"/>
      <c r="M1" s="175"/>
      <c r="N1" s="175"/>
      <c r="O1" s="175"/>
      <c r="P1" s="175"/>
      <c r="Q1" s="175"/>
      <c r="R1" s="175"/>
      <c r="S1" s="175"/>
      <c r="T1" s="175"/>
      <c r="U1" s="175"/>
      <c r="V1" s="175"/>
      <c r="W1" s="175"/>
      <c r="X1" s="175"/>
      <c r="Y1" s="175"/>
      <c r="Z1" s="175"/>
      <c r="AA1" s="175"/>
      <c r="AB1" s="175"/>
      <c r="AC1" s="176"/>
      <c r="AD1" s="159" t="s">
        <v>2</v>
      </c>
      <c r="AE1" s="160"/>
      <c r="AF1" s="159" t="s">
        <v>147</v>
      </c>
      <c r="AG1" s="160"/>
      <c r="AH1" s="36"/>
      <c r="AI1" s="36"/>
      <c r="AJ1" s="36"/>
      <c r="AK1" s="36" t="s">
        <v>3</v>
      </c>
      <c r="AL1" s="36" t="s">
        <v>9</v>
      </c>
      <c r="AM1" s="36"/>
      <c r="AN1" s="36" t="s">
        <v>5</v>
      </c>
      <c r="AO1" s="36"/>
      <c r="AP1" s="36"/>
    </row>
    <row r="2" spans="1:42" ht="27" customHeight="1" x14ac:dyDescent="0.25">
      <c r="A2" s="91"/>
      <c r="B2" s="177"/>
      <c r="C2" s="178"/>
      <c r="D2" s="178"/>
      <c r="E2" s="179"/>
      <c r="F2" s="177"/>
      <c r="G2" s="178"/>
      <c r="H2" s="178"/>
      <c r="I2" s="178"/>
      <c r="J2" s="178"/>
      <c r="K2" s="178"/>
      <c r="L2" s="178"/>
      <c r="M2" s="178"/>
      <c r="N2" s="178"/>
      <c r="O2" s="178"/>
      <c r="P2" s="178"/>
      <c r="Q2" s="178"/>
      <c r="R2" s="178"/>
      <c r="S2" s="178"/>
      <c r="T2" s="178"/>
      <c r="U2" s="178"/>
      <c r="V2" s="178"/>
      <c r="W2" s="178"/>
      <c r="X2" s="178"/>
      <c r="Y2" s="178"/>
      <c r="Z2" s="178"/>
      <c r="AA2" s="178"/>
      <c r="AB2" s="178"/>
      <c r="AC2" s="179"/>
      <c r="AD2" s="159" t="s">
        <v>6</v>
      </c>
      <c r="AE2" s="160"/>
      <c r="AF2" s="180" t="s">
        <v>149</v>
      </c>
      <c r="AG2" s="181"/>
      <c r="AH2" s="36" t="s">
        <v>7</v>
      </c>
      <c r="AI2" s="36" t="s">
        <v>8</v>
      </c>
      <c r="AJ2" s="36"/>
      <c r="AK2" s="36"/>
      <c r="AL2" s="36" t="s">
        <v>16</v>
      </c>
      <c r="AM2" s="36"/>
      <c r="AN2" s="36" t="s">
        <v>10</v>
      </c>
      <c r="AO2" s="36"/>
      <c r="AP2" s="36"/>
    </row>
    <row r="3" spans="1:42" ht="27" customHeight="1" x14ac:dyDescent="0.25">
      <c r="A3" s="91"/>
      <c r="B3" s="174" t="s">
        <v>11</v>
      </c>
      <c r="C3" s="175"/>
      <c r="D3" s="175"/>
      <c r="E3" s="176"/>
      <c r="F3" s="174" t="s">
        <v>12</v>
      </c>
      <c r="G3" s="175"/>
      <c r="H3" s="175"/>
      <c r="I3" s="175"/>
      <c r="J3" s="175"/>
      <c r="K3" s="175"/>
      <c r="L3" s="175"/>
      <c r="M3" s="175"/>
      <c r="N3" s="175"/>
      <c r="O3" s="175"/>
      <c r="P3" s="175"/>
      <c r="Q3" s="175"/>
      <c r="R3" s="175"/>
      <c r="S3" s="175"/>
      <c r="T3" s="175"/>
      <c r="U3" s="175"/>
      <c r="V3" s="175"/>
      <c r="W3" s="175"/>
      <c r="X3" s="175"/>
      <c r="Y3" s="175"/>
      <c r="Z3" s="175"/>
      <c r="AA3" s="175"/>
      <c r="AB3" s="175"/>
      <c r="AC3" s="176"/>
      <c r="AD3" s="159" t="s">
        <v>13</v>
      </c>
      <c r="AE3" s="160"/>
      <c r="AF3" s="159" t="s">
        <v>148</v>
      </c>
      <c r="AG3" s="160"/>
      <c r="AH3" s="36" t="s">
        <v>14</v>
      </c>
      <c r="AI3" s="36" t="s">
        <v>15</v>
      </c>
      <c r="AJ3" s="36"/>
      <c r="AK3" s="36"/>
      <c r="AL3" s="36" t="s">
        <v>22</v>
      </c>
      <c r="AM3" s="36"/>
      <c r="AN3" s="36" t="s">
        <v>17</v>
      </c>
      <c r="AO3" s="36"/>
      <c r="AP3" s="36"/>
    </row>
    <row r="4" spans="1:42" ht="27" customHeight="1" x14ac:dyDescent="0.25">
      <c r="A4" s="91"/>
      <c r="B4" s="177"/>
      <c r="C4" s="178"/>
      <c r="D4" s="178"/>
      <c r="E4" s="179"/>
      <c r="F4" s="177"/>
      <c r="G4" s="178"/>
      <c r="H4" s="178"/>
      <c r="I4" s="178"/>
      <c r="J4" s="178"/>
      <c r="K4" s="178"/>
      <c r="L4" s="178"/>
      <c r="M4" s="178"/>
      <c r="N4" s="178"/>
      <c r="O4" s="178"/>
      <c r="P4" s="178"/>
      <c r="Q4" s="178"/>
      <c r="R4" s="178"/>
      <c r="S4" s="178"/>
      <c r="T4" s="178"/>
      <c r="U4" s="178"/>
      <c r="V4" s="178"/>
      <c r="W4" s="178"/>
      <c r="X4" s="178"/>
      <c r="Y4" s="178"/>
      <c r="Z4" s="178"/>
      <c r="AA4" s="178"/>
      <c r="AB4" s="178"/>
      <c r="AC4" s="179"/>
      <c r="AD4" s="159" t="s">
        <v>18</v>
      </c>
      <c r="AE4" s="160"/>
      <c r="AF4" s="161">
        <v>43846</v>
      </c>
      <c r="AG4" s="160"/>
      <c r="AH4" s="36" t="s">
        <v>19</v>
      </c>
      <c r="AI4" s="36" t="s">
        <v>20</v>
      </c>
      <c r="AJ4" s="36"/>
      <c r="AK4" s="36" t="s">
        <v>21</v>
      </c>
      <c r="AL4" s="36" t="s">
        <v>150</v>
      </c>
      <c r="AM4" s="36"/>
      <c r="AN4" s="36" t="s">
        <v>23</v>
      </c>
      <c r="AO4" s="36"/>
      <c r="AP4" s="36"/>
    </row>
    <row r="5" spans="1:42" x14ac:dyDescent="0.25">
      <c r="A5" s="162" t="s">
        <v>24</v>
      </c>
      <c r="B5" s="162"/>
      <c r="C5" s="163">
        <v>43850</v>
      </c>
      <c r="D5" s="164"/>
      <c r="E5" s="164"/>
      <c r="F5" s="164"/>
      <c r="G5" s="165"/>
      <c r="H5" s="166"/>
      <c r="I5" s="166"/>
      <c r="J5" s="166"/>
      <c r="K5" s="166"/>
      <c r="L5" s="167"/>
      <c r="M5" s="168" t="s">
        <v>26</v>
      </c>
      <c r="N5" s="169"/>
      <c r="O5" s="169"/>
      <c r="P5" s="169"/>
      <c r="Q5" s="169"/>
      <c r="R5" s="169"/>
      <c r="S5" s="169"/>
      <c r="T5" s="169"/>
      <c r="U5" s="169"/>
      <c r="V5" s="170"/>
      <c r="W5" s="37" t="s">
        <v>27</v>
      </c>
      <c r="X5" s="40" t="s">
        <v>155</v>
      </c>
      <c r="Y5" s="39" t="s">
        <v>28</v>
      </c>
      <c r="Z5" s="171"/>
      <c r="AA5" s="172"/>
      <c r="AB5" s="37" t="s">
        <v>29</v>
      </c>
      <c r="AC5" s="40"/>
      <c r="AD5" s="41" t="s">
        <v>30</v>
      </c>
      <c r="AE5" s="42"/>
      <c r="AF5" s="173"/>
      <c r="AG5" s="173"/>
      <c r="AH5" s="43" t="s">
        <v>31</v>
      </c>
      <c r="AI5" s="43" t="s">
        <v>32</v>
      </c>
      <c r="AJ5" s="43" t="s">
        <v>33</v>
      </c>
      <c r="AK5" s="43"/>
      <c r="AL5" s="43" t="s">
        <v>151</v>
      </c>
      <c r="AM5" s="43"/>
      <c r="AN5" s="43" t="s">
        <v>34</v>
      </c>
      <c r="AO5" s="43"/>
      <c r="AP5" s="43"/>
    </row>
    <row r="6" spans="1:42" x14ac:dyDescent="0.25">
      <c r="A6" s="144" t="s">
        <v>35</v>
      </c>
      <c r="B6" s="144"/>
      <c r="C6" s="144"/>
      <c r="D6" s="144"/>
      <c r="E6" s="144"/>
      <c r="F6" s="144"/>
      <c r="G6" s="145" t="s">
        <v>36</v>
      </c>
      <c r="H6" s="146"/>
      <c r="I6" s="146"/>
      <c r="J6" s="146"/>
      <c r="K6" s="146"/>
      <c r="L6" s="146"/>
      <c r="M6" s="146"/>
      <c r="N6" s="146"/>
      <c r="O6" s="146"/>
      <c r="P6" s="146"/>
      <c r="Q6" s="146"/>
      <c r="R6" s="146"/>
      <c r="S6" s="146"/>
      <c r="T6" s="146"/>
      <c r="U6" s="146"/>
      <c r="V6" s="146"/>
      <c r="W6" s="146"/>
      <c r="X6" s="153"/>
      <c r="Y6" s="146"/>
      <c r="Z6" s="146"/>
      <c r="AA6" s="146"/>
      <c r="AB6" s="147"/>
      <c r="AC6" s="150" t="s">
        <v>37</v>
      </c>
      <c r="AD6" s="155" t="s">
        <v>38</v>
      </c>
      <c r="AE6" s="156"/>
      <c r="AF6" s="156"/>
      <c r="AG6" s="156"/>
      <c r="AH6" s="36" t="s">
        <v>39</v>
      </c>
      <c r="AI6" s="36" t="s">
        <v>40</v>
      </c>
      <c r="AJ6" s="36"/>
      <c r="AK6" s="36"/>
      <c r="AL6" s="36"/>
      <c r="AM6" s="36"/>
      <c r="AN6" s="36" t="s">
        <v>41</v>
      </c>
      <c r="AO6" s="36"/>
      <c r="AP6" s="36"/>
    </row>
    <row r="7" spans="1:42" x14ac:dyDescent="0.25">
      <c r="A7" s="135" t="s">
        <v>42</v>
      </c>
      <c r="B7" s="133" t="s">
        <v>43</v>
      </c>
      <c r="C7" s="135" t="s">
        <v>44</v>
      </c>
      <c r="D7" s="135" t="s">
        <v>5</v>
      </c>
      <c r="E7" s="135" t="s">
        <v>45</v>
      </c>
      <c r="F7" s="149" t="s">
        <v>46</v>
      </c>
      <c r="G7" s="144" t="s">
        <v>47</v>
      </c>
      <c r="H7" s="144"/>
      <c r="I7" s="144"/>
      <c r="J7" s="144"/>
      <c r="K7" s="145" t="s">
        <v>48</v>
      </c>
      <c r="L7" s="146"/>
      <c r="M7" s="146"/>
      <c r="N7" s="146"/>
      <c r="O7" s="146"/>
      <c r="P7" s="146"/>
      <c r="Q7" s="146"/>
      <c r="R7" s="146"/>
      <c r="S7" s="146"/>
      <c r="T7" s="147"/>
      <c r="U7" s="145" t="s">
        <v>49</v>
      </c>
      <c r="V7" s="146"/>
      <c r="W7" s="146"/>
      <c r="X7" s="146"/>
      <c r="Y7" s="146"/>
      <c r="Z7" s="146"/>
      <c r="AA7" s="146"/>
      <c r="AB7" s="147"/>
      <c r="AC7" s="154"/>
      <c r="AD7" s="155"/>
      <c r="AE7" s="156"/>
      <c r="AF7" s="156"/>
      <c r="AG7" s="156"/>
      <c r="AH7" s="36" t="s">
        <v>50</v>
      </c>
      <c r="AI7" s="36" t="s">
        <v>51</v>
      </c>
      <c r="AJ7" s="36" t="s">
        <v>52</v>
      </c>
      <c r="AK7" s="44"/>
      <c r="AL7" s="44"/>
      <c r="AM7" s="44"/>
      <c r="AN7" s="44"/>
      <c r="AO7" s="44"/>
      <c r="AP7" s="44"/>
    </row>
    <row r="8" spans="1:42" x14ac:dyDescent="0.25">
      <c r="A8" s="135"/>
      <c r="B8" s="152"/>
      <c r="C8" s="135"/>
      <c r="D8" s="135"/>
      <c r="E8" s="135"/>
      <c r="F8" s="149"/>
      <c r="G8" s="148" t="s">
        <v>53</v>
      </c>
      <c r="H8" s="148"/>
      <c r="I8" s="148"/>
      <c r="J8" s="148"/>
      <c r="K8" s="131" t="s">
        <v>54</v>
      </c>
      <c r="L8" s="149" t="s">
        <v>55</v>
      </c>
      <c r="M8" s="149" t="s">
        <v>56</v>
      </c>
      <c r="N8" s="150" t="s">
        <v>57</v>
      </c>
      <c r="O8" s="135" t="s">
        <v>58</v>
      </c>
      <c r="P8" s="152" t="s">
        <v>59</v>
      </c>
      <c r="Q8" s="133" t="s">
        <v>60</v>
      </c>
      <c r="R8" s="135" t="s">
        <v>61</v>
      </c>
      <c r="S8" s="133" t="s">
        <v>62</v>
      </c>
      <c r="T8" s="133" t="s">
        <v>63</v>
      </c>
      <c r="U8" s="132" t="s">
        <v>64</v>
      </c>
      <c r="V8" s="135" t="s">
        <v>65</v>
      </c>
      <c r="W8" s="131" t="s">
        <v>66</v>
      </c>
      <c r="X8" s="133" t="s">
        <v>67</v>
      </c>
      <c r="Y8" s="135" t="s">
        <v>68</v>
      </c>
      <c r="Z8" s="135"/>
      <c r="AA8" s="135"/>
      <c r="AB8" s="135"/>
      <c r="AC8" s="154"/>
      <c r="AD8" s="157"/>
      <c r="AE8" s="158"/>
      <c r="AF8" s="158"/>
      <c r="AG8" s="158"/>
      <c r="AH8" s="44" t="s">
        <v>69</v>
      </c>
      <c r="AI8" s="44" t="s">
        <v>70</v>
      </c>
      <c r="AJ8" s="44" t="s">
        <v>71</v>
      </c>
      <c r="AK8" s="44"/>
      <c r="AL8" s="44" t="s">
        <v>72</v>
      </c>
      <c r="AM8" s="44"/>
      <c r="AN8" s="44"/>
      <c r="AO8" s="36" t="s">
        <v>73</v>
      </c>
      <c r="AP8" s="44"/>
    </row>
    <row r="9" spans="1:42" ht="38.25" x14ac:dyDescent="0.25">
      <c r="A9" s="133"/>
      <c r="B9" s="134"/>
      <c r="C9" s="133"/>
      <c r="D9" s="133"/>
      <c r="E9" s="133"/>
      <c r="F9" s="150"/>
      <c r="G9" s="45" t="s">
        <v>4</v>
      </c>
      <c r="H9" s="45" t="s">
        <v>3</v>
      </c>
      <c r="I9" s="45"/>
      <c r="J9" s="46" t="s">
        <v>74</v>
      </c>
      <c r="K9" s="132"/>
      <c r="L9" s="149"/>
      <c r="M9" s="149"/>
      <c r="N9" s="151"/>
      <c r="O9" s="135"/>
      <c r="P9" s="134"/>
      <c r="Q9" s="134"/>
      <c r="R9" s="135"/>
      <c r="S9" s="134"/>
      <c r="T9" s="134"/>
      <c r="U9" s="143"/>
      <c r="V9" s="135"/>
      <c r="W9" s="132"/>
      <c r="X9" s="134"/>
      <c r="Y9" s="47" t="s">
        <v>75</v>
      </c>
      <c r="Z9" s="47" t="s">
        <v>76</v>
      </c>
      <c r="AA9" s="48" t="s">
        <v>77</v>
      </c>
      <c r="AB9" s="48" t="s">
        <v>78</v>
      </c>
      <c r="AC9" s="151"/>
      <c r="AD9" s="49" t="s">
        <v>79</v>
      </c>
      <c r="AE9" s="50" t="s">
        <v>80</v>
      </c>
      <c r="AF9" s="50" t="s">
        <v>81</v>
      </c>
      <c r="AG9" s="47" t="s">
        <v>82</v>
      </c>
      <c r="AH9" s="44" t="s">
        <v>83</v>
      </c>
      <c r="AI9" s="44" t="s">
        <v>15</v>
      </c>
      <c r="AJ9" s="44"/>
      <c r="AK9" s="44"/>
      <c r="AL9" s="44" t="s">
        <v>84</v>
      </c>
      <c r="AM9" s="44"/>
      <c r="AN9" s="44"/>
      <c r="AO9" s="36" t="s">
        <v>85</v>
      </c>
      <c r="AP9" s="44"/>
    </row>
    <row r="10" spans="1:42" ht="41.25" customHeight="1" x14ac:dyDescent="0.25">
      <c r="A10" s="381" t="s">
        <v>281</v>
      </c>
      <c r="B10" s="383" t="s">
        <v>308</v>
      </c>
      <c r="C10" s="385" t="s">
        <v>309</v>
      </c>
      <c r="D10" s="142" t="s">
        <v>86</v>
      </c>
      <c r="E10" s="376" t="s">
        <v>310</v>
      </c>
      <c r="F10" s="375" t="s">
        <v>311</v>
      </c>
      <c r="G10" s="182" t="s">
        <v>9</v>
      </c>
      <c r="H10" s="182" t="s">
        <v>21</v>
      </c>
      <c r="I10" s="14" t="str">
        <f>CONCATENATE(G10,H10)</f>
        <v>RARA VEZMODERADO</v>
      </c>
      <c r="J10" s="121" t="str">
        <f>I11</f>
        <v>1. MODERADO</v>
      </c>
      <c r="K10" s="373" t="s">
        <v>312</v>
      </c>
      <c r="L10" s="67" t="s">
        <v>87</v>
      </c>
      <c r="M10" s="16" t="s">
        <v>7</v>
      </c>
      <c r="N10" s="52">
        <f>IF(M10="ASIGNADO",15,IF(M10="NO ASIGNADO",0,""))</f>
        <v>15</v>
      </c>
      <c r="O10" s="125">
        <f>SUM(N10:N16)</f>
        <v>100</v>
      </c>
      <c r="P10" s="127" t="s">
        <v>69</v>
      </c>
      <c r="Q10" s="130">
        <f>IF(Q13="DÉBIL",0,IF(Q13="MODERADO",50,IF(Q13="FUERTE",100,"")))</f>
        <v>100</v>
      </c>
      <c r="R10" s="196"/>
      <c r="S10" s="114" t="s">
        <v>88</v>
      </c>
      <c r="T10" s="114" t="s">
        <v>88</v>
      </c>
      <c r="U10" s="115" t="s">
        <v>118</v>
      </c>
      <c r="V10" s="117" t="s">
        <v>104</v>
      </c>
      <c r="W10" s="379" t="s">
        <v>313</v>
      </c>
      <c r="X10" s="391" t="s">
        <v>314</v>
      </c>
      <c r="Y10" s="376" t="s">
        <v>315</v>
      </c>
      <c r="Z10" s="395">
        <v>44196</v>
      </c>
      <c r="AA10" s="108" t="s">
        <v>93</v>
      </c>
      <c r="AB10" s="375" t="s">
        <v>316</v>
      </c>
      <c r="AC10" s="79"/>
      <c r="AD10" s="79"/>
      <c r="AE10" s="373" t="s">
        <v>317</v>
      </c>
      <c r="AF10" s="375" t="s">
        <v>318</v>
      </c>
      <c r="AG10" s="96"/>
      <c r="AH10" s="36" t="s">
        <v>91</v>
      </c>
      <c r="AI10" s="36" t="s">
        <v>92</v>
      </c>
      <c r="AJ10" s="36" t="s">
        <v>21</v>
      </c>
      <c r="AK10" s="36" t="s">
        <v>73</v>
      </c>
      <c r="AL10" s="36" t="s">
        <v>21</v>
      </c>
      <c r="AM10" s="36"/>
      <c r="AN10" s="36" t="s">
        <v>93</v>
      </c>
      <c r="AO10" s="36" t="s">
        <v>94</v>
      </c>
      <c r="AP10" s="36"/>
    </row>
    <row r="11" spans="1:42" ht="55.5" customHeight="1" x14ac:dyDescent="0.25">
      <c r="A11" s="381"/>
      <c r="B11" s="384"/>
      <c r="C11" s="396"/>
      <c r="D11" s="115"/>
      <c r="E11" s="84"/>
      <c r="F11" s="92"/>
      <c r="G11" s="182"/>
      <c r="H11" s="182"/>
      <c r="I11" s="14" t="str">
        <f>IF(I10="RARA VEZINSIGNIFICANTE","1. BAJO",IF(I10="RARA VEZMENOR","2. BAJO",IF(I10="IMPROBABLEINSIGNIFICANTE","3. BAJO",IF(I10="IMPROBABLEMENOR","4. BAJO",IF(I10="POSIBLEINSIGNIFICANTE","5. BAJO",IF(I10="RARA VEZMODERADO","1. MODERADO",IF(I10="IMPROBABLEMODERADO","2. MODERADO",IF(I10="POSIBLEMENOR","3. MODERADO",IF(I10="PROBABLEINSIGNIFICANTE","4. MODERADO",IF(I10="RARA VEZMAYOR","1. ALTO",IF(I10="IMPROBABLEMAYOR","2. ALTO",IF(I10="POSIBLEMODERADO","3. ALTO",IF(I10="PROBABLEMENOR","4. ALTO",IF(I10="PROBABLEMODERADO","5. ALTO",IF(I10="CASI SEGUROINSIGNIFICANTE","6. ALTO",IF(I10="CASI SEGUROMENOR","7. ALTO",IF(I10="RARA VEZCATASTRÓFICO","1. EXTREMO",IF(I10="IMPROBABLECATASTRÓFICO","2. EXTREMO",IF(I10="POSIBLEMAYOR","3. EXTREMO",IF(I10="POSIBLECATASTRÓFICO","4. EXTREMO",IF(I10="PROBABLEMAYOR","5. EXTREMO",IF(I10="PROBABLECATASTRÓFICO","6. EXTREMO",IF(I10="CASI SEGUROMODERADO","7. EXTREMO",IF(I10="CASI SEGUROMAYOR","8. EXTREMO",IF(I10="CASI SEGUROCATASTRÓFICO","9. EXTREMO","")))))))))))))))))))))))))</f>
        <v>1. MODERADO</v>
      </c>
      <c r="J11" s="122"/>
      <c r="K11" s="123"/>
      <c r="L11" s="68" t="s">
        <v>95</v>
      </c>
      <c r="M11" s="19" t="s">
        <v>19</v>
      </c>
      <c r="N11" s="56">
        <f>IF(M11="ADECUADO",15,IF(M11="INADECUADO",0,""))</f>
        <v>15</v>
      </c>
      <c r="O11" s="126"/>
      <c r="P11" s="128"/>
      <c r="Q11" s="130"/>
      <c r="R11" s="197"/>
      <c r="S11" s="114"/>
      <c r="T11" s="114"/>
      <c r="U11" s="115"/>
      <c r="V11" s="118"/>
      <c r="W11" s="379"/>
      <c r="X11" s="391"/>
      <c r="Y11" s="369"/>
      <c r="Z11" s="369"/>
      <c r="AA11" s="109"/>
      <c r="AB11" s="375"/>
      <c r="AC11" s="79"/>
      <c r="AD11" s="79"/>
      <c r="AE11" s="94"/>
      <c r="AF11" s="375"/>
      <c r="AG11" s="96"/>
      <c r="AH11" s="36" t="s">
        <v>88</v>
      </c>
      <c r="AI11" s="36" t="s">
        <v>96</v>
      </c>
      <c r="AJ11" s="36"/>
      <c r="AK11" s="36"/>
      <c r="AL11" s="36" t="s">
        <v>97</v>
      </c>
      <c r="AM11" s="36"/>
      <c r="AN11" s="36" t="s">
        <v>90</v>
      </c>
      <c r="AO11" s="36" t="s">
        <v>98</v>
      </c>
      <c r="AP11" s="36"/>
    </row>
    <row r="12" spans="1:42" ht="69" customHeight="1" x14ac:dyDescent="0.25">
      <c r="A12" s="381"/>
      <c r="B12" s="384"/>
      <c r="C12" s="396"/>
      <c r="D12" s="115"/>
      <c r="E12" s="84"/>
      <c r="F12" s="92"/>
      <c r="G12" s="182"/>
      <c r="H12" s="182"/>
      <c r="I12" s="14" t="str">
        <f>IF(OR(I11="1. BAJO",I11="2. BAJO",I11="3. BAJO",I11="4. BAJO",I11="5. BAJO"),"BAJO",IF(OR(I11="1. MODERADO",I11="2. MODERADO",I11="3. MODERADO",I11="4. MODERADO"),"MODERADO",IF(OR(I11="1. ALTO",I11="2. ALTO",I11="3. ALTO",I11="4. ALTO",I11="5. ALTO",I11="6. ALTO",I11="7. ALTO"),"ALTO",IF(OR(I11="1. EXTREMO",I11="2. EXTREMO",I11="3. EXTREMO",I11="4. EXTREMO",I11="5. EXTREMO",I11="6. EXTREMO",I11="7. EXTREMO",I11="8. EXTREMO",I11="9. EXTREMO"),"EXTREMO",""))))</f>
        <v>MODERADO</v>
      </c>
      <c r="J12" s="122"/>
      <c r="K12" s="123"/>
      <c r="L12" s="21" t="s">
        <v>99</v>
      </c>
      <c r="M12" s="19" t="s">
        <v>100</v>
      </c>
      <c r="N12" s="56">
        <f>IF(M12="OPORTUNA",15,IF(M12="INOPORTUNA",0,""))</f>
        <v>15</v>
      </c>
      <c r="O12" s="126"/>
      <c r="P12" s="128"/>
      <c r="Q12" s="130"/>
      <c r="R12" s="197"/>
      <c r="S12" s="58" t="s">
        <v>101</v>
      </c>
      <c r="T12" s="58" t="s">
        <v>102</v>
      </c>
      <c r="U12" s="115"/>
      <c r="V12" s="118"/>
      <c r="W12" s="379"/>
      <c r="X12" s="391"/>
      <c r="Y12" s="369"/>
      <c r="Z12" s="369"/>
      <c r="AA12" s="109"/>
      <c r="AB12" s="375"/>
      <c r="AC12" s="79"/>
      <c r="AD12" s="79"/>
      <c r="AE12" s="94"/>
      <c r="AF12" s="375"/>
      <c r="AG12" s="96"/>
      <c r="AH12" s="36" t="s">
        <v>89</v>
      </c>
      <c r="AI12" s="36" t="s">
        <v>103</v>
      </c>
      <c r="AJ12" s="36" t="s">
        <v>104</v>
      </c>
      <c r="AK12" s="36" t="s">
        <v>105</v>
      </c>
      <c r="AL12" s="36" t="s">
        <v>106</v>
      </c>
      <c r="AM12" s="36"/>
      <c r="AN12" s="36"/>
      <c r="AO12" s="36" t="s">
        <v>107</v>
      </c>
      <c r="AP12" s="36"/>
    </row>
    <row r="13" spans="1:42" ht="86.25" customHeight="1" x14ac:dyDescent="0.25">
      <c r="A13" s="381"/>
      <c r="B13" s="384"/>
      <c r="C13" s="396"/>
      <c r="D13" s="115"/>
      <c r="E13" s="23" t="s">
        <v>108</v>
      </c>
      <c r="F13" s="92"/>
      <c r="G13" s="182"/>
      <c r="H13" s="182"/>
      <c r="I13" s="14"/>
      <c r="J13" s="122"/>
      <c r="K13" s="123"/>
      <c r="L13" s="68" t="s">
        <v>109</v>
      </c>
      <c r="M13" s="19" t="s">
        <v>110</v>
      </c>
      <c r="N13" s="56">
        <f>IF(M13="PREVENIR",15,IF(M13="DETECTAR",10,IF(M13="NO ES UN CONTROL",0,"")))</f>
        <v>15</v>
      </c>
      <c r="O13" s="98" t="str">
        <f>IF(O10&lt;86,"DÉBIL",IF(O10&lt;96,"MODERADO",IF(O10&lt;101,"FUERTE","")))</f>
        <v>FUERTE</v>
      </c>
      <c r="P13" s="128"/>
      <c r="Q13" s="100" t="str">
        <f>IF(AND(O13="FUERTE",P10="FUERTE (SIEMPRE SE EJECUTA)"),"FUERTE",IF(OR(O13="DÉBIL",P10="DÉBIL (NO SE EJECUTA)"),"DÉBIL",IF(OR(O13="MODERADO",P10="MODERADO (ALGUNAS VECES)"),"MODERADO")))</f>
        <v>FUERTE</v>
      </c>
      <c r="R13" s="184" t="str">
        <f>IF(AND(O13="FUERTE",P10="FUERTE (SIEMPRE SE EJECUTA)"),"NO","SÍ")</f>
        <v>NO</v>
      </c>
      <c r="S13" s="102">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13" s="103">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13" s="115"/>
      <c r="V13" s="118"/>
      <c r="W13" s="379"/>
      <c r="X13" s="391"/>
      <c r="Y13" s="369"/>
      <c r="Z13" s="370"/>
      <c r="AA13" s="109"/>
      <c r="AB13" s="375"/>
      <c r="AC13" s="79"/>
      <c r="AD13" s="79"/>
      <c r="AE13" s="94"/>
      <c r="AF13" s="96" t="s">
        <v>319</v>
      </c>
      <c r="AG13" s="96"/>
      <c r="AH13" s="36" t="s">
        <v>88</v>
      </c>
      <c r="AI13" s="36"/>
      <c r="AJ13" s="36" t="s">
        <v>86</v>
      </c>
      <c r="AK13" s="36" t="s">
        <v>111</v>
      </c>
      <c r="AL13" s="36"/>
      <c r="AM13" s="36"/>
      <c r="AN13" s="36"/>
      <c r="AO13" s="36" t="s">
        <v>112</v>
      </c>
      <c r="AP13" s="36"/>
    </row>
    <row r="14" spans="1:42" ht="75.75" customHeight="1" x14ac:dyDescent="0.25">
      <c r="A14" s="381"/>
      <c r="B14" s="384"/>
      <c r="C14" s="396"/>
      <c r="D14" s="115"/>
      <c r="E14" s="369" t="s">
        <v>320</v>
      </c>
      <c r="F14" s="92"/>
      <c r="G14" s="182"/>
      <c r="H14" s="182"/>
      <c r="I14" s="14"/>
      <c r="J14" s="122"/>
      <c r="K14" s="123"/>
      <c r="L14" s="68" t="s">
        <v>113</v>
      </c>
      <c r="M14" s="19" t="s">
        <v>31</v>
      </c>
      <c r="N14" s="56">
        <f>IF(M14="CONFIABLE",15,IF(M14="NO CONFIABLE",0,""))</f>
        <v>15</v>
      </c>
      <c r="O14" s="99"/>
      <c r="P14" s="128"/>
      <c r="Q14" s="100"/>
      <c r="R14" s="184"/>
      <c r="S14" s="102"/>
      <c r="T14" s="104"/>
      <c r="U14" s="115"/>
      <c r="V14" s="118"/>
      <c r="W14" s="379"/>
      <c r="X14" s="391"/>
      <c r="Y14" s="369"/>
      <c r="Z14" s="23" t="s">
        <v>114</v>
      </c>
      <c r="AA14" s="109"/>
      <c r="AB14" s="375"/>
      <c r="AC14" s="79"/>
      <c r="AD14" s="79"/>
      <c r="AE14" s="94"/>
      <c r="AF14" s="96"/>
      <c r="AG14" s="96"/>
      <c r="AH14" s="36" t="s">
        <v>115</v>
      </c>
      <c r="AI14" s="36"/>
      <c r="AJ14" s="36" t="s">
        <v>116</v>
      </c>
      <c r="AK14" s="36" t="s">
        <v>110</v>
      </c>
      <c r="AL14" s="36" t="s">
        <v>117</v>
      </c>
      <c r="AM14" s="36"/>
      <c r="AN14" s="36"/>
      <c r="AO14" s="36" t="s">
        <v>118</v>
      </c>
      <c r="AP14" s="36"/>
    </row>
    <row r="15" spans="1:42" ht="66.75" customHeight="1" x14ac:dyDescent="0.25">
      <c r="A15" s="381"/>
      <c r="B15" s="384"/>
      <c r="C15" s="396"/>
      <c r="D15" s="115"/>
      <c r="E15" s="84"/>
      <c r="F15" s="92"/>
      <c r="G15" s="182"/>
      <c r="H15" s="182"/>
      <c r="I15" s="14"/>
      <c r="J15" s="122"/>
      <c r="K15" s="123"/>
      <c r="L15" s="68" t="s">
        <v>119</v>
      </c>
      <c r="M15" s="19" t="s">
        <v>39</v>
      </c>
      <c r="N15" s="56">
        <f>IF(M15="SE INVESTIGAN Y SE RESUELVEN OPORTUNAMENTE",15,IF(M15="NO SE INVESTIGAN Y SE RESUELVEN OPORTUNAMENTE",0,""))</f>
        <v>15</v>
      </c>
      <c r="O15" s="99"/>
      <c r="P15" s="128"/>
      <c r="Q15" s="100"/>
      <c r="R15" s="184"/>
      <c r="S15" s="102"/>
      <c r="T15" s="104"/>
      <c r="U15" s="115"/>
      <c r="V15" s="118"/>
      <c r="W15" s="379"/>
      <c r="X15" s="391"/>
      <c r="Y15" s="369"/>
      <c r="Z15" s="376" t="s">
        <v>321</v>
      </c>
      <c r="AA15" s="109"/>
      <c r="AB15" s="375"/>
      <c r="AC15" s="79"/>
      <c r="AD15" s="79"/>
      <c r="AE15" s="94"/>
      <c r="AF15" s="96"/>
      <c r="AG15" s="96"/>
      <c r="AH15" s="36" t="s">
        <v>96</v>
      </c>
      <c r="AI15" s="36"/>
      <c r="AJ15" s="36"/>
      <c r="AK15" s="36"/>
      <c r="AL15" s="36"/>
      <c r="AM15" s="36"/>
      <c r="AN15" s="36"/>
      <c r="AO15" s="36" t="s">
        <v>120</v>
      </c>
      <c r="AP15" s="36"/>
    </row>
    <row r="16" spans="1:42" ht="51" customHeight="1" x14ac:dyDescent="0.25">
      <c r="A16" s="382"/>
      <c r="B16" s="384"/>
      <c r="C16" s="397"/>
      <c r="D16" s="116"/>
      <c r="E16" s="85"/>
      <c r="F16" s="86"/>
      <c r="G16" s="183"/>
      <c r="H16" s="183"/>
      <c r="I16" s="14"/>
      <c r="J16" s="122"/>
      <c r="K16" s="124"/>
      <c r="L16" s="69" t="s">
        <v>121</v>
      </c>
      <c r="M16" s="25" t="s">
        <v>50</v>
      </c>
      <c r="N16" s="60">
        <f>IF(M16="COMPLETA",10,IF(M16="INCOMPLETA",5,IF(M16="NO EXISTE",0,"")))</f>
        <v>10</v>
      </c>
      <c r="O16" s="99"/>
      <c r="P16" s="129"/>
      <c r="Q16" s="101"/>
      <c r="R16" s="185"/>
      <c r="S16" s="103"/>
      <c r="T16" s="104"/>
      <c r="U16" s="116"/>
      <c r="V16" s="118"/>
      <c r="W16" s="380"/>
      <c r="X16" s="392"/>
      <c r="Y16" s="370"/>
      <c r="Z16" s="370"/>
      <c r="AA16" s="110"/>
      <c r="AB16" s="376"/>
      <c r="AC16" s="190"/>
      <c r="AD16" s="190"/>
      <c r="AE16" s="95"/>
      <c r="AF16" s="97"/>
      <c r="AG16" s="97"/>
      <c r="AH16" s="36"/>
      <c r="AI16" s="36"/>
      <c r="AJ16" s="36"/>
      <c r="AK16" s="36"/>
      <c r="AL16" s="36"/>
      <c r="AM16" s="36"/>
      <c r="AN16" s="36"/>
      <c r="AO16" s="36" t="s">
        <v>122</v>
      </c>
      <c r="AP16" s="36"/>
    </row>
    <row r="17" spans="1:42" ht="41.25" customHeight="1" x14ac:dyDescent="0.25">
      <c r="A17" s="381" t="s">
        <v>281</v>
      </c>
      <c r="B17" s="383" t="s">
        <v>308</v>
      </c>
      <c r="C17" s="385" t="s">
        <v>322</v>
      </c>
      <c r="D17" s="142" t="s">
        <v>86</v>
      </c>
      <c r="E17" s="376" t="s">
        <v>323</v>
      </c>
      <c r="F17" s="375" t="s">
        <v>324</v>
      </c>
      <c r="G17" s="182" t="s">
        <v>22</v>
      </c>
      <c r="H17" s="182" t="s">
        <v>21</v>
      </c>
      <c r="I17" s="14" t="str">
        <f>CONCATENATE(G17,H17)</f>
        <v>POSIBLEMODERADO</v>
      </c>
      <c r="J17" s="121" t="str">
        <f>I18</f>
        <v>3. ALTO</v>
      </c>
      <c r="K17" s="373" t="s">
        <v>325</v>
      </c>
      <c r="L17" s="67" t="s">
        <v>87</v>
      </c>
      <c r="M17" s="16" t="s">
        <v>7</v>
      </c>
      <c r="N17" s="52">
        <f>IF(M17="ASIGNADO",15,IF(M17="NO ASIGNADO",0,""))</f>
        <v>15</v>
      </c>
      <c r="O17" s="125">
        <f>SUM(N17:N23)</f>
        <v>100</v>
      </c>
      <c r="P17" s="127" t="s">
        <v>69</v>
      </c>
      <c r="Q17" s="130">
        <f>IF(Q20="DÉBIL",0,IF(Q20="MODERADO",50,IF(Q20="FUERTE",100,"")))</f>
        <v>100</v>
      </c>
      <c r="R17" s="196"/>
      <c r="S17" s="114" t="s">
        <v>88</v>
      </c>
      <c r="T17" s="114" t="s">
        <v>88</v>
      </c>
      <c r="U17" s="115" t="s">
        <v>120</v>
      </c>
      <c r="V17" s="117" t="s">
        <v>103</v>
      </c>
      <c r="W17" s="379" t="s">
        <v>313</v>
      </c>
      <c r="X17" s="391" t="s">
        <v>326</v>
      </c>
      <c r="Y17" s="376" t="s">
        <v>327</v>
      </c>
      <c r="Z17" s="377">
        <v>44196</v>
      </c>
      <c r="AA17" s="108" t="s">
        <v>90</v>
      </c>
      <c r="AB17" s="375" t="s">
        <v>328</v>
      </c>
      <c r="AC17" s="79"/>
      <c r="AD17" s="79"/>
      <c r="AE17" s="373" t="s">
        <v>317</v>
      </c>
      <c r="AF17" s="375" t="s">
        <v>329</v>
      </c>
      <c r="AG17" s="96"/>
      <c r="AH17" s="36" t="s">
        <v>91</v>
      </c>
      <c r="AI17" s="36" t="s">
        <v>92</v>
      </c>
      <c r="AJ17" s="36" t="s">
        <v>21</v>
      </c>
      <c r="AK17" s="36" t="s">
        <v>73</v>
      </c>
      <c r="AL17" s="36" t="s">
        <v>21</v>
      </c>
      <c r="AM17" s="36"/>
      <c r="AN17" s="36" t="s">
        <v>93</v>
      </c>
      <c r="AO17" s="36" t="s">
        <v>94</v>
      </c>
      <c r="AP17" s="36"/>
    </row>
    <row r="18" spans="1:42" ht="55.5" customHeight="1" x14ac:dyDescent="0.25">
      <c r="A18" s="381"/>
      <c r="B18" s="384"/>
      <c r="C18" s="386"/>
      <c r="D18" s="115"/>
      <c r="E18" s="369"/>
      <c r="F18" s="388"/>
      <c r="G18" s="182"/>
      <c r="H18" s="182"/>
      <c r="I18" s="14" t="str">
        <f>IF(I17="RARA VEZINSIGNIFICANTE","1. BAJO",IF(I17="RARA VEZMENOR","2. BAJO",IF(I17="IMPROBABLEINSIGNIFICANTE","3. BAJO",IF(I17="IMPROBABLEMENOR","4. BAJO",IF(I17="POSIBLEINSIGNIFICANTE","5. BAJO",IF(I17="RARA VEZMODERADO","1. MODERADO",IF(I17="IMPROBABLEMODERADO","2. MODERADO",IF(I17="POSIBLEMENOR","3. MODERADO",IF(I17="PROBABLEINSIGNIFICANTE","4. MODERADO",IF(I17="RARA VEZMAYOR","1. ALTO",IF(I17="IMPROBABLEMAYOR","2. ALTO",IF(I17="POSIBLEMODERADO","3. ALTO",IF(I17="PROBABLEMENOR","4. ALTO",IF(I17="PROBABLEMODERADO","5. ALTO",IF(I17="CASI SEGUROINSIGNIFICANTE","6. ALTO",IF(I17="CASI SEGUROMENOR","7. ALTO",IF(I17="RARA VEZCATASTRÓFICO","1. EXTREMO",IF(I17="IMPROBABLECATASTRÓFICO","2. EXTREMO",IF(I17="POSIBLEMAYOR","3. EXTREMO",IF(I17="POSIBLECATASTRÓFICO","4. EXTREMO",IF(I17="PROBABLEMAYOR","5. EXTREMO",IF(I17="PROBABLECATASTRÓFICO","6. EXTREMO",IF(I17="CASI SEGUROMODERADO","7. EXTREMO",IF(I17="CASI SEGUROMAYOR","8. EXTREMO",IF(I17="CASI SEGUROCATASTRÓFICO","9. EXTREMO","")))))))))))))))))))))))))</f>
        <v>3. ALTO</v>
      </c>
      <c r="J18" s="122"/>
      <c r="K18" s="393"/>
      <c r="L18" s="68" t="s">
        <v>95</v>
      </c>
      <c r="M18" s="19" t="s">
        <v>19</v>
      </c>
      <c r="N18" s="56">
        <f>IF(M18="ADECUADO",15,IF(M18="INADECUADO",0,""))</f>
        <v>15</v>
      </c>
      <c r="O18" s="126"/>
      <c r="P18" s="128"/>
      <c r="Q18" s="130"/>
      <c r="R18" s="197"/>
      <c r="S18" s="114"/>
      <c r="T18" s="114"/>
      <c r="U18" s="115"/>
      <c r="V18" s="118"/>
      <c r="W18" s="379"/>
      <c r="X18" s="391"/>
      <c r="Y18" s="369"/>
      <c r="Z18" s="378"/>
      <c r="AA18" s="109"/>
      <c r="AB18" s="388"/>
      <c r="AC18" s="79"/>
      <c r="AD18" s="79"/>
      <c r="AE18" s="373"/>
      <c r="AF18" s="375"/>
      <c r="AG18" s="96"/>
      <c r="AH18" s="36" t="s">
        <v>88</v>
      </c>
      <c r="AI18" s="36" t="s">
        <v>96</v>
      </c>
      <c r="AJ18" s="36"/>
      <c r="AK18" s="36"/>
      <c r="AL18" s="36" t="s">
        <v>97</v>
      </c>
      <c r="AM18" s="36"/>
      <c r="AN18" s="36" t="s">
        <v>90</v>
      </c>
      <c r="AO18" s="36" t="s">
        <v>98</v>
      </c>
      <c r="AP18" s="36"/>
    </row>
    <row r="19" spans="1:42" ht="69" customHeight="1" x14ac:dyDescent="0.25">
      <c r="A19" s="381"/>
      <c r="B19" s="384"/>
      <c r="C19" s="386"/>
      <c r="D19" s="115"/>
      <c r="E19" s="369"/>
      <c r="F19" s="388"/>
      <c r="G19" s="182"/>
      <c r="H19" s="182"/>
      <c r="I19" s="14" t="str">
        <f>IF(OR(I18="1. BAJO",I18="2. BAJO",I18="3. BAJO",I18="4. BAJO",I18="5. BAJO"),"BAJO",IF(OR(I18="1. MODERADO",I18="2. MODERADO",I18="3. MODERADO",I18="4. MODERADO"),"MODERADO",IF(OR(I18="1. ALTO",I18="2. ALTO",I18="3. ALTO",I18="4. ALTO",I18="5. ALTO",I18="6. ALTO",I18="7. ALTO"),"ALTO",IF(OR(I18="1. EXTREMO",I18="2. EXTREMO",I18="3. EXTREMO",I18="4. EXTREMO",I18="5. EXTREMO",I18="6. EXTREMO",I18="7. EXTREMO",I18="8. EXTREMO",I18="9. EXTREMO"),"EXTREMO",""))))</f>
        <v>ALTO</v>
      </c>
      <c r="J19" s="122"/>
      <c r="K19" s="393"/>
      <c r="L19" s="21" t="s">
        <v>99</v>
      </c>
      <c r="M19" s="19" t="s">
        <v>100</v>
      </c>
      <c r="N19" s="56">
        <f>IF(M19="OPORTUNA",15,IF(M19="INOPORTUNA",0,""))</f>
        <v>15</v>
      </c>
      <c r="O19" s="126"/>
      <c r="P19" s="128"/>
      <c r="Q19" s="130"/>
      <c r="R19" s="197"/>
      <c r="S19" s="58" t="s">
        <v>101</v>
      </c>
      <c r="T19" s="58" t="s">
        <v>102</v>
      </c>
      <c r="U19" s="115"/>
      <c r="V19" s="118"/>
      <c r="W19" s="379"/>
      <c r="X19" s="391"/>
      <c r="Y19" s="369"/>
      <c r="Z19" s="378"/>
      <c r="AA19" s="109"/>
      <c r="AB19" s="388"/>
      <c r="AC19" s="79"/>
      <c r="AD19" s="79"/>
      <c r="AE19" s="373"/>
      <c r="AF19" s="375"/>
      <c r="AG19" s="96"/>
      <c r="AH19" s="36" t="s">
        <v>89</v>
      </c>
      <c r="AI19" s="36" t="s">
        <v>103</v>
      </c>
      <c r="AJ19" s="36" t="s">
        <v>104</v>
      </c>
      <c r="AK19" s="36" t="s">
        <v>105</v>
      </c>
      <c r="AL19" s="36" t="s">
        <v>106</v>
      </c>
      <c r="AM19" s="36"/>
      <c r="AN19" s="36"/>
      <c r="AO19" s="36" t="s">
        <v>107</v>
      </c>
      <c r="AP19" s="36"/>
    </row>
    <row r="20" spans="1:42" ht="86.25" customHeight="1" x14ac:dyDescent="0.25">
      <c r="A20" s="381"/>
      <c r="B20" s="384"/>
      <c r="C20" s="386"/>
      <c r="D20" s="115"/>
      <c r="E20" s="23" t="s">
        <v>108</v>
      </c>
      <c r="F20" s="388"/>
      <c r="G20" s="182"/>
      <c r="H20" s="182"/>
      <c r="I20" s="14"/>
      <c r="J20" s="122"/>
      <c r="K20" s="393"/>
      <c r="L20" s="68" t="s">
        <v>109</v>
      </c>
      <c r="M20" s="19" t="s">
        <v>110</v>
      </c>
      <c r="N20" s="56">
        <f>IF(M20="PREVENIR",15,IF(M20="DETECTAR",10,IF(M20="NO ES UN CONTROL",0,"")))</f>
        <v>15</v>
      </c>
      <c r="O20" s="98" t="str">
        <f>IF(O17&lt;86,"DÉBIL",IF(O17&lt;96,"MODERADO",IF(O17&lt;101,"FUERTE","")))</f>
        <v>FUERTE</v>
      </c>
      <c r="P20" s="128"/>
      <c r="Q20" s="100" t="str">
        <f>IF(AND(O20="FUERTE",P17="FUERTE (SIEMPRE SE EJECUTA)"),"FUERTE",IF(OR(O20="DÉBIL",P17="DÉBIL (NO SE EJECUTA)"),"DÉBIL",IF(OR(O20="MODERADO",P17="MODERADO (ALGUNAS VECES)"),"MODERADO")))</f>
        <v>FUERTE</v>
      </c>
      <c r="R20" s="184" t="str">
        <f>IF(AND(O20="FUERTE",P17="FUERTE (SIEMPRE SE EJECUTA)"),"NO","SÍ")</f>
        <v>NO</v>
      </c>
      <c r="S20" s="102">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20" s="103">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20" s="115"/>
      <c r="V20" s="118"/>
      <c r="W20" s="379"/>
      <c r="X20" s="391"/>
      <c r="Y20" s="369"/>
      <c r="Z20" s="372"/>
      <c r="AA20" s="109"/>
      <c r="AB20" s="388"/>
      <c r="AC20" s="79"/>
      <c r="AD20" s="79"/>
      <c r="AE20" s="373"/>
      <c r="AF20" s="96" t="s">
        <v>209</v>
      </c>
      <c r="AG20" s="96"/>
      <c r="AH20" s="36" t="s">
        <v>88</v>
      </c>
      <c r="AI20" s="36"/>
      <c r="AJ20" s="36" t="s">
        <v>86</v>
      </c>
      <c r="AK20" s="36" t="s">
        <v>111</v>
      </c>
      <c r="AL20" s="36"/>
      <c r="AM20" s="36"/>
      <c r="AN20" s="36"/>
      <c r="AO20" s="36" t="s">
        <v>112</v>
      </c>
      <c r="AP20" s="36"/>
    </row>
    <row r="21" spans="1:42" ht="75.75" customHeight="1" x14ac:dyDescent="0.25">
      <c r="A21" s="381"/>
      <c r="B21" s="384"/>
      <c r="C21" s="386"/>
      <c r="D21" s="115"/>
      <c r="E21" s="369" t="s">
        <v>330</v>
      </c>
      <c r="F21" s="388"/>
      <c r="G21" s="182"/>
      <c r="H21" s="182"/>
      <c r="I21" s="14"/>
      <c r="J21" s="122"/>
      <c r="K21" s="393"/>
      <c r="L21" s="68" t="s">
        <v>113</v>
      </c>
      <c r="M21" s="19" t="s">
        <v>31</v>
      </c>
      <c r="N21" s="56">
        <f>IF(M21="CONFIABLE",15,IF(M21="NO CONFIABLE",0,""))</f>
        <v>15</v>
      </c>
      <c r="O21" s="99"/>
      <c r="P21" s="128"/>
      <c r="Q21" s="100"/>
      <c r="R21" s="184"/>
      <c r="S21" s="102"/>
      <c r="T21" s="104"/>
      <c r="U21" s="115"/>
      <c r="V21" s="118"/>
      <c r="W21" s="379"/>
      <c r="X21" s="391"/>
      <c r="Y21" s="369"/>
      <c r="Z21" s="23" t="s">
        <v>114</v>
      </c>
      <c r="AA21" s="109"/>
      <c r="AB21" s="388"/>
      <c r="AC21" s="79"/>
      <c r="AD21" s="79"/>
      <c r="AE21" s="373"/>
      <c r="AF21" s="96"/>
      <c r="AG21" s="96"/>
      <c r="AH21" s="36" t="s">
        <v>115</v>
      </c>
      <c r="AI21" s="36"/>
      <c r="AJ21" s="36" t="s">
        <v>116</v>
      </c>
      <c r="AK21" s="36" t="s">
        <v>110</v>
      </c>
      <c r="AL21" s="36" t="s">
        <v>117</v>
      </c>
      <c r="AM21" s="36"/>
      <c r="AN21" s="36"/>
      <c r="AO21" s="36" t="s">
        <v>118</v>
      </c>
      <c r="AP21" s="36"/>
    </row>
    <row r="22" spans="1:42" ht="66.75" customHeight="1" x14ac:dyDescent="0.25">
      <c r="A22" s="381"/>
      <c r="B22" s="384"/>
      <c r="C22" s="386"/>
      <c r="D22" s="115"/>
      <c r="E22" s="369"/>
      <c r="F22" s="388"/>
      <c r="G22" s="182"/>
      <c r="H22" s="182"/>
      <c r="I22" s="14"/>
      <c r="J22" s="122"/>
      <c r="K22" s="393"/>
      <c r="L22" s="68" t="s">
        <v>119</v>
      </c>
      <c r="M22" s="19" t="s">
        <v>39</v>
      </c>
      <c r="N22" s="56">
        <f>IF(M22="SE INVESTIGAN Y SE RESUELVEN OPORTUNAMENTE",15,IF(M22="NO SE INVESTIGAN Y SE RESUELVEN OPORTUNAMENTE",0,""))</f>
        <v>15</v>
      </c>
      <c r="O22" s="99"/>
      <c r="P22" s="128"/>
      <c r="Q22" s="100"/>
      <c r="R22" s="184"/>
      <c r="S22" s="102"/>
      <c r="T22" s="104"/>
      <c r="U22" s="115"/>
      <c r="V22" s="118"/>
      <c r="W22" s="379"/>
      <c r="X22" s="391"/>
      <c r="Y22" s="369"/>
      <c r="Z22" s="371" t="s">
        <v>161</v>
      </c>
      <c r="AA22" s="109"/>
      <c r="AB22" s="388"/>
      <c r="AC22" s="79"/>
      <c r="AD22" s="79"/>
      <c r="AE22" s="373"/>
      <c r="AF22" s="96"/>
      <c r="AG22" s="96"/>
      <c r="AH22" s="36" t="s">
        <v>96</v>
      </c>
      <c r="AI22" s="36"/>
      <c r="AJ22" s="36"/>
      <c r="AK22" s="36"/>
      <c r="AL22" s="36"/>
      <c r="AM22" s="36"/>
      <c r="AN22" s="36"/>
      <c r="AO22" s="36" t="s">
        <v>120</v>
      </c>
      <c r="AP22" s="36"/>
    </row>
    <row r="23" spans="1:42" ht="51" customHeight="1" x14ac:dyDescent="0.25">
      <c r="A23" s="382"/>
      <c r="B23" s="384"/>
      <c r="C23" s="387"/>
      <c r="D23" s="116"/>
      <c r="E23" s="370"/>
      <c r="F23" s="371"/>
      <c r="G23" s="183"/>
      <c r="H23" s="183"/>
      <c r="I23" s="14"/>
      <c r="J23" s="122"/>
      <c r="K23" s="394"/>
      <c r="L23" s="69" t="s">
        <v>121</v>
      </c>
      <c r="M23" s="25" t="s">
        <v>50</v>
      </c>
      <c r="N23" s="60">
        <f>IF(M23="COMPLETA",10,IF(M23="INCOMPLETA",5,IF(M23="NO EXISTE",0,"")))</f>
        <v>10</v>
      </c>
      <c r="O23" s="99"/>
      <c r="P23" s="129"/>
      <c r="Q23" s="101"/>
      <c r="R23" s="185"/>
      <c r="S23" s="103"/>
      <c r="T23" s="104"/>
      <c r="U23" s="116"/>
      <c r="V23" s="118"/>
      <c r="W23" s="380"/>
      <c r="X23" s="392"/>
      <c r="Y23" s="370"/>
      <c r="Z23" s="372"/>
      <c r="AA23" s="110"/>
      <c r="AB23" s="371"/>
      <c r="AC23" s="190"/>
      <c r="AD23" s="190"/>
      <c r="AE23" s="374"/>
      <c r="AF23" s="97"/>
      <c r="AG23" s="97"/>
      <c r="AH23" s="36"/>
      <c r="AI23" s="36"/>
      <c r="AJ23" s="36"/>
      <c r="AK23" s="36"/>
      <c r="AL23" s="36"/>
      <c r="AM23" s="36"/>
      <c r="AN23" s="36"/>
      <c r="AO23" s="36" t="s">
        <v>122</v>
      </c>
      <c r="AP23" s="36"/>
    </row>
    <row r="24" spans="1:42" ht="41.25" customHeight="1" x14ac:dyDescent="0.25">
      <c r="A24" s="381" t="s">
        <v>281</v>
      </c>
      <c r="B24" s="383" t="s">
        <v>308</v>
      </c>
      <c r="C24" s="385" t="s">
        <v>331</v>
      </c>
      <c r="D24" s="142" t="s">
        <v>86</v>
      </c>
      <c r="E24" s="376" t="s">
        <v>332</v>
      </c>
      <c r="F24" s="375" t="s">
        <v>333</v>
      </c>
      <c r="G24" s="182" t="s">
        <v>22</v>
      </c>
      <c r="H24" s="182" t="s">
        <v>21</v>
      </c>
      <c r="I24" s="14" t="str">
        <f>CONCATENATE(G24,H24)</f>
        <v>POSIBLEMODERADO</v>
      </c>
      <c r="J24" s="121" t="s">
        <v>92</v>
      </c>
      <c r="K24" s="373" t="s">
        <v>334</v>
      </c>
      <c r="L24" s="67" t="s">
        <v>87</v>
      </c>
      <c r="M24" s="16" t="s">
        <v>7</v>
      </c>
      <c r="N24" s="52">
        <f>IF(M24="ASIGNADO",15,IF(M24="NO ASIGNADO",0,""))</f>
        <v>15</v>
      </c>
      <c r="O24" s="125">
        <f>SUM(N24:N30)</f>
        <v>100</v>
      </c>
      <c r="P24" s="127" t="s">
        <v>69</v>
      </c>
      <c r="Q24" s="130">
        <f>IF(Q27="DÉBIL",0,IF(Q27="MODERADO",50,IF(Q27="FUERTE",100,"")))</f>
        <v>100</v>
      </c>
      <c r="R24" s="196"/>
      <c r="S24" s="114" t="s">
        <v>88</v>
      </c>
      <c r="T24" s="114" t="s">
        <v>88</v>
      </c>
      <c r="U24" s="115" t="s">
        <v>120</v>
      </c>
      <c r="V24" s="117" t="s">
        <v>104</v>
      </c>
      <c r="W24" s="379" t="s">
        <v>313</v>
      </c>
      <c r="X24" s="391" t="s">
        <v>335</v>
      </c>
      <c r="Y24" s="376" t="s">
        <v>336</v>
      </c>
      <c r="Z24" s="377">
        <v>44196</v>
      </c>
      <c r="AA24" s="108" t="s">
        <v>90</v>
      </c>
      <c r="AB24" s="375" t="s">
        <v>337</v>
      </c>
      <c r="AC24" s="79"/>
      <c r="AD24" s="79"/>
      <c r="AE24" s="373" t="s">
        <v>317</v>
      </c>
      <c r="AF24" s="96" t="s">
        <v>338</v>
      </c>
      <c r="AG24" s="96"/>
      <c r="AH24" s="36" t="s">
        <v>91</v>
      </c>
      <c r="AI24" s="36" t="s">
        <v>92</v>
      </c>
      <c r="AJ24" s="36" t="s">
        <v>21</v>
      </c>
      <c r="AK24" s="36" t="s">
        <v>73</v>
      </c>
      <c r="AL24" s="36" t="s">
        <v>21</v>
      </c>
      <c r="AM24" s="36"/>
      <c r="AN24" s="36" t="s">
        <v>93</v>
      </c>
      <c r="AO24" s="36" t="s">
        <v>94</v>
      </c>
      <c r="AP24" s="36"/>
    </row>
    <row r="25" spans="1:42" ht="55.5" customHeight="1" x14ac:dyDescent="0.25">
      <c r="A25" s="381"/>
      <c r="B25" s="384"/>
      <c r="C25" s="386"/>
      <c r="D25" s="115"/>
      <c r="E25" s="369"/>
      <c r="F25" s="388"/>
      <c r="G25" s="182"/>
      <c r="H25" s="182"/>
      <c r="I25" s="14" t="str">
        <f>IF(I24="RARA VEZINSIGNIFICANTE","1. BAJO",IF(I24="RARA VEZMENOR","2. BAJO",IF(I24="IMPROBABLEINSIGNIFICANTE","3. BAJO",IF(I24="IMPROBABLEMENOR","4. BAJO",IF(I24="POSIBLEINSIGNIFICANTE","5. BAJO",IF(I24="RARA VEZMODERADO","1. MODERADO",IF(I24="IMPROBABLEMODERADO","2. MODERADO",IF(I24="POSIBLEMENOR","3. MODERADO",IF(I24="PROBABLEINSIGNIFICANTE","4. MODERADO",IF(I24="RARA VEZMAYOR","1. ALTO",IF(I24="IMPROBABLEMAYOR","2. ALTO",IF(I24="POSIBLEMODERADO","3. ALTO",IF(I24="PROBABLEMENOR","4. ALTO",IF(I24="PROBABLEMODERADO","5. ALTO",IF(I24="CASI SEGUROINSIGNIFICANTE","6. ALTO",IF(I24="CASI SEGUROMENOR","7. ALTO",IF(I24="RARA VEZCATASTRÓFICO","1. EXTREMO",IF(I24="IMPROBABLECATASTRÓFICO","2. EXTREMO",IF(I24="POSIBLEMAYOR","3. EXTREMO",IF(I24="POSIBLECATASTRÓFICO","4. EXTREMO",IF(I24="PROBABLEMAYOR","5. EXTREMO",IF(I24="PROBABLECATASTRÓFICO","6. EXTREMO",IF(I24="CASI SEGUROMODERADO","7. EXTREMO",IF(I24="CASI SEGUROMAYOR","8. EXTREMO",IF(I24="CASI SEGUROCATASTRÓFICO","9. EXTREMO","")))))))))))))))))))))))))</f>
        <v>3. ALTO</v>
      </c>
      <c r="J25" s="122"/>
      <c r="K25" s="393"/>
      <c r="L25" s="68" t="s">
        <v>95</v>
      </c>
      <c r="M25" s="19" t="s">
        <v>19</v>
      </c>
      <c r="N25" s="56">
        <f>IF(M25="ADECUADO",15,IF(M25="INADECUADO",0,""))</f>
        <v>15</v>
      </c>
      <c r="O25" s="126"/>
      <c r="P25" s="128"/>
      <c r="Q25" s="130"/>
      <c r="R25" s="197"/>
      <c r="S25" s="114"/>
      <c r="T25" s="114"/>
      <c r="U25" s="115"/>
      <c r="V25" s="118"/>
      <c r="W25" s="379"/>
      <c r="X25" s="391"/>
      <c r="Y25" s="84"/>
      <c r="Z25" s="378"/>
      <c r="AA25" s="109"/>
      <c r="AB25" s="375"/>
      <c r="AC25" s="79"/>
      <c r="AD25" s="79"/>
      <c r="AE25" s="373"/>
      <c r="AF25" s="96"/>
      <c r="AG25" s="96"/>
      <c r="AH25" s="36" t="s">
        <v>88</v>
      </c>
      <c r="AI25" s="36" t="s">
        <v>96</v>
      </c>
      <c r="AJ25" s="36"/>
      <c r="AK25" s="36"/>
      <c r="AL25" s="36" t="s">
        <v>97</v>
      </c>
      <c r="AM25" s="36"/>
      <c r="AN25" s="36" t="s">
        <v>90</v>
      </c>
      <c r="AO25" s="36" t="s">
        <v>98</v>
      </c>
      <c r="AP25" s="36"/>
    </row>
    <row r="26" spans="1:42" ht="69" customHeight="1" x14ac:dyDescent="0.25">
      <c r="A26" s="381"/>
      <c r="B26" s="384"/>
      <c r="C26" s="386"/>
      <c r="D26" s="115"/>
      <c r="E26" s="369"/>
      <c r="F26" s="388"/>
      <c r="G26" s="182"/>
      <c r="H26" s="182"/>
      <c r="I26" s="14" t="str">
        <f>IF(OR(I25="1. BAJO",I25="2. BAJO",I25="3. BAJO",I25="4. BAJO",I25="5. BAJO"),"BAJO",IF(OR(I25="1. MODERADO",I25="2. MODERADO",I25="3. MODERADO",I25="4. MODERADO"),"MODERADO",IF(OR(I25="1. ALTO",I25="2. ALTO",I25="3. ALTO",I25="4. ALTO",I25="5. ALTO",I25="6. ALTO",I25="7. ALTO"),"ALTO",IF(OR(I25="1. EXTREMO",I25="2. EXTREMO",I25="3. EXTREMO",I25="4. EXTREMO",I25="5. EXTREMO",I25="6. EXTREMO",I25="7. EXTREMO",I25="8. EXTREMO",I25="9. EXTREMO"),"EXTREMO",""))))</f>
        <v>ALTO</v>
      </c>
      <c r="J26" s="122"/>
      <c r="K26" s="393"/>
      <c r="L26" s="21" t="s">
        <v>99</v>
      </c>
      <c r="M26" s="19" t="s">
        <v>100</v>
      </c>
      <c r="N26" s="56">
        <f>IF(M26="OPORTUNA",15,IF(M26="INOPORTUNA",0,""))</f>
        <v>15</v>
      </c>
      <c r="O26" s="126"/>
      <c r="P26" s="128"/>
      <c r="Q26" s="130"/>
      <c r="R26" s="197"/>
      <c r="S26" s="58" t="s">
        <v>101</v>
      </c>
      <c r="T26" s="58" t="s">
        <v>102</v>
      </c>
      <c r="U26" s="115"/>
      <c r="V26" s="118"/>
      <c r="W26" s="379"/>
      <c r="X26" s="391"/>
      <c r="Y26" s="84"/>
      <c r="Z26" s="378"/>
      <c r="AA26" s="109"/>
      <c r="AB26" s="375"/>
      <c r="AC26" s="79"/>
      <c r="AD26" s="79"/>
      <c r="AE26" s="373"/>
      <c r="AF26" s="96"/>
      <c r="AG26" s="96"/>
      <c r="AH26" s="36" t="s">
        <v>89</v>
      </c>
      <c r="AI26" s="36" t="s">
        <v>103</v>
      </c>
      <c r="AJ26" s="36" t="s">
        <v>104</v>
      </c>
      <c r="AK26" s="36" t="s">
        <v>105</v>
      </c>
      <c r="AL26" s="36" t="s">
        <v>106</v>
      </c>
      <c r="AM26" s="36"/>
      <c r="AN26" s="36"/>
      <c r="AO26" s="36" t="s">
        <v>107</v>
      </c>
      <c r="AP26" s="36"/>
    </row>
    <row r="27" spans="1:42" ht="86.25" customHeight="1" x14ac:dyDescent="0.25">
      <c r="A27" s="381"/>
      <c r="B27" s="384"/>
      <c r="C27" s="386"/>
      <c r="D27" s="115"/>
      <c r="E27" s="23" t="s">
        <v>108</v>
      </c>
      <c r="F27" s="388"/>
      <c r="G27" s="182"/>
      <c r="H27" s="182"/>
      <c r="I27" s="14"/>
      <c r="J27" s="122"/>
      <c r="K27" s="393"/>
      <c r="L27" s="68" t="s">
        <v>109</v>
      </c>
      <c r="M27" s="19" t="s">
        <v>110</v>
      </c>
      <c r="N27" s="56">
        <f>IF(M27="PREVENIR",15,IF(M27="DETECTAR",10,IF(M27="NO ES UN CONTROL",0,"")))</f>
        <v>15</v>
      </c>
      <c r="O27" s="98" t="str">
        <f>IF(O24&lt;86,"DÉBIL",IF(O24&lt;96,"MODERADO",IF(O24&lt;101,"FUERTE","")))</f>
        <v>FUERTE</v>
      </c>
      <c r="P27" s="128"/>
      <c r="Q27" s="100" t="str">
        <f>IF(AND(O27="FUERTE",P24="FUERTE (SIEMPRE SE EJECUTA)"),"FUERTE",IF(OR(O27="DÉBIL",P24="DÉBIL (NO SE EJECUTA)"),"DÉBIL",IF(OR(O27="MODERADO",P24="MODERADO (ALGUNAS VECES)"),"MODERADO")))</f>
        <v>FUERTE</v>
      </c>
      <c r="R27" s="184" t="str">
        <f>IF(AND(O27="FUERTE",P24="FUERTE (SIEMPRE SE EJECUTA)"),"NO","SÍ")</f>
        <v>NO</v>
      </c>
      <c r="S27" s="102">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27" s="103">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27" s="115"/>
      <c r="V27" s="118"/>
      <c r="W27" s="379"/>
      <c r="X27" s="391"/>
      <c r="Y27" s="84"/>
      <c r="Z27" s="372"/>
      <c r="AA27" s="109"/>
      <c r="AB27" s="375"/>
      <c r="AC27" s="79"/>
      <c r="AD27" s="79"/>
      <c r="AE27" s="373"/>
      <c r="AF27" s="96" t="s">
        <v>209</v>
      </c>
      <c r="AG27" s="96"/>
      <c r="AH27" s="36" t="s">
        <v>88</v>
      </c>
      <c r="AI27" s="36"/>
      <c r="AJ27" s="36" t="s">
        <v>86</v>
      </c>
      <c r="AK27" s="36" t="s">
        <v>111</v>
      </c>
      <c r="AL27" s="36"/>
      <c r="AM27" s="36"/>
      <c r="AN27" s="36"/>
      <c r="AO27" s="36" t="s">
        <v>112</v>
      </c>
      <c r="AP27" s="36"/>
    </row>
    <row r="28" spans="1:42" ht="75.75" customHeight="1" x14ac:dyDescent="0.25">
      <c r="A28" s="381"/>
      <c r="B28" s="384"/>
      <c r="C28" s="386"/>
      <c r="D28" s="115"/>
      <c r="E28" s="369" t="s">
        <v>339</v>
      </c>
      <c r="F28" s="388"/>
      <c r="G28" s="182"/>
      <c r="H28" s="182"/>
      <c r="I28" s="14"/>
      <c r="J28" s="122"/>
      <c r="K28" s="393"/>
      <c r="L28" s="68" t="s">
        <v>113</v>
      </c>
      <c r="M28" s="19" t="s">
        <v>31</v>
      </c>
      <c r="N28" s="56">
        <f>IF(M28="CONFIABLE",15,IF(M28="NO CONFIABLE",0,""))</f>
        <v>15</v>
      </c>
      <c r="O28" s="99"/>
      <c r="P28" s="128"/>
      <c r="Q28" s="100"/>
      <c r="R28" s="184"/>
      <c r="S28" s="102"/>
      <c r="T28" s="104"/>
      <c r="U28" s="115"/>
      <c r="V28" s="118"/>
      <c r="W28" s="379"/>
      <c r="X28" s="391"/>
      <c r="Y28" s="84"/>
      <c r="Z28" s="23" t="s">
        <v>114</v>
      </c>
      <c r="AA28" s="109"/>
      <c r="AB28" s="375"/>
      <c r="AC28" s="79"/>
      <c r="AD28" s="79"/>
      <c r="AE28" s="373"/>
      <c r="AF28" s="96"/>
      <c r="AG28" s="96"/>
      <c r="AH28" s="36" t="s">
        <v>115</v>
      </c>
      <c r="AI28" s="36"/>
      <c r="AJ28" s="36" t="s">
        <v>116</v>
      </c>
      <c r="AK28" s="36" t="s">
        <v>110</v>
      </c>
      <c r="AL28" s="36" t="s">
        <v>117</v>
      </c>
      <c r="AM28" s="36"/>
      <c r="AN28" s="36"/>
      <c r="AO28" s="36" t="s">
        <v>118</v>
      </c>
      <c r="AP28" s="36"/>
    </row>
    <row r="29" spans="1:42" ht="66.75" customHeight="1" x14ac:dyDescent="0.25">
      <c r="A29" s="381"/>
      <c r="B29" s="384"/>
      <c r="C29" s="386"/>
      <c r="D29" s="115"/>
      <c r="E29" s="369"/>
      <c r="F29" s="388"/>
      <c r="G29" s="182"/>
      <c r="H29" s="182"/>
      <c r="I29" s="14"/>
      <c r="J29" s="122"/>
      <c r="K29" s="393"/>
      <c r="L29" s="68" t="s">
        <v>119</v>
      </c>
      <c r="M29" s="19" t="s">
        <v>39</v>
      </c>
      <c r="N29" s="56">
        <f>IF(M29="SE INVESTIGAN Y SE RESUELVEN OPORTUNAMENTE",15,IF(M29="NO SE INVESTIGAN Y SE RESUELVEN OPORTUNAMENTE",0,""))</f>
        <v>15</v>
      </c>
      <c r="O29" s="99"/>
      <c r="P29" s="128"/>
      <c r="Q29" s="100"/>
      <c r="R29" s="184"/>
      <c r="S29" s="102"/>
      <c r="T29" s="104"/>
      <c r="U29" s="115"/>
      <c r="V29" s="118"/>
      <c r="W29" s="379"/>
      <c r="X29" s="391"/>
      <c r="Y29" s="84"/>
      <c r="Z29" s="371" t="s">
        <v>321</v>
      </c>
      <c r="AA29" s="109"/>
      <c r="AB29" s="375"/>
      <c r="AC29" s="79"/>
      <c r="AD29" s="79"/>
      <c r="AE29" s="373"/>
      <c r="AF29" s="96"/>
      <c r="AG29" s="96"/>
      <c r="AH29" s="36" t="s">
        <v>96</v>
      </c>
      <c r="AI29" s="36"/>
      <c r="AJ29" s="36"/>
      <c r="AK29" s="36"/>
      <c r="AL29" s="36"/>
      <c r="AM29" s="36"/>
      <c r="AN29" s="36"/>
      <c r="AO29" s="36" t="s">
        <v>120</v>
      </c>
      <c r="AP29" s="36"/>
    </row>
    <row r="30" spans="1:42" ht="51" customHeight="1" x14ac:dyDescent="0.25">
      <c r="A30" s="382"/>
      <c r="B30" s="384"/>
      <c r="C30" s="387"/>
      <c r="D30" s="116"/>
      <c r="E30" s="370"/>
      <c r="F30" s="371"/>
      <c r="G30" s="183"/>
      <c r="H30" s="183"/>
      <c r="I30" s="14"/>
      <c r="J30" s="122"/>
      <c r="K30" s="394"/>
      <c r="L30" s="69" t="s">
        <v>121</v>
      </c>
      <c r="M30" s="25" t="s">
        <v>50</v>
      </c>
      <c r="N30" s="60">
        <f>IF(M30="COMPLETA",10,IF(M30="INCOMPLETA",5,IF(M30="NO EXISTE",0,"")))</f>
        <v>10</v>
      </c>
      <c r="O30" s="99"/>
      <c r="P30" s="129"/>
      <c r="Q30" s="101"/>
      <c r="R30" s="185"/>
      <c r="S30" s="103"/>
      <c r="T30" s="104"/>
      <c r="U30" s="116"/>
      <c r="V30" s="118"/>
      <c r="W30" s="380"/>
      <c r="X30" s="392"/>
      <c r="Y30" s="85"/>
      <c r="Z30" s="372"/>
      <c r="AA30" s="110"/>
      <c r="AB30" s="376"/>
      <c r="AC30" s="190"/>
      <c r="AD30" s="190"/>
      <c r="AE30" s="374"/>
      <c r="AF30" s="97"/>
      <c r="AG30" s="97"/>
      <c r="AH30" s="36"/>
      <c r="AI30" s="36"/>
      <c r="AJ30" s="36"/>
      <c r="AK30" s="36"/>
      <c r="AL30" s="36"/>
      <c r="AM30" s="36"/>
      <c r="AN30" s="36"/>
      <c r="AO30" s="36" t="s">
        <v>122</v>
      </c>
      <c r="AP30" s="36"/>
    </row>
    <row r="31" spans="1:42" ht="39" customHeight="1" x14ac:dyDescent="0.25">
      <c r="A31" s="381" t="s">
        <v>281</v>
      </c>
      <c r="B31" s="383" t="s">
        <v>308</v>
      </c>
      <c r="C31" s="385" t="s">
        <v>340</v>
      </c>
      <c r="D31" s="142" t="s">
        <v>86</v>
      </c>
      <c r="E31" s="376" t="s">
        <v>341</v>
      </c>
      <c r="F31" s="375" t="s">
        <v>342</v>
      </c>
      <c r="G31" s="389" t="s">
        <v>150</v>
      </c>
      <c r="H31" s="389" t="s">
        <v>21</v>
      </c>
      <c r="I31" s="71"/>
      <c r="J31" s="121" t="s">
        <v>92</v>
      </c>
      <c r="K31" s="373" t="s">
        <v>343</v>
      </c>
      <c r="L31" s="67" t="s">
        <v>87</v>
      </c>
      <c r="M31" s="16" t="s">
        <v>7</v>
      </c>
      <c r="N31" s="52">
        <f>IF(M31="ASIGNADO",15,IF(M31="NO ASIGNADO",0,""))</f>
        <v>15</v>
      </c>
      <c r="O31" s="125">
        <v>100</v>
      </c>
      <c r="P31" s="127" t="s">
        <v>69</v>
      </c>
      <c r="Q31" s="130" t="str">
        <f>IF(Q34="DÉBIL",0,IF(Q34="MODERADO",50,IF(Q34="FUERTE",100,"")))</f>
        <v/>
      </c>
      <c r="R31" s="196"/>
      <c r="S31" s="114" t="s">
        <v>88</v>
      </c>
      <c r="T31" s="114" t="s">
        <v>88</v>
      </c>
      <c r="U31" s="115" t="s">
        <v>120</v>
      </c>
      <c r="V31" s="117" t="s">
        <v>104</v>
      </c>
      <c r="W31" s="379" t="s">
        <v>313</v>
      </c>
      <c r="X31" s="375" t="s">
        <v>344</v>
      </c>
      <c r="Y31" s="376" t="s">
        <v>345</v>
      </c>
      <c r="Z31" s="377">
        <v>44196</v>
      </c>
      <c r="AA31" s="108" t="s">
        <v>90</v>
      </c>
      <c r="AB31" s="375" t="s">
        <v>346</v>
      </c>
      <c r="AC31" s="79"/>
      <c r="AD31" s="79"/>
      <c r="AE31" s="373"/>
      <c r="AF31" s="375" t="s">
        <v>347</v>
      </c>
      <c r="AG31" s="96"/>
      <c r="AH31" s="36"/>
      <c r="AI31" s="36"/>
      <c r="AJ31" s="36"/>
      <c r="AK31" s="36"/>
      <c r="AL31" s="36"/>
      <c r="AM31" s="36"/>
      <c r="AN31" s="36"/>
      <c r="AO31" s="36" t="s">
        <v>124</v>
      </c>
      <c r="AP31" s="36"/>
    </row>
    <row r="32" spans="1:42" ht="49.5" customHeight="1" x14ac:dyDescent="0.25">
      <c r="A32" s="381"/>
      <c r="B32" s="384"/>
      <c r="C32" s="386"/>
      <c r="D32" s="115"/>
      <c r="E32" s="84"/>
      <c r="F32" s="388"/>
      <c r="G32" s="389"/>
      <c r="H32" s="389"/>
      <c r="I32" s="71"/>
      <c r="J32" s="122"/>
      <c r="K32" s="373"/>
      <c r="L32" s="68" t="s">
        <v>95</v>
      </c>
      <c r="M32" s="19" t="s">
        <v>19</v>
      </c>
      <c r="N32" s="56">
        <f>IF(M32="ADECUADO",15,IF(M32="INADECUADO",0,""))</f>
        <v>15</v>
      </c>
      <c r="O32" s="126"/>
      <c r="P32" s="128"/>
      <c r="Q32" s="130"/>
      <c r="R32" s="197"/>
      <c r="S32" s="114"/>
      <c r="T32" s="114"/>
      <c r="U32" s="115"/>
      <c r="V32" s="118"/>
      <c r="W32" s="379"/>
      <c r="X32" s="375"/>
      <c r="Y32" s="84"/>
      <c r="Z32" s="378"/>
      <c r="AA32" s="109"/>
      <c r="AB32" s="375"/>
      <c r="AC32" s="79"/>
      <c r="AD32" s="79"/>
      <c r="AE32" s="373"/>
      <c r="AF32" s="375"/>
      <c r="AG32" s="96"/>
      <c r="AH32" s="36"/>
      <c r="AI32" s="36"/>
      <c r="AJ32" s="36"/>
      <c r="AK32" s="36"/>
      <c r="AL32" s="36"/>
      <c r="AM32" s="36"/>
      <c r="AN32" s="36"/>
      <c r="AO32" s="36" t="s">
        <v>126</v>
      </c>
      <c r="AP32" s="36"/>
    </row>
    <row r="33" spans="1:42" ht="54" customHeight="1" x14ac:dyDescent="0.25">
      <c r="A33" s="381"/>
      <c r="B33" s="384"/>
      <c r="C33" s="386"/>
      <c r="D33" s="115"/>
      <c r="E33" s="84"/>
      <c r="F33" s="388"/>
      <c r="G33" s="389"/>
      <c r="H33" s="389"/>
      <c r="I33" s="71"/>
      <c r="J33" s="122"/>
      <c r="K33" s="373"/>
      <c r="L33" s="21" t="s">
        <v>99</v>
      </c>
      <c r="M33" s="19" t="s">
        <v>100</v>
      </c>
      <c r="N33" s="56">
        <f>IF(M33="OPORTUNA",15,IF(M33="INOPORTUNA",0,""))</f>
        <v>15</v>
      </c>
      <c r="O33" s="126"/>
      <c r="P33" s="128"/>
      <c r="Q33" s="130"/>
      <c r="R33" s="197"/>
      <c r="S33" s="58"/>
      <c r="T33" s="58"/>
      <c r="U33" s="115"/>
      <c r="V33" s="118"/>
      <c r="W33" s="379"/>
      <c r="X33" s="375"/>
      <c r="Y33" s="84"/>
      <c r="Z33" s="378"/>
      <c r="AA33" s="109"/>
      <c r="AB33" s="375"/>
      <c r="AC33" s="79"/>
      <c r="AD33" s="79"/>
      <c r="AE33" s="373"/>
      <c r="AF33" s="375"/>
      <c r="AG33" s="96"/>
      <c r="AH33" s="36"/>
      <c r="AI33" s="36"/>
      <c r="AJ33" s="36"/>
      <c r="AK33" s="36"/>
      <c r="AL33" s="36"/>
      <c r="AM33" s="36"/>
      <c r="AN33" s="36"/>
      <c r="AO33" s="36" t="s">
        <v>131</v>
      </c>
      <c r="AP33" s="36"/>
    </row>
    <row r="34" spans="1:42" ht="84" customHeight="1" x14ac:dyDescent="0.25">
      <c r="A34" s="381"/>
      <c r="B34" s="384"/>
      <c r="C34" s="386"/>
      <c r="D34" s="115"/>
      <c r="E34" s="23" t="s">
        <v>108</v>
      </c>
      <c r="F34" s="388"/>
      <c r="G34" s="389"/>
      <c r="H34" s="389"/>
      <c r="I34" s="71"/>
      <c r="J34" s="122"/>
      <c r="K34" s="373"/>
      <c r="L34" s="68" t="s">
        <v>109</v>
      </c>
      <c r="M34" s="19" t="s">
        <v>110</v>
      </c>
      <c r="N34" s="56">
        <f>IF(M34="PREVENIR",15,IF(M34="DETECTAR",10,IF(M34="NO ES UN CONTROL",0,"")))</f>
        <v>15</v>
      </c>
      <c r="O34" s="98" t="str">
        <f>IF(O31&lt;86,"DÉBIL",IF(O31&lt;96,"MODERADO",IF(O31&lt;101,"FUERTE","")))</f>
        <v>FUERTE</v>
      </c>
      <c r="P34" s="128"/>
      <c r="Q34" s="100"/>
      <c r="R34" s="184" t="s">
        <v>15</v>
      </c>
      <c r="S34" s="102">
        <v>2</v>
      </c>
      <c r="T34" s="103">
        <v>2</v>
      </c>
      <c r="U34" s="115"/>
      <c r="V34" s="118"/>
      <c r="W34" s="379"/>
      <c r="X34" s="375"/>
      <c r="Y34" s="84"/>
      <c r="Z34" s="372"/>
      <c r="AA34" s="109"/>
      <c r="AB34" s="375"/>
      <c r="AC34" s="79"/>
      <c r="AD34" s="79"/>
      <c r="AE34" s="373"/>
      <c r="AF34" s="96" t="s">
        <v>209</v>
      </c>
      <c r="AG34" s="96"/>
      <c r="AH34" s="27"/>
      <c r="AI34" s="27"/>
      <c r="AJ34" s="27"/>
      <c r="AK34" s="27"/>
      <c r="AL34" s="27"/>
      <c r="AM34" s="27"/>
      <c r="AN34" s="27"/>
      <c r="AO34" s="36" t="s">
        <v>134</v>
      </c>
      <c r="AP34" s="27"/>
    </row>
    <row r="35" spans="1:42" ht="57" customHeight="1" x14ac:dyDescent="0.25">
      <c r="A35" s="381"/>
      <c r="B35" s="384"/>
      <c r="C35" s="386"/>
      <c r="D35" s="115"/>
      <c r="E35" s="369" t="s">
        <v>348</v>
      </c>
      <c r="F35" s="388"/>
      <c r="G35" s="389"/>
      <c r="H35" s="389"/>
      <c r="I35" s="71"/>
      <c r="J35" s="122"/>
      <c r="K35" s="373"/>
      <c r="L35" s="68" t="s">
        <v>113</v>
      </c>
      <c r="M35" s="19" t="s">
        <v>31</v>
      </c>
      <c r="N35" s="56">
        <f>IF(M35="CONFIABLE",15,IF(M35="NO CONFIABLE",0,""))</f>
        <v>15</v>
      </c>
      <c r="O35" s="99"/>
      <c r="P35" s="128"/>
      <c r="Q35" s="100"/>
      <c r="R35" s="184"/>
      <c r="S35" s="102"/>
      <c r="T35" s="104"/>
      <c r="U35" s="115"/>
      <c r="V35" s="118"/>
      <c r="W35" s="379"/>
      <c r="X35" s="375"/>
      <c r="Y35" s="84"/>
      <c r="Z35" s="23" t="s">
        <v>114</v>
      </c>
      <c r="AA35" s="109"/>
      <c r="AB35" s="375"/>
      <c r="AC35" s="79"/>
      <c r="AD35" s="79"/>
      <c r="AE35" s="373"/>
      <c r="AF35" s="96"/>
      <c r="AG35" s="96"/>
      <c r="AH35" s="27"/>
      <c r="AI35" s="27"/>
      <c r="AJ35" s="27"/>
      <c r="AK35" s="27"/>
      <c r="AL35" s="27"/>
      <c r="AM35" s="27"/>
      <c r="AN35" s="27"/>
      <c r="AO35" s="36" t="s">
        <v>135</v>
      </c>
      <c r="AP35" s="27"/>
    </row>
    <row r="36" spans="1:42" ht="55.5" customHeight="1" x14ac:dyDescent="0.25">
      <c r="A36" s="381"/>
      <c r="B36" s="384"/>
      <c r="C36" s="386"/>
      <c r="D36" s="115"/>
      <c r="E36" s="369"/>
      <c r="F36" s="388"/>
      <c r="G36" s="389"/>
      <c r="H36" s="389"/>
      <c r="I36" s="71"/>
      <c r="J36" s="122"/>
      <c r="K36" s="373"/>
      <c r="L36" s="68" t="s">
        <v>119</v>
      </c>
      <c r="M36" s="19" t="s">
        <v>39</v>
      </c>
      <c r="N36" s="56">
        <f>IF(M36="SE INVESTIGAN Y SE RESUELVEN OPORTUNAMENTE",15,IF(M36="NO SE INVESTIGAN Y SE RESUELVEN OPORTUNAMENTE",0,""))</f>
        <v>15</v>
      </c>
      <c r="O36" s="99"/>
      <c r="P36" s="128"/>
      <c r="Q36" s="100"/>
      <c r="R36" s="184"/>
      <c r="S36" s="102"/>
      <c r="T36" s="104"/>
      <c r="U36" s="115"/>
      <c r="V36" s="118"/>
      <c r="W36" s="379"/>
      <c r="X36" s="375"/>
      <c r="Y36" s="84"/>
      <c r="Z36" s="371" t="s">
        <v>161</v>
      </c>
      <c r="AA36" s="109"/>
      <c r="AB36" s="375"/>
      <c r="AC36" s="79"/>
      <c r="AD36" s="79"/>
      <c r="AE36" s="373"/>
      <c r="AF36" s="96"/>
      <c r="AG36" s="96"/>
      <c r="AH36" s="27"/>
      <c r="AI36" s="27"/>
      <c r="AJ36" s="27"/>
      <c r="AK36" s="27"/>
      <c r="AL36" s="27"/>
      <c r="AM36" s="27"/>
      <c r="AN36" s="27"/>
      <c r="AO36" s="36" t="s">
        <v>136</v>
      </c>
      <c r="AP36" s="27"/>
    </row>
    <row r="37" spans="1:42" ht="64.5" customHeight="1" x14ac:dyDescent="0.25">
      <c r="A37" s="382"/>
      <c r="B37" s="384"/>
      <c r="C37" s="387"/>
      <c r="D37" s="116"/>
      <c r="E37" s="370"/>
      <c r="F37" s="371"/>
      <c r="G37" s="390"/>
      <c r="H37" s="390"/>
      <c r="I37" s="71"/>
      <c r="J37" s="122"/>
      <c r="K37" s="374"/>
      <c r="L37" s="69" t="s">
        <v>121</v>
      </c>
      <c r="M37" s="25" t="s">
        <v>50</v>
      </c>
      <c r="N37" s="60">
        <f>IF(M37="COMPLETA",10,IF(M37="INCOMPLETA",5,IF(M37="NO EXISTE",0,"")))</f>
        <v>10</v>
      </c>
      <c r="O37" s="99"/>
      <c r="P37" s="129"/>
      <c r="Q37" s="101"/>
      <c r="R37" s="185"/>
      <c r="S37" s="103"/>
      <c r="T37" s="104"/>
      <c r="U37" s="116"/>
      <c r="V37" s="118"/>
      <c r="W37" s="380"/>
      <c r="X37" s="376"/>
      <c r="Y37" s="85"/>
      <c r="Z37" s="372"/>
      <c r="AA37" s="110"/>
      <c r="AB37" s="376"/>
      <c r="AC37" s="190"/>
      <c r="AD37" s="190"/>
      <c r="AE37" s="374"/>
      <c r="AF37" s="97"/>
      <c r="AG37" s="97"/>
      <c r="AH37" s="36"/>
      <c r="AI37" s="36"/>
      <c r="AJ37" s="36"/>
      <c r="AK37" s="36"/>
      <c r="AL37" s="36"/>
      <c r="AM37" s="36"/>
      <c r="AN37" s="36"/>
      <c r="AO37" s="36" t="s">
        <v>196</v>
      </c>
      <c r="AP37" s="36"/>
    </row>
    <row r="38" spans="1:42" ht="30" customHeight="1" x14ac:dyDescent="0.25">
      <c r="A38" s="224" t="s">
        <v>123</v>
      </c>
      <c r="B38" s="225"/>
      <c r="C38" s="225"/>
      <c r="D38" s="225"/>
      <c r="E38" s="225"/>
      <c r="F38" s="225"/>
      <c r="G38" s="225"/>
      <c r="H38" s="225"/>
      <c r="I38" s="225"/>
      <c r="J38" s="225"/>
      <c r="K38" s="225"/>
      <c r="L38" s="225"/>
      <c r="M38" s="225"/>
      <c r="N38" s="225"/>
      <c r="O38" s="225"/>
      <c r="P38" s="225"/>
      <c r="Q38" s="225"/>
      <c r="R38" s="225"/>
      <c r="S38" s="225"/>
      <c r="T38" s="225"/>
      <c r="U38" s="225"/>
      <c r="V38" s="225"/>
      <c r="W38" s="225"/>
      <c r="X38" s="225"/>
      <c r="Y38" s="225"/>
      <c r="Z38" s="225"/>
      <c r="AA38" s="225"/>
      <c r="AB38" s="225"/>
      <c r="AC38" s="225"/>
      <c r="AD38" s="225"/>
      <c r="AE38" s="225"/>
      <c r="AF38" s="225"/>
      <c r="AG38" s="226"/>
      <c r="AH38" s="61"/>
      <c r="AO38" s="36" t="s">
        <v>141</v>
      </c>
    </row>
    <row r="39" spans="1:42" ht="30" customHeight="1" x14ac:dyDescent="0.25">
      <c r="A39" s="230" t="s">
        <v>125</v>
      </c>
      <c r="B39" s="231"/>
      <c r="C39" s="231"/>
      <c r="D39" s="231"/>
      <c r="E39" s="231"/>
      <c r="F39" s="231"/>
      <c r="G39" s="231"/>
      <c r="H39" s="231"/>
      <c r="I39" s="231"/>
      <c r="J39" s="231"/>
      <c r="K39" s="231"/>
      <c r="L39" s="231"/>
      <c r="M39" s="231"/>
      <c r="N39" s="231"/>
      <c r="O39" s="231"/>
      <c r="P39" s="231"/>
      <c r="Q39" s="231"/>
      <c r="R39" s="231"/>
      <c r="S39" s="231"/>
      <c r="T39" s="231"/>
      <c r="U39" s="231"/>
      <c r="V39" s="231"/>
      <c r="W39" s="231"/>
      <c r="X39" s="231"/>
      <c r="Y39" s="231"/>
      <c r="Z39" s="231"/>
      <c r="AA39" s="231"/>
      <c r="AB39" s="231"/>
      <c r="AC39" s="231"/>
      <c r="AD39" s="231"/>
      <c r="AE39" s="231"/>
      <c r="AF39" s="231"/>
      <c r="AG39" s="232"/>
      <c r="AH39" s="33"/>
      <c r="AI39" s="33"/>
      <c r="AJ39" s="33"/>
      <c r="AK39" s="33"/>
      <c r="AL39" s="33"/>
      <c r="AM39" s="33"/>
      <c r="AN39" s="33"/>
      <c r="AO39" s="36" t="s">
        <v>143</v>
      </c>
      <c r="AP39" s="33"/>
    </row>
    <row r="40" spans="1:42" ht="30" customHeight="1" x14ac:dyDescent="0.25">
      <c r="A40" s="233" t="s">
        <v>127</v>
      </c>
      <c r="B40" s="234"/>
      <c r="C40" s="233" t="s">
        <v>128</v>
      </c>
      <c r="D40" s="235"/>
      <c r="E40" s="235"/>
      <c r="F40" s="235"/>
      <c r="G40" s="235"/>
      <c r="H40" s="235"/>
      <c r="I40" s="235"/>
      <c r="J40" s="235"/>
      <c r="K40" s="235"/>
      <c r="L40" s="235"/>
      <c r="M40" s="235"/>
      <c r="N40" s="235"/>
      <c r="O40" s="235"/>
      <c r="P40" s="235"/>
      <c r="Q40" s="235"/>
      <c r="R40" s="235"/>
      <c r="S40" s="235"/>
      <c r="T40" s="235"/>
      <c r="U40" s="235"/>
      <c r="V40" s="235"/>
      <c r="W40" s="235"/>
      <c r="X40" s="235"/>
      <c r="Y40" s="234"/>
      <c r="Z40" s="159" t="s">
        <v>129</v>
      </c>
      <c r="AA40" s="236"/>
      <c r="AB40" s="236"/>
      <c r="AC40" s="160"/>
      <c r="AD40" s="159" t="s">
        <v>130</v>
      </c>
      <c r="AE40" s="236"/>
      <c r="AF40" s="236"/>
      <c r="AG40" s="160"/>
      <c r="AH40" s="33"/>
      <c r="AI40" s="33"/>
      <c r="AJ40" s="33"/>
      <c r="AK40" s="33"/>
      <c r="AL40" s="33"/>
      <c r="AM40" s="33"/>
      <c r="AN40" s="33"/>
      <c r="AO40" s="36" t="s">
        <v>145</v>
      </c>
      <c r="AP40" s="33"/>
    </row>
    <row r="41" spans="1:42" x14ac:dyDescent="0.25">
      <c r="A41" s="73" t="s">
        <v>132</v>
      </c>
      <c r="B41" s="74"/>
      <c r="C41" s="224" t="s">
        <v>133</v>
      </c>
      <c r="D41" s="225"/>
      <c r="E41" s="225"/>
      <c r="F41" s="225"/>
      <c r="G41" s="225"/>
      <c r="H41" s="225"/>
      <c r="I41" s="225"/>
      <c r="J41" s="225"/>
      <c r="K41" s="225"/>
      <c r="L41" s="225"/>
      <c r="M41" s="225"/>
      <c r="N41" s="225"/>
      <c r="O41" s="225"/>
      <c r="P41" s="225"/>
      <c r="Q41" s="225"/>
      <c r="R41" s="225"/>
      <c r="S41" s="225"/>
      <c r="T41" s="225"/>
      <c r="U41" s="225"/>
      <c r="V41" s="225"/>
      <c r="W41" s="225"/>
      <c r="X41" s="225"/>
      <c r="Y41" s="226"/>
      <c r="Z41" s="76"/>
      <c r="AA41" s="77"/>
      <c r="AB41" s="77"/>
      <c r="AC41" s="78"/>
      <c r="AD41" s="76"/>
      <c r="AE41" s="77"/>
      <c r="AF41" s="77"/>
      <c r="AG41" s="77"/>
    </row>
    <row r="42" spans="1:42" x14ac:dyDescent="0.25">
      <c r="A42" s="73" t="s">
        <v>132</v>
      </c>
      <c r="B42" s="74"/>
      <c r="C42" s="73"/>
      <c r="D42" s="223"/>
      <c r="E42" s="223"/>
      <c r="F42" s="223"/>
      <c r="G42" s="223"/>
      <c r="H42" s="223"/>
      <c r="I42" s="223"/>
      <c r="J42" s="223"/>
      <c r="K42" s="223"/>
      <c r="L42" s="223"/>
      <c r="M42" s="223"/>
      <c r="N42" s="223"/>
      <c r="O42" s="223"/>
      <c r="P42" s="223"/>
      <c r="Q42" s="223"/>
      <c r="R42" s="223"/>
      <c r="S42" s="223"/>
      <c r="T42" s="223"/>
      <c r="U42" s="223"/>
      <c r="V42" s="223"/>
      <c r="W42" s="223"/>
      <c r="X42" s="223"/>
      <c r="Y42" s="74"/>
      <c r="Z42" s="76"/>
      <c r="AA42" s="77"/>
      <c r="AB42" s="77"/>
      <c r="AC42" s="78"/>
      <c r="AD42" s="76"/>
      <c r="AE42" s="77"/>
      <c r="AF42" s="77"/>
      <c r="AG42" s="78"/>
    </row>
    <row r="43" spans="1:42" x14ac:dyDescent="0.25">
      <c r="A43" s="73" t="s">
        <v>132</v>
      </c>
      <c r="B43" s="74"/>
      <c r="C43" s="73"/>
      <c r="D43" s="223"/>
      <c r="E43" s="223"/>
      <c r="F43" s="223"/>
      <c r="G43" s="223"/>
      <c r="H43" s="223"/>
      <c r="I43" s="223"/>
      <c r="J43" s="223"/>
      <c r="K43" s="223"/>
      <c r="L43" s="223"/>
      <c r="M43" s="223"/>
      <c r="N43" s="223"/>
      <c r="O43" s="223"/>
      <c r="P43" s="223"/>
      <c r="Q43" s="223"/>
      <c r="R43" s="223"/>
      <c r="S43" s="223"/>
      <c r="T43" s="223"/>
      <c r="U43" s="223"/>
      <c r="V43" s="223"/>
      <c r="W43" s="223"/>
      <c r="X43" s="223"/>
      <c r="Y43" s="74"/>
      <c r="Z43" s="76"/>
      <c r="AA43" s="77"/>
      <c r="AB43" s="77"/>
      <c r="AC43" s="78"/>
      <c r="AD43" s="76"/>
      <c r="AE43" s="77"/>
      <c r="AF43" s="77"/>
      <c r="AG43" s="78"/>
    </row>
    <row r="44" spans="1:42" x14ac:dyDescent="0.25">
      <c r="A44" s="360" t="s">
        <v>137</v>
      </c>
      <c r="B44" s="361"/>
      <c r="C44" s="361"/>
      <c r="D44" s="361"/>
      <c r="E44" s="361"/>
      <c r="F44" s="361"/>
      <c r="G44" s="361"/>
      <c r="H44" s="361"/>
      <c r="I44" s="361"/>
      <c r="J44" s="361"/>
      <c r="K44" s="361"/>
      <c r="L44" s="361"/>
      <c r="M44" s="361"/>
      <c r="N44" s="361"/>
      <c r="O44" s="361"/>
      <c r="P44" s="361"/>
      <c r="Q44" s="361"/>
      <c r="R44" s="361"/>
      <c r="S44" s="361"/>
      <c r="T44" s="361"/>
      <c r="U44" s="361"/>
      <c r="V44" s="361"/>
      <c r="W44" s="361"/>
      <c r="X44" s="361"/>
      <c r="Y44" s="361"/>
      <c r="Z44" s="361"/>
      <c r="AA44" s="361"/>
      <c r="AB44" s="361"/>
      <c r="AC44" s="361"/>
      <c r="AD44" s="361"/>
      <c r="AE44" s="361"/>
      <c r="AF44" s="361"/>
      <c r="AG44" s="362"/>
    </row>
    <row r="45" spans="1:42" x14ac:dyDescent="0.25">
      <c r="A45" s="363" t="s">
        <v>130</v>
      </c>
      <c r="B45" s="364"/>
      <c r="C45" s="364"/>
      <c r="D45" s="364"/>
      <c r="E45" s="364"/>
      <c r="F45" s="365"/>
      <c r="G45" s="363" t="s">
        <v>138</v>
      </c>
      <c r="H45" s="364"/>
      <c r="I45" s="364"/>
      <c r="J45" s="364"/>
      <c r="K45" s="364"/>
      <c r="L45" s="365"/>
      <c r="M45" s="363" t="s">
        <v>139</v>
      </c>
      <c r="N45" s="364"/>
      <c r="O45" s="364"/>
      <c r="P45" s="364"/>
      <c r="Q45" s="364"/>
      <c r="R45" s="364"/>
      <c r="S45" s="364"/>
      <c r="T45" s="364"/>
      <c r="U45" s="364"/>
      <c r="V45" s="365"/>
      <c r="W45" s="363" t="s">
        <v>140</v>
      </c>
      <c r="X45" s="364"/>
      <c r="Y45" s="364"/>
      <c r="Z45" s="364"/>
      <c r="AA45" s="365"/>
      <c r="AB45" s="366" t="str">
        <f>IF(X5="X","APOYO OFICINA ASESORA DE PLANEACIÓN","APOYO OFICINA DE CONTROL INTERNO")</f>
        <v>APOYO OFICINA ASESORA DE PLANEACIÓN</v>
      </c>
      <c r="AC45" s="367"/>
      <c r="AD45" s="367"/>
      <c r="AE45" s="367"/>
      <c r="AF45" s="367"/>
      <c r="AG45" s="368"/>
    </row>
    <row r="46" spans="1:42" x14ac:dyDescent="0.25">
      <c r="A46" s="62" t="s">
        <v>142</v>
      </c>
      <c r="B46" s="354" t="s">
        <v>349</v>
      </c>
      <c r="C46" s="355"/>
      <c r="D46" s="355"/>
      <c r="E46" s="355"/>
      <c r="F46" s="356"/>
      <c r="G46" s="63" t="s">
        <v>142</v>
      </c>
      <c r="H46" s="354" t="s">
        <v>350</v>
      </c>
      <c r="I46" s="355"/>
      <c r="J46" s="355"/>
      <c r="K46" s="355"/>
      <c r="L46" s="356"/>
      <c r="M46" s="63" t="s">
        <v>142</v>
      </c>
      <c r="N46" s="64"/>
      <c r="O46" s="355" t="s">
        <v>351</v>
      </c>
      <c r="P46" s="355"/>
      <c r="Q46" s="355"/>
      <c r="R46" s="355"/>
      <c r="S46" s="355"/>
      <c r="T46" s="355"/>
      <c r="U46" s="355"/>
      <c r="V46" s="356"/>
      <c r="W46" s="65" t="s">
        <v>142</v>
      </c>
      <c r="X46" s="354" t="s">
        <v>352</v>
      </c>
      <c r="Y46" s="355"/>
      <c r="Z46" s="355"/>
      <c r="AA46" s="356"/>
      <c r="AB46" s="65" t="s">
        <v>142</v>
      </c>
      <c r="AC46" s="357"/>
      <c r="AD46" s="358"/>
      <c r="AE46" s="358"/>
      <c r="AF46" s="358"/>
      <c r="AG46" s="359"/>
    </row>
    <row r="47" spans="1:42" x14ac:dyDescent="0.25">
      <c r="A47" s="62" t="s">
        <v>144</v>
      </c>
      <c r="B47" s="354" t="s">
        <v>353</v>
      </c>
      <c r="C47" s="355"/>
      <c r="D47" s="355"/>
      <c r="E47" s="355"/>
      <c r="F47" s="356"/>
      <c r="G47" s="62" t="s">
        <v>144</v>
      </c>
      <c r="H47" s="354" t="s">
        <v>353</v>
      </c>
      <c r="I47" s="355"/>
      <c r="J47" s="355"/>
      <c r="K47" s="355"/>
      <c r="L47" s="356"/>
      <c r="M47" s="63" t="s">
        <v>144</v>
      </c>
      <c r="N47" s="66"/>
      <c r="O47" s="354" t="s">
        <v>280</v>
      </c>
      <c r="P47" s="355"/>
      <c r="Q47" s="355"/>
      <c r="R47" s="355"/>
      <c r="S47" s="355"/>
      <c r="T47" s="355"/>
      <c r="U47" s="355"/>
      <c r="V47" s="356"/>
      <c r="W47" s="62" t="s">
        <v>144</v>
      </c>
      <c r="X47" s="354" t="s">
        <v>353</v>
      </c>
      <c r="Y47" s="355"/>
      <c r="Z47" s="355"/>
      <c r="AA47" s="356"/>
      <c r="AB47" s="62" t="s">
        <v>144</v>
      </c>
      <c r="AC47" s="357"/>
      <c r="AD47" s="358"/>
      <c r="AE47" s="358"/>
      <c r="AF47" s="358"/>
      <c r="AG47" s="359"/>
    </row>
  </sheetData>
  <mergeCells count="230">
    <mergeCell ref="AF3:AG3"/>
    <mergeCell ref="AD4:AE4"/>
    <mergeCell ref="AF4:AG4"/>
    <mergeCell ref="A5:B5"/>
    <mergeCell ref="C5:F5"/>
    <mergeCell ref="G5:L5"/>
    <mergeCell ref="M5:V5"/>
    <mergeCell ref="Z5:AA5"/>
    <mergeCell ref="AF5:AG5"/>
    <mergeCell ref="A1:A4"/>
    <mergeCell ref="B1:E2"/>
    <mergeCell ref="F1:AC2"/>
    <mergeCell ref="AD1:AE1"/>
    <mergeCell ref="AF1:AG1"/>
    <mergeCell ref="AD2:AE2"/>
    <mergeCell ref="AF2:AG2"/>
    <mergeCell ref="B3:E4"/>
    <mergeCell ref="F3:AC4"/>
    <mergeCell ref="AD3:AE3"/>
    <mergeCell ref="A6:F6"/>
    <mergeCell ref="G6:AB6"/>
    <mergeCell ref="AC6:AC9"/>
    <mergeCell ref="AD6:AG8"/>
    <mergeCell ref="A7:A9"/>
    <mergeCell ref="B7:B9"/>
    <mergeCell ref="C7:C9"/>
    <mergeCell ref="D7:D9"/>
    <mergeCell ref="E7:E9"/>
    <mergeCell ref="F7:F9"/>
    <mergeCell ref="G7:J7"/>
    <mergeCell ref="K7:T7"/>
    <mergeCell ref="U7:AB7"/>
    <mergeCell ref="G8:J8"/>
    <mergeCell ref="K8:K9"/>
    <mergeCell ref="L8:L9"/>
    <mergeCell ref="M8:M9"/>
    <mergeCell ref="N8:N9"/>
    <mergeCell ref="O8:O9"/>
    <mergeCell ref="P8:P9"/>
    <mergeCell ref="W8:W9"/>
    <mergeCell ref="X8:X9"/>
    <mergeCell ref="Y8:AB8"/>
    <mergeCell ref="A10:A16"/>
    <mergeCell ref="B10:B16"/>
    <mergeCell ref="C10:C16"/>
    <mergeCell ref="D10:D16"/>
    <mergeCell ref="E10:E12"/>
    <mergeCell ref="F10:F16"/>
    <mergeCell ref="G10:G16"/>
    <mergeCell ref="Q8:Q9"/>
    <mergeCell ref="R8:R9"/>
    <mergeCell ref="S8:S9"/>
    <mergeCell ref="T8:T9"/>
    <mergeCell ref="U8:U9"/>
    <mergeCell ref="V8:V9"/>
    <mergeCell ref="AD10:AD16"/>
    <mergeCell ref="AE10:AE16"/>
    <mergeCell ref="AF10:AF12"/>
    <mergeCell ref="AG10:AG16"/>
    <mergeCell ref="O13:O16"/>
    <mergeCell ref="Q13:Q16"/>
    <mergeCell ref="R13:R16"/>
    <mergeCell ref="S13:S16"/>
    <mergeCell ref="T13:T16"/>
    <mergeCell ref="AF13:AF16"/>
    <mergeCell ref="X10:X16"/>
    <mergeCell ref="Y10:Y16"/>
    <mergeCell ref="Z10:Z13"/>
    <mergeCell ref="AA10:AA16"/>
    <mergeCell ref="AB10:AB16"/>
    <mergeCell ref="AC10:AC16"/>
    <mergeCell ref="R10:R12"/>
    <mergeCell ref="S10:S11"/>
    <mergeCell ref="T10:T11"/>
    <mergeCell ref="U10:U16"/>
    <mergeCell ref="V10:V16"/>
    <mergeCell ref="W10:W16"/>
    <mergeCell ref="O10:O12"/>
    <mergeCell ref="P10:P16"/>
    <mergeCell ref="E14:E16"/>
    <mergeCell ref="Z15:Z16"/>
    <mergeCell ref="A17:A23"/>
    <mergeCell ref="B17:B23"/>
    <mergeCell ref="C17:C23"/>
    <mergeCell ref="D17:D23"/>
    <mergeCell ref="E17:E19"/>
    <mergeCell ref="F17:F23"/>
    <mergeCell ref="G17:G23"/>
    <mergeCell ref="H17:H23"/>
    <mergeCell ref="H10:H16"/>
    <mergeCell ref="J10:J16"/>
    <mergeCell ref="K10:K16"/>
    <mergeCell ref="Q10:Q12"/>
    <mergeCell ref="AE17:AE23"/>
    <mergeCell ref="AF17:AF19"/>
    <mergeCell ref="AG17:AG23"/>
    <mergeCell ref="O20:O23"/>
    <mergeCell ref="Q20:Q23"/>
    <mergeCell ref="R20:R23"/>
    <mergeCell ref="S20:S23"/>
    <mergeCell ref="T20:T23"/>
    <mergeCell ref="AF20:AF23"/>
    <mergeCell ref="Y17:Y23"/>
    <mergeCell ref="Z17:Z20"/>
    <mergeCell ref="AA17:AA23"/>
    <mergeCell ref="AB17:AB23"/>
    <mergeCell ref="AC17:AC23"/>
    <mergeCell ref="AD17:AD23"/>
    <mergeCell ref="S17:S18"/>
    <mergeCell ref="T17:T18"/>
    <mergeCell ref="U17:U23"/>
    <mergeCell ref="V17:V23"/>
    <mergeCell ref="W17:W23"/>
    <mergeCell ref="X17:X23"/>
    <mergeCell ref="O17:O19"/>
    <mergeCell ref="P17:P23"/>
    <mergeCell ref="Q17:Q19"/>
    <mergeCell ref="E21:E23"/>
    <mergeCell ref="Z22:Z23"/>
    <mergeCell ref="A24:A30"/>
    <mergeCell ref="B24:B30"/>
    <mergeCell ref="C24:C30"/>
    <mergeCell ref="D24:D30"/>
    <mergeCell ref="E24:E26"/>
    <mergeCell ref="F24:F30"/>
    <mergeCell ref="G24:G30"/>
    <mergeCell ref="H24:H30"/>
    <mergeCell ref="J17:J23"/>
    <mergeCell ref="K17:K23"/>
    <mergeCell ref="R17:R19"/>
    <mergeCell ref="AE24:AE30"/>
    <mergeCell ref="AF24:AF26"/>
    <mergeCell ref="AG24:AG30"/>
    <mergeCell ref="O27:O30"/>
    <mergeCell ref="Q27:Q30"/>
    <mergeCell ref="R27:R30"/>
    <mergeCell ref="S27:S30"/>
    <mergeCell ref="T27:T30"/>
    <mergeCell ref="AF27:AF30"/>
    <mergeCell ref="Y24:Y30"/>
    <mergeCell ref="Z24:Z27"/>
    <mergeCell ref="AA24:AA30"/>
    <mergeCell ref="AB24:AB30"/>
    <mergeCell ref="AC24:AC30"/>
    <mergeCell ref="AD24:AD30"/>
    <mergeCell ref="S24:S25"/>
    <mergeCell ref="T24:T25"/>
    <mergeCell ref="U24:U30"/>
    <mergeCell ref="V24:V30"/>
    <mergeCell ref="W24:W30"/>
    <mergeCell ref="X24:X30"/>
    <mergeCell ref="O24:O26"/>
    <mergeCell ref="P24:P30"/>
    <mergeCell ref="Q24:Q26"/>
    <mergeCell ref="J31:J37"/>
    <mergeCell ref="K31:K37"/>
    <mergeCell ref="O31:O33"/>
    <mergeCell ref="P31:P37"/>
    <mergeCell ref="Q31:Q33"/>
    <mergeCell ref="R31:R33"/>
    <mergeCell ref="E28:E30"/>
    <mergeCell ref="Z29:Z30"/>
    <mergeCell ref="A31:A37"/>
    <mergeCell ref="B31:B37"/>
    <mergeCell ref="C31:C37"/>
    <mergeCell ref="D31:D37"/>
    <mergeCell ref="E31:E33"/>
    <mergeCell ref="F31:F37"/>
    <mergeCell ref="G31:G37"/>
    <mergeCell ref="H31:H37"/>
    <mergeCell ref="J24:J30"/>
    <mergeCell ref="K24:K30"/>
    <mergeCell ref="R24:R26"/>
    <mergeCell ref="AF34:AF37"/>
    <mergeCell ref="Y31:Y37"/>
    <mergeCell ref="Z31:Z34"/>
    <mergeCell ref="AA31:AA37"/>
    <mergeCell ref="AB31:AB37"/>
    <mergeCell ref="AC31:AC37"/>
    <mergeCell ref="AD31:AD37"/>
    <mergeCell ref="S31:S32"/>
    <mergeCell ref="T31:T32"/>
    <mergeCell ref="U31:U37"/>
    <mergeCell ref="V31:V37"/>
    <mergeCell ref="W31:W37"/>
    <mergeCell ref="X31:X37"/>
    <mergeCell ref="A41:B41"/>
    <mergeCell ref="C41:Y41"/>
    <mergeCell ref="Z41:AC41"/>
    <mergeCell ref="AD41:AG41"/>
    <mergeCell ref="A42:B42"/>
    <mergeCell ref="C42:Y42"/>
    <mergeCell ref="Z42:AC42"/>
    <mergeCell ref="AD42:AG42"/>
    <mergeCell ref="E35:E37"/>
    <mergeCell ref="Z36:Z37"/>
    <mergeCell ref="A38:AG38"/>
    <mergeCell ref="A39:AG39"/>
    <mergeCell ref="A40:B40"/>
    <mergeCell ref="C40:Y40"/>
    <mergeCell ref="Z40:AC40"/>
    <mergeCell ref="AD40:AG40"/>
    <mergeCell ref="AE31:AE37"/>
    <mergeCell ref="AF31:AF33"/>
    <mergeCell ref="AG31:AG37"/>
    <mergeCell ref="O34:O37"/>
    <mergeCell ref="Q34:Q37"/>
    <mergeCell ref="R34:R37"/>
    <mergeCell ref="S34:S37"/>
    <mergeCell ref="T34:T37"/>
    <mergeCell ref="A43:B43"/>
    <mergeCell ref="C43:Y43"/>
    <mergeCell ref="Z43:AC43"/>
    <mergeCell ref="AD43:AG43"/>
    <mergeCell ref="A44:AG44"/>
    <mergeCell ref="A45:F45"/>
    <mergeCell ref="G45:L45"/>
    <mergeCell ref="M45:V45"/>
    <mergeCell ref="W45:AA45"/>
    <mergeCell ref="AB45:AG45"/>
    <mergeCell ref="B46:F46"/>
    <mergeCell ref="H46:L46"/>
    <mergeCell ref="O46:V46"/>
    <mergeCell ref="X46:AA46"/>
    <mergeCell ref="AC46:AG46"/>
    <mergeCell ref="B47:F47"/>
    <mergeCell ref="H47:L47"/>
    <mergeCell ref="O47:V47"/>
    <mergeCell ref="X47:AA47"/>
    <mergeCell ref="AC47:AG47"/>
  </mergeCells>
  <conditionalFormatting sqref="U10:U16">
    <cfRule type="containsText" dxfId="79" priority="29" operator="containsText" text="EXTREMO">
      <formula>NOT(ISERROR(SEARCH("EXTREMO",U10)))</formula>
    </cfRule>
    <cfRule type="containsText" dxfId="78" priority="30" operator="containsText" text="MODERADO">
      <formula>NOT(ISERROR(SEARCH("MODERADO",U10)))</formula>
    </cfRule>
    <cfRule type="containsText" dxfId="77" priority="31" operator="containsText" text="ALTO">
      <formula>NOT(ISERROR(SEARCH("ALTO",U10)))</formula>
    </cfRule>
    <cfRule type="containsText" dxfId="76" priority="32" operator="containsText" text="BAJO">
      <formula>NOT(ISERROR(SEARCH("BAJO",U10)))</formula>
    </cfRule>
  </conditionalFormatting>
  <conditionalFormatting sqref="J10:J16">
    <cfRule type="containsText" dxfId="75" priority="25" operator="containsText" text="EXTREMO">
      <formula>NOT(ISERROR(SEARCH("EXTREMO",J10)))</formula>
    </cfRule>
    <cfRule type="containsText" dxfId="74" priority="26" operator="containsText" text="ALTO">
      <formula>NOT(ISERROR(SEARCH("ALTO",J10)))</formula>
    </cfRule>
    <cfRule type="containsText" dxfId="73" priority="27" operator="containsText" text="MODERADO">
      <formula>NOT(ISERROR(SEARCH("MODERADO",J10)))</formula>
    </cfRule>
    <cfRule type="containsText" dxfId="72" priority="28" operator="containsText" text="BAJO">
      <formula>NOT(ISERROR(SEARCH("BAJO",J10)))</formula>
    </cfRule>
  </conditionalFormatting>
  <conditionalFormatting sqref="U17:U23">
    <cfRule type="containsText" dxfId="71" priority="21" operator="containsText" text="EXTREMO">
      <formula>NOT(ISERROR(SEARCH("EXTREMO",U17)))</formula>
    </cfRule>
    <cfRule type="containsText" dxfId="70" priority="22" operator="containsText" text="MODERADO">
      <formula>NOT(ISERROR(SEARCH("MODERADO",U17)))</formula>
    </cfRule>
    <cfRule type="containsText" dxfId="69" priority="23" operator="containsText" text="ALTO">
      <formula>NOT(ISERROR(SEARCH("ALTO",U17)))</formula>
    </cfRule>
    <cfRule type="containsText" dxfId="68" priority="24" operator="containsText" text="BAJO">
      <formula>NOT(ISERROR(SEARCH("BAJO",U17)))</formula>
    </cfRule>
  </conditionalFormatting>
  <conditionalFormatting sqref="J17:J23">
    <cfRule type="containsText" dxfId="67" priority="17" operator="containsText" text="EXTREMO">
      <formula>NOT(ISERROR(SEARCH("EXTREMO",J17)))</formula>
    </cfRule>
    <cfRule type="containsText" dxfId="66" priority="18" operator="containsText" text="ALTO">
      <formula>NOT(ISERROR(SEARCH("ALTO",J17)))</formula>
    </cfRule>
    <cfRule type="containsText" dxfId="65" priority="19" operator="containsText" text="MODERADO">
      <formula>NOT(ISERROR(SEARCH("MODERADO",J17)))</formula>
    </cfRule>
    <cfRule type="containsText" dxfId="64" priority="20" operator="containsText" text="BAJO">
      <formula>NOT(ISERROR(SEARCH("BAJO",J17)))</formula>
    </cfRule>
  </conditionalFormatting>
  <conditionalFormatting sqref="U24:U30">
    <cfRule type="containsText" dxfId="63" priority="13" operator="containsText" text="EXTREMO">
      <formula>NOT(ISERROR(SEARCH("EXTREMO",U24)))</formula>
    </cfRule>
    <cfRule type="containsText" dxfId="62" priority="14" operator="containsText" text="MODERADO">
      <formula>NOT(ISERROR(SEARCH("MODERADO",U24)))</formula>
    </cfRule>
    <cfRule type="containsText" dxfId="61" priority="15" operator="containsText" text="ALTO">
      <formula>NOT(ISERROR(SEARCH("ALTO",U24)))</formula>
    </cfRule>
    <cfRule type="containsText" dxfId="60" priority="16" operator="containsText" text="BAJO">
      <formula>NOT(ISERROR(SEARCH("BAJO",U24)))</formula>
    </cfRule>
  </conditionalFormatting>
  <conditionalFormatting sqref="J24:J30">
    <cfRule type="containsText" dxfId="59" priority="9" operator="containsText" text="EXTREMO">
      <formula>NOT(ISERROR(SEARCH("EXTREMO",J24)))</formula>
    </cfRule>
    <cfRule type="containsText" dxfId="58" priority="10" operator="containsText" text="ALTO">
      <formula>NOT(ISERROR(SEARCH("ALTO",J24)))</formula>
    </cfRule>
    <cfRule type="containsText" dxfId="57" priority="11" operator="containsText" text="MODERADO">
      <formula>NOT(ISERROR(SEARCH("MODERADO",J24)))</formula>
    </cfRule>
    <cfRule type="containsText" dxfId="56" priority="12" operator="containsText" text="BAJO">
      <formula>NOT(ISERROR(SEARCH("BAJO",J24)))</formula>
    </cfRule>
  </conditionalFormatting>
  <conditionalFormatting sqref="U31:U37">
    <cfRule type="containsText" dxfId="55" priority="5" operator="containsText" text="EXTREMO">
      <formula>NOT(ISERROR(SEARCH("EXTREMO",U31)))</formula>
    </cfRule>
    <cfRule type="containsText" dxfId="54" priority="6" operator="containsText" text="MODERADO">
      <formula>NOT(ISERROR(SEARCH("MODERADO",U31)))</formula>
    </cfRule>
    <cfRule type="containsText" dxfId="53" priority="7" operator="containsText" text="ALTO">
      <formula>NOT(ISERROR(SEARCH("ALTO",U31)))</formula>
    </cfRule>
    <cfRule type="containsText" dxfId="52" priority="8" operator="containsText" text="BAJO">
      <formula>NOT(ISERROR(SEARCH("BAJO",U31)))</formula>
    </cfRule>
  </conditionalFormatting>
  <conditionalFormatting sqref="J31:J37">
    <cfRule type="containsText" dxfId="51" priority="1" operator="containsText" text="EXTREMO">
      <formula>NOT(ISERROR(SEARCH("EXTREMO",J31)))</formula>
    </cfRule>
    <cfRule type="containsText" dxfId="50" priority="2" operator="containsText" text="ALTO">
      <formula>NOT(ISERROR(SEARCH("ALTO",J31)))</formula>
    </cfRule>
    <cfRule type="containsText" dxfId="49" priority="3" operator="containsText" text="MODERADO">
      <formula>NOT(ISERROR(SEARCH("MODERADO",J31)))</formula>
    </cfRule>
    <cfRule type="containsText" dxfId="48" priority="4" operator="containsText" text="BAJO">
      <formula>NOT(ISERROR(SEARCH("BAJO",J31)))</formula>
    </cfRule>
  </conditionalFormatting>
  <dataValidations count="15">
    <dataValidation type="list" allowBlank="1" showInputMessage="1" showErrorMessage="1" sqref="M13 M20 M27 M34" xr:uid="{12608A9B-FD6F-4569-96F6-6DA0392E10F3}">
      <formula1>$AJ$14:$AL$14</formula1>
    </dataValidation>
    <dataValidation type="list" allowBlank="1" showInputMessage="1" showErrorMessage="1" sqref="AA10:AA37" xr:uid="{9385B8DA-CFD1-49FB-ACAE-2C5FE140D081}">
      <formula1>$AN$10:$AN$11</formula1>
    </dataValidation>
    <dataValidation type="list" allowBlank="1" showInputMessage="1" showErrorMessage="1" sqref="T10 S10:S11 T17 S17:S18 T24 S24:S25 T31 S31:S32" xr:uid="{E71658C1-2781-42FD-A0AD-D122AD62BA6C}">
      <formula1>$AH$13:$AH$15</formula1>
    </dataValidation>
    <dataValidation type="list" allowBlank="1" showInputMessage="1" showErrorMessage="1" sqref="D10:D37" xr:uid="{65A221F6-E205-4F95-937D-1A3607D6134D}">
      <formula1>$AJ$13:$AK$13</formula1>
    </dataValidation>
    <dataValidation type="list" allowBlank="1" showInputMessage="1" showErrorMessage="1" sqref="V10:V37" xr:uid="{3C6122CE-CDF5-428E-B505-CBEE4A659413}">
      <formula1>$AI$12:$AK$12</formula1>
    </dataValidation>
    <dataValidation type="list" allowBlank="1" showInputMessage="1" showErrorMessage="1" sqref="P10 P17 P24 P31" xr:uid="{9B17F66A-AEFA-4E31-84CF-840FAF453B0C}">
      <formula1>$AH$8:$AJ$8</formula1>
    </dataValidation>
    <dataValidation type="list" allowBlank="1" showInputMessage="1" showErrorMessage="1" sqref="M15 M22 M29 M36" xr:uid="{95BBDD2E-A62D-478E-9A0A-EC90C5080222}">
      <formula1>$AH$6:$AI$6</formula1>
    </dataValidation>
    <dataValidation type="list" allowBlank="1" showInputMessage="1" showErrorMessage="1" sqref="M14 M21 M28 M35" xr:uid="{AFAC8DCD-7A75-4C7B-82FB-5429ED6468BF}">
      <formula1>$AH$5:$AI$5</formula1>
    </dataValidation>
    <dataValidation type="list" allowBlank="1" showInputMessage="1" showErrorMessage="1" sqref="M12 M19 M26 M33" xr:uid="{6DF8B7B8-CC2F-4536-BB11-F552280BBBC7}">
      <formula1>#REF!</formula1>
    </dataValidation>
    <dataValidation type="list" allowBlank="1" showInputMessage="1" showErrorMessage="1" sqref="M11 M18 M25 M32" xr:uid="{7CDE07C2-16FF-4527-AB78-4DDA08C1FBD3}">
      <formula1>$AH$4:$AI$4</formula1>
    </dataValidation>
    <dataValidation type="list" allowBlank="1" showInputMessage="1" showErrorMessage="1" sqref="M10 M17 M24 M31" xr:uid="{348D12B1-BD93-48C2-9D56-6859A2F06ED9}">
      <formula1>$AH$2:$AH$3</formula1>
    </dataValidation>
    <dataValidation type="list" allowBlank="1" showInputMessage="1" showErrorMessage="1" sqref="U10:U37" xr:uid="{6F6FFE48-9A8A-45C3-B40A-CA9949E512E9}">
      <formula1>$AO$8:$AO$46</formula1>
    </dataValidation>
    <dataValidation type="list" allowBlank="1" showInputMessage="1" showErrorMessage="1" sqref="M16 M23 M30 M37" xr:uid="{D4E13F11-B78C-436A-91C7-7F06C46E0710}">
      <formula1>$AH$7:$AJ$7</formula1>
    </dataValidation>
    <dataValidation type="list" allowBlank="1" showInputMessage="1" showErrorMessage="1" sqref="H10:H37" xr:uid="{70A05BD7-E147-46AF-AEFF-012893E23AEA}">
      <formula1>$AL$10:$AL$12</formula1>
    </dataValidation>
    <dataValidation type="list" allowBlank="1" showInputMessage="1" showErrorMessage="1" sqref="G10:G37" xr:uid="{752220C2-5998-4607-ADB2-248A086865F6}">
      <formula1>$AL$1:$AL$5</formula1>
    </dataValidation>
  </dataValidations>
  <pageMargins left="0.7" right="0.7" top="0.75" bottom="0.75" header="0.3" footer="0.3"/>
  <pageSetup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1914F-DAE9-4905-94CC-870D085317BB}">
  <dimension ref="A1:AP43"/>
  <sheetViews>
    <sheetView topLeftCell="A32" zoomScale="50" zoomScaleNormal="50" workbookViewId="0">
      <selection activeCell="H68" sqref="H68"/>
    </sheetView>
  </sheetViews>
  <sheetFormatPr baseColWidth="10" defaultRowHeight="15" x14ac:dyDescent="0.25"/>
  <cols>
    <col min="1" max="6" width="32.5703125" style="34" customWidth="1"/>
    <col min="7" max="8" width="20.85546875" style="34" customWidth="1"/>
    <col min="9" max="9" width="20.85546875" style="34" hidden="1" customWidth="1"/>
    <col min="10" max="10" width="25.42578125" style="34" customWidth="1"/>
    <col min="11" max="11" width="59.140625" style="34" customWidth="1"/>
    <col min="12" max="12" width="53.7109375" style="34" customWidth="1"/>
    <col min="13" max="13" width="24.140625" style="34" bestFit="1" customWidth="1"/>
    <col min="14" max="14" width="0" style="34" hidden="1" customWidth="1"/>
    <col min="15" max="17" width="17.42578125" style="34" customWidth="1"/>
    <col min="18" max="18" width="19.7109375" style="34" customWidth="1"/>
    <col min="19" max="21" width="25.140625" style="34" customWidth="1"/>
    <col min="22" max="22" width="16.5703125" style="34" customWidth="1"/>
    <col min="23" max="31" width="25.42578125" style="34" customWidth="1"/>
    <col min="32" max="33" width="34.85546875" style="34" customWidth="1"/>
    <col min="34" max="41" width="11.42578125" style="34" hidden="1" customWidth="1"/>
    <col min="42" max="42" width="0" style="34" hidden="1" customWidth="1"/>
    <col min="43" max="16384" width="11.42578125" style="34"/>
  </cols>
  <sheetData>
    <row r="1" spans="1:42" ht="27" customHeight="1" x14ac:dyDescent="0.25">
      <c r="A1" s="91"/>
      <c r="B1" s="174" t="s">
        <v>0</v>
      </c>
      <c r="C1" s="175"/>
      <c r="D1" s="175"/>
      <c r="E1" s="176"/>
      <c r="F1" s="174" t="s">
        <v>1</v>
      </c>
      <c r="G1" s="175"/>
      <c r="H1" s="175"/>
      <c r="I1" s="175"/>
      <c r="J1" s="175"/>
      <c r="K1" s="175"/>
      <c r="L1" s="175"/>
      <c r="M1" s="175"/>
      <c r="N1" s="175"/>
      <c r="O1" s="175"/>
      <c r="P1" s="175"/>
      <c r="Q1" s="175"/>
      <c r="R1" s="175"/>
      <c r="S1" s="175"/>
      <c r="T1" s="175"/>
      <c r="U1" s="175"/>
      <c r="V1" s="175"/>
      <c r="W1" s="175"/>
      <c r="X1" s="175"/>
      <c r="Y1" s="175"/>
      <c r="Z1" s="175"/>
      <c r="AA1" s="175"/>
      <c r="AB1" s="175"/>
      <c r="AC1" s="176"/>
      <c r="AD1" s="159" t="s">
        <v>2</v>
      </c>
      <c r="AE1" s="160"/>
      <c r="AF1" s="159" t="s">
        <v>147</v>
      </c>
      <c r="AG1" s="160"/>
      <c r="AH1" s="36"/>
      <c r="AI1" s="36"/>
      <c r="AJ1" s="36"/>
      <c r="AK1" s="36" t="s">
        <v>3</v>
      </c>
      <c r="AL1" s="36" t="s">
        <v>9</v>
      </c>
      <c r="AM1" s="36"/>
      <c r="AN1" s="36" t="s">
        <v>5</v>
      </c>
      <c r="AO1" s="36"/>
      <c r="AP1" s="36"/>
    </row>
    <row r="2" spans="1:42" ht="27" customHeight="1" x14ac:dyDescent="0.25">
      <c r="A2" s="91"/>
      <c r="B2" s="177"/>
      <c r="C2" s="178"/>
      <c r="D2" s="178"/>
      <c r="E2" s="179"/>
      <c r="F2" s="177"/>
      <c r="G2" s="178"/>
      <c r="H2" s="178"/>
      <c r="I2" s="178"/>
      <c r="J2" s="178"/>
      <c r="K2" s="178"/>
      <c r="L2" s="178"/>
      <c r="M2" s="178"/>
      <c r="N2" s="178"/>
      <c r="O2" s="178"/>
      <c r="P2" s="178"/>
      <c r="Q2" s="178"/>
      <c r="R2" s="178"/>
      <c r="S2" s="178"/>
      <c r="T2" s="178"/>
      <c r="U2" s="178"/>
      <c r="V2" s="178"/>
      <c r="W2" s="178"/>
      <c r="X2" s="178"/>
      <c r="Y2" s="178"/>
      <c r="Z2" s="178"/>
      <c r="AA2" s="178"/>
      <c r="AB2" s="178"/>
      <c r="AC2" s="179"/>
      <c r="AD2" s="159" t="s">
        <v>6</v>
      </c>
      <c r="AE2" s="160"/>
      <c r="AF2" s="180" t="s">
        <v>149</v>
      </c>
      <c r="AG2" s="181"/>
      <c r="AH2" s="36" t="s">
        <v>7</v>
      </c>
      <c r="AI2" s="36" t="s">
        <v>8</v>
      </c>
      <c r="AJ2" s="36"/>
      <c r="AK2" s="36"/>
      <c r="AL2" s="36" t="s">
        <v>16</v>
      </c>
      <c r="AM2" s="36"/>
      <c r="AN2" s="36" t="s">
        <v>10</v>
      </c>
      <c r="AO2" s="36"/>
      <c r="AP2" s="36"/>
    </row>
    <row r="3" spans="1:42" ht="27" customHeight="1" x14ac:dyDescent="0.25">
      <c r="A3" s="91"/>
      <c r="B3" s="174" t="s">
        <v>11</v>
      </c>
      <c r="C3" s="175"/>
      <c r="D3" s="175"/>
      <c r="E3" s="176"/>
      <c r="F3" s="174" t="s">
        <v>12</v>
      </c>
      <c r="G3" s="175"/>
      <c r="H3" s="175"/>
      <c r="I3" s="175"/>
      <c r="J3" s="175"/>
      <c r="K3" s="175"/>
      <c r="L3" s="175"/>
      <c r="M3" s="175"/>
      <c r="N3" s="175"/>
      <c r="O3" s="175"/>
      <c r="P3" s="175"/>
      <c r="Q3" s="175"/>
      <c r="R3" s="175"/>
      <c r="S3" s="175"/>
      <c r="T3" s="175"/>
      <c r="U3" s="175"/>
      <c r="V3" s="175"/>
      <c r="W3" s="175"/>
      <c r="X3" s="175"/>
      <c r="Y3" s="175"/>
      <c r="Z3" s="175"/>
      <c r="AA3" s="175"/>
      <c r="AB3" s="175"/>
      <c r="AC3" s="176"/>
      <c r="AD3" s="159" t="s">
        <v>13</v>
      </c>
      <c r="AE3" s="160"/>
      <c r="AF3" s="159" t="s">
        <v>148</v>
      </c>
      <c r="AG3" s="160"/>
      <c r="AH3" s="36" t="s">
        <v>14</v>
      </c>
      <c r="AI3" s="36" t="s">
        <v>15</v>
      </c>
      <c r="AJ3" s="36"/>
      <c r="AK3" s="36"/>
      <c r="AL3" s="36" t="s">
        <v>22</v>
      </c>
      <c r="AM3" s="36"/>
      <c r="AN3" s="36" t="s">
        <v>17</v>
      </c>
      <c r="AO3" s="36"/>
      <c r="AP3" s="36"/>
    </row>
    <row r="4" spans="1:42" ht="27" customHeight="1" x14ac:dyDescent="0.25">
      <c r="A4" s="91"/>
      <c r="B4" s="177"/>
      <c r="C4" s="178"/>
      <c r="D4" s="178"/>
      <c r="E4" s="179"/>
      <c r="F4" s="177"/>
      <c r="G4" s="178"/>
      <c r="H4" s="178"/>
      <c r="I4" s="178"/>
      <c r="J4" s="178"/>
      <c r="K4" s="178"/>
      <c r="L4" s="178"/>
      <c r="M4" s="178"/>
      <c r="N4" s="178"/>
      <c r="O4" s="178"/>
      <c r="P4" s="178"/>
      <c r="Q4" s="178"/>
      <c r="R4" s="178"/>
      <c r="S4" s="178"/>
      <c r="T4" s="178"/>
      <c r="U4" s="178"/>
      <c r="V4" s="178"/>
      <c r="W4" s="178"/>
      <c r="X4" s="178"/>
      <c r="Y4" s="178"/>
      <c r="Z4" s="178"/>
      <c r="AA4" s="178"/>
      <c r="AB4" s="178"/>
      <c r="AC4" s="179"/>
      <c r="AD4" s="159" t="s">
        <v>18</v>
      </c>
      <c r="AE4" s="160"/>
      <c r="AF4" s="161">
        <v>43846</v>
      </c>
      <c r="AG4" s="160"/>
      <c r="AH4" s="36" t="s">
        <v>19</v>
      </c>
      <c r="AI4" s="36" t="s">
        <v>20</v>
      </c>
      <c r="AJ4" s="36"/>
      <c r="AK4" s="36" t="s">
        <v>21</v>
      </c>
      <c r="AL4" s="36" t="s">
        <v>150</v>
      </c>
      <c r="AM4" s="36"/>
      <c r="AN4" s="36" t="s">
        <v>23</v>
      </c>
      <c r="AO4" s="36"/>
      <c r="AP4" s="36"/>
    </row>
    <row r="5" spans="1:42" x14ac:dyDescent="0.25">
      <c r="A5" s="162" t="s">
        <v>24</v>
      </c>
      <c r="B5" s="162"/>
      <c r="C5" s="163">
        <v>43861</v>
      </c>
      <c r="D5" s="164"/>
      <c r="E5" s="164"/>
      <c r="F5" s="164"/>
      <c r="G5" s="165"/>
      <c r="H5" s="166"/>
      <c r="I5" s="166"/>
      <c r="J5" s="166"/>
      <c r="K5" s="166"/>
      <c r="L5" s="167"/>
      <c r="M5" s="168" t="s">
        <v>26</v>
      </c>
      <c r="N5" s="169"/>
      <c r="O5" s="169"/>
      <c r="P5" s="169"/>
      <c r="Q5" s="169"/>
      <c r="R5" s="169"/>
      <c r="S5" s="169"/>
      <c r="T5" s="169"/>
      <c r="U5" s="169"/>
      <c r="V5" s="170"/>
      <c r="W5" s="37" t="s">
        <v>27</v>
      </c>
      <c r="X5" s="40" t="s">
        <v>155</v>
      </c>
      <c r="Y5" s="39" t="s">
        <v>28</v>
      </c>
      <c r="Z5" s="171"/>
      <c r="AA5" s="172"/>
      <c r="AB5" s="37" t="s">
        <v>29</v>
      </c>
      <c r="AC5" s="40"/>
      <c r="AD5" s="41" t="s">
        <v>30</v>
      </c>
      <c r="AE5" s="42"/>
      <c r="AF5" s="173"/>
      <c r="AG5" s="173"/>
      <c r="AH5" s="43" t="s">
        <v>31</v>
      </c>
      <c r="AI5" s="43" t="s">
        <v>32</v>
      </c>
      <c r="AJ5" s="43" t="s">
        <v>33</v>
      </c>
      <c r="AK5" s="43"/>
      <c r="AL5" s="43" t="s">
        <v>151</v>
      </c>
      <c r="AM5" s="43"/>
      <c r="AN5" s="43" t="s">
        <v>34</v>
      </c>
      <c r="AO5" s="43"/>
      <c r="AP5" s="43"/>
    </row>
    <row r="6" spans="1:42" x14ac:dyDescent="0.25">
      <c r="A6" s="144" t="s">
        <v>35</v>
      </c>
      <c r="B6" s="144"/>
      <c r="C6" s="144"/>
      <c r="D6" s="144"/>
      <c r="E6" s="144"/>
      <c r="F6" s="144"/>
      <c r="G6" s="145" t="s">
        <v>36</v>
      </c>
      <c r="H6" s="146"/>
      <c r="I6" s="146"/>
      <c r="J6" s="146"/>
      <c r="K6" s="146"/>
      <c r="L6" s="146"/>
      <c r="M6" s="146"/>
      <c r="N6" s="146"/>
      <c r="O6" s="146"/>
      <c r="P6" s="146"/>
      <c r="Q6" s="146"/>
      <c r="R6" s="146"/>
      <c r="S6" s="146"/>
      <c r="T6" s="146"/>
      <c r="U6" s="146"/>
      <c r="V6" s="146"/>
      <c r="W6" s="146"/>
      <c r="X6" s="153"/>
      <c r="Y6" s="146"/>
      <c r="Z6" s="146"/>
      <c r="AA6" s="146"/>
      <c r="AB6" s="147"/>
      <c r="AC6" s="150" t="s">
        <v>37</v>
      </c>
      <c r="AD6" s="155" t="s">
        <v>38</v>
      </c>
      <c r="AE6" s="156"/>
      <c r="AF6" s="156"/>
      <c r="AG6" s="156"/>
      <c r="AH6" s="36" t="s">
        <v>39</v>
      </c>
      <c r="AI6" s="36" t="s">
        <v>40</v>
      </c>
      <c r="AJ6" s="36"/>
      <c r="AK6" s="36"/>
      <c r="AL6" s="36"/>
      <c r="AM6" s="36"/>
      <c r="AN6" s="36" t="s">
        <v>41</v>
      </c>
      <c r="AO6" s="36"/>
      <c r="AP6" s="36"/>
    </row>
    <row r="7" spans="1:42" x14ac:dyDescent="0.25">
      <c r="A7" s="135" t="s">
        <v>42</v>
      </c>
      <c r="B7" s="133" t="s">
        <v>43</v>
      </c>
      <c r="C7" s="135" t="s">
        <v>44</v>
      </c>
      <c r="D7" s="135" t="s">
        <v>5</v>
      </c>
      <c r="E7" s="135" t="s">
        <v>45</v>
      </c>
      <c r="F7" s="149" t="s">
        <v>46</v>
      </c>
      <c r="G7" s="144" t="s">
        <v>47</v>
      </c>
      <c r="H7" s="144"/>
      <c r="I7" s="144"/>
      <c r="J7" s="144"/>
      <c r="K7" s="145" t="s">
        <v>48</v>
      </c>
      <c r="L7" s="146"/>
      <c r="M7" s="146"/>
      <c r="N7" s="146"/>
      <c r="O7" s="146"/>
      <c r="P7" s="146"/>
      <c r="Q7" s="146"/>
      <c r="R7" s="146"/>
      <c r="S7" s="146"/>
      <c r="T7" s="147"/>
      <c r="U7" s="145" t="s">
        <v>49</v>
      </c>
      <c r="V7" s="146"/>
      <c r="W7" s="146"/>
      <c r="X7" s="146"/>
      <c r="Y7" s="146"/>
      <c r="Z7" s="146"/>
      <c r="AA7" s="146"/>
      <c r="AB7" s="147"/>
      <c r="AC7" s="154"/>
      <c r="AD7" s="155"/>
      <c r="AE7" s="156"/>
      <c r="AF7" s="156"/>
      <c r="AG7" s="156"/>
      <c r="AH7" s="36" t="s">
        <v>50</v>
      </c>
      <c r="AI7" s="36" t="s">
        <v>51</v>
      </c>
      <c r="AJ7" s="36" t="s">
        <v>52</v>
      </c>
      <c r="AK7" s="44"/>
      <c r="AL7" s="44"/>
      <c r="AM7" s="44"/>
      <c r="AN7" s="44"/>
      <c r="AO7" s="44"/>
      <c r="AP7" s="44"/>
    </row>
    <row r="8" spans="1:42" x14ac:dyDescent="0.25">
      <c r="A8" s="135"/>
      <c r="B8" s="152"/>
      <c r="C8" s="135"/>
      <c r="D8" s="135"/>
      <c r="E8" s="135"/>
      <c r="F8" s="149"/>
      <c r="G8" s="148" t="s">
        <v>53</v>
      </c>
      <c r="H8" s="148"/>
      <c r="I8" s="148"/>
      <c r="J8" s="148"/>
      <c r="K8" s="131" t="s">
        <v>54</v>
      </c>
      <c r="L8" s="149" t="s">
        <v>55</v>
      </c>
      <c r="M8" s="149" t="s">
        <v>56</v>
      </c>
      <c r="N8" s="150" t="s">
        <v>57</v>
      </c>
      <c r="O8" s="135" t="s">
        <v>58</v>
      </c>
      <c r="P8" s="413" t="s">
        <v>59</v>
      </c>
      <c r="Q8" s="133" t="s">
        <v>60</v>
      </c>
      <c r="R8" s="135" t="s">
        <v>61</v>
      </c>
      <c r="S8" s="133" t="s">
        <v>62</v>
      </c>
      <c r="T8" s="133" t="s">
        <v>63</v>
      </c>
      <c r="U8" s="132" t="s">
        <v>64</v>
      </c>
      <c r="V8" s="135" t="s">
        <v>65</v>
      </c>
      <c r="W8" s="131" t="s">
        <v>66</v>
      </c>
      <c r="X8" s="133" t="s">
        <v>67</v>
      </c>
      <c r="Y8" s="135" t="s">
        <v>68</v>
      </c>
      <c r="Z8" s="135"/>
      <c r="AA8" s="135"/>
      <c r="AB8" s="135"/>
      <c r="AC8" s="154"/>
      <c r="AD8" s="157"/>
      <c r="AE8" s="158"/>
      <c r="AF8" s="158"/>
      <c r="AG8" s="158"/>
      <c r="AH8" s="44" t="s">
        <v>69</v>
      </c>
      <c r="AI8" s="44" t="s">
        <v>70</v>
      </c>
      <c r="AJ8" s="44" t="s">
        <v>71</v>
      </c>
      <c r="AK8" s="44"/>
      <c r="AL8" s="44" t="s">
        <v>72</v>
      </c>
      <c r="AM8" s="44"/>
      <c r="AN8" s="44"/>
      <c r="AO8" s="36" t="s">
        <v>73</v>
      </c>
      <c r="AP8" s="44"/>
    </row>
    <row r="9" spans="1:42" ht="38.25" x14ac:dyDescent="0.25">
      <c r="A9" s="133"/>
      <c r="B9" s="134"/>
      <c r="C9" s="133"/>
      <c r="D9" s="133"/>
      <c r="E9" s="133"/>
      <c r="F9" s="150"/>
      <c r="G9" s="45" t="s">
        <v>4</v>
      </c>
      <c r="H9" s="45" t="s">
        <v>3</v>
      </c>
      <c r="I9" s="45"/>
      <c r="J9" s="46" t="s">
        <v>74</v>
      </c>
      <c r="K9" s="132"/>
      <c r="L9" s="149"/>
      <c r="M9" s="149"/>
      <c r="N9" s="151"/>
      <c r="O9" s="135"/>
      <c r="P9" s="132"/>
      <c r="Q9" s="134"/>
      <c r="R9" s="135"/>
      <c r="S9" s="134"/>
      <c r="T9" s="134"/>
      <c r="U9" s="412"/>
      <c r="V9" s="135"/>
      <c r="W9" s="132"/>
      <c r="X9" s="134"/>
      <c r="Y9" s="47" t="s">
        <v>75</v>
      </c>
      <c r="Z9" s="47" t="s">
        <v>76</v>
      </c>
      <c r="AA9" s="48" t="s">
        <v>77</v>
      </c>
      <c r="AB9" s="48" t="s">
        <v>78</v>
      </c>
      <c r="AC9" s="151"/>
      <c r="AD9" s="50" t="s">
        <v>79</v>
      </c>
      <c r="AE9" s="50" t="s">
        <v>80</v>
      </c>
      <c r="AF9" s="50" t="s">
        <v>81</v>
      </c>
      <c r="AG9" s="47" t="s">
        <v>82</v>
      </c>
      <c r="AH9" s="44" t="s">
        <v>83</v>
      </c>
      <c r="AI9" s="44" t="s">
        <v>15</v>
      </c>
      <c r="AJ9" s="44"/>
      <c r="AK9" s="44"/>
      <c r="AL9" s="44" t="s">
        <v>84</v>
      </c>
      <c r="AM9" s="44"/>
      <c r="AN9" s="44"/>
      <c r="AO9" s="36" t="s">
        <v>85</v>
      </c>
      <c r="AP9" s="44"/>
    </row>
    <row r="10" spans="1:42" ht="41.25" customHeight="1" x14ac:dyDescent="0.25">
      <c r="A10" s="97" t="s">
        <v>354</v>
      </c>
      <c r="B10" s="97" t="s">
        <v>355</v>
      </c>
      <c r="C10" s="93" t="s">
        <v>356</v>
      </c>
      <c r="D10" s="142" t="s">
        <v>86</v>
      </c>
      <c r="E10" s="242" t="s">
        <v>357</v>
      </c>
      <c r="F10" s="96" t="s">
        <v>358</v>
      </c>
      <c r="G10" s="182" t="s">
        <v>150</v>
      </c>
      <c r="H10" s="182" t="s">
        <v>106</v>
      </c>
      <c r="I10" s="14" t="str">
        <f>CONCATENATE(G10,H10)</f>
        <v>PROBABLECATASTRÓFICO</v>
      </c>
      <c r="J10" s="121" t="str">
        <f>I11</f>
        <v>6. EXTREMO</v>
      </c>
      <c r="K10" s="93" t="s">
        <v>359</v>
      </c>
      <c r="L10" s="67" t="s">
        <v>87</v>
      </c>
      <c r="M10" s="16" t="s">
        <v>7</v>
      </c>
      <c r="N10" s="52">
        <f>IF(M10="ASIGNADO",15,IF(M10="NO ASIGNADO",0,""))</f>
        <v>15</v>
      </c>
      <c r="O10" s="125">
        <f>SUM(N10:N16)</f>
        <v>85</v>
      </c>
      <c r="P10" s="127" t="s">
        <v>70</v>
      </c>
      <c r="Q10" s="130">
        <f>IF(Q13="DÉBIL",0,IF(Q13="MODERADO",50,IF(Q13="FUERTE",100,"")))</f>
        <v>0</v>
      </c>
      <c r="R10" s="196"/>
      <c r="S10" s="114" t="s">
        <v>88</v>
      </c>
      <c r="T10" s="114" t="s">
        <v>88</v>
      </c>
      <c r="U10" s="115" t="s">
        <v>120</v>
      </c>
      <c r="V10" s="117" t="s">
        <v>89</v>
      </c>
      <c r="W10" s="410">
        <v>43800</v>
      </c>
      <c r="X10" s="96" t="s">
        <v>360</v>
      </c>
      <c r="Y10" s="97" t="s">
        <v>361</v>
      </c>
      <c r="Z10" s="245">
        <v>44196</v>
      </c>
      <c r="AA10" s="108" t="s">
        <v>90</v>
      </c>
      <c r="AB10" s="96" t="s">
        <v>362</v>
      </c>
      <c r="AC10" s="79"/>
      <c r="AD10" s="79"/>
      <c r="AE10" s="94" t="s">
        <v>363</v>
      </c>
      <c r="AF10" s="96" t="s">
        <v>364</v>
      </c>
      <c r="AG10" s="96"/>
      <c r="AH10" s="36" t="s">
        <v>91</v>
      </c>
      <c r="AI10" s="36" t="s">
        <v>92</v>
      </c>
      <c r="AJ10" s="36" t="s">
        <v>21</v>
      </c>
      <c r="AK10" s="36" t="s">
        <v>73</v>
      </c>
      <c r="AL10" s="36" t="s">
        <v>21</v>
      </c>
      <c r="AM10" s="36"/>
      <c r="AN10" s="36" t="s">
        <v>93</v>
      </c>
      <c r="AO10" s="36" t="s">
        <v>94</v>
      </c>
      <c r="AP10" s="36"/>
    </row>
    <row r="11" spans="1:42" ht="55.5" customHeight="1" x14ac:dyDescent="0.25">
      <c r="A11" s="84"/>
      <c r="B11" s="84"/>
      <c r="C11" s="92"/>
      <c r="D11" s="115"/>
      <c r="E11" s="408"/>
      <c r="F11" s="92"/>
      <c r="G11" s="182"/>
      <c r="H11" s="182"/>
      <c r="I11" s="14" t="str">
        <f>IF(I10="RARA VEZINSIGNIFICANTE","1. BAJO",IF(I10="RARA VEZMENOR","2. BAJO",IF(I10="IMPROBABLEINSIGNIFICANTE","3. BAJO",IF(I10="IMPROBABLEMENOR","4. BAJO",IF(I10="POSIBLEINSIGNIFICANTE","5. BAJO",IF(I10="RARA VEZMODERADO","1. MODERADO",IF(I10="IMPROBABLEMODERADO","2. MODERADO",IF(I10="POSIBLEMENOR","3. MODERADO",IF(I10="PROBABLEINSIGNIFICANTE","4. MODERADO",IF(I10="RARA VEZMAYOR","1. ALTO",IF(I10="IMPROBABLEMAYOR","2. ALTO",IF(I10="POSIBLEMODERADO","3. ALTO",IF(I10="PROBABLEMENOR","4. ALTO",IF(I10="PROBABLEMODERADO","5. ALTO",IF(I10="CASI SEGUROINSIGNIFICANTE","6. ALTO",IF(I10="CASI SEGUROMENOR","7. ALTO",IF(I10="RARA VEZCATASTRÓFICO","1. EXTREMO",IF(I10="IMPROBABLECATASTRÓFICO","2. EXTREMO",IF(I10="POSIBLEMAYOR","3. EXTREMO",IF(I10="POSIBLECATASTRÓFICO","4. EXTREMO",IF(I10="PROBABLEMAYOR","5. EXTREMO",IF(I10="PROBABLECATASTRÓFICO","6. EXTREMO",IF(I10="CASI SEGUROMODERADO","7. EXTREMO",IF(I10="CASI SEGUROMAYOR","8. EXTREMO",IF(I10="CASI SEGUROCATASTRÓFICO","9. EXTREMO","")))))))))))))))))))))))))</f>
        <v>6. EXTREMO</v>
      </c>
      <c r="J11" s="122"/>
      <c r="K11" s="93"/>
      <c r="L11" s="68" t="s">
        <v>95</v>
      </c>
      <c r="M11" s="19" t="s">
        <v>20</v>
      </c>
      <c r="N11" s="56">
        <f>IF(M11="ADECUADO",15,IF(M11="INADECUADO",0,""))</f>
        <v>0</v>
      </c>
      <c r="O11" s="126"/>
      <c r="P11" s="128"/>
      <c r="Q11" s="130"/>
      <c r="R11" s="197"/>
      <c r="S11" s="114"/>
      <c r="T11" s="114"/>
      <c r="U11" s="115"/>
      <c r="V11" s="118"/>
      <c r="W11" s="411"/>
      <c r="X11" s="96"/>
      <c r="Y11" s="84"/>
      <c r="Z11" s="189"/>
      <c r="AA11" s="109"/>
      <c r="AB11" s="96"/>
      <c r="AC11" s="79"/>
      <c r="AD11" s="79"/>
      <c r="AE11" s="94"/>
      <c r="AF11" s="96"/>
      <c r="AG11" s="96"/>
      <c r="AH11" s="36" t="s">
        <v>88</v>
      </c>
      <c r="AI11" s="36" t="s">
        <v>96</v>
      </c>
      <c r="AJ11" s="36"/>
      <c r="AK11" s="36"/>
      <c r="AL11" s="36" t="s">
        <v>97</v>
      </c>
      <c r="AM11" s="36"/>
      <c r="AN11" s="36" t="s">
        <v>90</v>
      </c>
      <c r="AO11" s="36" t="s">
        <v>98</v>
      </c>
      <c r="AP11" s="36"/>
    </row>
    <row r="12" spans="1:42" ht="69" customHeight="1" x14ac:dyDescent="0.25">
      <c r="A12" s="84"/>
      <c r="B12" s="84"/>
      <c r="C12" s="92"/>
      <c r="D12" s="115"/>
      <c r="E12" s="408"/>
      <c r="F12" s="92"/>
      <c r="G12" s="182"/>
      <c r="H12" s="182"/>
      <c r="I12" s="14" t="str">
        <f>IF(OR(I11="1. BAJO",I11="2. BAJO",I11="3. BAJO",I11="4. BAJO",I11="5. BAJO"),"BAJO",IF(OR(I11="1. MODERADO",I11="2. MODERADO",I11="3. MODERADO",I11="4. MODERADO"),"MODERADO",IF(OR(I11="1. ALTO",I11="2. ALTO",I11="3. ALTO",I11="4. ALTO",I11="5. ALTO",I11="6. ALTO",I11="7. ALTO"),"ALTO",IF(OR(I11="1. EXTREMO",I11="2. EXTREMO",I11="3. EXTREMO",I11="4. EXTREMO",I11="5. EXTREMO",I11="6. EXTREMO",I11="7. EXTREMO",I11="8. EXTREMO",I11="9. EXTREMO"),"EXTREMO",""))))</f>
        <v>EXTREMO</v>
      </c>
      <c r="J12" s="122"/>
      <c r="K12" s="93"/>
      <c r="L12" s="21" t="s">
        <v>99</v>
      </c>
      <c r="M12" s="19" t="s">
        <v>100</v>
      </c>
      <c r="N12" s="56">
        <f>IF(M12="OPORTUNA",15,IF(M12="INOPORTUNA",0,""))</f>
        <v>15</v>
      </c>
      <c r="O12" s="126"/>
      <c r="P12" s="128"/>
      <c r="Q12" s="130"/>
      <c r="R12" s="197"/>
      <c r="S12" s="58" t="s">
        <v>101</v>
      </c>
      <c r="T12" s="58" t="s">
        <v>102</v>
      </c>
      <c r="U12" s="115"/>
      <c r="V12" s="118"/>
      <c r="W12" s="411"/>
      <c r="X12" s="96"/>
      <c r="Y12" s="84"/>
      <c r="Z12" s="189"/>
      <c r="AA12" s="109"/>
      <c r="AB12" s="96"/>
      <c r="AC12" s="79"/>
      <c r="AD12" s="79"/>
      <c r="AE12" s="94"/>
      <c r="AF12" s="96"/>
      <c r="AG12" s="96"/>
      <c r="AH12" s="36" t="s">
        <v>89</v>
      </c>
      <c r="AI12" s="36" t="s">
        <v>103</v>
      </c>
      <c r="AJ12" s="36" t="s">
        <v>104</v>
      </c>
      <c r="AK12" s="36" t="s">
        <v>105</v>
      </c>
      <c r="AL12" s="36" t="s">
        <v>106</v>
      </c>
      <c r="AM12" s="36"/>
      <c r="AN12" s="36"/>
      <c r="AO12" s="36" t="s">
        <v>107</v>
      </c>
      <c r="AP12" s="36"/>
    </row>
    <row r="13" spans="1:42" ht="86.25" customHeight="1" x14ac:dyDescent="0.25">
      <c r="A13" s="84"/>
      <c r="B13" s="84"/>
      <c r="C13" s="92"/>
      <c r="D13" s="115"/>
      <c r="E13" s="408"/>
      <c r="F13" s="92"/>
      <c r="G13" s="182"/>
      <c r="H13" s="182"/>
      <c r="I13" s="14"/>
      <c r="J13" s="122"/>
      <c r="K13" s="93"/>
      <c r="L13" s="68" t="s">
        <v>109</v>
      </c>
      <c r="M13" s="19" t="s">
        <v>110</v>
      </c>
      <c r="N13" s="56">
        <f>IF(M13="PREVENIR",15,IF(M13="DETECTAR",10,IF(M13="NO ES UN CONTROL",0,"")))</f>
        <v>15</v>
      </c>
      <c r="O13" s="98" t="str">
        <f>IF(O10&lt;86,"DÉBIL",IF(O10&lt;96,"MODERADO",IF(O10&lt;101,"FUERTE","")))</f>
        <v>DÉBIL</v>
      </c>
      <c r="P13" s="128"/>
      <c r="Q13" s="100" t="str">
        <f>IF(AND(O13="FUERTE",P10="FUERTE (SIEMPRE SE EJECUTA)"),"FUERTE",IF(OR(O13="DÉBIL",P10="DÉBIL (NO SE EJECUTA)"),"DÉBIL",IF(OR(O13="MODERADO",P10="MODERADO (ALGUNAS VECES)"),"MODERADO")))</f>
        <v>DÉBIL</v>
      </c>
      <c r="R13" s="184" t="str">
        <f>IF(AND(O13="FUERTE",P10="FUERTE (SIEMPRE SE EJECUTA)"),"NO","SÍ")</f>
        <v>SÍ</v>
      </c>
      <c r="S13" s="102">
        <v>2</v>
      </c>
      <c r="T13" s="103">
        <v>2</v>
      </c>
      <c r="U13" s="115"/>
      <c r="V13" s="118"/>
      <c r="W13" s="411"/>
      <c r="X13" s="96"/>
      <c r="Y13" s="84"/>
      <c r="Z13" s="87"/>
      <c r="AA13" s="109"/>
      <c r="AB13" s="96"/>
      <c r="AC13" s="79"/>
      <c r="AD13" s="79"/>
      <c r="AE13" s="94"/>
      <c r="AF13" s="351" t="s">
        <v>209</v>
      </c>
      <c r="AG13" s="96"/>
      <c r="AH13" s="36" t="s">
        <v>88</v>
      </c>
      <c r="AI13" s="36"/>
      <c r="AJ13" s="36" t="s">
        <v>86</v>
      </c>
      <c r="AK13" s="36" t="s">
        <v>111</v>
      </c>
      <c r="AL13" s="36"/>
      <c r="AM13" s="36"/>
      <c r="AN13" s="36"/>
      <c r="AO13" s="36" t="s">
        <v>112</v>
      </c>
      <c r="AP13" s="36"/>
    </row>
    <row r="14" spans="1:42" ht="75.75" customHeight="1" x14ac:dyDescent="0.25">
      <c r="A14" s="84"/>
      <c r="B14" s="84"/>
      <c r="C14" s="92"/>
      <c r="D14" s="115"/>
      <c r="E14" s="408"/>
      <c r="F14" s="92"/>
      <c r="G14" s="182"/>
      <c r="H14" s="182"/>
      <c r="I14" s="14"/>
      <c r="J14" s="122"/>
      <c r="K14" s="93"/>
      <c r="L14" s="68" t="s">
        <v>113</v>
      </c>
      <c r="M14" s="19" t="s">
        <v>31</v>
      </c>
      <c r="N14" s="56">
        <f>IF(M14="CONFIABLE",15,IF(M14="NO CONFIABLE",0,""))</f>
        <v>15</v>
      </c>
      <c r="O14" s="99"/>
      <c r="P14" s="128"/>
      <c r="Q14" s="100"/>
      <c r="R14" s="184"/>
      <c r="S14" s="102"/>
      <c r="T14" s="104"/>
      <c r="U14" s="115"/>
      <c r="V14" s="118"/>
      <c r="W14" s="411"/>
      <c r="X14" s="96"/>
      <c r="Y14" s="84"/>
      <c r="Z14" s="23" t="s">
        <v>114</v>
      </c>
      <c r="AA14" s="109"/>
      <c r="AB14" s="96"/>
      <c r="AC14" s="79"/>
      <c r="AD14" s="79"/>
      <c r="AE14" s="94"/>
      <c r="AF14" s="351"/>
      <c r="AG14" s="96"/>
      <c r="AH14" s="36" t="s">
        <v>115</v>
      </c>
      <c r="AI14" s="36"/>
      <c r="AJ14" s="36" t="s">
        <v>116</v>
      </c>
      <c r="AK14" s="36" t="s">
        <v>110</v>
      </c>
      <c r="AL14" s="36" t="s">
        <v>117</v>
      </c>
      <c r="AM14" s="36"/>
      <c r="AN14" s="36"/>
      <c r="AO14" s="36" t="s">
        <v>118</v>
      </c>
      <c r="AP14" s="36"/>
    </row>
    <row r="15" spans="1:42" ht="66.75" customHeight="1" x14ac:dyDescent="0.25">
      <c r="A15" s="84"/>
      <c r="B15" s="84"/>
      <c r="C15" s="92"/>
      <c r="D15" s="115"/>
      <c r="E15" s="408"/>
      <c r="F15" s="92"/>
      <c r="G15" s="182"/>
      <c r="H15" s="182"/>
      <c r="I15" s="14"/>
      <c r="J15" s="122"/>
      <c r="K15" s="93"/>
      <c r="L15" s="68" t="s">
        <v>119</v>
      </c>
      <c r="M15" s="19" t="s">
        <v>39</v>
      </c>
      <c r="N15" s="56">
        <f>IF(M15="SE INVESTIGAN Y SE RESUELVEN OPORTUNAMENTE",15,IF(M15="NO SE INVESTIGAN Y SE RESUELVEN OPORTUNAMENTE",0,""))</f>
        <v>15</v>
      </c>
      <c r="O15" s="99"/>
      <c r="P15" s="128"/>
      <c r="Q15" s="100"/>
      <c r="R15" s="184"/>
      <c r="S15" s="102"/>
      <c r="T15" s="104"/>
      <c r="U15" s="115"/>
      <c r="V15" s="118"/>
      <c r="W15" s="411"/>
      <c r="X15" s="96"/>
      <c r="Y15" s="84"/>
      <c r="Z15" s="86" t="s">
        <v>365</v>
      </c>
      <c r="AA15" s="109"/>
      <c r="AB15" s="96"/>
      <c r="AC15" s="79"/>
      <c r="AD15" s="79"/>
      <c r="AE15" s="94"/>
      <c r="AF15" s="351"/>
      <c r="AG15" s="96"/>
      <c r="AH15" s="36" t="s">
        <v>96</v>
      </c>
      <c r="AI15" s="36"/>
      <c r="AJ15" s="36"/>
      <c r="AK15" s="36"/>
      <c r="AL15" s="36"/>
      <c r="AM15" s="36"/>
      <c r="AN15" s="36"/>
      <c r="AO15" s="36" t="s">
        <v>120</v>
      </c>
      <c r="AP15" s="36"/>
    </row>
    <row r="16" spans="1:42" ht="51" customHeight="1" x14ac:dyDescent="0.25">
      <c r="A16" s="84"/>
      <c r="B16" s="84"/>
      <c r="C16" s="86"/>
      <c r="D16" s="116"/>
      <c r="E16" s="409"/>
      <c r="F16" s="86"/>
      <c r="G16" s="183"/>
      <c r="H16" s="183"/>
      <c r="I16" s="14"/>
      <c r="J16" s="122"/>
      <c r="K16" s="216"/>
      <c r="L16" s="69" t="s">
        <v>121</v>
      </c>
      <c r="M16" s="25" t="s">
        <v>50</v>
      </c>
      <c r="N16" s="60">
        <f>IF(M16="COMPLETA",10,IF(M16="INCOMPLETA",5,IF(M16="NO EXISTE",0,"")))</f>
        <v>10</v>
      </c>
      <c r="O16" s="99"/>
      <c r="P16" s="129"/>
      <c r="Q16" s="101"/>
      <c r="R16" s="185"/>
      <c r="S16" s="103"/>
      <c r="T16" s="104"/>
      <c r="U16" s="116"/>
      <c r="V16" s="118"/>
      <c r="W16" s="352"/>
      <c r="X16" s="97"/>
      <c r="Y16" s="85"/>
      <c r="Z16" s="87"/>
      <c r="AA16" s="110"/>
      <c r="AB16" s="97"/>
      <c r="AC16" s="190"/>
      <c r="AD16" s="190"/>
      <c r="AE16" s="95"/>
      <c r="AF16" s="242"/>
      <c r="AG16" s="97"/>
      <c r="AH16" s="36"/>
      <c r="AI16" s="36"/>
      <c r="AJ16" s="36"/>
      <c r="AK16" s="36"/>
      <c r="AL16" s="36"/>
      <c r="AM16" s="36"/>
      <c r="AN16" s="36"/>
      <c r="AO16" s="36" t="s">
        <v>122</v>
      </c>
      <c r="AP16" s="36"/>
    </row>
    <row r="17" spans="1:42" ht="41.25" customHeight="1" x14ac:dyDescent="0.25">
      <c r="A17" s="84"/>
      <c r="B17" s="84"/>
      <c r="C17" s="96" t="s">
        <v>366</v>
      </c>
      <c r="D17" s="142" t="s">
        <v>86</v>
      </c>
      <c r="E17" s="407" t="s">
        <v>367</v>
      </c>
      <c r="F17" s="96" t="s">
        <v>368</v>
      </c>
      <c r="G17" s="182" t="s">
        <v>16</v>
      </c>
      <c r="H17" s="182" t="s">
        <v>97</v>
      </c>
      <c r="I17" s="14" t="str">
        <f>CONCATENATE(G17,H17)</f>
        <v>IMPROBABLEMAYOR</v>
      </c>
      <c r="J17" s="121" t="str">
        <f>I18</f>
        <v>2. ALTO</v>
      </c>
      <c r="K17" s="93" t="s">
        <v>369</v>
      </c>
      <c r="L17" s="67" t="s">
        <v>87</v>
      </c>
      <c r="M17" s="16" t="s">
        <v>7</v>
      </c>
      <c r="N17" s="52">
        <f>IF(M17="ASIGNADO",15,IF(M17="NO ASIGNADO",0,""))</f>
        <v>15</v>
      </c>
      <c r="O17" s="125">
        <f>SUM(N17:N23)</f>
        <v>100</v>
      </c>
      <c r="P17" s="127" t="s">
        <v>70</v>
      </c>
      <c r="Q17" s="130">
        <f>IF(Q20="DÉBIL",0,IF(Q20="MODERADO",50,IF(Q20="FUERTE",100,"")))</f>
        <v>50</v>
      </c>
      <c r="R17" s="196"/>
      <c r="S17" s="114" t="s">
        <v>88</v>
      </c>
      <c r="T17" s="114" t="s">
        <v>88</v>
      </c>
      <c r="U17" s="115" t="s">
        <v>118</v>
      </c>
      <c r="V17" s="117" t="s">
        <v>89</v>
      </c>
      <c r="W17" s="403" t="s">
        <v>370</v>
      </c>
      <c r="X17" s="96" t="s">
        <v>371</v>
      </c>
      <c r="Y17" s="97" t="s">
        <v>372</v>
      </c>
      <c r="Z17" s="245">
        <v>44196</v>
      </c>
      <c r="AA17" s="108" t="s">
        <v>90</v>
      </c>
      <c r="AB17" s="93" t="s">
        <v>373</v>
      </c>
      <c r="AC17" s="79"/>
      <c r="AD17" s="79"/>
      <c r="AE17" s="94" t="s">
        <v>363</v>
      </c>
      <c r="AF17" s="96" t="s">
        <v>374</v>
      </c>
      <c r="AG17" s="96"/>
      <c r="AH17" s="36" t="s">
        <v>91</v>
      </c>
      <c r="AI17" s="36" t="s">
        <v>92</v>
      </c>
      <c r="AJ17" s="36" t="s">
        <v>21</v>
      </c>
      <c r="AK17" s="36" t="s">
        <v>73</v>
      </c>
      <c r="AL17" s="36" t="s">
        <v>21</v>
      </c>
      <c r="AM17" s="36"/>
      <c r="AN17" s="36" t="s">
        <v>93</v>
      </c>
      <c r="AO17" s="36" t="s">
        <v>94</v>
      </c>
      <c r="AP17" s="36"/>
    </row>
    <row r="18" spans="1:42" ht="55.5" customHeight="1" x14ac:dyDescent="0.25">
      <c r="A18" s="84"/>
      <c r="B18" s="84"/>
      <c r="C18" s="92"/>
      <c r="D18" s="115"/>
      <c r="E18" s="408"/>
      <c r="F18" s="92"/>
      <c r="G18" s="182"/>
      <c r="H18" s="182"/>
      <c r="I18" s="14" t="str">
        <f>IF(I17="RARA VEZINSIGNIFICANTE","1. BAJO",IF(I17="RARA VEZMENOR","2. BAJO",IF(I17="IMPROBABLEINSIGNIFICANTE","3. BAJO",IF(I17="IMPROBABLEMENOR","4. BAJO",IF(I17="POSIBLEINSIGNIFICANTE","5. BAJO",IF(I17="RARA VEZMODERADO","1. MODERADO",IF(I17="IMPROBABLEMODERADO","2. MODERADO",IF(I17="POSIBLEMENOR","3. MODERADO",IF(I17="PROBABLEINSIGNIFICANTE","4. MODERADO",IF(I17="RARA VEZMAYOR","1. ALTO",IF(I17="IMPROBABLEMAYOR","2. ALTO",IF(I17="POSIBLEMODERADO","3. ALTO",IF(I17="PROBABLEMENOR","4. ALTO",IF(I17="PROBABLEMODERADO","5. ALTO",IF(I17="CASI SEGUROINSIGNIFICANTE","6. ALTO",IF(I17="CASI SEGUROMENOR","7. ALTO",IF(I17="RARA VEZCATASTRÓFICO","1. EXTREMO",IF(I17="IMPROBABLECATASTRÓFICO","2. EXTREMO",IF(I17="POSIBLEMAYOR","3. EXTREMO",IF(I17="POSIBLECATASTRÓFICO","4. EXTREMO",IF(I17="PROBABLEMAYOR","5. EXTREMO",IF(I17="PROBABLECATASTRÓFICO","6. EXTREMO",IF(I17="CASI SEGUROMODERADO","7. EXTREMO",IF(I17="CASI SEGUROMAYOR","8. EXTREMO",IF(I17="CASI SEGUROCATASTRÓFICO","9. EXTREMO","")))))))))))))))))))))))))</f>
        <v>2. ALTO</v>
      </c>
      <c r="J18" s="122"/>
      <c r="K18" s="93"/>
      <c r="L18" s="68" t="s">
        <v>95</v>
      </c>
      <c r="M18" s="19" t="s">
        <v>19</v>
      </c>
      <c r="N18" s="56">
        <f>IF(M18="ADECUADO",15,IF(M18="INADECUADO",0,""))</f>
        <v>15</v>
      </c>
      <c r="O18" s="126"/>
      <c r="P18" s="128"/>
      <c r="Q18" s="130"/>
      <c r="R18" s="197"/>
      <c r="S18" s="114"/>
      <c r="T18" s="114"/>
      <c r="U18" s="115"/>
      <c r="V18" s="118"/>
      <c r="W18" s="403"/>
      <c r="X18" s="96"/>
      <c r="Y18" s="84"/>
      <c r="Z18" s="189"/>
      <c r="AA18" s="109"/>
      <c r="AB18" s="402"/>
      <c r="AC18" s="79"/>
      <c r="AD18" s="79"/>
      <c r="AE18" s="94"/>
      <c r="AF18" s="96"/>
      <c r="AG18" s="96"/>
      <c r="AH18" s="36" t="s">
        <v>88</v>
      </c>
      <c r="AI18" s="36" t="s">
        <v>96</v>
      </c>
      <c r="AJ18" s="36"/>
      <c r="AK18" s="36"/>
      <c r="AL18" s="36" t="s">
        <v>97</v>
      </c>
      <c r="AM18" s="36"/>
      <c r="AN18" s="36" t="s">
        <v>90</v>
      </c>
      <c r="AO18" s="36" t="s">
        <v>98</v>
      </c>
      <c r="AP18" s="36"/>
    </row>
    <row r="19" spans="1:42" ht="69" customHeight="1" x14ac:dyDescent="0.25">
      <c r="A19" s="84"/>
      <c r="B19" s="84"/>
      <c r="C19" s="92"/>
      <c r="D19" s="115"/>
      <c r="E19" s="408"/>
      <c r="F19" s="92"/>
      <c r="G19" s="182"/>
      <c r="H19" s="182"/>
      <c r="I19" s="14" t="str">
        <f>IF(OR(I18="1. BAJO",I18="2. BAJO",I18="3. BAJO",I18="4. BAJO",I18="5. BAJO"),"BAJO",IF(OR(I18="1. MODERADO",I18="2. MODERADO",I18="3. MODERADO",I18="4. MODERADO"),"MODERADO",IF(OR(I18="1. ALTO",I18="2. ALTO",I18="3. ALTO",I18="4. ALTO",I18="5. ALTO",I18="6. ALTO",I18="7. ALTO"),"ALTO",IF(OR(I18="1. EXTREMO",I18="2. EXTREMO",I18="3. EXTREMO",I18="4. EXTREMO",I18="5. EXTREMO",I18="6. EXTREMO",I18="7. EXTREMO",I18="8. EXTREMO",I18="9. EXTREMO"),"EXTREMO",""))))</f>
        <v>ALTO</v>
      </c>
      <c r="J19" s="122"/>
      <c r="K19" s="93"/>
      <c r="L19" s="21" t="s">
        <v>99</v>
      </c>
      <c r="M19" s="19" t="s">
        <v>100</v>
      </c>
      <c r="N19" s="56">
        <f>IF(M19="OPORTUNA",15,IF(M19="INOPORTUNA",0,""))</f>
        <v>15</v>
      </c>
      <c r="O19" s="126"/>
      <c r="P19" s="128"/>
      <c r="Q19" s="130"/>
      <c r="R19" s="197"/>
      <c r="S19" s="58" t="s">
        <v>101</v>
      </c>
      <c r="T19" s="58" t="s">
        <v>102</v>
      </c>
      <c r="U19" s="115"/>
      <c r="V19" s="118"/>
      <c r="W19" s="403"/>
      <c r="X19" s="96"/>
      <c r="Y19" s="84"/>
      <c r="Z19" s="189"/>
      <c r="AA19" s="109"/>
      <c r="AB19" s="402"/>
      <c r="AC19" s="79"/>
      <c r="AD19" s="79"/>
      <c r="AE19" s="94"/>
      <c r="AF19" s="96"/>
      <c r="AG19" s="96"/>
      <c r="AH19" s="36" t="s">
        <v>89</v>
      </c>
      <c r="AI19" s="36" t="s">
        <v>103</v>
      </c>
      <c r="AJ19" s="36" t="s">
        <v>104</v>
      </c>
      <c r="AK19" s="36" t="s">
        <v>105</v>
      </c>
      <c r="AL19" s="36" t="s">
        <v>106</v>
      </c>
      <c r="AM19" s="36"/>
      <c r="AN19" s="36"/>
      <c r="AO19" s="36" t="s">
        <v>107</v>
      </c>
      <c r="AP19" s="36"/>
    </row>
    <row r="20" spans="1:42" ht="86.25" customHeight="1" x14ac:dyDescent="0.25">
      <c r="A20" s="84"/>
      <c r="B20" s="84"/>
      <c r="C20" s="92"/>
      <c r="D20" s="115"/>
      <c r="E20" s="408"/>
      <c r="F20" s="92"/>
      <c r="G20" s="182"/>
      <c r="H20" s="182"/>
      <c r="I20" s="14"/>
      <c r="J20" s="122"/>
      <c r="K20" s="93"/>
      <c r="L20" s="68" t="s">
        <v>109</v>
      </c>
      <c r="M20" s="19" t="s">
        <v>110</v>
      </c>
      <c r="N20" s="56">
        <f>IF(M20="PREVENIR",15,IF(M20="DETECTAR",10,IF(M20="NO ES UN CONTROL",0,"")))</f>
        <v>15</v>
      </c>
      <c r="O20" s="98" t="str">
        <f>IF(O17&lt;86,"DÉBIL",IF(O17&lt;96,"MODERADO",IF(O17&lt;101,"FUERTE","")))</f>
        <v>FUERTE</v>
      </c>
      <c r="P20" s="128"/>
      <c r="Q20" s="100" t="str">
        <f>IF(AND(O20="FUERTE",P17="FUERTE (SIEMPRE SE EJECUTA)"),"FUERTE",IF(OR(O20="DÉBIL",P17="DÉBIL (NO SE EJECUTA)"),"DÉBIL",IF(OR(O20="MODERADO",P17="MODERADO (ALGUNAS VECES)"),"MODERADO")))</f>
        <v>MODERADO</v>
      </c>
      <c r="R20" s="184" t="str">
        <f>IF(AND(O20="FUERTE",P17="FUERTE (SIEMPRE SE EJECUTA)"),"NO","SÍ")</f>
        <v>SÍ</v>
      </c>
      <c r="S20" s="102">
        <v>1</v>
      </c>
      <c r="T20" s="103">
        <v>1</v>
      </c>
      <c r="U20" s="115"/>
      <c r="V20" s="118"/>
      <c r="W20" s="403"/>
      <c r="X20" s="96"/>
      <c r="Y20" s="84"/>
      <c r="Z20" s="87"/>
      <c r="AA20" s="109"/>
      <c r="AB20" s="402"/>
      <c r="AC20" s="79"/>
      <c r="AD20" s="79"/>
      <c r="AE20" s="94"/>
      <c r="AF20" s="351" t="s">
        <v>209</v>
      </c>
      <c r="AG20" s="96"/>
      <c r="AH20" s="36" t="s">
        <v>88</v>
      </c>
      <c r="AI20" s="36"/>
      <c r="AJ20" s="36" t="s">
        <v>86</v>
      </c>
      <c r="AK20" s="36" t="s">
        <v>111</v>
      </c>
      <c r="AL20" s="36"/>
      <c r="AM20" s="36"/>
      <c r="AN20" s="36"/>
      <c r="AO20" s="36" t="s">
        <v>112</v>
      </c>
      <c r="AP20" s="36"/>
    </row>
    <row r="21" spans="1:42" ht="75.75" customHeight="1" x14ac:dyDescent="0.25">
      <c r="A21" s="84"/>
      <c r="B21" s="84"/>
      <c r="C21" s="92"/>
      <c r="D21" s="115"/>
      <c r="E21" s="408"/>
      <c r="F21" s="92"/>
      <c r="G21" s="182"/>
      <c r="H21" s="182"/>
      <c r="I21" s="14"/>
      <c r="J21" s="122"/>
      <c r="K21" s="93"/>
      <c r="L21" s="68" t="s">
        <v>113</v>
      </c>
      <c r="M21" s="19" t="s">
        <v>31</v>
      </c>
      <c r="N21" s="56">
        <f>IF(M21="CONFIABLE",15,IF(M21="NO CONFIABLE",0,""))</f>
        <v>15</v>
      </c>
      <c r="O21" s="99"/>
      <c r="P21" s="128"/>
      <c r="Q21" s="100"/>
      <c r="R21" s="184"/>
      <c r="S21" s="102"/>
      <c r="T21" s="104"/>
      <c r="U21" s="115"/>
      <c r="V21" s="118"/>
      <c r="W21" s="403"/>
      <c r="X21" s="96"/>
      <c r="Y21" s="84"/>
      <c r="Z21" s="23" t="s">
        <v>114</v>
      </c>
      <c r="AA21" s="109"/>
      <c r="AB21" s="402"/>
      <c r="AC21" s="79"/>
      <c r="AD21" s="79"/>
      <c r="AE21" s="94"/>
      <c r="AF21" s="351"/>
      <c r="AG21" s="96"/>
      <c r="AH21" s="36" t="s">
        <v>115</v>
      </c>
      <c r="AI21" s="36"/>
      <c r="AJ21" s="36" t="s">
        <v>116</v>
      </c>
      <c r="AK21" s="36" t="s">
        <v>110</v>
      </c>
      <c r="AL21" s="36" t="s">
        <v>117</v>
      </c>
      <c r="AM21" s="36"/>
      <c r="AN21" s="36"/>
      <c r="AO21" s="36" t="s">
        <v>118</v>
      </c>
      <c r="AP21" s="36"/>
    </row>
    <row r="22" spans="1:42" ht="66.75" customHeight="1" x14ac:dyDescent="0.25">
      <c r="A22" s="84"/>
      <c r="B22" s="84"/>
      <c r="C22" s="92"/>
      <c r="D22" s="115"/>
      <c r="E22" s="408"/>
      <c r="F22" s="92"/>
      <c r="G22" s="182"/>
      <c r="H22" s="182"/>
      <c r="I22" s="14"/>
      <c r="J22" s="122"/>
      <c r="K22" s="93"/>
      <c r="L22" s="68" t="s">
        <v>119</v>
      </c>
      <c r="M22" s="19" t="s">
        <v>39</v>
      </c>
      <c r="N22" s="56">
        <f>IF(M22="SE INVESTIGAN Y SE RESUELVEN OPORTUNAMENTE",15,IF(M22="NO SE INVESTIGAN Y SE RESUELVEN OPORTUNAMENTE",0,""))</f>
        <v>15</v>
      </c>
      <c r="O22" s="99"/>
      <c r="P22" s="128"/>
      <c r="Q22" s="100"/>
      <c r="R22" s="184"/>
      <c r="S22" s="102"/>
      <c r="T22" s="104"/>
      <c r="U22" s="115"/>
      <c r="V22" s="118"/>
      <c r="W22" s="403"/>
      <c r="X22" s="96"/>
      <c r="Y22" s="84"/>
      <c r="Z22" s="86" t="s">
        <v>375</v>
      </c>
      <c r="AA22" s="109"/>
      <c r="AB22" s="402"/>
      <c r="AC22" s="79"/>
      <c r="AD22" s="79"/>
      <c r="AE22" s="94"/>
      <c r="AF22" s="351"/>
      <c r="AG22" s="96"/>
      <c r="AH22" s="36" t="s">
        <v>96</v>
      </c>
      <c r="AI22" s="36"/>
      <c r="AJ22" s="36"/>
      <c r="AK22" s="36"/>
      <c r="AL22" s="36"/>
      <c r="AM22" s="36"/>
      <c r="AN22" s="36"/>
      <c r="AO22" s="36" t="s">
        <v>120</v>
      </c>
      <c r="AP22" s="36"/>
    </row>
    <row r="23" spans="1:42" ht="51" customHeight="1" x14ac:dyDescent="0.25">
      <c r="A23" s="84"/>
      <c r="B23" s="84"/>
      <c r="C23" s="86"/>
      <c r="D23" s="116"/>
      <c r="E23" s="409"/>
      <c r="F23" s="86"/>
      <c r="G23" s="183"/>
      <c r="H23" s="183"/>
      <c r="I23" s="14"/>
      <c r="J23" s="122"/>
      <c r="K23" s="216"/>
      <c r="L23" s="69" t="s">
        <v>121</v>
      </c>
      <c r="M23" s="25" t="s">
        <v>50</v>
      </c>
      <c r="N23" s="60">
        <f>IF(M23="COMPLETA",10,IF(M23="INCOMPLETA",5,IF(M23="NO EXISTE",0,"")))</f>
        <v>10</v>
      </c>
      <c r="O23" s="99"/>
      <c r="P23" s="129"/>
      <c r="Q23" s="101"/>
      <c r="R23" s="185"/>
      <c r="S23" s="103"/>
      <c r="T23" s="104"/>
      <c r="U23" s="116"/>
      <c r="V23" s="118"/>
      <c r="W23" s="404"/>
      <c r="X23" s="97"/>
      <c r="Y23" s="85"/>
      <c r="Z23" s="87"/>
      <c r="AA23" s="110"/>
      <c r="AB23" s="399"/>
      <c r="AC23" s="190"/>
      <c r="AD23" s="190"/>
      <c r="AE23" s="95"/>
      <c r="AF23" s="242"/>
      <c r="AG23" s="97"/>
      <c r="AH23" s="36"/>
      <c r="AI23" s="36"/>
      <c r="AJ23" s="36"/>
      <c r="AK23" s="36"/>
      <c r="AL23" s="36"/>
      <c r="AM23" s="36"/>
      <c r="AN23" s="36"/>
      <c r="AO23" s="36" t="s">
        <v>122</v>
      </c>
      <c r="AP23" s="36"/>
    </row>
    <row r="24" spans="1:42" ht="41.25" customHeight="1" x14ac:dyDescent="0.25">
      <c r="A24" s="84"/>
      <c r="B24" s="84"/>
      <c r="C24" s="93" t="s">
        <v>376</v>
      </c>
      <c r="D24" s="142" t="s">
        <v>86</v>
      </c>
      <c r="E24" s="216" t="s">
        <v>377</v>
      </c>
      <c r="F24" s="93" t="s">
        <v>358</v>
      </c>
      <c r="G24" s="182" t="s">
        <v>150</v>
      </c>
      <c r="H24" s="182" t="s">
        <v>97</v>
      </c>
      <c r="I24" s="14" t="str">
        <f>CONCATENATE(G24,H24)</f>
        <v>PROBABLEMAYOR</v>
      </c>
      <c r="J24" s="121" t="str">
        <f>I25</f>
        <v>5. EXTREMO</v>
      </c>
      <c r="K24" s="399" t="s">
        <v>378</v>
      </c>
      <c r="L24" s="67" t="s">
        <v>87</v>
      </c>
      <c r="M24" s="16" t="s">
        <v>7</v>
      </c>
      <c r="N24" s="52">
        <f>IF(M24="ASIGNADO",15,IF(M24="NO ASIGNADO",0,""))</f>
        <v>15</v>
      </c>
      <c r="O24" s="125">
        <f>SUM(N24:N30)</f>
        <v>100</v>
      </c>
      <c r="P24" s="127" t="s">
        <v>69</v>
      </c>
      <c r="Q24" s="130">
        <f>IF(Q27="DÉBIL",0,IF(Q27="MODERADO",50,IF(Q27="FUERTE",100,"")))</f>
        <v>100</v>
      </c>
      <c r="R24" s="196"/>
      <c r="S24" s="114" t="s">
        <v>88</v>
      </c>
      <c r="T24" s="114" t="s">
        <v>88</v>
      </c>
      <c r="U24" s="115" t="s">
        <v>134</v>
      </c>
      <c r="V24" s="117" t="s">
        <v>104</v>
      </c>
      <c r="W24" s="403" t="s">
        <v>370</v>
      </c>
      <c r="X24" s="93" t="s">
        <v>379</v>
      </c>
      <c r="Y24" s="399" t="s">
        <v>380</v>
      </c>
      <c r="Z24" s="245">
        <v>44196</v>
      </c>
      <c r="AA24" s="108" t="s">
        <v>90</v>
      </c>
      <c r="AB24" s="93" t="s">
        <v>381</v>
      </c>
      <c r="AC24" s="79"/>
      <c r="AD24" s="79"/>
      <c r="AE24" s="94" t="s">
        <v>363</v>
      </c>
      <c r="AF24" s="96" t="s">
        <v>382</v>
      </c>
      <c r="AG24" s="96"/>
      <c r="AH24" s="36" t="s">
        <v>91</v>
      </c>
      <c r="AI24" s="36" t="s">
        <v>92</v>
      </c>
      <c r="AJ24" s="36" t="s">
        <v>21</v>
      </c>
      <c r="AK24" s="36" t="s">
        <v>73</v>
      </c>
      <c r="AL24" s="36" t="s">
        <v>21</v>
      </c>
      <c r="AM24" s="36"/>
      <c r="AN24" s="36" t="s">
        <v>93</v>
      </c>
      <c r="AO24" s="36" t="s">
        <v>94</v>
      </c>
      <c r="AP24" s="36"/>
    </row>
    <row r="25" spans="1:42" ht="55.5" customHeight="1" x14ac:dyDescent="0.25">
      <c r="A25" s="84"/>
      <c r="B25" s="84"/>
      <c r="C25" s="92"/>
      <c r="D25" s="115"/>
      <c r="E25" s="227"/>
      <c r="F25" s="123"/>
      <c r="G25" s="182"/>
      <c r="H25" s="182"/>
      <c r="I25" s="14" t="str">
        <f>IF(I24="RARA VEZINSIGNIFICANTE","1. BAJO",IF(I24="RARA VEZMENOR","2. BAJO",IF(I24="IMPROBABLEINSIGNIFICANTE","3. BAJO",IF(I24="IMPROBABLEMENOR","4. BAJO",IF(I24="POSIBLEINSIGNIFICANTE","5. BAJO",IF(I24="RARA VEZMODERADO","1. MODERADO",IF(I24="IMPROBABLEMODERADO","2. MODERADO",IF(I24="POSIBLEMENOR","3. MODERADO",IF(I24="PROBABLEINSIGNIFICANTE","4. MODERADO",IF(I24="RARA VEZMAYOR","1. ALTO",IF(I24="IMPROBABLEMAYOR","2. ALTO",IF(I24="POSIBLEMODERADO","3. ALTO",IF(I24="PROBABLEMENOR","4. ALTO",IF(I24="PROBABLEMODERADO","5. ALTO",IF(I24="CASI SEGUROINSIGNIFICANTE","6. ALTO",IF(I24="CASI SEGUROMENOR","7. ALTO",IF(I24="RARA VEZCATASTRÓFICO","1. EXTREMO",IF(I24="IMPROBABLECATASTRÓFICO","2. EXTREMO",IF(I24="POSIBLEMAYOR","3. EXTREMO",IF(I24="POSIBLECATASTRÓFICO","4. EXTREMO",IF(I24="PROBABLEMAYOR","5. EXTREMO",IF(I24="PROBABLECATASTRÓFICO","6. EXTREMO",IF(I24="CASI SEGUROMODERADO","7. EXTREMO",IF(I24="CASI SEGUROMAYOR","8. EXTREMO",IF(I24="CASI SEGUROCATASTRÓFICO","9. EXTREMO","")))))))))))))))))))))))))</f>
        <v>5. EXTREMO</v>
      </c>
      <c r="J25" s="122"/>
      <c r="K25" s="227"/>
      <c r="L25" s="68" t="s">
        <v>95</v>
      </c>
      <c r="M25" s="19" t="s">
        <v>19</v>
      </c>
      <c r="N25" s="56">
        <f>IF(M25="ADECUADO",15,IF(M25="INADECUADO",0,""))</f>
        <v>15</v>
      </c>
      <c r="O25" s="126"/>
      <c r="P25" s="128"/>
      <c r="Q25" s="130"/>
      <c r="R25" s="197"/>
      <c r="S25" s="114"/>
      <c r="T25" s="114"/>
      <c r="U25" s="115"/>
      <c r="V25" s="118"/>
      <c r="W25" s="403"/>
      <c r="X25" s="405"/>
      <c r="Y25" s="400"/>
      <c r="Z25" s="189"/>
      <c r="AA25" s="109"/>
      <c r="AB25" s="402"/>
      <c r="AC25" s="79"/>
      <c r="AD25" s="79"/>
      <c r="AE25" s="94"/>
      <c r="AF25" s="96"/>
      <c r="AG25" s="96"/>
      <c r="AH25" s="36" t="s">
        <v>88</v>
      </c>
      <c r="AI25" s="36" t="s">
        <v>96</v>
      </c>
      <c r="AJ25" s="36"/>
      <c r="AK25" s="36"/>
      <c r="AL25" s="36" t="s">
        <v>97</v>
      </c>
      <c r="AM25" s="36"/>
      <c r="AN25" s="36" t="s">
        <v>90</v>
      </c>
      <c r="AO25" s="36" t="s">
        <v>98</v>
      </c>
      <c r="AP25" s="36"/>
    </row>
    <row r="26" spans="1:42" ht="69" customHeight="1" x14ac:dyDescent="0.25">
      <c r="A26" s="84"/>
      <c r="B26" s="84"/>
      <c r="C26" s="92"/>
      <c r="D26" s="115"/>
      <c r="E26" s="227"/>
      <c r="F26" s="123"/>
      <c r="G26" s="182"/>
      <c r="H26" s="182"/>
      <c r="I26" s="14" t="str">
        <f>IF(OR(I25="1. BAJO",I25="2. BAJO",I25="3. BAJO",I25="4. BAJO",I25="5. BAJO"),"BAJO",IF(OR(I25="1. MODERADO",I25="2. MODERADO",I25="3. MODERADO",I25="4. MODERADO"),"MODERADO",IF(OR(I25="1. ALTO",I25="2. ALTO",I25="3. ALTO",I25="4. ALTO",I25="5. ALTO",I25="6. ALTO",I25="7. ALTO"),"ALTO",IF(OR(I25="1. EXTREMO",I25="2. EXTREMO",I25="3. EXTREMO",I25="4. EXTREMO",I25="5. EXTREMO",I25="6. EXTREMO",I25="7. EXTREMO",I25="8. EXTREMO",I25="9. EXTREMO"),"EXTREMO",""))))</f>
        <v>EXTREMO</v>
      </c>
      <c r="J26" s="122"/>
      <c r="K26" s="227"/>
      <c r="L26" s="21" t="s">
        <v>99</v>
      </c>
      <c r="M26" s="19" t="s">
        <v>100</v>
      </c>
      <c r="N26" s="56">
        <f>IF(M26="OPORTUNA",15,IF(M26="INOPORTUNA",0,""))</f>
        <v>15</v>
      </c>
      <c r="O26" s="126"/>
      <c r="P26" s="128"/>
      <c r="Q26" s="130"/>
      <c r="R26" s="197"/>
      <c r="S26" s="58" t="s">
        <v>101</v>
      </c>
      <c r="T26" s="58" t="s">
        <v>102</v>
      </c>
      <c r="U26" s="115"/>
      <c r="V26" s="118"/>
      <c r="W26" s="403"/>
      <c r="X26" s="405"/>
      <c r="Y26" s="400"/>
      <c r="Z26" s="189"/>
      <c r="AA26" s="109"/>
      <c r="AB26" s="402"/>
      <c r="AC26" s="79"/>
      <c r="AD26" s="79"/>
      <c r="AE26" s="94"/>
      <c r="AF26" s="96"/>
      <c r="AG26" s="96"/>
      <c r="AH26" s="36" t="s">
        <v>89</v>
      </c>
      <c r="AI26" s="36" t="s">
        <v>103</v>
      </c>
      <c r="AJ26" s="36" t="s">
        <v>104</v>
      </c>
      <c r="AK26" s="36" t="s">
        <v>105</v>
      </c>
      <c r="AL26" s="36" t="s">
        <v>106</v>
      </c>
      <c r="AM26" s="36"/>
      <c r="AN26" s="36"/>
      <c r="AO26" s="36" t="s">
        <v>107</v>
      </c>
      <c r="AP26" s="36"/>
    </row>
    <row r="27" spans="1:42" ht="86.25" customHeight="1" x14ac:dyDescent="0.25">
      <c r="A27" s="84"/>
      <c r="B27" s="84"/>
      <c r="C27" s="92"/>
      <c r="D27" s="115"/>
      <c r="E27" s="227"/>
      <c r="F27" s="123"/>
      <c r="G27" s="182"/>
      <c r="H27" s="182"/>
      <c r="I27" s="14"/>
      <c r="J27" s="122"/>
      <c r="K27" s="227"/>
      <c r="L27" s="68" t="s">
        <v>109</v>
      </c>
      <c r="M27" s="19" t="s">
        <v>110</v>
      </c>
      <c r="N27" s="56">
        <f>IF(M27="PREVENIR",15,IF(M27="DETECTAR",10,IF(M27="NO ES UN CONTROL",0,"")))</f>
        <v>15</v>
      </c>
      <c r="O27" s="98" t="str">
        <f>IF(O24&lt;86,"DÉBIL",IF(O24&lt;96,"MODERADO",IF(O24&lt;101,"FUERTE","")))</f>
        <v>FUERTE</v>
      </c>
      <c r="P27" s="128"/>
      <c r="Q27" s="100" t="str">
        <f>IF(AND(O27="FUERTE",P24="FUERTE (SIEMPRE SE EJECUTA)"),"FUERTE",IF(OR(O27="DÉBIL",P24="DÉBIL (NO SE EJECUTA)"),"DÉBIL",IF(OR(O27="MODERADO",P24="MODERADO (ALGUNAS VECES)"),"MODERADO")))</f>
        <v>FUERTE</v>
      </c>
      <c r="R27" s="184" t="str">
        <f>IF(AND(O27="FUERTE",P24="FUERTE (SIEMPRE SE EJECUTA)"),"NO","SÍ")</f>
        <v>NO</v>
      </c>
      <c r="S27" s="102">
        <v>2</v>
      </c>
      <c r="T27" s="103" t="str">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N/A</v>
      </c>
      <c r="U27" s="115"/>
      <c r="V27" s="118"/>
      <c r="W27" s="403"/>
      <c r="X27" s="405"/>
      <c r="Y27" s="400"/>
      <c r="Z27" s="87"/>
      <c r="AA27" s="109"/>
      <c r="AB27" s="402"/>
      <c r="AC27" s="79"/>
      <c r="AD27" s="79"/>
      <c r="AE27" s="94"/>
      <c r="AF27" s="351" t="s">
        <v>209</v>
      </c>
      <c r="AG27" s="96"/>
      <c r="AH27" s="36" t="s">
        <v>88</v>
      </c>
      <c r="AI27" s="36"/>
      <c r="AJ27" s="36" t="s">
        <v>86</v>
      </c>
      <c r="AK27" s="36" t="s">
        <v>111</v>
      </c>
      <c r="AL27" s="36"/>
      <c r="AM27" s="36"/>
      <c r="AN27" s="36"/>
      <c r="AO27" s="36" t="s">
        <v>112</v>
      </c>
      <c r="AP27" s="36"/>
    </row>
    <row r="28" spans="1:42" ht="75.75" customHeight="1" x14ac:dyDescent="0.25">
      <c r="A28" s="84"/>
      <c r="B28" s="84"/>
      <c r="C28" s="92"/>
      <c r="D28" s="115"/>
      <c r="E28" s="227"/>
      <c r="F28" s="123"/>
      <c r="G28" s="182"/>
      <c r="H28" s="182"/>
      <c r="I28" s="14"/>
      <c r="J28" s="122"/>
      <c r="K28" s="227"/>
      <c r="L28" s="68" t="s">
        <v>113</v>
      </c>
      <c r="M28" s="19" t="s">
        <v>31</v>
      </c>
      <c r="N28" s="56">
        <f>IF(M28="CONFIABLE",15,IF(M28="NO CONFIABLE",0,""))</f>
        <v>15</v>
      </c>
      <c r="O28" s="99"/>
      <c r="P28" s="128"/>
      <c r="Q28" s="100"/>
      <c r="R28" s="184"/>
      <c r="S28" s="102"/>
      <c r="T28" s="104"/>
      <c r="U28" s="115"/>
      <c r="V28" s="118"/>
      <c r="W28" s="403"/>
      <c r="X28" s="405"/>
      <c r="Y28" s="400"/>
      <c r="Z28" s="23" t="s">
        <v>114</v>
      </c>
      <c r="AA28" s="109"/>
      <c r="AB28" s="402"/>
      <c r="AC28" s="79"/>
      <c r="AD28" s="79"/>
      <c r="AE28" s="94"/>
      <c r="AF28" s="351"/>
      <c r="AG28" s="96"/>
      <c r="AH28" s="36" t="s">
        <v>115</v>
      </c>
      <c r="AI28" s="36"/>
      <c r="AJ28" s="36" t="s">
        <v>116</v>
      </c>
      <c r="AK28" s="36" t="s">
        <v>110</v>
      </c>
      <c r="AL28" s="36" t="s">
        <v>117</v>
      </c>
      <c r="AM28" s="36"/>
      <c r="AN28" s="36"/>
      <c r="AO28" s="36" t="s">
        <v>118</v>
      </c>
      <c r="AP28" s="36"/>
    </row>
    <row r="29" spans="1:42" ht="66.75" customHeight="1" x14ac:dyDescent="0.25">
      <c r="A29" s="84"/>
      <c r="B29" s="84"/>
      <c r="C29" s="92"/>
      <c r="D29" s="115"/>
      <c r="E29" s="227"/>
      <c r="F29" s="123"/>
      <c r="G29" s="182"/>
      <c r="H29" s="182"/>
      <c r="I29" s="14"/>
      <c r="J29" s="122"/>
      <c r="K29" s="227"/>
      <c r="L29" s="68" t="s">
        <v>119</v>
      </c>
      <c r="M29" s="19" t="s">
        <v>39</v>
      </c>
      <c r="N29" s="56">
        <f>IF(M29="SE INVESTIGAN Y SE RESUELVEN OPORTUNAMENTE",15,IF(M29="NO SE INVESTIGAN Y SE RESUELVEN OPORTUNAMENTE",0,""))</f>
        <v>15</v>
      </c>
      <c r="O29" s="99"/>
      <c r="P29" s="128"/>
      <c r="Q29" s="100"/>
      <c r="R29" s="184"/>
      <c r="S29" s="102"/>
      <c r="T29" s="104"/>
      <c r="U29" s="115"/>
      <c r="V29" s="118"/>
      <c r="W29" s="403"/>
      <c r="X29" s="405"/>
      <c r="Y29" s="400"/>
      <c r="Z29" s="398" t="s">
        <v>375</v>
      </c>
      <c r="AA29" s="109"/>
      <c r="AB29" s="402"/>
      <c r="AC29" s="79"/>
      <c r="AD29" s="79"/>
      <c r="AE29" s="94"/>
      <c r="AF29" s="351"/>
      <c r="AG29" s="96"/>
      <c r="AH29" s="36" t="s">
        <v>96</v>
      </c>
      <c r="AI29" s="36"/>
      <c r="AJ29" s="36"/>
      <c r="AK29" s="36"/>
      <c r="AL29" s="36"/>
      <c r="AM29" s="36"/>
      <c r="AN29" s="36"/>
      <c r="AO29" s="36" t="s">
        <v>120</v>
      </c>
      <c r="AP29" s="36"/>
    </row>
    <row r="30" spans="1:42" ht="51" customHeight="1" x14ac:dyDescent="0.25">
      <c r="A30" s="84"/>
      <c r="B30" s="84"/>
      <c r="C30" s="86"/>
      <c r="D30" s="116"/>
      <c r="E30" s="228"/>
      <c r="F30" s="124"/>
      <c r="G30" s="183"/>
      <c r="H30" s="183"/>
      <c r="I30" s="14"/>
      <c r="J30" s="122"/>
      <c r="K30" s="228"/>
      <c r="L30" s="69" t="s">
        <v>121</v>
      </c>
      <c r="M30" s="25" t="s">
        <v>50</v>
      </c>
      <c r="N30" s="60">
        <f>IF(M30="COMPLETA",10,IF(M30="INCOMPLETA",5,IF(M30="NO EXISTE",0,"")))</f>
        <v>10</v>
      </c>
      <c r="O30" s="99"/>
      <c r="P30" s="129"/>
      <c r="Q30" s="101"/>
      <c r="R30" s="185"/>
      <c r="S30" s="103"/>
      <c r="T30" s="104"/>
      <c r="U30" s="116"/>
      <c r="V30" s="118"/>
      <c r="W30" s="404"/>
      <c r="X30" s="406"/>
      <c r="Y30" s="401"/>
      <c r="Z30" s="201"/>
      <c r="AA30" s="110"/>
      <c r="AB30" s="399"/>
      <c r="AC30" s="190"/>
      <c r="AD30" s="190"/>
      <c r="AE30" s="95"/>
      <c r="AF30" s="242"/>
      <c r="AG30" s="97"/>
      <c r="AH30" s="36"/>
      <c r="AI30" s="36"/>
      <c r="AJ30" s="36"/>
      <c r="AK30" s="36"/>
      <c r="AL30" s="36"/>
      <c r="AM30" s="36"/>
      <c r="AN30" s="36"/>
      <c r="AO30" s="36" t="s">
        <v>122</v>
      </c>
      <c r="AP30" s="36"/>
    </row>
    <row r="31" spans="1:42" ht="41.25" customHeight="1" x14ac:dyDescent="0.25">
      <c r="A31" s="84"/>
      <c r="B31" s="84"/>
      <c r="C31" s="96" t="s">
        <v>383</v>
      </c>
      <c r="D31" s="142" t="s">
        <v>86</v>
      </c>
      <c r="E31" s="97" t="s">
        <v>384</v>
      </c>
      <c r="F31" s="96" t="s">
        <v>385</v>
      </c>
      <c r="G31" s="182" t="s">
        <v>16</v>
      </c>
      <c r="H31" s="182" t="s">
        <v>97</v>
      </c>
      <c r="I31" s="14" t="str">
        <f>CONCATENATE(G31,H31)</f>
        <v>IMPROBABLEMAYOR</v>
      </c>
      <c r="J31" s="121" t="str">
        <f>I32</f>
        <v>2. ALTO</v>
      </c>
      <c r="K31" s="93" t="s">
        <v>386</v>
      </c>
      <c r="L31" s="67" t="s">
        <v>87</v>
      </c>
      <c r="M31" s="16" t="s">
        <v>7</v>
      </c>
      <c r="N31" s="52">
        <f>IF(M31="ASIGNADO",15,IF(M31="NO ASIGNADO",0,""))</f>
        <v>15</v>
      </c>
      <c r="O31" s="125">
        <f>SUM(N31:N37)</f>
        <v>55</v>
      </c>
      <c r="P31" s="127" t="s">
        <v>70</v>
      </c>
      <c r="Q31" s="130">
        <f>IF(Q34="DÉBIL",0,IF(Q34="MODERADO",50,IF(Q34="FUERTE",100,"")))</f>
        <v>0</v>
      </c>
      <c r="R31" s="196"/>
      <c r="S31" s="114" t="s">
        <v>88</v>
      </c>
      <c r="T31" s="114" t="s">
        <v>88</v>
      </c>
      <c r="U31" s="115" t="s">
        <v>118</v>
      </c>
      <c r="V31" s="117" t="s">
        <v>89</v>
      </c>
      <c r="W31" s="79" t="s">
        <v>370</v>
      </c>
      <c r="X31" s="96" t="s">
        <v>387</v>
      </c>
      <c r="Y31" s="97" t="s">
        <v>388</v>
      </c>
      <c r="Z31" s="245">
        <v>44196</v>
      </c>
      <c r="AA31" s="108" t="s">
        <v>90</v>
      </c>
      <c r="AB31" s="96" t="s">
        <v>389</v>
      </c>
      <c r="AC31" s="79"/>
      <c r="AD31" s="79"/>
      <c r="AE31" s="94" t="s">
        <v>363</v>
      </c>
      <c r="AF31" s="96" t="s">
        <v>390</v>
      </c>
      <c r="AG31" s="96"/>
      <c r="AH31" s="36" t="s">
        <v>91</v>
      </c>
      <c r="AI31" s="36" t="s">
        <v>92</v>
      </c>
      <c r="AJ31" s="36" t="s">
        <v>21</v>
      </c>
      <c r="AK31" s="36" t="s">
        <v>73</v>
      </c>
      <c r="AL31" s="36" t="s">
        <v>21</v>
      </c>
      <c r="AM31" s="36"/>
      <c r="AN31" s="36" t="s">
        <v>93</v>
      </c>
      <c r="AO31" s="36" t="s">
        <v>94</v>
      </c>
      <c r="AP31" s="36"/>
    </row>
    <row r="32" spans="1:42" ht="55.5" customHeight="1" x14ac:dyDescent="0.25">
      <c r="A32" s="84"/>
      <c r="B32" s="84"/>
      <c r="C32" s="92"/>
      <c r="D32" s="115"/>
      <c r="E32" s="84"/>
      <c r="F32" s="92"/>
      <c r="G32" s="182"/>
      <c r="H32" s="182"/>
      <c r="I32" s="14" t="str">
        <f>IF(I31="RARA VEZINSIGNIFICANTE","1. BAJO",IF(I31="RARA VEZMENOR","2. BAJO",IF(I31="IMPROBABLEINSIGNIFICANTE","3. BAJO",IF(I31="IMPROBABLEMENOR","4. BAJO",IF(I31="POSIBLEINSIGNIFICANTE","5. BAJO",IF(I31="RARA VEZMODERADO","1. MODERADO",IF(I31="IMPROBABLEMODERADO","2. MODERADO",IF(I31="POSIBLEMENOR","3. MODERADO",IF(I31="PROBABLEINSIGNIFICANTE","4. MODERADO",IF(I31="RARA VEZMAYOR","1. ALTO",IF(I31="IMPROBABLEMAYOR","2. ALTO",IF(I31="POSIBLEMODERADO","3. ALTO",IF(I31="PROBABLEMENOR","4. ALTO",IF(I31="PROBABLEMODERADO","5. ALTO",IF(I31="CASI SEGUROINSIGNIFICANTE","6. ALTO",IF(I31="CASI SEGUROMENOR","7. ALTO",IF(I31="RARA VEZCATASTRÓFICO","1. EXTREMO",IF(I31="IMPROBABLECATASTRÓFICO","2. EXTREMO",IF(I31="POSIBLEMAYOR","3. EXTREMO",IF(I31="POSIBLECATASTRÓFICO","4. EXTREMO",IF(I31="PROBABLEMAYOR","5. EXTREMO",IF(I31="PROBABLECATASTRÓFICO","6. EXTREMO",IF(I31="CASI SEGUROMODERADO","7. EXTREMO",IF(I31="CASI SEGUROMAYOR","8. EXTREMO",IF(I31="CASI SEGUROCATASTRÓFICO","9. EXTREMO","")))))))))))))))))))))))))</f>
        <v>2. ALTO</v>
      </c>
      <c r="J32" s="122"/>
      <c r="K32" s="93"/>
      <c r="L32" s="68" t="s">
        <v>95</v>
      </c>
      <c r="M32" s="19" t="s">
        <v>20</v>
      </c>
      <c r="N32" s="56">
        <f>IF(M32="ADECUADO",15,IF(M32="INADECUADO",0,""))</f>
        <v>0</v>
      </c>
      <c r="O32" s="126"/>
      <c r="P32" s="128"/>
      <c r="Q32" s="130"/>
      <c r="R32" s="197"/>
      <c r="S32" s="114"/>
      <c r="T32" s="114"/>
      <c r="U32" s="115"/>
      <c r="V32" s="118"/>
      <c r="W32" s="79"/>
      <c r="X32" s="96"/>
      <c r="Y32" s="84"/>
      <c r="Z32" s="189"/>
      <c r="AA32" s="109"/>
      <c r="AB32" s="96"/>
      <c r="AC32" s="79"/>
      <c r="AD32" s="79"/>
      <c r="AE32" s="94"/>
      <c r="AF32" s="96"/>
      <c r="AG32" s="96"/>
      <c r="AH32" s="36" t="s">
        <v>88</v>
      </c>
      <c r="AI32" s="36" t="s">
        <v>96</v>
      </c>
      <c r="AJ32" s="36"/>
      <c r="AK32" s="36"/>
      <c r="AL32" s="36" t="s">
        <v>97</v>
      </c>
      <c r="AM32" s="36"/>
      <c r="AN32" s="36" t="s">
        <v>90</v>
      </c>
      <c r="AO32" s="36" t="s">
        <v>98</v>
      </c>
      <c r="AP32" s="36"/>
    </row>
    <row r="33" spans="1:42" ht="69" customHeight="1" x14ac:dyDescent="0.25">
      <c r="A33" s="84"/>
      <c r="B33" s="84"/>
      <c r="C33" s="92"/>
      <c r="D33" s="115"/>
      <c r="E33" s="84"/>
      <c r="F33" s="92"/>
      <c r="G33" s="182"/>
      <c r="H33" s="182"/>
      <c r="I33" s="14" t="str">
        <f>IF(OR(I32="1. BAJO",I32="2. BAJO",I32="3. BAJO",I32="4. BAJO",I32="5. BAJO"),"BAJO",IF(OR(I32="1. MODERADO",I32="2. MODERADO",I32="3. MODERADO",I32="4. MODERADO"),"MODERADO",IF(OR(I32="1. ALTO",I32="2. ALTO",I32="3. ALTO",I32="4. ALTO",I32="5. ALTO",I32="6. ALTO",I32="7. ALTO"),"ALTO",IF(OR(I32="1. EXTREMO",I32="2. EXTREMO",I32="3. EXTREMO",I32="4. EXTREMO",I32="5. EXTREMO",I32="6. EXTREMO",I32="7. EXTREMO",I32="8. EXTREMO",I32="9. EXTREMO"),"EXTREMO",""))))</f>
        <v>ALTO</v>
      </c>
      <c r="J33" s="122"/>
      <c r="K33" s="93"/>
      <c r="L33" s="21" t="s">
        <v>99</v>
      </c>
      <c r="M33" s="72" t="s">
        <v>100</v>
      </c>
      <c r="N33" s="56">
        <f>IF(M33="OPORTUNA",15,IF(M33="INOPORTUNA",0,""))</f>
        <v>15</v>
      </c>
      <c r="O33" s="126"/>
      <c r="P33" s="128"/>
      <c r="Q33" s="130"/>
      <c r="R33" s="197"/>
      <c r="S33" s="58" t="s">
        <v>101</v>
      </c>
      <c r="T33" s="58" t="s">
        <v>102</v>
      </c>
      <c r="U33" s="115"/>
      <c r="V33" s="118"/>
      <c r="W33" s="79"/>
      <c r="X33" s="96"/>
      <c r="Y33" s="84"/>
      <c r="Z33" s="189"/>
      <c r="AA33" s="109"/>
      <c r="AB33" s="96"/>
      <c r="AC33" s="79"/>
      <c r="AD33" s="79"/>
      <c r="AE33" s="94"/>
      <c r="AF33" s="96"/>
      <c r="AG33" s="96"/>
      <c r="AH33" s="36" t="s">
        <v>89</v>
      </c>
      <c r="AI33" s="36" t="s">
        <v>103</v>
      </c>
      <c r="AJ33" s="36" t="s">
        <v>104</v>
      </c>
      <c r="AK33" s="36" t="s">
        <v>105</v>
      </c>
      <c r="AL33" s="36" t="s">
        <v>106</v>
      </c>
      <c r="AM33" s="36"/>
      <c r="AN33" s="36"/>
      <c r="AO33" s="36" t="s">
        <v>107</v>
      </c>
      <c r="AP33" s="36"/>
    </row>
    <row r="34" spans="1:42" ht="86.25" customHeight="1" x14ac:dyDescent="0.25">
      <c r="A34" s="84"/>
      <c r="B34" s="84"/>
      <c r="C34" s="92"/>
      <c r="D34" s="115"/>
      <c r="E34" s="84"/>
      <c r="F34" s="92"/>
      <c r="G34" s="182"/>
      <c r="H34" s="182"/>
      <c r="I34" s="14"/>
      <c r="J34" s="122"/>
      <c r="K34" s="93"/>
      <c r="L34" s="68" t="s">
        <v>109</v>
      </c>
      <c r="M34" s="19" t="s">
        <v>117</v>
      </c>
      <c r="N34" s="56">
        <f>IF(M34="PREVENIR",15,IF(M34="DETECTAR",10,IF(M34="NO ES UN CONTROL",0,"")))</f>
        <v>0</v>
      </c>
      <c r="O34" s="98" t="str">
        <f>IF(O31&lt;86,"DÉBIL",IF(O31&lt;96,"MODERADO",IF(O31&lt;101,"FUERTE","")))</f>
        <v>DÉBIL</v>
      </c>
      <c r="P34" s="128"/>
      <c r="Q34" s="100" t="str">
        <f>IF(AND(O34="FUERTE",P31="FUERTE (SIEMPRE SE EJECUTA)"),"FUERTE",IF(OR(O34="DÉBIL",P31="DÉBIL (NO SE EJECUTA)"),"DÉBIL",IF(OR(O34="MODERADO",P31="MODERADO (ALGUNAS VECES)"),"MODERADO")))</f>
        <v>DÉBIL</v>
      </c>
      <c r="R34" s="184" t="str">
        <f>IF(AND(O34="FUERTE",P31="FUERTE (SIEMPRE SE EJECUTA)"),"NO","SÍ")</f>
        <v>SÍ</v>
      </c>
      <c r="S34" s="102">
        <v>1</v>
      </c>
      <c r="T34" s="103">
        <v>1</v>
      </c>
      <c r="U34" s="115"/>
      <c r="V34" s="118"/>
      <c r="W34" s="79"/>
      <c r="X34" s="96"/>
      <c r="Y34" s="84"/>
      <c r="Z34" s="87"/>
      <c r="AA34" s="109"/>
      <c r="AB34" s="96"/>
      <c r="AC34" s="79"/>
      <c r="AD34" s="79"/>
      <c r="AE34" s="94"/>
      <c r="AF34" s="96" t="s">
        <v>209</v>
      </c>
      <c r="AG34" s="96"/>
      <c r="AH34" s="36" t="s">
        <v>88</v>
      </c>
      <c r="AI34" s="36"/>
      <c r="AJ34" s="36" t="s">
        <v>86</v>
      </c>
      <c r="AK34" s="36" t="s">
        <v>111</v>
      </c>
      <c r="AL34" s="36"/>
      <c r="AM34" s="36"/>
      <c r="AN34" s="36"/>
      <c r="AO34" s="36" t="s">
        <v>112</v>
      </c>
      <c r="AP34" s="36"/>
    </row>
    <row r="35" spans="1:42" ht="75.75" customHeight="1" x14ac:dyDescent="0.25">
      <c r="A35" s="84"/>
      <c r="B35" s="84"/>
      <c r="C35" s="92"/>
      <c r="D35" s="115"/>
      <c r="E35" s="84"/>
      <c r="F35" s="92"/>
      <c r="G35" s="182"/>
      <c r="H35" s="182"/>
      <c r="I35" s="14"/>
      <c r="J35" s="122"/>
      <c r="K35" s="93"/>
      <c r="L35" s="68" t="s">
        <v>113</v>
      </c>
      <c r="M35" s="19" t="s">
        <v>31</v>
      </c>
      <c r="N35" s="56">
        <f>IF(M35="CONFIABLE",15,IF(M35="NO CONFIABLE",0,""))</f>
        <v>15</v>
      </c>
      <c r="O35" s="99"/>
      <c r="P35" s="128"/>
      <c r="Q35" s="100"/>
      <c r="R35" s="184"/>
      <c r="S35" s="102"/>
      <c r="T35" s="104"/>
      <c r="U35" s="115"/>
      <c r="V35" s="118"/>
      <c r="W35" s="79"/>
      <c r="X35" s="96"/>
      <c r="Y35" s="84"/>
      <c r="Z35" s="23" t="s">
        <v>114</v>
      </c>
      <c r="AA35" s="109"/>
      <c r="AB35" s="96"/>
      <c r="AC35" s="79"/>
      <c r="AD35" s="79"/>
      <c r="AE35" s="94"/>
      <c r="AF35" s="96"/>
      <c r="AG35" s="96"/>
      <c r="AH35" s="36" t="s">
        <v>115</v>
      </c>
      <c r="AI35" s="36"/>
      <c r="AJ35" s="36" t="s">
        <v>116</v>
      </c>
      <c r="AK35" s="36" t="s">
        <v>110</v>
      </c>
      <c r="AL35" s="36" t="s">
        <v>117</v>
      </c>
      <c r="AM35" s="36"/>
      <c r="AN35" s="36"/>
      <c r="AO35" s="36" t="s">
        <v>118</v>
      </c>
      <c r="AP35" s="36"/>
    </row>
    <row r="36" spans="1:42" ht="66.75" customHeight="1" x14ac:dyDescent="0.25">
      <c r="A36" s="84"/>
      <c r="B36" s="84"/>
      <c r="C36" s="92"/>
      <c r="D36" s="115"/>
      <c r="E36" s="84"/>
      <c r="F36" s="92"/>
      <c r="G36" s="182"/>
      <c r="H36" s="182"/>
      <c r="I36" s="14"/>
      <c r="J36" s="122"/>
      <c r="K36" s="93"/>
      <c r="L36" s="68" t="s">
        <v>119</v>
      </c>
      <c r="M36" s="19" t="s">
        <v>40</v>
      </c>
      <c r="N36" s="56">
        <f>IF(M36="SE INVESTIGAN Y SE RESUELVEN OPORTUNAMENTE",15,IF(M36="NO SE INVESTIGAN Y SE RESUELVEN OPORTUNAMENTE",0,""))</f>
        <v>0</v>
      </c>
      <c r="O36" s="99"/>
      <c r="P36" s="128"/>
      <c r="Q36" s="100"/>
      <c r="R36" s="184"/>
      <c r="S36" s="102"/>
      <c r="T36" s="104"/>
      <c r="U36" s="115"/>
      <c r="V36" s="118"/>
      <c r="W36" s="79"/>
      <c r="X36" s="96"/>
      <c r="Y36" s="84"/>
      <c r="Z36" s="190" t="s">
        <v>391</v>
      </c>
      <c r="AA36" s="109"/>
      <c r="AB36" s="96"/>
      <c r="AC36" s="79"/>
      <c r="AD36" s="79"/>
      <c r="AE36" s="94"/>
      <c r="AF36" s="96"/>
      <c r="AG36" s="96"/>
      <c r="AH36" s="36" t="s">
        <v>96</v>
      </c>
      <c r="AI36" s="36"/>
      <c r="AJ36" s="36"/>
      <c r="AK36" s="36"/>
      <c r="AL36" s="36"/>
      <c r="AM36" s="36"/>
      <c r="AN36" s="36"/>
      <c r="AO36" s="36" t="s">
        <v>120</v>
      </c>
      <c r="AP36" s="36"/>
    </row>
    <row r="37" spans="1:42" ht="51" customHeight="1" x14ac:dyDescent="0.25">
      <c r="A37" s="85"/>
      <c r="B37" s="85"/>
      <c r="C37" s="86"/>
      <c r="D37" s="116"/>
      <c r="E37" s="85"/>
      <c r="F37" s="86"/>
      <c r="G37" s="183"/>
      <c r="H37" s="183"/>
      <c r="I37" s="14"/>
      <c r="J37" s="122"/>
      <c r="K37" s="216"/>
      <c r="L37" s="69" t="s">
        <v>121</v>
      </c>
      <c r="M37" s="25" t="s">
        <v>50</v>
      </c>
      <c r="N37" s="60">
        <f>IF(M37="COMPLETA",10,IF(M37="INCOMPLETA",5,IF(M37="NO EXISTE",0,"")))</f>
        <v>10</v>
      </c>
      <c r="O37" s="99"/>
      <c r="P37" s="129"/>
      <c r="Q37" s="101"/>
      <c r="R37" s="185"/>
      <c r="S37" s="103"/>
      <c r="T37" s="104"/>
      <c r="U37" s="116"/>
      <c r="V37" s="118"/>
      <c r="W37" s="190"/>
      <c r="X37" s="97"/>
      <c r="Y37" s="85"/>
      <c r="Z37" s="201"/>
      <c r="AA37" s="110"/>
      <c r="AB37" s="97"/>
      <c r="AC37" s="190"/>
      <c r="AD37" s="190"/>
      <c r="AE37" s="95"/>
      <c r="AF37" s="97"/>
      <c r="AG37" s="97"/>
      <c r="AH37" s="36"/>
      <c r="AI37" s="36"/>
      <c r="AJ37" s="36"/>
      <c r="AK37" s="36"/>
      <c r="AL37" s="36"/>
      <c r="AM37" s="36"/>
      <c r="AN37" s="36"/>
      <c r="AO37" s="36" t="s">
        <v>122</v>
      </c>
      <c r="AP37" s="36"/>
    </row>
    <row r="38" spans="1:42" x14ac:dyDescent="0.25">
      <c r="A38" s="80" t="s">
        <v>123</v>
      </c>
      <c r="B38" s="80"/>
      <c r="C38" s="80"/>
      <c r="D38" s="80"/>
      <c r="E38" s="80"/>
      <c r="F38" s="80"/>
      <c r="G38" s="80"/>
      <c r="H38" s="80"/>
      <c r="I38" s="80"/>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36"/>
      <c r="AI38" s="36"/>
      <c r="AJ38" s="36"/>
      <c r="AK38" s="36"/>
      <c r="AL38" s="36"/>
      <c r="AM38" s="36"/>
      <c r="AN38" s="36"/>
      <c r="AO38" s="36" t="s">
        <v>124</v>
      </c>
      <c r="AP38" s="36"/>
    </row>
    <row r="39" spans="1:42" ht="30" customHeight="1" x14ac:dyDescent="0.25">
      <c r="A39" s="88" t="s">
        <v>125</v>
      </c>
      <c r="B39" s="88"/>
      <c r="C39" s="88"/>
      <c r="D39" s="88"/>
      <c r="E39" s="88"/>
      <c r="F39" s="88"/>
      <c r="G39" s="88"/>
      <c r="H39" s="88"/>
      <c r="I39" s="88"/>
      <c r="J39" s="88"/>
      <c r="K39" s="88"/>
      <c r="L39" s="88"/>
      <c r="M39" s="88"/>
      <c r="N39" s="88"/>
      <c r="O39" s="88"/>
      <c r="P39" s="88"/>
      <c r="Q39" s="88"/>
      <c r="R39" s="88"/>
      <c r="S39" s="88"/>
      <c r="T39" s="88"/>
      <c r="U39" s="88"/>
      <c r="V39" s="88"/>
      <c r="W39" s="88"/>
      <c r="X39" s="88"/>
      <c r="Y39" s="88"/>
      <c r="Z39" s="88"/>
      <c r="AA39" s="88"/>
      <c r="AB39" s="88"/>
      <c r="AC39" s="88"/>
      <c r="AD39" s="88"/>
      <c r="AE39" s="88"/>
      <c r="AF39" s="88"/>
      <c r="AG39" s="88"/>
      <c r="AH39" s="36"/>
      <c r="AI39" s="36"/>
      <c r="AJ39" s="36"/>
      <c r="AK39" s="36"/>
      <c r="AL39" s="36"/>
      <c r="AM39" s="36"/>
      <c r="AN39" s="36"/>
      <c r="AO39" s="36" t="s">
        <v>126</v>
      </c>
      <c r="AP39" s="36"/>
    </row>
    <row r="40" spans="1:42" ht="30" customHeight="1" x14ac:dyDescent="0.25">
      <c r="A40" s="89" t="s">
        <v>127</v>
      </c>
      <c r="B40" s="89"/>
      <c r="C40" s="89" t="s">
        <v>128</v>
      </c>
      <c r="D40" s="89"/>
      <c r="E40" s="89"/>
      <c r="F40" s="89"/>
      <c r="G40" s="89"/>
      <c r="H40" s="89"/>
      <c r="I40" s="89"/>
      <c r="J40" s="89"/>
      <c r="K40" s="89"/>
      <c r="L40" s="89"/>
      <c r="M40" s="89"/>
      <c r="N40" s="89"/>
      <c r="O40" s="89"/>
      <c r="P40" s="89"/>
      <c r="Q40" s="89"/>
      <c r="R40" s="89"/>
      <c r="S40" s="89"/>
      <c r="T40" s="89"/>
      <c r="U40" s="89"/>
      <c r="V40" s="89"/>
      <c r="W40" s="89"/>
      <c r="X40" s="89"/>
      <c r="Y40" s="89"/>
      <c r="Z40" s="90" t="s">
        <v>129</v>
      </c>
      <c r="AA40" s="90"/>
      <c r="AB40" s="90"/>
      <c r="AC40" s="90"/>
      <c r="AD40" s="91" t="s">
        <v>130</v>
      </c>
      <c r="AE40" s="91"/>
      <c r="AF40" s="91"/>
      <c r="AG40" s="91"/>
      <c r="AH40" s="36"/>
      <c r="AI40" s="36"/>
      <c r="AJ40" s="36"/>
      <c r="AK40" s="36"/>
      <c r="AL40" s="36"/>
      <c r="AM40" s="36"/>
      <c r="AN40" s="36"/>
      <c r="AO40" s="36" t="s">
        <v>131</v>
      </c>
      <c r="AP40" s="36"/>
    </row>
    <row r="41" spans="1:42" ht="30" customHeight="1" x14ac:dyDescent="0.25">
      <c r="A41" s="73">
        <v>1</v>
      </c>
      <c r="B41" s="74"/>
      <c r="C41" s="80" t="s">
        <v>392</v>
      </c>
      <c r="D41" s="80"/>
      <c r="E41" s="80"/>
      <c r="F41" s="80"/>
      <c r="G41" s="80"/>
      <c r="H41" s="80"/>
      <c r="I41" s="80"/>
      <c r="J41" s="80"/>
      <c r="K41" s="80"/>
      <c r="L41" s="80"/>
      <c r="M41" s="80"/>
      <c r="N41" s="80"/>
      <c r="O41" s="80"/>
      <c r="P41" s="80"/>
      <c r="Q41" s="80"/>
      <c r="R41" s="80"/>
      <c r="S41" s="80"/>
      <c r="T41" s="80"/>
      <c r="U41" s="80"/>
      <c r="V41" s="80"/>
      <c r="W41" s="80"/>
      <c r="X41" s="80"/>
      <c r="Y41" s="80"/>
      <c r="Z41" s="81">
        <v>43861</v>
      </c>
      <c r="AA41" s="77"/>
      <c r="AB41" s="77"/>
      <c r="AC41" s="78"/>
      <c r="AD41" s="82"/>
      <c r="AE41" s="83"/>
      <c r="AF41" s="83"/>
      <c r="AG41" s="83"/>
      <c r="AH41" s="27"/>
      <c r="AI41" s="27"/>
      <c r="AJ41" s="27"/>
      <c r="AK41" s="27"/>
      <c r="AL41" s="27"/>
      <c r="AM41" s="27"/>
      <c r="AN41" s="27"/>
      <c r="AO41" s="36" t="s">
        <v>134</v>
      </c>
      <c r="AP41" s="27"/>
    </row>
    <row r="42" spans="1:42" ht="30" customHeight="1" x14ac:dyDescent="0.25">
      <c r="A42" s="73" t="s">
        <v>132</v>
      </c>
      <c r="B42" s="74"/>
      <c r="C42" s="75"/>
      <c r="D42" s="75"/>
      <c r="E42" s="75"/>
      <c r="F42" s="75"/>
      <c r="G42" s="75"/>
      <c r="H42" s="75"/>
      <c r="I42" s="75"/>
      <c r="J42" s="75"/>
      <c r="K42" s="75"/>
      <c r="L42" s="75"/>
      <c r="M42" s="75"/>
      <c r="N42" s="75"/>
      <c r="O42" s="75"/>
      <c r="P42" s="75"/>
      <c r="Q42" s="75"/>
      <c r="R42" s="75"/>
      <c r="S42" s="75"/>
      <c r="T42" s="75"/>
      <c r="U42" s="75"/>
      <c r="V42" s="75"/>
      <c r="W42" s="75"/>
      <c r="X42" s="75"/>
      <c r="Y42" s="75"/>
      <c r="Z42" s="76"/>
      <c r="AA42" s="77"/>
      <c r="AB42" s="77"/>
      <c r="AC42" s="78"/>
      <c r="AD42" s="79"/>
      <c r="AE42" s="79"/>
      <c r="AF42" s="79"/>
      <c r="AG42" s="79"/>
      <c r="AH42" s="27"/>
      <c r="AI42" s="27"/>
      <c r="AJ42" s="27"/>
      <c r="AK42" s="27"/>
      <c r="AL42" s="27"/>
      <c r="AM42" s="27"/>
      <c r="AN42" s="27"/>
      <c r="AO42" s="36" t="s">
        <v>135</v>
      </c>
      <c r="AP42" s="27"/>
    </row>
    <row r="43" spans="1:42" ht="30" customHeight="1" x14ac:dyDescent="0.25">
      <c r="A43" s="73" t="s">
        <v>132</v>
      </c>
      <c r="B43" s="74"/>
      <c r="C43" s="75"/>
      <c r="D43" s="75"/>
      <c r="E43" s="75"/>
      <c r="F43" s="75"/>
      <c r="G43" s="75"/>
      <c r="H43" s="75"/>
      <c r="I43" s="75"/>
      <c r="J43" s="75"/>
      <c r="K43" s="75"/>
      <c r="L43" s="75"/>
      <c r="M43" s="75"/>
      <c r="N43" s="75"/>
      <c r="O43" s="75"/>
      <c r="P43" s="75"/>
      <c r="Q43" s="75"/>
      <c r="R43" s="75"/>
      <c r="S43" s="75"/>
      <c r="T43" s="75"/>
      <c r="U43" s="75"/>
      <c r="V43" s="75"/>
      <c r="W43" s="75"/>
      <c r="X43" s="75"/>
      <c r="Y43" s="75"/>
      <c r="Z43" s="76"/>
      <c r="AA43" s="77"/>
      <c r="AB43" s="77"/>
      <c r="AC43" s="78"/>
      <c r="AD43" s="79"/>
      <c r="AE43" s="79"/>
      <c r="AF43" s="79"/>
      <c r="AG43" s="79"/>
      <c r="AH43" s="27"/>
      <c r="AI43" s="27"/>
      <c r="AJ43" s="27"/>
      <c r="AK43" s="27"/>
      <c r="AL43" s="27"/>
      <c r="AM43" s="27"/>
      <c r="AN43" s="27"/>
      <c r="AO43" s="36" t="s">
        <v>136</v>
      </c>
      <c r="AP43" s="27"/>
    </row>
  </sheetData>
  <mergeCells count="204">
    <mergeCell ref="AF3:AG3"/>
    <mergeCell ref="AD4:AE4"/>
    <mergeCell ref="AF4:AG4"/>
    <mergeCell ref="A5:B5"/>
    <mergeCell ref="C5:F5"/>
    <mergeCell ref="G5:L5"/>
    <mergeCell ref="M5:V5"/>
    <mergeCell ref="Z5:AA5"/>
    <mergeCell ref="AF5:AG5"/>
    <mergeCell ref="A1:A4"/>
    <mergeCell ref="B1:E2"/>
    <mergeCell ref="F1:AC2"/>
    <mergeCell ref="AD1:AE1"/>
    <mergeCell ref="AF1:AG1"/>
    <mergeCell ref="AD2:AE2"/>
    <mergeCell ref="AF2:AG2"/>
    <mergeCell ref="B3:E4"/>
    <mergeCell ref="F3:AC4"/>
    <mergeCell ref="AD3:AE3"/>
    <mergeCell ref="A6:F6"/>
    <mergeCell ref="G6:AB6"/>
    <mergeCell ref="AC6:AC9"/>
    <mergeCell ref="AD6:AG8"/>
    <mergeCell ref="A7:A9"/>
    <mergeCell ref="B7:B9"/>
    <mergeCell ref="C7:C9"/>
    <mergeCell ref="D7:D9"/>
    <mergeCell ref="E7:E9"/>
    <mergeCell ref="F7:F9"/>
    <mergeCell ref="G7:J7"/>
    <mergeCell ref="K7:T7"/>
    <mergeCell ref="U7:AB7"/>
    <mergeCell ref="G8:J8"/>
    <mergeCell ref="K8:K9"/>
    <mergeCell ref="L8:L9"/>
    <mergeCell ref="M8:M9"/>
    <mergeCell ref="N8:N9"/>
    <mergeCell ref="O8:O9"/>
    <mergeCell ref="P8:P9"/>
    <mergeCell ref="W8:W9"/>
    <mergeCell ref="X8:X9"/>
    <mergeCell ref="Y8:AB8"/>
    <mergeCell ref="A10:A37"/>
    <mergeCell ref="B10:B37"/>
    <mergeCell ref="C10:C16"/>
    <mergeCell ref="D10:D16"/>
    <mergeCell ref="E10:E16"/>
    <mergeCell ref="F10:F16"/>
    <mergeCell ref="G10:G16"/>
    <mergeCell ref="Q8:Q9"/>
    <mergeCell ref="R8:R9"/>
    <mergeCell ref="S8:S9"/>
    <mergeCell ref="T8:T9"/>
    <mergeCell ref="U8:U9"/>
    <mergeCell ref="V8:V9"/>
    <mergeCell ref="AG10:AG16"/>
    <mergeCell ref="O13:O16"/>
    <mergeCell ref="Q13:Q16"/>
    <mergeCell ref="R13:R16"/>
    <mergeCell ref="S13:S16"/>
    <mergeCell ref="T13:T16"/>
    <mergeCell ref="AF13:AF16"/>
    <mergeCell ref="X10:X16"/>
    <mergeCell ref="Y10:Y16"/>
    <mergeCell ref="Z10:Z13"/>
    <mergeCell ref="AA10:AA16"/>
    <mergeCell ref="AB10:AB16"/>
    <mergeCell ref="AC10:AC16"/>
    <mergeCell ref="Z15:Z16"/>
    <mergeCell ref="R10:R12"/>
    <mergeCell ref="S10:S11"/>
    <mergeCell ref="T10:T11"/>
    <mergeCell ref="U10:U16"/>
    <mergeCell ref="V10:V16"/>
    <mergeCell ref="W10:W16"/>
    <mergeCell ref="O10:O12"/>
    <mergeCell ref="P10:P16"/>
    <mergeCell ref="Q10:Q12"/>
    <mergeCell ref="C17:C23"/>
    <mergeCell ref="D17:D23"/>
    <mergeCell ref="E17:E23"/>
    <mergeCell ref="F17:F23"/>
    <mergeCell ref="G17:G23"/>
    <mergeCell ref="H17:H23"/>
    <mergeCell ref="AD10:AD16"/>
    <mergeCell ref="AE10:AE16"/>
    <mergeCell ref="AF10:AF12"/>
    <mergeCell ref="H10:H16"/>
    <mergeCell ref="J10:J16"/>
    <mergeCell ref="K10:K16"/>
    <mergeCell ref="U17:U23"/>
    <mergeCell ref="V17:V23"/>
    <mergeCell ref="W17:W23"/>
    <mergeCell ref="X17:X23"/>
    <mergeCell ref="J17:J23"/>
    <mergeCell ref="K17:K23"/>
    <mergeCell ref="O17:O19"/>
    <mergeCell ref="P17:P23"/>
    <mergeCell ref="Q17:Q19"/>
    <mergeCell ref="R17:R19"/>
    <mergeCell ref="C24:C30"/>
    <mergeCell ref="D24:D30"/>
    <mergeCell ref="E24:E30"/>
    <mergeCell ref="F24:F30"/>
    <mergeCell ref="G24:G30"/>
    <mergeCell ref="H24:H30"/>
    <mergeCell ref="AE17:AE23"/>
    <mergeCell ref="AF17:AF19"/>
    <mergeCell ref="AG17:AG23"/>
    <mergeCell ref="O20:O23"/>
    <mergeCell ref="Q20:Q23"/>
    <mergeCell ref="R20:R23"/>
    <mergeCell ref="S20:S23"/>
    <mergeCell ref="T20:T23"/>
    <mergeCell ref="AF20:AF23"/>
    <mergeCell ref="Z22:Z23"/>
    <mergeCell ref="Y17:Y23"/>
    <mergeCell ref="Z17:Z20"/>
    <mergeCell ref="AA17:AA23"/>
    <mergeCell ref="AB17:AB23"/>
    <mergeCell ref="AC17:AC23"/>
    <mergeCell ref="AD17:AD23"/>
    <mergeCell ref="S17:S18"/>
    <mergeCell ref="T17:T18"/>
    <mergeCell ref="U24:U30"/>
    <mergeCell ref="V24:V30"/>
    <mergeCell ref="W24:W30"/>
    <mergeCell ref="X24:X30"/>
    <mergeCell ref="J24:J30"/>
    <mergeCell ref="K24:K30"/>
    <mergeCell ref="O24:O26"/>
    <mergeCell ref="P24:P30"/>
    <mergeCell ref="Q24:Q26"/>
    <mergeCell ref="R24:R26"/>
    <mergeCell ref="C31:C37"/>
    <mergeCell ref="D31:D37"/>
    <mergeCell ref="E31:E37"/>
    <mergeCell ref="F31:F37"/>
    <mergeCell ref="G31:G37"/>
    <mergeCell ref="H31:H37"/>
    <mergeCell ref="AE24:AE30"/>
    <mergeCell ref="AF24:AF26"/>
    <mergeCell ref="AG24:AG30"/>
    <mergeCell ref="O27:O30"/>
    <mergeCell ref="Q27:Q30"/>
    <mergeCell ref="R27:R30"/>
    <mergeCell ref="S27:S30"/>
    <mergeCell ref="T27:T30"/>
    <mergeCell ref="AF27:AF30"/>
    <mergeCell ref="Z29:Z30"/>
    <mergeCell ref="Y24:Y30"/>
    <mergeCell ref="Z24:Z27"/>
    <mergeCell ref="AA24:AA30"/>
    <mergeCell ref="AB24:AB30"/>
    <mergeCell ref="AC24:AC30"/>
    <mergeCell ref="AD24:AD30"/>
    <mergeCell ref="S24:S25"/>
    <mergeCell ref="T24:T25"/>
    <mergeCell ref="U31:U37"/>
    <mergeCell ref="V31:V37"/>
    <mergeCell ref="W31:W37"/>
    <mergeCell ref="X31:X37"/>
    <mergeCell ref="J31:J37"/>
    <mergeCell ref="K31:K37"/>
    <mergeCell ref="O31:O33"/>
    <mergeCell ref="P31:P37"/>
    <mergeCell ref="Q31:Q33"/>
    <mergeCell ref="R31:R33"/>
    <mergeCell ref="A38:AG38"/>
    <mergeCell ref="A39:AG39"/>
    <mergeCell ref="A40:B40"/>
    <mergeCell ref="C40:Y40"/>
    <mergeCell ref="Z40:AC40"/>
    <mergeCell ref="AD40:AG40"/>
    <mergeCell ref="AE31:AE37"/>
    <mergeCell ref="AF31:AF33"/>
    <mergeCell ref="AG31:AG37"/>
    <mergeCell ref="O34:O37"/>
    <mergeCell ref="Q34:Q37"/>
    <mergeCell ref="R34:R37"/>
    <mergeCell ref="S34:S37"/>
    <mergeCell ref="T34:T37"/>
    <mergeCell ref="AF34:AF37"/>
    <mergeCell ref="Z36:Z37"/>
    <mergeCell ref="Y31:Y37"/>
    <mergeCell ref="Z31:Z34"/>
    <mergeCell ref="AA31:AA37"/>
    <mergeCell ref="AB31:AB37"/>
    <mergeCell ref="AC31:AC37"/>
    <mergeCell ref="AD31:AD37"/>
    <mergeCell ref="S31:S32"/>
    <mergeCell ref="T31:T32"/>
    <mergeCell ref="A43:B43"/>
    <mergeCell ref="C43:Y43"/>
    <mergeCell ref="Z43:AC43"/>
    <mergeCell ref="AD43:AG43"/>
    <mergeCell ref="A41:B41"/>
    <mergeCell ref="C41:Y41"/>
    <mergeCell ref="Z41:AC41"/>
    <mergeCell ref="AD41:AG41"/>
    <mergeCell ref="A42:B42"/>
    <mergeCell ref="C42:Y42"/>
    <mergeCell ref="Z42:AC42"/>
    <mergeCell ref="AD42:AG42"/>
  </mergeCells>
  <conditionalFormatting sqref="U10:U16">
    <cfRule type="containsText" dxfId="47" priority="29" operator="containsText" text="EXTREMO">
      <formula>NOT(ISERROR(SEARCH("EXTREMO",U10)))</formula>
    </cfRule>
    <cfRule type="containsText" dxfId="46" priority="30" operator="containsText" text="MODERADO">
      <formula>NOT(ISERROR(SEARCH("MODERADO",U10)))</formula>
    </cfRule>
    <cfRule type="containsText" dxfId="45" priority="31" operator="containsText" text="ALTO">
      <formula>NOT(ISERROR(SEARCH("ALTO",U10)))</formula>
    </cfRule>
    <cfRule type="containsText" dxfId="44" priority="32" operator="containsText" text="BAJO">
      <formula>NOT(ISERROR(SEARCH("BAJO",U10)))</formula>
    </cfRule>
  </conditionalFormatting>
  <conditionalFormatting sqref="J10:J16">
    <cfRule type="containsText" dxfId="43" priority="25" operator="containsText" text="EXTREMO">
      <formula>NOT(ISERROR(SEARCH("EXTREMO",J10)))</formula>
    </cfRule>
    <cfRule type="containsText" dxfId="42" priority="26" operator="containsText" text="ALTO">
      <formula>NOT(ISERROR(SEARCH("ALTO",J10)))</formula>
    </cfRule>
    <cfRule type="containsText" dxfId="41" priority="27" operator="containsText" text="MODERADO">
      <formula>NOT(ISERROR(SEARCH("MODERADO",J10)))</formula>
    </cfRule>
    <cfRule type="containsText" dxfId="40" priority="28" operator="containsText" text="BAJO">
      <formula>NOT(ISERROR(SEARCH("BAJO",J10)))</formula>
    </cfRule>
  </conditionalFormatting>
  <conditionalFormatting sqref="U17:U23">
    <cfRule type="containsText" dxfId="39" priority="21" operator="containsText" text="EXTREMO">
      <formula>NOT(ISERROR(SEARCH("EXTREMO",U17)))</formula>
    </cfRule>
    <cfRule type="containsText" dxfId="38" priority="22" operator="containsText" text="MODERADO">
      <formula>NOT(ISERROR(SEARCH("MODERADO",U17)))</formula>
    </cfRule>
    <cfRule type="containsText" dxfId="37" priority="23" operator="containsText" text="ALTO">
      <formula>NOT(ISERROR(SEARCH("ALTO",U17)))</formula>
    </cfRule>
    <cfRule type="containsText" dxfId="36" priority="24" operator="containsText" text="BAJO">
      <formula>NOT(ISERROR(SEARCH("BAJO",U17)))</formula>
    </cfRule>
  </conditionalFormatting>
  <conditionalFormatting sqref="J17:J23">
    <cfRule type="containsText" dxfId="35" priority="17" operator="containsText" text="EXTREMO">
      <formula>NOT(ISERROR(SEARCH("EXTREMO",J17)))</formula>
    </cfRule>
    <cfRule type="containsText" dxfId="34" priority="18" operator="containsText" text="ALTO">
      <formula>NOT(ISERROR(SEARCH("ALTO",J17)))</formula>
    </cfRule>
    <cfRule type="containsText" dxfId="33" priority="19" operator="containsText" text="MODERADO">
      <formula>NOT(ISERROR(SEARCH("MODERADO",J17)))</formula>
    </cfRule>
    <cfRule type="containsText" dxfId="32" priority="20" operator="containsText" text="BAJO">
      <formula>NOT(ISERROR(SEARCH("BAJO",J17)))</formula>
    </cfRule>
  </conditionalFormatting>
  <conditionalFormatting sqref="U24:U30">
    <cfRule type="containsText" dxfId="31" priority="13" operator="containsText" text="EXTREMO">
      <formula>NOT(ISERROR(SEARCH("EXTREMO",U24)))</formula>
    </cfRule>
    <cfRule type="containsText" dxfId="30" priority="14" operator="containsText" text="MODERADO">
      <formula>NOT(ISERROR(SEARCH("MODERADO",U24)))</formula>
    </cfRule>
    <cfRule type="containsText" dxfId="29" priority="15" operator="containsText" text="ALTO">
      <formula>NOT(ISERROR(SEARCH("ALTO",U24)))</formula>
    </cfRule>
    <cfRule type="containsText" dxfId="28" priority="16" operator="containsText" text="BAJO">
      <formula>NOT(ISERROR(SEARCH("BAJO",U24)))</formula>
    </cfRule>
  </conditionalFormatting>
  <conditionalFormatting sqref="J24:J30">
    <cfRule type="containsText" dxfId="27" priority="9" operator="containsText" text="EXTREMO">
      <formula>NOT(ISERROR(SEARCH("EXTREMO",J24)))</formula>
    </cfRule>
    <cfRule type="containsText" dxfId="26" priority="10" operator="containsText" text="ALTO">
      <formula>NOT(ISERROR(SEARCH("ALTO",J24)))</formula>
    </cfRule>
    <cfRule type="containsText" dxfId="25" priority="11" operator="containsText" text="MODERADO">
      <formula>NOT(ISERROR(SEARCH("MODERADO",J24)))</formula>
    </cfRule>
    <cfRule type="containsText" dxfId="24" priority="12" operator="containsText" text="BAJO">
      <formula>NOT(ISERROR(SEARCH("BAJO",J24)))</formula>
    </cfRule>
  </conditionalFormatting>
  <conditionalFormatting sqref="U31:U37">
    <cfRule type="containsText" dxfId="23" priority="5" operator="containsText" text="EXTREMO">
      <formula>NOT(ISERROR(SEARCH("EXTREMO",U31)))</formula>
    </cfRule>
    <cfRule type="containsText" dxfId="22" priority="6" operator="containsText" text="MODERADO">
      <formula>NOT(ISERROR(SEARCH("MODERADO",U31)))</formula>
    </cfRule>
    <cfRule type="containsText" dxfId="21" priority="7" operator="containsText" text="ALTO">
      <formula>NOT(ISERROR(SEARCH("ALTO",U31)))</formula>
    </cfRule>
    <cfRule type="containsText" dxfId="20" priority="8" operator="containsText" text="BAJO">
      <formula>NOT(ISERROR(SEARCH("BAJO",U31)))</formula>
    </cfRule>
  </conditionalFormatting>
  <conditionalFormatting sqref="J31:J37">
    <cfRule type="containsText" dxfId="19" priority="1" operator="containsText" text="EXTREMO">
      <formula>NOT(ISERROR(SEARCH("EXTREMO",J31)))</formula>
    </cfRule>
    <cfRule type="containsText" dxfId="18" priority="2" operator="containsText" text="ALTO">
      <formula>NOT(ISERROR(SEARCH("ALTO",J31)))</formula>
    </cfRule>
    <cfRule type="containsText" dxfId="17" priority="3" operator="containsText" text="MODERADO">
      <formula>NOT(ISERROR(SEARCH("MODERADO",J31)))</formula>
    </cfRule>
    <cfRule type="containsText" dxfId="16" priority="4" operator="containsText" text="BAJO">
      <formula>NOT(ISERROR(SEARCH("BAJO",J31)))</formula>
    </cfRule>
  </conditionalFormatting>
  <dataValidations count="15">
    <dataValidation type="list" allowBlank="1" showInputMessage="1" showErrorMessage="1" sqref="G10:G37" xr:uid="{6E0844CB-E859-48C9-AFF0-A458BD072DF4}">
      <formula1>$AL$1:$AL$5</formula1>
    </dataValidation>
    <dataValidation type="list" allowBlank="1" showInputMessage="1" showErrorMessage="1" sqref="H10:H37" xr:uid="{444C81D0-812A-4796-BFD2-955F3B8103B4}">
      <formula1>$AL$10:$AL$12</formula1>
    </dataValidation>
    <dataValidation type="list" allowBlank="1" showInputMessage="1" showErrorMessage="1" sqref="M16 M23 M30 M37" xr:uid="{A4FADCE5-C726-4B3B-BD43-4EEA8EF81E07}">
      <formula1>$AH$7:$AJ$7</formula1>
    </dataValidation>
    <dataValidation type="list" allowBlank="1" showInputMessage="1" showErrorMessage="1" sqref="M10 M17 M24 M31" xr:uid="{6EA2F3F9-0B91-478F-9D70-8FFA168929B1}">
      <formula1>$AH$2:$AH$3</formula1>
    </dataValidation>
    <dataValidation type="list" allowBlank="1" showInputMessage="1" showErrorMessage="1" sqref="M11 M18 M25 M32" xr:uid="{C0755D08-43B9-4A13-ADC6-10F964AA1474}">
      <formula1>$AH$4:$AI$4</formula1>
    </dataValidation>
    <dataValidation type="list" allowBlank="1" showInputMessage="1" showErrorMessage="1" sqref="M12 M19 M26 M33" xr:uid="{6450FF49-C8D8-4A12-BDD9-EA4358453BC6}">
      <formula1>#REF!</formula1>
    </dataValidation>
    <dataValidation type="list" allowBlank="1" showInputMessage="1" showErrorMessage="1" sqref="M14 M21 M28 M35" xr:uid="{18955032-B6D6-46DE-9C0E-34AF5DE651D0}">
      <formula1>$AH$5:$AI$5</formula1>
    </dataValidation>
    <dataValidation type="list" allowBlank="1" showInputMessage="1" showErrorMessage="1" sqref="M15 M22 M29 M36" xr:uid="{40076D11-B483-439E-B19B-C8EAAEF5C954}">
      <formula1>$AH$6:$AI$6</formula1>
    </dataValidation>
    <dataValidation type="list" allowBlank="1" showInputMessage="1" showErrorMessage="1" sqref="P10 P17 P24 P31" xr:uid="{2A4BE611-9890-4D8A-A119-2EA01DDF2CA4}">
      <formula1>$AH$8:$AJ$8</formula1>
    </dataValidation>
    <dataValidation type="list" allowBlank="1" showInputMessage="1" showErrorMessage="1" sqref="V10:V37" xr:uid="{192BDF64-C705-452C-920F-8F5DE5D0C81B}">
      <formula1>$AI$12:$AK$12</formula1>
    </dataValidation>
    <dataValidation type="list" allowBlank="1" showInputMessage="1" showErrorMessage="1" sqref="D10:D37" xr:uid="{CD71BFEA-0B8A-4580-B374-233258E27ED6}">
      <formula1>$AJ$13:$AK$13</formula1>
    </dataValidation>
    <dataValidation type="list" allowBlank="1" showInputMessage="1" showErrorMessage="1" sqref="T10 S10:S11 T17 S17:S18 T24 S24:S25 T31 S31:S32" xr:uid="{10A7D1FB-A978-4DCD-8BC1-06B3ECEB1D97}">
      <formula1>$AH$13:$AH$15</formula1>
    </dataValidation>
    <dataValidation type="list" allowBlank="1" showInputMessage="1" showErrorMessage="1" sqref="AA10:AA37" xr:uid="{8CF8528D-A07E-4909-8DE6-EC28CE95667F}">
      <formula1>$AN$10:$AN$11</formula1>
    </dataValidation>
    <dataValidation type="list" allowBlank="1" showInputMessage="1" showErrorMessage="1" sqref="M13 M20 M27 M34" xr:uid="{19FD13DE-A9E3-4EC4-9191-B48459CC25D5}">
      <formula1>$AJ$14:$AL$14</formula1>
    </dataValidation>
    <dataValidation type="list" allowBlank="1" showInputMessage="1" showErrorMessage="1" sqref="U10:U37" xr:uid="{B842F96D-2DD9-42BD-998C-74A486608754}">
      <formula1>$AO$8:$AO$49</formula1>
    </dataValidation>
  </dataValidation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0C7CD-284D-4B5A-916A-9CB9A9F0724F}">
  <dimension ref="A1:AP26"/>
  <sheetViews>
    <sheetView topLeftCell="A6" zoomScale="73" zoomScaleNormal="73" workbookViewId="0">
      <selection activeCell="B10" sqref="B10:B16"/>
    </sheetView>
  </sheetViews>
  <sheetFormatPr baseColWidth="10" defaultRowHeight="15" x14ac:dyDescent="0.25"/>
  <cols>
    <col min="1" max="6" width="32.5703125" style="34" customWidth="1"/>
    <col min="7" max="8" width="20.85546875" style="34" customWidth="1"/>
    <col min="9" max="9" width="20.85546875" style="34" hidden="1" customWidth="1"/>
    <col min="10" max="10" width="25.42578125" style="34" customWidth="1"/>
    <col min="11" max="11" width="59.140625" style="34" customWidth="1"/>
    <col min="12" max="12" width="53.7109375" style="34" customWidth="1"/>
    <col min="13" max="13" width="24.140625" style="34" bestFit="1" customWidth="1"/>
    <col min="14" max="14" width="0" style="34" hidden="1" customWidth="1"/>
    <col min="15" max="17" width="17.42578125" style="34" customWidth="1"/>
    <col min="18" max="18" width="19.7109375" style="34" customWidth="1"/>
    <col min="19" max="21" width="25.140625" style="34" customWidth="1"/>
    <col min="22" max="22" width="16.5703125" style="34" customWidth="1"/>
    <col min="23" max="31" width="25.42578125" style="34" customWidth="1"/>
    <col min="32" max="33" width="34.85546875" style="34" customWidth="1"/>
    <col min="34" max="41" width="11.42578125" style="34" hidden="1" customWidth="1"/>
    <col min="42" max="42" width="0" style="34" hidden="1" customWidth="1"/>
    <col min="43" max="16384" width="11.42578125" style="34"/>
  </cols>
  <sheetData>
    <row r="1" spans="1:42" ht="27" customHeight="1" x14ac:dyDescent="0.25">
      <c r="A1" s="91"/>
      <c r="B1" s="174" t="s">
        <v>0</v>
      </c>
      <c r="C1" s="175"/>
      <c r="D1" s="175"/>
      <c r="E1" s="176"/>
      <c r="F1" s="425" t="s">
        <v>1</v>
      </c>
      <c r="G1" s="426"/>
      <c r="H1" s="426"/>
      <c r="I1" s="426"/>
      <c r="J1" s="426"/>
      <c r="K1" s="426"/>
      <c r="L1" s="426"/>
      <c r="M1" s="426"/>
      <c r="N1" s="426"/>
      <c r="O1" s="426"/>
      <c r="P1" s="426"/>
      <c r="Q1" s="426"/>
      <c r="R1" s="426"/>
      <c r="S1" s="426"/>
      <c r="T1" s="426"/>
      <c r="U1" s="426"/>
      <c r="V1" s="426"/>
      <c r="W1" s="426"/>
      <c r="X1" s="426"/>
      <c r="Y1" s="426"/>
      <c r="Z1" s="426"/>
      <c r="AA1" s="426"/>
      <c r="AB1" s="426"/>
      <c r="AC1" s="427"/>
      <c r="AD1" s="159" t="s">
        <v>2</v>
      </c>
      <c r="AE1" s="160"/>
      <c r="AF1" s="159" t="s">
        <v>147</v>
      </c>
      <c r="AG1" s="160"/>
      <c r="AH1" s="36"/>
      <c r="AI1" s="36"/>
      <c r="AJ1" s="36"/>
      <c r="AK1" s="36" t="s">
        <v>3</v>
      </c>
      <c r="AL1" s="36" t="s">
        <v>9</v>
      </c>
      <c r="AM1" s="36"/>
      <c r="AN1" s="36" t="s">
        <v>5</v>
      </c>
      <c r="AO1" s="36"/>
      <c r="AP1" s="36"/>
    </row>
    <row r="2" spans="1:42" ht="27" customHeight="1" x14ac:dyDescent="0.25">
      <c r="A2" s="91"/>
      <c r="B2" s="177"/>
      <c r="C2" s="178"/>
      <c r="D2" s="178"/>
      <c r="E2" s="179"/>
      <c r="F2" s="428"/>
      <c r="G2" s="429"/>
      <c r="H2" s="429"/>
      <c r="I2" s="429"/>
      <c r="J2" s="429"/>
      <c r="K2" s="429"/>
      <c r="L2" s="429"/>
      <c r="M2" s="429"/>
      <c r="N2" s="429"/>
      <c r="O2" s="429"/>
      <c r="P2" s="429"/>
      <c r="Q2" s="429"/>
      <c r="R2" s="429"/>
      <c r="S2" s="429"/>
      <c r="T2" s="429"/>
      <c r="U2" s="429"/>
      <c r="V2" s="429"/>
      <c r="W2" s="429"/>
      <c r="X2" s="429"/>
      <c r="Y2" s="429"/>
      <c r="Z2" s="429"/>
      <c r="AA2" s="429"/>
      <c r="AB2" s="429"/>
      <c r="AC2" s="430"/>
      <c r="AD2" s="159" t="s">
        <v>6</v>
      </c>
      <c r="AE2" s="160"/>
      <c r="AF2" s="180" t="s">
        <v>149</v>
      </c>
      <c r="AG2" s="181"/>
      <c r="AH2" s="36" t="s">
        <v>7</v>
      </c>
      <c r="AI2" s="36" t="s">
        <v>8</v>
      </c>
      <c r="AJ2" s="36"/>
      <c r="AK2" s="36"/>
      <c r="AL2" s="36" t="s">
        <v>16</v>
      </c>
      <c r="AM2" s="36"/>
      <c r="AN2" s="36" t="s">
        <v>10</v>
      </c>
      <c r="AO2" s="36"/>
      <c r="AP2" s="36"/>
    </row>
    <row r="3" spans="1:42" ht="27" customHeight="1" x14ac:dyDescent="0.25">
      <c r="A3" s="91"/>
      <c r="B3" s="174" t="s">
        <v>11</v>
      </c>
      <c r="C3" s="175"/>
      <c r="D3" s="175"/>
      <c r="E3" s="176"/>
      <c r="F3" s="425" t="s">
        <v>12</v>
      </c>
      <c r="G3" s="426"/>
      <c r="H3" s="426"/>
      <c r="I3" s="426"/>
      <c r="J3" s="426"/>
      <c r="K3" s="426"/>
      <c r="L3" s="426"/>
      <c r="M3" s="426"/>
      <c r="N3" s="426"/>
      <c r="O3" s="426"/>
      <c r="P3" s="426"/>
      <c r="Q3" s="426"/>
      <c r="R3" s="426"/>
      <c r="S3" s="426"/>
      <c r="T3" s="426"/>
      <c r="U3" s="426"/>
      <c r="V3" s="426"/>
      <c r="W3" s="426"/>
      <c r="X3" s="426"/>
      <c r="Y3" s="426"/>
      <c r="Z3" s="426"/>
      <c r="AA3" s="426"/>
      <c r="AB3" s="426"/>
      <c r="AC3" s="427"/>
      <c r="AD3" s="159" t="s">
        <v>13</v>
      </c>
      <c r="AE3" s="160"/>
      <c r="AF3" s="159" t="s">
        <v>148</v>
      </c>
      <c r="AG3" s="160"/>
      <c r="AH3" s="36" t="s">
        <v>14</v>
      </c>
      <c r="AI3" s="36" t="s">
        <v>15</v>
      </c>
      <c r="AJ3" s="36"/>
      <c r="AK3" s="36"/>
      <c r="AL3" s="36" t="s">
        <v>22</v>
      </c>
      <c r="AM3" s="36"/>
      <c r="AN3" s="36" t="s">
        <v>17</v>
      </c>
      <c r="AO3" s="36"/>
      <c r="AP3" s="36"/>
    </row>
    <row r="4" spans="1:42" ht="27" customHeight="1" x14ac:dyDescent="0.25">
      <c r="A4" s="91"/>
      <c r="B4" s="177"/>
      <c r="C4" s="178"/>
      <c r="D4" s="178"/>
      <c r="E4" s="179"/>
      <c r="F4" s="428"/>
      <c r="G4" s="429"/>
      <c r="H4" s="429"/>
      <c r="I4" s="429"/>
      <c r="J4" s="429"/>
      <c r="K4" s="429"/>
      <c r="L4" s="429"/>
      <c r="M4" s="429"/>
      <c r="N4" s="429"/>
      <c r="O4" s="429"/>
      <c r="P4" s="429"/>
      <c r="Q4" s="429"/>
      <c r="R4" s="429"/>
      <c r="S4" s="429"/>
      <c r="T4" s="429"/>
      <c r="U4" s="429"/>
      <c r="V4" s="429"/>
      <c r="W4" s="429"/>
      <c r="X4" s="429"/>
      <c r="Y4" s="429"/>
      <c r="Z4" s="429"/>
      <c r="AA4" s="429"/>
      <c r="AB4" s="429"/>
      <c r="AC4" s="430"/>
      <c r="AD4" s="159" t="s">
        <v>18</v>
      </c>
      <c r="AE4" s="160"/>
      <c r="AF4" s="161">
        <v>43846</v>
      </c>
      <c r="AG4" s="160"/>
      <c r="AH4" s="36" t="s">
        <v>19</v>
      </c>
      <c r="AI4" s="36" t="s">
        <v>20</v>
      </c>
      <c r="AJ4" s="36"/>
      <c r="AK4" s="36" t="s">
        <v>21</v>
      </c>
      <c r="AL4" s="36" t="s">
        <v>150</v>
      </c>
      <c r="AM4" s="36"/>
      <c r="AN4" s="36" t="s">
        <v>23</v>
      </c>
      <c r="AO4" s="36"/>
      <c r="AP4" s="36"/>
    </row>
    <row r="5" spans="1:42" x14ac:dyDescent="0.25">
      <c r="A5" s="162" t="s">
        <v>24</v>
      </c>
      <c r="B5" s="162"/>
      <c r="C5" s="163">
        <v>43851</v>
      </c>
      <c r="D5" s="164"/>
      <c r="E5" s="164"/>
      <c r="F5" s="164"/>
      <c r="G5" s="165"/>
      <c r="H5" s="166"/>
      <c r="I5" s="166"/>
      <c r="J5" s="166"/>
      <c r="K5" s="166"/>
      <c r="L5" s="167"/>
      <c r="M5" s="168" t="s">
        <v>26</v>
      </c>
      <c r="N5" s="169"/>
      <c r="O5" s="169"/>
      <c r="P5" s="169"/>
      <c r="Q5" s="169"/>
      <c r="R5" s="169"/>
      <c r="S5" s="169"/>
      <c r="T5" s="169"/>
      <c r="U5" s="169"/>
      <c r="V5" s="170"/>
      <c r="W5" s="37" t="s">
        <v>27</v>
      </c>
      <c r="X5" s="40" t="s">
        <v>155</v>
      </c>
      <c r="Y5" s="39" t="s">
        <v>28</v>
      </c>
      <c r="Z5" s="171"/>
      <c r="AA5" s="172"/>
      <c r="AB5" s="37" t="s">
        <v>29</v>
      </c>
      <c r="AC5" s="40"/>
      <c r="AD5" s="41" t="s">
        <v>30</v>
      </c>
      <c r="AE5" s="42"/>
      <c r="AF5" s="173"/>
      <c r="AG5" s="173"/>
      <c r="AH5" s="43" t="s">
        <v>31</v>
      </c>
      <c r="AI5" s="43" t="s">
        <v>32</v>
      </c>
      <c r="AJ5" s="43" t="s">
        <v>33</v>
      </c>
      <c r="AK5" s="43"/>
      <c r="AL5" s="43" t="s">
        <v>151</v>
      </c>
      <c r="AM5" s="43"/>
      <c r="AN5" s="43" t="s">
        <v>34</v>
      </c>
      <c r="AO5" s="43"/>
      <c r="AP5" s="43"/>
    </row>
    <row r="6" spans="1:42" x14ac:dyDescent="0.25">
      <c r="A6" s="144" t="s">
        <v>35</v>
      </c>
      <c r="B6" s="144"/>
      <c r="C6" s="144"/>
      <c r="D6" s="144"/>
      <c r="E6" s="144"/>
      <c r="F6" s="144"/>
      <c r="G6" s="145" t="s">
        <v>36</v>
      </c>
      <c r="H6" s="146"/>
      <c r="I6" s="146"/>
      <c r="J6" s="146"/>
      <c r="K6" s="146"/>
      <c r="L6" s="146"/>
      <c r="M6" s="146"/>
      <c r="N6" s="146"/>
      <c r="O6" s="146"/>
      <c r="P6" s="146"/>
      <c r="Q6" s="146"/>
      <c r="R6" s="146"/>
      <c r="S6" s="146"/>
      <c r="T6" s="146"/>
      <c r="U6" s="146"/>
      <c r="V6" s="146"/>
      <c r="W6" s="146"/>
      <c r="X6" s="153"/>
      <c r="Y6" s="146"/>
      <c r="Z6" s="146"/>
      <c r="AA6" s="146"/>
      <c r="AB6" s="147"/>
      <c r="AC6" s="150" t="s">
        <v>37</v>
      </c>
      <c r="AD6" s="155" t="s">
        <v>38</v>
      </c>
      <c r="AE6" s="156"/>
      <c r="AF6" s="156"/>
      <c r="AG6" s="156"/>
      <c r="AH6" s="36" t="s">
        <v>39</v>
      </c>
      <c r="AI6" s="36" t="s">
        <v>40</v>
      </c>
      <c r="AJ6" s="36"/>
      <c r="AK6" s="36"/>
      <c r="AL6" s="36"/>
      <c r="AM6" s="36"/>
      <c r="AN6" s="36" t="s">
        <v>41</v>
      </c>
      <c r="AO6" s="36"/>
      <c r="AP6" s="36"/>
    </row>
    <row r="7" spans="1:42" x14ac:dyDescent="0.25">
      <c r="A7" s="135" t="s">
        <v>42</v>
      </c>
      <c r="B7" s="133" t="s">
        <v>43</v>
      </c>
      <c r="C7" s="135" t="s">
        <v>44</v>
      </c>
      <c r="D7" s="135" t="s">
        <v>5</v>
      </c>
      <c r="E7" s="135" t="s">
        <v>45</v>
      </c>
      <c r="F7" s="149" t="s">
        <v>46</v>
      </c>
      <c r="G7" s="144" t="s">
        <v>47</v>
      </c>
      <c r="H7" s="144"/>
      <c r="I7" s="144"/>
      <c r="J7" s="144"/>
      <c r="K7" s="145" t="s">
        <v>48</v>
      </c>
      <c r="L7" s="146"/>
      <c r="M7" s="146"/>
      <c r="N7" s="146"/>
      <c r="O7" s="146"/>
      <c r="P7" s="146"/>
      <c r="Q7" s="146"/>
      <c r="R7" s="146"/>
      <c r="S7" s="146"/>
      <c r="T7" s="147"/>
      <c r="U7" s="145" t="s">
        <v>49</v>
      </c>
      <c r="V7" s="146"/>
      <c r="W7" s="146"/>
      <c r="X7" s="146"/>
      <c r="Y7" s="146"/>
      <c r="Z7" s="146"/>
      <c r="AA7" s="146"/>
      <c r="AB7" s="147"/>
      <c r="AC7" s="154"/>
      <c r="AD7" s="155"/>
      <c r="AE7" s="156"/>
      <c r="AF7" s="156"/>
      <c r="AG7" s="156"/>
      <c r="AH7" s="36" t="s">
        <v>50</v>
      </c>
      <c r="AI7" s="36" t="s">
        <v>51</v>
      </c>
      <c r="AJ7" s="36" t="s">
        <v>52</v>
      </c>
      <c r="AK7" s="44"/>
      <c r="AL7" s="44"/>
      <c r="AM7" s="44"/>
      <c r="AN7" s="44"/>
      <c r="AO7" s="44"/>
      <c r="AP7" s="44"/>
    </row>
    <row r="8" spans="1:42" x14ac:dyDescent="0.25">
      <c r="A8" s="135"/>
      <c r="B8" s="152"/>
      <c r="C8" s="135"/>
      <c r="D8" s="135"/>
      <c r="E8" s="135"/>
      <c r="F8" s="149"/>
      <c r="G8" s="148" t="s">
        <v>53</v>
      </c>
      <c r="H8" s="148"/>
      <c r="I8" s="148"/>
      <c r="J8" s="148"/>
      <c r="K8" s="131" t="s">
        <v>54</v>
      </c>
      <c r="L8" s="149" t="s">
        <v>55</v>
      </c>
      <c r="M8" s="149" t="s">
        <v>56</v>
      </c>
      <c r="N8" s="150" t="s">
        <v>57</v>
      </c>
      <c r="O8" s="135" t="s">
        <v>58</v>
      </c>
      <c r="P8" s="152" t="s">
        <v>59</v>
      </c>
      <c r="Q8" s="133" t="s">
        <v>60</v>
      </c>
      <c r="R8" s="135" t="s">
        <v>61</v>
      </c>
      <c r="S8" s="133" t="s">
        <v>62</v>
      </c>
      <c r="T8" s="133" t="s">
        <v>63</v>
      </c>
      <c r="U8" s="132" t="s">
        <v>64</v>
      </c>
      <c r="V8" s="135" t="s">
        <v>65</v>
      </c>
      <c r="W8" s="131" t="s">
        <v>66</v>
      </c>
      <c r="X8" s="133" t="s">
        <v>67</v>
      </c>
      <c r="Y8" s="135" t="s">
        <v>68</v>
      </c>
      <c r="Z8" s="135"/>
      <c r="AA8" s="135"/>
      <c r="AB8" s="135"/>
      <c r="AC8" s="154"/>
      <c r="AD8" s="157"/>
      <c r="AE8" s="158"/>
      <c r="AF8" s="158"/>
      <c r="AG8" s="158"/>
      <c r="AH8" s="44" t="s">
        <v>69</v>
      </c>
      <c r="AI8" s="44" t="s">
        <v>70</v>
      </c>
      <c r="AJ8" s="44" t="s">
        <v>71</v>
      </c>
      <c r="AK8" s="44"/>
      <c r="AL8" s="44" t="s">
        <v>72</v>
      </c>
      <c r="AM8" s="44"/>
      <c r="AN8" s="44"/>
      <c r="AO8" s="36" t="s">
        <v>73</v>
      </c>
      <c r="AP8" s="44"/>
    </row>
    <row r="9" spans="1:42" ht="50.25" customHeight="1" x14ac:dyDescent="0.25">
      <c r="A9" s="133"/>
      <c r="B9" s="134"/>
      <c r="C9" s="133"/>
      <c r="D9" s="133"/>
      <c r="E9" s="133"/>
      <c r="F9" s="150"/>
      <c r="G9" s="45" t="s">
        <v>4</v>
      </c>
      <c r="H9" s="45" t="s">
        <v>3</v>
      </c>
      <c r="I9" s="45"/>
      <c r="J9" s="46" t="s">
        <v>74</v>
      </c>
      <c r="K9" s="132"/>
      <c r="L9" s="149"/>
      <c r="M9" s="149"/>
      <c r="N9" s="151"/>
      <c r="O9" s="135"/>
      <c r="P9" s="134"/>
      <c r="Q9" s="134"/>
      <c r="R9" s="135"/>
      <c r="S9" s="134"/>
      <c r="T9" s="134"/>
      <c r="U9" s="143"/>
      <c r="V9" s="135"/>
      <c r="W9" s="132"/>
      <c r="X9" s="134"/>
      <c r="Y9" s="47" t="s">
        <v>75</v>
      </c>
      <c r="Z9" s="47" t="s">
        <v>76</v>
      </c>
      <c r="AA9" s="48" t="s">
        <v>77</v>
      </c>
      <c r="AB9" s="48" t="s">
        <v>78</v>
      </c>
      <c r="AC9" s="151"/>
      <c r="AD9" s="50" t="s">
        <v>79</v>
      </c>
      <c r="AE9" s="50" t="s">
        <v>80</v>
      </c>
      <c r="AF9" s="50" t="s">
        <v>81</v>
      </c>
      <c r="AG9" s="47" t="s">
        <v>82</v>
      </c>
      <c r="AH9" s="44" t="s">
        <v>83</v>
      </c>
      <c r="AI9" s="44" t="s">
        <v>15</v>
      </c>
      <c r="AJ9" s="44"/>
      <c r="AK9" s="44"/>
      <c r="AL9" s="44" t="s">
        <v>84</v>
      </c>
      <c r="AM9" s="44"/>
      <c r="AN9" s="44"/>
      <c r="AO9" s="36" t="s">
        <v>85</v>
      </c>
      <c r="AP9" s="44"/>
    </row>
    <row r="10" spans="1:42" ht="41.25" customHeight="1" x14ac:dyDescent="0.25">
      <c r="A10" s="136" t="s">
        <v>281</v>
      </c>
      <c r="B10" s="423" t="s">
        <v>393</v>
      </c>
      <c r="C10" s="96" t="s">
        <v>394</v>
      </c>
      <c r="D10" s="142" t="s">
        <v>86</v>
      </c>
      <c r="E10" s="97"/>
      <c r="F10" s="96" t="s">
        <v>395</v>
      </c>
      <c r="G10" s="182" t="s">
        <v>22</v>
      </c>
      <c r="H10" s="182" t="s">
        <v>21</v>
      </c>
      <c r="I10" s="14" t="str">
        <f>CONCATENATE(G10,H10)</f>
        <v>POSIBLEMODERADO</v>
      </c>
      <c r="J10" s="121" t="str">
        <f>I11</f>
        <v>3. ALTO</v>
      </c>
      <c r="K10" s="93" t="s">
        <v>396</v>
      </c>
      <c r="L10" s="67" t="s">
        <v>87</v>
      </c>
      <c r="M10" s="16" t="s">
        <v>7</v>
      </c>
      <c r="N10" s="52">
        <f>IF(M10="ASIGNADO",15,IF(M10="NO ASIGNADO",0,""))</f>
        <v>15</v>
      </c>
      <c r="O10" s="125">
        <f>SUM(N10:N16)</f>
        <v>100</v>
      </c>
      <c r="P10" s="127" t="s">
        <v>69</v>
      </c>
      <c r="Q10" s="130">
        <f>IF(Q13="DÉBIL",0,IF(Q13="MODERADO",50,IF(Q13="FUERTE",100,"")))</f>
        <v>100</v>
      </c>
      <c r="R10" s="196"/>
      <c r="S10" s="114" t="s">
        <v>88</v>
      </c>
      <c r="T10" s="114" t="s">
        <v>88</v>
      </c>
      <c r="U10" s="115" t="s">
        <v>120</v>
      </c>
      <c r="V10" s="117" t="s">
        <v>89</v>
      </c>
      <c r="W10" s="79"/>
      <c r="X10" s="96" t="s">
        <v>397</v>
      </c>
      <c r="Y10" s="97" t="s">
        <v>398</v>
      </c>
      <c r="Z10" s="190"/>
      <c r="AA10" s="108" t="s">
        <v>90</v>
      </c>
      <c r="AB10" s="97" t="s">
        <v>399</v>
      </c>
      <c r="AC10" s="79"/>
      <c r="AD10" s="79"/>
      <c r="AE10" s="94" t="s">
        <v>400</v>
      </c>
      <c r="AF10" s="96" t="s">
        <v>401</v>
      </c>
      <c r="AG10" s="96"/>
      <c r="AH10" s="36" t="s">
        <v>91</v>
      </c>
      <c r="AI10" s="36" t="s">
        <v>92</v>
      </c>
      <c r="AJ10" s="36" t="s">
        <v>21</v>
      </c>
      <c r="AK10" s="36" t="s">
        <v>73</v>
      </c>
      <c r="AL10" s="36" t="s">
        <v>21</v>
      </c>
      <c r="AM10" s="36"/>
      <c r="AN10" s="36" t="s">
        <v>93</v>
      </c>
      <c r="AO10" s="36" t="s">
        <v>94</v>
      </c>
      <c r="AP10" s="36"/>
    </row>
    <row r="11" spans="1:42" ht="55.5" customHeight="1" x14ac:dyDescent="0.25">
      <c r="A11" s="136"/>
      <c r="B11" s="424"/>
      <c r="C11" s="92"/>
      <c r="D11" s="115"/>
      <c r="E11" s="84"/>
      <c r="F11" s="92"/>
      <c r="G11" s="182"/>
      <c r="H11" s="182"/>
      <c r="I11" s="14" t="str">
        <f>IF(I10="RARA VEZINSIGNIFICANTE","1. BAJO",IF(I10="RARA VEZMENOR","2. BAJO",IF(I10="IMPROBABLEINSIGNIFICANTE","3. BAJO",IF(I10="IMPROBABLEMENOR","4. BAJO",IF(I10="POSIBLEINSIGNIFICANTE","5. BAJO",IF(I10="RARA VEZMODERADO","1. MODERADO",IF(I10="IMPROBABLEMODERADO","2. MODERADO",IF(I10="POSIBLEMENOR","3. MODERADO",IF(I10="PROBABLEINSIGNIFICANTE","4. MODERADO",IF(I10="RARA VEZMAYOR","1. ALTO",IF(I10="IMPROBABLEMAYOR","2. ALTO",IF(I10="POSIBLEMODERADO","3. ALTO",IF(I10="PROBABLEMENOR","4. ALTO",IF(I10="PROBABLEMODERADO","5. ALTO",IF(I10="CASI SEGUROINSIGNIFICANTE","6. ALTO",IF(I10="CASI SEGUROMENOR","7. ALTO",IF(I10="RARA VEZCATASTRÓFICO","1. EXTREMO",IF(I10="IMPROBABLECATASTRÓFICO","2. EXTREMO",IF(I10="POSIBLEMAYOR","3. EXTREMO",IF(I10="POSIBLECATASTRÓFICO","4. EXTREMO",IF(I10="PROBABLEMAYOR","5. EXTREMO",IF(I10="PROBABLECATASTRÓFICO","6. EXTREMO",IF(I10="CASI SEGUROMODERADO","7. EXTREMO",IF(I10="CASI SEGUROMAYOR","8. EXTREMO",IF(I10="CASI SEGUROCATASTRÓFICO","9. EXTREMO","")))))))))))))))))))))))))</f>
        <v>3. ALTO</v>
      </c>
      <c r="J11" s="122"/>
      <c r="K11" s="123"/>
      <c r="L11" s="68" t="s">
        <v>95</v>
      </c>
      <c r="M11" s="19" t="s">
        <v>19</v>
      </c>
      <c r="N11" s="56">
        <f>IF(M11="ADECUADO",15,IF(M11="INADECUADO",0,""))</f>
        <v>15</v>
      </c>
      <c r="O11" s="126"/>
      <c r="P11" s="128"/>
      <c r="Q11" s="130"/>
      <c r="R11" s="197"/>
      <c r="S11" s="114"/>
      <c r="T11" s="114"/>
      <c r="U11" s="115"/>
      <c r="V11" s="118"/>
      <c r="W11" s="79"/>
      <c r="X11" s="92"/>
      <c r="Y11" s="189"/>
      <c r="Z11" s="246"/>
      <c r="AA11" s="109"/>
      <c r="AB11" s="189"/>
      <c r="AC11" s="79"/>
      <c r="AD11" s="79"/>
      <c r="AE11" s="94"/>
      <c r="AF11" s="96"/>
      <c r="AG11" s="96"/>
      <c r="AH11" s="36" t="s">
        <v>88</v>
      </c>
      <c r="AI11" s="36" t="s">
        <v>96</v>
      </c>
      <c r="AJ11" s="36"/>
      <c r="AK11" s="36"/>
      <c r="AL11" s="36" t="s">
        <v>97</v>
      </c>
      <c r="AM11" s="36"/>
      <c r="AN11" s="36" t="s">
        <v>90</v>
      </c>
      <c r="AO11" s="36" t="s">
        <v>98</v>
      </c>
      <c r="AP11" s="36"/>
    </row>
    <row r="12" spans="1:42" ht="69" customHeight="1" x14ac:dyDescent="0.25">
      <c r="A12" s="136"/>
      <c r="B12" s="424"/>
      <c r="C12" s="92"/>
      <c r="D12" s="115"/>
      <c r="E12" s="84"/>
      <c r="F12" s="92"/>
      <c r="G12" s="182"/>
      <c r="H12" s="182"/>
      <c r="I12" s="14" t="str">
        <f>IF(OR(I11="1. BAJO",I11="2. BAJO",I11="3. BAJO",I11="4. BAJO",I11="5. BAJO"),"BAJO",IF(OR(I11="1. MODERADO",I11="2. MODERADO",I11="3. MODERADO",I11="4. MODERADO"),"MODERADO",IF(OR(I11="1. ALTO",I11="2. ALTO",I11="3. ALTO",I11="4. ALTO",I11="5. ALTO",I11="6. ALTO",I11="7. ALTO"),"ALTO",IF(OR(I11="1. EXTREMO",I11="2. EXTREMO",I11="3. EXTREMO",I11="4. EXTREMO",I11="5. EXTREMO",I11="6. EXTREMO",I11="7. EXTREMO",I11="8. EXTREMO",I11="9. EXTREMO"),"EXTREMO",""))))</f>
        <v>ALTO</v>
      </c>
      <c r="J12" s="122"/>
      <c r="K12" s="123"/>
      <c r="L12" s="21" t="s">
        <v>99</v>
      </c>
      <c r="M12" s="19" t="s">
        <v>100</v>
      </c>
      <c r="N12" s="56">
        <f>IF(M12="OPORTUNA",15,IF(M12="INOPORTUNA",0,""))</f>
        <v>15</v>
      </c>
      <c r="O12" s="126"/>
      <c r="P12" s="128"/>
      <c r="Q12" s="130"/>
      <c r="R12" s="197"/>
      <c r="S12" s="58" t="s">
        <v>101</v>
      </c>
      <c r="T12" s="58" t="s">
        <v>102</v>
      </c>
      <c r="U12" s="115"/>
      <c r="V12" s="118"/>
      <c r="W12" s="79"/>
      <c r="X12" s="92"/>
      <c r="Y12" s="189"/>
      <c r="Z12" s="246"/>
      <c r="AA12" s="109"/>
      <c r="AB12" s="189"/>
      <c r="AC12" s="79"/>
      <c r="AD12" s="79"/>
      <c r="AE12" s="94"/>
      <c r="AF12" s="96"/>
      <c r="AG12" s="96"/>
      <c r="AH12" s="36" t="s">
        <v>89</v>
      </c>
      <c r="AI12" s="36" t="s">
        <v>103</v>
      </c>
      <c r="AJ12" s="36" t="s">
        <v>104</v>
      </c>
      <c r="AK12" s="36" t="s">
        <v>105</v>
      </c>
      <c r="AL12" s="36" t="s">
        <v>106</v>
      </c>
      <c r="AM12" s="36"/>
      <c r="AN12" s="36"/>
      <c r="AO12" s="36" t="s">
        <v>107</v>
      </c>
      <c r="AP12" s="36"/>
    </row>
    <row r="13" spans="1:42" ht="86.25" customHeight="1" x14ac:dyDescent="0.25">
      <c r="A13" s="136"/>
      <c r="B13" s="424"/>
      <c r="C13" s="92"/>
      <c r="D13" s="115"/>
      <c r="E13" s="23" t="s">
        <v>402</v>
      </c>
      <c r="F13" s="92"/>
      <c r="G13" s="182"/>
      <c r="H13" s="182"/>
      <c r="I13" s="14"/>
      <c r="J13" s="122"/>
      <c r="K13" s="123"/>
      <c r="L13" s="68" t="s">
        <v>109</v>
      </c>
      <c r="M13" s="19" t="s">
        <v>110</v>
      </c>
      <c r="N13" s="56">
        <f>IF(M13="PREVENIR",15,IF(M13="DETECTAR",10,IF(M13="NO ES UN CONTROL",0,"")))</f>
        <v>15</v>
      </c>
      <c r="O13" s="98" t="str">
        <f>IF(O10&lt;86,"DÉBIL",IF(O10&lt;96,"MODERADO",IF(O10&lt;101,"FUERTE","")))</f>
        <v>FUERTE</v>
      </c>
      <c r="P13" s="128"/>
      <c r="Q13" s="100" t="str">
        <f>IF(AND(O13="FUERTE",P10="FUERTE (SIEMPRE SE EJECUTA)"),"FUERTE",IF(OR(O13="DÉBIL",P10="DÉBIL (NO SE EJECUTA)"),"DÉBIL",IF(OR(O13="MODERADO",P10="MODERADO (ALGUNAS VECES)"),"MODERADO")))</f>
        <v>FUERTE</v>
      </c>
      <c r="R13" s="184" t="str">
        <f>IF(AND(O13="FUERTE",P10="FUERTE (SIEMPRE SE EJECUTA)"),"NO","SÍ")</f>
        <v>NO</v>
      </c>
      <c r="S13" s="102">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13" s="103">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13" s="115"/>
      <c r="V13" s="118"/>
      <c r="W13" s="79"/>
      <c r="X13" s="92"/>
      <c r="Y13" s="189"/>
      <c r="Z13" s="201"/>
      <c r="AA13" s="109"/>
      <c r="AB13" s="189"/>
      <c r="AC13" s="79"/>
      <c r="AD13" s="79"/>
      <c r="AE13" s="94"/>
      <c r="AF13" s="96" t="s">
        <v>209</v>
      </c>
      <c r="AG13" s="96"/>
      <c r="AH13" s="36" t="s">
        <v>88</v>
      </c>
      <c r="AI13" s="36"/>
      <c r="AJ13" s="36" t="s">
        <v>86</v>
      </c>
      <c r="AK13" s="36" t="s">
        <v>111</v>
      </c>
      <c r="AL13" s="36"/>
      <c r="AM13" s="36"/>
      <c r="AN13" s="36"/>
      <c r="AO13" s="36" t="s">
        <v>112</v>
      </c>
      <c r="AP13" s="36"/>
    </row>
    <row r="14" spans="1:42" ht="75.75" customHeight="1" x14ac:dyDescent="0.25">
      <c r="A14" s="136"/>
      <c r="B14" s="424"/>
      <c r="C14" s="92"/>
      <c r="D14" s="115"/>
      <c r="E14" s="84"/>
      <c r="F14" s="92"/>
      <c r="G14" s="182"/>
      <c r="H14" s="182"/>
      <c r="I14" s="14"/>
      <c r="J14" s="122"/>
      <c r="K14" s="123"/>
      <c r="L14" s="68" t="s">
        <v>113</v>
      </c>
      <c r="M14" s="19" t="s">
        <v>31</v>
      </c>
      <c r="N14" s="56">
        <f>IF(M14="CONFIABLE",15,IF(M14="NO CONFIABLE",0,""))</f>
        <v>15</v>
      </c>
      <c r="O14" s="99"/>
      <c r="P14" s="128"/>
      <c r="Q14" s="100"/>
      <c r="R14" s="184"/>
      <c r="S14" s="102"/>
      <c r="T14" s="104"/>
      <c r="U14" s="115"/>
      <c r="V14" s="118"/>
      <c r="W14" s="79"/>
      <c r="X14" s="92"/>
      <c r="Y14" s="189"/>
      <c r="Z14" s="23" t="s">
        <v>114</v>
      </c>
      <c r="AA14" s="109"/>
      <c r="AB14" s="189"/>
      <c r="AC14" s="79"/>
      <c r="AD14" s="79"/>
      <c r="AE14" s="94"/>
      <c r="AF14" s="96"/>
      <c r="AG14" s="96"/>
      <c r="AH14" s="36" t="s">
        <v>115</v>
      </c>
      <c r="AI14" s="36"/>
      <c r="AJ14" s="36" t="s">
        <v>116</v>
      </c>
      <c r="AK14" s="36" t="s">
        <v>110</v>
      </c>
      <c r="AL14" s="36" t="s">
        <v>117</v>
      </c>
      <c r="AM14" s="36"/>
      <c r="AN14" s="36"/>
      <c r="AO14" s="36" t="s">
        <v>118</v>
      </c>
      <c r="AP14" s="36"/>
    </row>
    <row r="15" spans="1:42" ht="66.75" customHeight="1" x14ac:dyDescent="0.25">
      <c r="A15" s="136"/>
      <c r="B15" s="424"/>
      <c r="C15" s="92"/>
      <c r="D15" s="115"/>
      <c r="E15" s="84"/>
      <c r="F15" s="92"/>
      <c r="G15" s="182"/>
      <c r="H15" s="182"/>
      <c r="I15" s="14"/>
      <c r="J15" s="122"/>
      <c r="K15" s="123"/>
      <c r="L15" s="68" t="s">
        <v>119</v>
      </c>
      <c r="M15" s="19" t="s">
        <v>39</v>
      </c>
      <c r="N15" s="56">
        <f>IF(M15="SE INVESTIGAN Y SE RESUELVEN OPORTUNAMENTE",15,IF(M15="NO SE INVESTIGAN Y SE RESUELVEN OPORTUNAMENTE",0,""))</f>
        <v>15</v>
      </c>
      <c r="O15" s="99"/>
      <c r="P15" s="128"/>
      <c r="Q15" s="100"/>
      <c r="R15" s="184"/>
      <c r="S15" s="102"/>
      <c r="T15" s="104"/>
      <c r="U15" s="115"/>
      <c r="V15" s="118"/>
      <c r="W15" s="79"/>
      <c r="X15" s="92"/>
      <c r="Y15" s="189"/>
      <c r="Z15" s="190"/>
      <c r="AA15" s="109"/>
      <c r="AB15" s="189"/>
      <c r="AC15" s="79"/>
      <c r="AD15" s="79"/>
      <c r="AE15" s="94"/>
      <c r="AF15" s="96"/>
      <c r="AG15" s="96"/>
      <c r="AH15" s="36" t="s">
        <v>96</v>
      </c>
      <c r="AI15" s="36"/>
      <c r="AJ15" s="36"/>
      <c r="AK15" s="36"/>
      <c r="AL15" s="36"/>
      <c r="AM15" s="36"/>
      <c r="AN15" s="36"/>
      <c r="AO15" s="36" t="s">
        <v>120</v>
      </c>
      <c r="AP15" s="36"/>
    </row>
    <row r="16" spans="1:42" ht="51" customHeight="1" x14ac:dyDescent="0.25">
      <c r="A16" s="137"/>
      <c r="B16" s="424"/>
      <c r="C16" s="86"/>
      <c r="D16" s="116"/>
      <c r="E16" s="85"/>
      <c r="F16" s="86"/>
      <c r="G16" s="183"/>
      <c r="H16" s="183"/>
      <c r="I16" s="14"/>
      <c r="J16" s="122"/>
      <c r="K16" s="124"/>
      <c r="L16" s="69" t="s">
        <v>121</v>
      </c>
      <c r="M16" s="25" t="s">
        <v>50</v>
      </c>
      <c r="N16" s="60">
        <f>IF(M16="COMPLETA",10,IF(M16="INCOMPLETA",5,IF(M16="NO EXISTE",0,"")))</f>
        <v>10</v>
      </c>
      <c r="O16" s="99"/>
      <c r="P16" s="129"/>
      <c r="Q16" s="101"/>
      <c r="R16" s="185"/>
      <c r="S16" s="103"/>
      <c r="T16" s="104"/>
      <c r="U16" s="116"/>
      <c r="V16" s="118"/>
      <c r="W16" s="190"/>
      <c r="X16" s="86"/>
      <c r="Y16" s="87"/>
      <c r="Z16" s="201"/>
      <c r="AA16" s="110"/>
      <c r="AB16" s="87"/>
      <c r="AC16" s="190"/>
      <c r="AD16" s="190"/>
      <c r="AE16" s="95"/>
      <c r="AF16" s="97"/>
      <c r="AG16" s="97"/>
      <c r="AH16" s="36"/>
      <c r="AI16" s="36"/>
      <c r="AJ16" s="36"/>
      <c r="AK16" s="36"/>
      <c r="AL16" s="36"/>
      <c r="AM16" s="36"/>
      <c r="AN16" s="36"/>
      <c r="AO16" s="36" t="s">
        <v>122</v>
      </c>
      <c r="AP16" s="36"/>
    </row>
    <row r="17" spans="1:42" x14ac:dyDescent="0.25">
      <c r="A17" s="80" t="s">
        <v>123</v>
      </c>
      <c r="B17" s="80"/>
      <c r="C17" s="80"/>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36"/>
      <c r="AI17" s="36"/>
      <c r="AJ17" s="36"/>
      <c r="AK17" s="36"/>
      <c r="AL17" s="36"/>
      <c r="AM17" s="36"/>
      <c r="AN17" s="36"/>
      <c r="AO17" s="36" t="s">
        <v>124</v>
      </c>
      <c r="AP17" s="36"/>
    </row>
    <row r="18" spans="1:42" ht="30" customHeight="1" x14ac:dyDescent="0.25">
      <c r="A18" s="88" t="s">
        <v>125</v>
      </c>
      <c r="B18" s="88"/>
      <c r="C18" s="88"/>
      <c r="D18" s="88"/>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36"/>
      <c r="AI18" s="36"/>
      <c r="AJ18" s="36"/>
      <c r="AK18" s="36"/>
      <c r="AL18" s="36"/>
      <c r="AM18" s="36"/>
      <c r="AN18" s="36"/>
      <c r="AO18" s="36" t="s">
        <v>126</v>
      </c>
      <c r="AP18" s="36"/>
    </row>
    <row r="19" spans="1:42" ht="30" customHeight="1" x14ac:dyDescent="0.25">
      <c r="A19" s="89" t="s">
        <v>127</v>
      </c>
      <c r="B19" s="89"/>
      <c r="C19" s="89" t="s">
        <v>128</v>
      </c>
      <c r="D19" s="89"/>
      <c r="E19" s="89"/>
      <c r="F19" s="89"/>
      <c r="G19" s="89"/>
      <c r="H19" s="89"/>
      <c r="I19" s="89"/>
      <c r="J19" s="89"/>
      <c r="K19" s="89"/>
      <c r="L19" s="89"/>
      <c r="M19" s="89"/>
      <c r="N19" s="89"/>
      <c r="O19" s="89"/>
      <c r="P19" s="89"/>
      <c r="Q19" s="89"/>
      <c r="R19" s="89"/>
      <c r="S19" s="89"/>
      <c r="T19" s="89"/>
      <c r="U19" s="89"/>
      <c r="V19" s="89"/>
      <c r="W19" s="89"/>
      <c r="X19" s="89"/>
      <c r="Y19" s="89"/>
      <c r="Z19" s="90" t="s">
        <v>129</v>
      </c>
      <c r="AA19" s="90"/>
      <c r="AB19" s="90"/>
      <c r="AC19" s="90"/>
      <c r="AD19" s="91" t="s">
        <v>130</v>
      </c>
      <c r="AE19" s="91"/>
      <c r="AF19" s="91"/>
      <c r="AG19" s="91"/>
      <c r="AH19" s="36"/>
      <c r="AI19" s="36"/>
      <c r="AJ19" s="36"/>
      <c r="AK19" s="36"/>
      <c r="AL19" s="36"/>
      <c r="AM19" s="36"/>
      <c r="AN19" s="36"/>
      <c r="AO19" s="36" t="s">
        <v>131</v>
      </c>
      <c r="AP19" s="36"/>
    </row>
    <row r="20" spans="1:42" ht="30" customHeight="1" x14ac:dyDescent="0.25">
      <c r="A20" s="73" t="s">
        <v>132</v>
      </c>
      <c r="B20" s="74"/>
      <c r="C20" s="96" t="s">
        <v>403</v>
      </c>
      <c r="D20" s="96"/>
      <c r="E20" s="96"/>
      <c r="F20" s="96"/>
      <c r="G20" s="96"/>
      <c r="H20" s="96"/>
      <c r="I20" s="96"/>
      <c r="J20" s="96"/>
      <c r="K20" s="96"/>
      <c r="L20" s="96"/>
      <c r="M20" s="96"/>
      <c r="N20" s="96"/>
      <c r="O20" s="96"/>
      <c r="P20" s="96"/>
      <c r="Q20" s="96"/>
      <c r="R20" s="96"/>
      <c r="S20" s="96"/>
      <c r="T20" s="96"/>
      <c r="U20" s="96"/>
      <c r="V20" s="96"/>
      <c r="W20" s="96"/>
      <c r="X20" s="96"/>
      <c r="Y20" s="96"/>
      <c r="Z20" s="81">
        <v>43851</v>
      </c>
      <c r="AA20" s="77"/>
      <c r="AB20" s="77"/>
      <c r="AC20" s="78"/>
      <c r="AD20" s="82" t="s">
        <v>404</v>
      </c>
      <c r="AE20" s="83"/>
      <c r="AF20" s="83"/>
      <c r="AG20" s="83"/>
      <c r="AH20" s="27"/>
      <c r="AI20" s="27"/>
      <c r="AJ20" s="27"/>
      <c r="AK20" s="27"/>
      <c r="AL20" s="27"/>
      <c r="AM20" s="27"/>
      <c r="AN20" s="27"/>
      <c r="AO20" s="36" t="s">
        <v>134</v>
      </c>
      <c r="AP20" s="27"/>
    </row>
    <row r="21" spans="1:42" ht="30" customHeight="1" x14ac:dyDescent="0.25">
      <c r="A21" s="73" t="s">
        <v>132</v>
      </c>
      <c r="B21" s="74"/>
      <c r="C21" s="75"/>
      <c r="D21" s="75"/>
      <c r="E21" s="75"/>
      <c r="F21" s="75"/>
      <c r="G21" s="75"/>
      <c r="H21" s="75"/>
      <c r="I21" s="75"/>
      <c r="J21" s="75"/>
      <c r="K21" s="75"/>
      <c r="L21" s="75"/>
      <c r="M21" s="75"/>
      <c r="N21" s="75"/>
      <c r="O21" s="75"/>
      <c r="P21" s="75"/>
      <c r="Q21" s="75"/>
      <c r="R21" s="75"/>
      <c r="S21" s="75"/>
      <c r="T21" s="75"/>
      <c r="U21" s="75"/>
      <c r="V21" s="75"/>
      <c r="W21" s="75"/>
      <c r="X21" s="75"/>
      <c r="Y21" s="75"/>
      <c r="Z21" s="76"/>
      <c r="AA21" s="77"/>
      <c r="AB21" s="77"/>
      <c r="AC21" s="78"/>
      <c r="AD21" s="79"/>
      <c r="AE21" s="79"/>
      <c r="AF21" s="79"/>
      <c r="AG21" s="79"/>
      <c r="AH21" s="27"/>
      <c r="AI21" s="27"/>
      <c r="AJ21" s="27"/>
      <c r="AK21" s="27"/>
      <c r="AL21" s="27"/>
      <c r="AM21" s="27"/>
      <c r="AN21" s="27"/>
      <c r="AO21" s="36" t="s">
        <v>135</v>
      </c>
      <c r="AP21" s="27"/>
    </row>
    <row r="22" spans="1:42" ht="30" customHeight="1" x14ac:dyDescent="0.25">
      <c r="A22" s="73" t="s">
        <v>132</v>
      </c>
      <c r="B22" s="74"/>
      <c r="C22" s="75"/>
      <c r="D22" s="75"/>
      <c r="E22" s="75"/>
      <c r="F22" s="75"/>
      <c r="G22" s="75"/>
      <c r="H22" s="75"/>
      <c r="I22" s="75"/>
      <c r="J22" s="75"/>
      <c r="K22" s="75"/>
      <c r="L22" s="75"/>
      <c r="M22" s="75"/>
      <c r="N22" s="75"/>
      <c r="O22" s="75"/>
      <c r="P22" s="75"/>
      <c r="Q22" s="75"/>
      <c r="R22" s="75"/>
      <c r="S22" s="75"/>
      <c r="T22" s="75"/>
      <c r="U22" s="75"/>
      <c r="V22" s="75"/>
      <c r="W22" s="75"/>
      <c r="X22" s="75"/>
      <c r="Y22" s="75"/>
      <c r="Z22" s="76"/>
      <c r="AA22" s="77"/>
      <c r="AB22" s="77"/>
      <c r="AC22" s="78"/>
      <c r="AD22" s="79"/>
      <c r="AE22" s="79"/>
      <c r="AF22" s="79"/>
      <c r="AG22" s="79"/>
      <c r="AH22" s="27"/>
      <c r="AI22" s="27"/>
      <c r="AJ22" s="27"/>
      <c r="AK22" s="27"/>
      <c r="AL22" s="27"/>
      <c r="AM22" s="27"/>
      <c r="AN22" s="27"/>
      <c r="AO22" s="36" t="s">
        <v>136</v>
      </c>
      <c r="AP22" s="27"/>
    </row>
    <row r="23" spans="1:42" ht="30" customHeight="1" x14ac:dyDescent="0.25">
      <c r="A23" s="420" t="s">
        <v>137</v>
      </c>
      <c r="B23" s="420"/>
      <c r="C23" s="420"/>
      <c r="D23" s="420"/>
      <c r="E23" s="420"/>
      <c r="F23" s="420"/>
      <c r="G23" s="420"/>
      <c r="H23" s="420"/>
      <c r="I23" s="420"/>
      <c r="J23" s="420"/>
      <c r="K23" s="420"/>
      <c r="L23" s="420"/>
      <c r="M23" s="420"/>
      <c r="N23" s="420"/>
      <c r="O23" s="420"/>
      <c r="P23" s="420"/>
      <c r="Q23" s="420"/>
      <c r="R23" s="420"/>
      <c r="S23" s="420"/>
      <c r="T23" s="420"/>
      <c r="U23" s="420"/>
      <c r="V23" s="420"/>
      <c r="W23" s="420"/>
      <c r="X23" s="420"/>
      <c r="Y23" s="420"/>
      <c r="Z23" s="420"/>
      <c r="AA23" s="420"/>
      <c r="AB23" s="420"/>
      <c r="AC23" s="420"/>
      <c r="AD23" s="420"/>
      <c r="AE23" s="420"/>
      <c r="AF23" s="420"/>
      <c r="AG23" s="420"/>
      <c r="AH23" s="36"/>
      <c r="AI23" s="36"/>
      <c r="AJ23" s="36"/>
      <c r="AK23" s="36"/>
      <c r="AL23" s="36"/>
      <c r="AM23" s="36"/>
      <c r="AN23" s="36"/>
      <c r="AO23" s="36" t="s">
        <v>196</v>
      </c>
      <c r="AP23" s="36"/>
    </row>
    <row r="24" spans="1:42" ht="30" customHeight="1" x14ac:dyDescent="0.25">
      <c r="A24" s="421" t="s">
        <v>130</v>
      </c>
      <c r="B24" s="421"/>
      <c r="C24" s="421"/>
      <c r="D24" s="421"/>
      <c r="E24" s="421"/>
      <c r="F24" s="421"/>
      <c r="G24" s="421" t="s">
        <v>138</v>
      </c>
      <c r="H24" s="421"/>
      <c r="I24" s="421"/>
      <c r="J24" s="421"/>
      <c r="K24" s="421"/>
      <c r="L24" s="421"/>
      <c r="M24" s="363" t="s">
        <v>139</v>
      </c>
      <c r="N24" s="364"/>
      <c r="O24" s="364"/>
      <c r="P24" s="364"/>
      <c r="Q24" s="364"/>
      <c r="R24" s="364"/>
      <c r="S24" s="364"/>
      <c r="T24" s="364"/>
      <c r="U24" s="364"/>
      <c r="V24" s="365"/>
      <c r="W24" s="363" t="s">
        <v>140</v>
      </c>
      <c r="X24" s="364"/>
      <c r="Y24" s="364"/>
      <c r="Z24" s="364"/>
      <c r="AA24" s="365"/>
      <c r="AB24" s="422" t="str">
        <f>IF(X5="X","APOYO OFICINA ASESORA DE PLANEACIÓN","APOYO OFICINA DE CONTROL INTERNO")</f>
        <v>APOYO OFICINA ASESORA DE PLANEACIÓN</v>
      </c>
      <c r="AC24" s="422"/>
      <c r="AD24" s="422"/>
      <c r="AE24" s="422"/>
      <c r="AF24" s="422"/>
      <c r="AG24" s="422"/>
      <c r="AH24" s="61"/>
      <c r="AO24" s="36" t="s">
        <v>141</v>
      </c>
    </row>
    <row r="25" spans="1:42" ht="30" customHeight="1" x14ac:dyDescent="0.25">
      <c r="A25" s="62" t="s">
        <v>142</v>
      </c>
      <c r="B25" s="354" t="s">
        <v>405</v>
      </c>
      <c r="C25" s="355"/>
      <c r="D25" s="355"/>
      <c r="E25" s="355"/>
      <c r="F25" s="356"/>
      <c r="G25" s="63" t="s">
        <v>142</v>
      </c>
      <c r="H25" s="354" t="s">
        <v>406</v>
      </c>
      <c r="I25" s="355"/>
      <c r="J25" s="355"/>
      <c r="K25" s="355"/>
      <c r="L25" s="356"/>
      <c r="M25" s="63" t="s">
        <v>142</v>
      </c>
      <c r="N25" s="64"/>
      <c r="O25" s="414"/>
      <c r="P25" s="414"/>
      <c r="Q25" s="414"/>
      <c r="R25" s="414"/>
      <c r="S25" s="414"/>
      <c r="T25" s="414"/>
      <c r="U25" s="414"/>
      <c r="V25" s="415"/>
      <c r="W25" s="65" t="s">
        <v>142</v>
      </c>
      <c r="X25" s="354"/>
      <c r="Y25" s="355"/>
      <c r="Z25" s="355"/>
      <c r="AA25" s="356"/>
      <c r="AB25" s="65" t="s">
        <v>142</v>
      </c>
      <c r="AC25" s="416"/>
      <c r="AD25" s="416"/>
      <c r="AE25" s="416"/>
      <c r="AF25" s="416"/>
      <c r="AG25" s="416"/>
      <c r="AH25" s="33"/>
      <c r="AI25" s="33"/>
      <c r="AJ25" s="33"/>
      <c r="AK25" s="33"/>
      <c r="AL25" s="33"/>
      <c r="AM25" s="33"/>
      <c r="AN25" s="33"/>
      <c r="AO25" s="36" t="s">
        <v>143</v>
      </c>
      <c r="AP25" s="33"/>
    </row>
    <row r="26" spans="1:42" ht="30" customHeight="1" x14ac:dyDescent="0.25">
      <c r="A26" s="62" t="s">
        <v>144</v>
      </c>
      <c r="B26" s="417" t="s">
        <v>407</v>
      </c>
      <c r="C26" s="355"/>
      <c r="D26" s="355"/>
      <c r="E26" s="355"/>
      <c r="F26" s="356"/>
      <c r="G26" s="62" t="s">
        <v>144</v>
      </c>
      <c r="H26" s="418" t="s">
        <v>408</v>
      </c>
      <c r="I26" s="419"/>
      <c r="J26" s="419"/>
      <c r="K26" s="419"/>
      <c r="L26" s="419"/>
      <c r="M26" s="63" t="s">
        <v>144</v>
      </c>
      <c r="N26" s="66"/>
      <c r="O26" s="419"/>
      <c r="P26" s="419"/>
      <c r="Q26" s="419"/>
      <c r="R26" s="419"/>
      <c r="S26" s="419"/>
      <c r="T26" s="419"/>
      <c r="U26" s="419"/>
      <c r="V26" s="419"/>
      <c r="W26" s="62" t="s">
        <v>144</v>
      </c>
      <c r="X26" s="354"/>
      <c r="Y26" s="355"/>
      <c r="Z26" s="355"/>
      <c r="AA26" s="356"/>
      <c r="AB26" s="62" t="s">
        <v>144</v>
      </c>
      <c r="AC26" s="416"/>
      <c r="AD26" s="416"/>
      <c r="AE26" s="416"/>
      <c r="AF26" s="416"/>
      <c r="AG26" s="416"/>
      <c r="AH26" s="33"/>
      <c r="AI26" s="33"/>
      <c r="AJ26" s="33"/>
      <c r="AK26" s="33"/>
      <c r="AL26" s="33"/>
      <c r="AM26" s="33"/>
      <c r="AN26" s="33"/>
      <c r="AO26" s="36" t="s">
        <v>145</v>
      </c>
      <c r="AP26" s="33"/>
    </row>
  </sheetData>
  <mergeCells count="119">
    <mergeCell ref="AF3:AG3"/>
    <mergeCell ref="AD4:AE4"/>
    <mergeCell ref="AF4:AG4"/>
    <mergeCell ref="A5:B5"/>
    <mergeCell ref="C5:F5"/>
    <mergeCell ref="G5:L5"/>
    <mergeCell ref="M5:V5"/>
    <mergeCell ref="Z5:AA5"/>
    <mergeCell ref="AF5:AG5"/>
    <mergeCell ref="A1:A4"/>
    <mergeCell ref="B1:E2"/>
    <mergeCell ref="F1:AC2"/>
    <mergeCell ref="AD1:AE1"/>
    <mergeCell ref="AF1:AG1"/>
    <mergeCell ref="AD2:AE2"/>
    <mergeCell ref="AF2:AG2"/>
    <mergeCell ref="B3:E4"/>
    <mergeCell ref="F3:AC4"/>
    <mergeCell ref="AD3:AE3"/>
    <mergeCell ref="A6:F6"/>
    <mergeCell ref="G6:AB6"/>
    <mergeCell ref="AC6:AC9"/>
    <mergeCell ref="AD6:AG8"/>
    <mergeCell ref="A7:A9"/>
    <mergeCell ref="B7:B9"/>
    <mergeCell ref="C7:C9"/>
    <mergeCell ref="D7:D9"/>
    <mergeCell ref="E7:E9"/>
    <mergeCell ref="F7:F9"/>
    <mergeCell ref="G7:J7"/>
    <mergeCell ref="K7:T7"/>
    <mergeCell ref="U7:AB7"/>
    <mergeCell ref="G8:J8"/>
    <mergeCell ref="K8:K9"/>
    <mergeCell ref="L8:L9"/>
    <mergeCell ref="M8:M9"/>
    <mergeCell ref="N8:N9"/>
    <mergeCell ref="O8:O9"/>
    <mergeCell ref="P8:P9"/>
    <mergeCell ref="A10:A16"/>
    <mergeCell ref="B10:B16"/>
    <mergeCell ref="C10:C16"/>
    <mergeCell ref="D10:D16"/>
    <mergeCell ref="E10:E12"/>
    <mergeCell ref="F10:F16"/>
    <mergeCell ref="G10:G16"/>
    <mergeCell ref="Q8:Q9"/>
    <mergeCell ref="R8:R9"/>
    <mergeCell ref="H10:H16"/>
    <mergeCell ref="J10:J16"/>
    <mergeCell ref="K10:K16"/>
    <mergeCell ref="O10:O12"/>
    <mergeCell ref="P10:P16"/>
    <mergeCell ref="Q10:Q12"/>
    <mergeCell ref="W8:W9"/>
    <mergeCell ref="X8:X9"/>
    <mergeCell ref="Y8:AB8"/>
    <mergeCell ref="S8:S9"/>
    <mergeCell ref="T8:T9"/>
    <mergeCell ref="U8:U9"/>
    <mergeCell ref="V8:V9"/>
    <mergeCell ref="T13:T16"/>
    <mergeCell ref="AF13:AF16"/>
    <mergeCell ref="X10:X16"/>
    <mergeCell ref="Y10:Y16"/>
    <mergeCell ref="Z10:Z13"/>
    <mergeCell ref="AA10:AA16"/>
    <mergeCell ref="AB10:AB16"/>
    <mergeCell ref="AC10:AC16"/>
    <mergeCell ref="R10:R12"/>
    <mergeCell ref="S10:S11"/>
    <mergeCell ref="T10:T11"/>
    <mergeCell ref="U10:U16"/>
    <mergeCell ref="V10:V16"/>
    <mergeCell ref="W10:W16"/>
    <mergeCell ref="A20:B20"/>
    <mergeCell ref="C20:Y20"/>
    <mergeCell ref="Z20:AC20"/>
    <mergeCell ref="AD20:AG20"/>
    <mergeCell ref="A21:B21"/>
    <mergeCell ref="C21:Y21"/>
    <mergeCell ref="Z21:AC21"/>
    <mergeCell ref="AD21:AG21"/>
    <mergeCell ref="E14:E16"/>
    <mergeCell ref="Z15:Z16"/>
    <mergeCell ref="A17:AG17"/>
    <mergeCell ref="A18:AG18"/>
    <mergeCell ref="A19:B19"/>
    <mergeCell ref="C19:Y19"/>
    <mergeCell ref="Z19:AC19"/>
    <mergeCell ref="AD19:AG19"/>
    <mergeCell ref="AD10:AD16"/>
    <mergeCell ref="AE10:AE16"/>
    <mergeCell ref="AF10:AF12"/>
    <mergeCell ref="AG10:AG16"/>
    <mergeCell ref="O13:O16"/>
    <mergeCell ref="Q13:Q16"/>
    <mergeCell ref="R13:R16"/>
    <mergeCell ref="S13:S16"/>
    <mergeCell ref="A22:B22"/>
    <mergeCell ref="C22:Y22"/>
    <mergeCell ref="Z22:AC22"/>
    <mergeCell ref="AD22:AG22"/>
    <mergeCell ref="A23:AG23"/>
    <mergeCell ref="A24:F24"/>
    <mergeCell ref="G24:L24"/>
    <mergeCell ref="M24:V24"/>
    <mergeCell ref="W24:AA24"/>
    <mergeCell ref="AB24:AG24"/>
    <mergeCell ref="B25:F25"/>
    <mergeCell ref="H25:L25"/>
    <mergeCell ref="O25:V25"/>
    <mergeCell ref="X25:AA25"/>
    <mergeCell ref="AC25:AG25"/>
    <mergeCell ref="B26:F26"/>
    <mergeCell ref="H26:L26"/>
    <mergeCell ref="O26:V26"/>
    <mergeCell ref="X26:AA26"/>
    <mergeCell ref="AC26:AG26"/>
  </mergeCells>
  <conditionalFormatting sqref="U10:U16">
    <cfRule type="containsText" dxfId="15" priority="5" operator="containsText" text="EXTREMO">
      <formula>NOT(ISERROR(SEARCH("EXTREMO",U10)))</formula>
    </cfRule>
    <cfRule type="containsText" dxfId="14" priority="6" operator="containsText" text="MODERADO">
      <formula>NOT(ISERROR(SEARCH("MODERADO",U10)))</formula>
    </cfRule>
    <cfRule type="containsText" dxfId="13" priority="7" operator="containsText" text="ALTO">
      <formula>NOT(ISERROR(SEARCH("ALTO",U10)))</formula>
    </cfRule>
    <cfRule type="containsText" dxfId="12" priority="8" operator="containsText" text="BAJO">
      <formula>NOT(ISERROR(SEARCH("BAJO",U10)))</formula>
    </cfRule>
  </conditionalFormatting>
  <conditionalFormatting sqref="J10:J16">
    <cfRule type="containsText" dxfId="11" priority="1" operator="containsText" text="EXTREMO">
      <formula>NOT(ISERROR(SEARCH("EXTREMO",J10)))</formula>
    </cfRule>
    <cfRule type="containsText" dxfId="10" priority="2" operator="containsText" text="ALTO">
      <formula>NOT(ISERROR(SEARCH("ALTO",J10)))</formula>
    </cfRule>
    <cfRule type="containsText" dxfId="9" priority="3" operator="containsText" text="MODERADO">
      <formula>NOT(ISERROR(SEARCH("MODERADO",J10)))</formula>
    </cfRule>
    <cfRule type="containsText" dxfId="8" priority="4" operator="containsText" text="BAJO">
      <formula>NOT(ISERROR(SEARCH("BAJO",J10)))</formula>
    </cfRule>
  </conditionalFormatting>
  <dataValidations count="15">
    <dataValidation type="list" allowBlank="1" showInputMessage="1" showErrorMessage="1" sqref="G10:G16" xr:uid="{7C2E57B8-2347-4E8C-9451-16C1FF828D65}">
      <formula1>$AL$1:$AL$5</formula1>
    </dataValidation>
    <dataValidation type="list" allowBlank="1" showInputMessage="1" showErrorMessage="1" sqref="H10:H16" xr:uid="{77348E79-4CDE-4269-94B3-7942ECA8F0BA}">
      <formula1>$AL$10:$AL$12</formula1>
    </dataValidation>
    <dataValidation type="list" allowBlank="1" showInputMessage="1" showErrorMessage="1" sqref="M16" xr:uid="{06E62A14-F66D-4293-A6A7-DCE1F69A0DCC}">
      <formula1>$AH$7:$AJ$7</formula1>
    </dataValidation>
    <dataValidation type="list" allowBlank="1" showInputMessage="1" showErrorMessage="1" sqref="U10:U16" xr:uid="{8B9D83D3-CF58-4EC6-B21D-C2DD52FB514E}">
      <formula1>$AO$8:$AO$32</formula1>
    </dataValidation>
    <dataValidation type="list" allowBlank="1" showInputMessage="1" showErrorMessage="1" sqref="M10" xr:uid="{DC6B21C3-339A-456D-A0B9-DDE8DE3F7B9F}">
      <formula1>$AH$2:$AH$3</formula1>
    </dataValidation>
    <dataValidation type="list" allowBlank="1" showInputMessage="1" showErrorMessage="1" sqref="M11" xr:uid="{0E8AED8B-E3F3-4F78-8EFD-F6AD9976D21F}">
      <formula1>$AH$4:$AI$4</formula1>
    </dataValidation>
    <dataValidation type="list" allowBlank="1" showInputMessage="1" showErrorMessage="1" sqref="M12" xr:uid="{3DDE3946-25BB-4243-ADA8-2404BFF6C793}">
      <formula1>#REF!</formula1>
    </dataValidation>
    <dataValidation type="list" allowBlank="1" showInputMessage="1" showErrorMessage="1" sqref="M14" xr:uid="{5A872D53-45D1-4943-8B8C-7FD590C2A912}">
      <formula1>$AH$5:$AI$5</formula1>
    </dataValidation>
    <dataValidation type="list" allowBlank="1" showInputMessage="1" showErrorMessage="1" sqref="M15" xr:uid="{181A9695-7442-4006-B62B-6311099AA1FC}">
      <formula1>$AH$6:$AI$6</formula1>
    </dataValidation>
    <dataValidation type="list" allowBlank="1" showInputMessage="1" showErrorMessage="1" sqref="P10" xr:uid="{0B1F20EF-B446-4C70-ABD1-7D9BA2C676EC}">
      <formula1>$AH$8:$AJ$8</formula1>
    </dataValidation>
    <dataValidation type="list" allowBlank="1" showInputMessage="1" showErrorMessage="1" sqref="V10:V16" xr:uid="{DDF2023D-624F-4990-89AA-F576EA1AA2A3}">
      <formula1>$AI$12:$AK$12</formula1>
    </dataValidation>
    <dataValidation type="list" allowBlank="1" showInputMessage="1" showErrorMessage="1" sqref="D10:D16" xr:uid="{E70CCDD9-BE90-411A-9C96-1ADBDBBCD377}">
      <formula1>$AJ$13:$AK$13</formula1>
    </dataValidation>
    <dataValidation type="list" allowBlank="1" showInputMessage="1" showErrorMessage="1" sqref="T10 S10:S11" xr:uid="{E852B429-7291-49FC-80C9-CB1894C080CC}">
      <formula1>$AH$13:$AH$15</formula1>
    </dataValidation>
    <dataValidation type="list" allowBlank="1" showInputMessage="1" showErrorMessage="1" sqref="AA10:AA16" xr:uid="{9D56B52B-CE5A-4EE8-971C-AD0BD4BB9858}">
      <formula1>$AN$10:$AN$11</formula1>
    </dataValidation>
    <dataValidation type="list" allowBlank="1" showInputMessage="1" showErrorMessage="1" sqref="M13" xr:uid="{8A50CB48-654A-45F3-BEE1-4429FBAF77DA}">
      <formula1>$AJ$14:$AL$14</formula1>
    </dataValidation>
  </dataValidations>
  <hyperlinks>
    <hyperlink ref="B26" r:id="rId1" xr:uid="{C1ED1423-0C4D-495F-A5A6-2EBE411F6E6F}"/>
    <hyperlink ref="H26" r:id="rId2" xr:uid="{4DCF1026-CBB4-4BCA-82C2-4459A15B4C3E}"/>
  </hyperlinks>
  <pageMargins left="0.7" right="0.7" top="0.75" bottom="0.75" header="0.3" footer="0.3"/>
  <pageSetup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SICOSOCIAL</vt:lpstr>
      <vt:lpstr>SOCIOLEGAL </vt:lpstr>
      <vt:lpstr>SALUD</vt:lpstr>
      <vt:lpstr>ESPIRITUALIDAD</vt:lpstr>
      <vt:lpstr>EDUCACIÓN</vt:lpstr>
      <vt:lpstr>EMPRENDER</vt:lpstr>
      <vt:lpstr>INTERNADO</vt:lpstr>
      <vt:lpstr>EXTERNADO</vt:lpstr>
      <vt:lpstr>TERRITORIO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Betancour Garcia</dc:creator>
  <cp:lastModifiedBy>Yuly Milena Gomez Romero</cp:lastModifiedBy>
  <dcterms:created xsi:type="dcterms:W3CDTF">2020-01-16T20:08:19Z</dcterms:created>
  <dcterms:modified xsi:type="dcterms:W3CDTF">2020-01-31T23:30:16Z</dcterms:modified>
</cp:coreProperties>
</file>