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showInkAnnotation="0"/>
  <mc:AlternateContent xmlns:mc="http://schemas.openxmlformats.org/markup-compatibility/2006">
    <mc:Choice Requires="x15">
      <x15ac:absPath xmlns:x15ac="http://schemas.microsoft.com/office/spreadsheetml/2010/11/ac" url="C:\Users\yulyg\Desktop\Mapas de Riesgo 3333333\Consolidados\"/>
    </mc:Choice>
  </mc:AlternateContent>
  <bookViews>
    <workbookView xWindow="0" yWindow="0" windowWidth="28800" windowHeight="11610"/>
  </bookViews>
  <sheets>
    <sheet name="FORMATO" sheetId="6" r:id="rId1"/>
    <sheet name="Hoja1" sheetId="7" r:id="rId2"/>
  </sheets>
  <definedNames>
    <definedName name="_xlnm.Print_Area" localSheetId="0">FORMATO!$A$1:$XEZ$118</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61" i="6" l="1"/>
  <c r="O60" i="6"/>
  <c r="O59" i="6"/>
  <c r="O58" i="6"/>
  <c r="O57" i="6"/>
  <c r="O56" i="6"/>
  <c r="O55" i="6"/>
  <c r="I55" i="6"/>
  <c r="Z55" i="6" s="1"/>
  <c r="G55" i="6"/>
  <c r="O54" i="6"/>
  <c r="O53" i="6"/>
  <c r="O52" i="6"/>
  <c r="O51" i="6"/>
  <c r="O50" i="6"/>
  <c r="O49" i="6"/>
  <c r="Z48" i="6"/>
  <c r="O48" i="6"/>
  <c r="I48" i="6"/>
  <c r="G48" i="6"/>
  <c r="J48" i="6" s="1"/>
  <c r="K48" i="6" s="1"/>
  <c r="J55" i="6" l="1"/>
  <c r="K57" i="6" s="1"/>
  <c r="P55" i="6"/>
  <c r="Q55" i="6" s="1"/>
  <c r="R55" i="6" s="1"/>
  <c r="S55" i="6" s="1"/>
  <c r="X55" i="6" s="1"/>
  <c r="AA55" i="6" s="1"/>
  <c r="P48" i="6"/>
  <c r="Q48" i="6" s="1"/>
  <c r="R48" i="6" s="1"/>
  <c r="S48" i="6" s="1"/>
  <c r="X48" i="6" s="1"/>
  <c r="AA48" i="6" s="1"/>
  <c r="W55" i="6"/>
  <c r="T55" i="6"/>
  <c r="K55" i="6"/>
  <c r="W48" i="6"/>
  <c r="K50" i="6"/>
  <c r="T48" i="6" l="1"/>
  <c r="Y55" i="6"/>
  <c r="U55" i="6"/>
  <c r="AB57" i="6"/>
  <c r="AB55" i="6"/>
  <c r="AB50" i="6"/>
  <c r="AB48" i="6"/>
  <c r="Y48" i="6" l="1"/>
  <c r="U48" i="6"/>
  <c r="O84" i="6" l="1"/>
  <c r="O83" i="6"/>
  <c r="O82" i="6"/>
  <c r="O81" i="6"/>
  <c r="O80" i="6"/>
  <c r="O79" i="6"/>
  <c r="O78" i="6"/>
  <c r="I78" i="6"/>
  <c r="Z78" i="6" s="1"/>
  <c r="G78" i="6"/>
  <c r="O77" i="6"/>
  <c r="O74" i="6"/>
  <c r="O73" i="6"/>
  <c r="O72" i="6"/>
  <c r="O71" i="6"/>
  <c r="O70" i="6"/>
  <c r="Z69" i="6"/>
  <c r="O69" i="6"/>
  <c r="P69" i="6" s="1"/>
  <c r="Q69" i="6" s="1"/>
  <c r="G69" i="6"/>
  <c r="O68" i="6"/>
  <c r="O67" i="6"/>
  <c r="O66" i="6"/>
  <c r="O65" i="6"/>
  <c r="O64" i="6"/>
  <c r="O63" i="6"/>
  <c r="Z62" i="6"/>
  <c r="O62" i="6"/>
  <c r="I62" i="6"/>
  <c r="G62" i="6"/>
  <c r="J62" i="6" l="1"/>
  <c r="J78" i="6"/>
  <c r="P62" i="6"/>
  <c r="Q62" i="6" s="1"/>
  <c r="T62" i="6" s="1"/>
  <c r="P78" i="6"/>
  <c r="Q78" i="6" s="1"/>
  <c r="R78" i="6" s="1"/>
  <c r="S78" i="6" s="1"/>
  <c r="X78" i="6" s="1"/>
  <c r="AA78" i="6" s="1"/>
  <c r="AB78" i="6" s="1"/>
  <c r="K78" i="6"/>
  <c r="K80" i="6"/>
  <c r="R69" i="6"/>
  <c r="S69" i="6" s="1"/>
  <c r="X69" i="6" s="1"/>
  <c r="AA69" i="6" s="1"/>
  <c r="T69" i="6"/>
  <c r="R62" i="6"/>
  <c r="S62" i="6" s="1"/>
  <c r="X62" i="6" s="1"/>
  <c r="AA62" i="6" s="1"/>
  <c r="K62" i="6"/>
  <c r="K64" i="6"/>
  <c r="Y106" i="6"/>
  <c r="W106" i="6"/>
  <c r="Y99" i="6"/>
  <c r="W99" i="6"/>
  <c r="AB80" i="6" l="1"/>
  <c r="T78" i="6"/>
  <c r="U78" i="6"/>
  <c r="Y78" i="6"/>
  <c r="Y69" i="6"/>
  <c r="U69" i="6"/>
  <c r="U62" i="6"/>
  <c r="Y62" i="6"/>
  <c r="AB62" i="6"/>
  <c r="AB64" i="6"/>
  <c r="Y41" i="6"/>
  <c r="Y92" i="6" l="1"/>
  <c r="G92" i="6"/>
  <c r="X92" i="6" s="1"/>
  <c r="Y85" i="6" l="1"/>
  <c r="W85" i="6"/>
  <c r="I85" i="6"/>
  <c r="G85" i="6"/>
  <c r="X85" i="6" s="1"/>
  <c r="J85" i="6" l="1"/>
  <c r="J87" i="6" s="1"/>
  <c r="AC34" i="6"/>
  <c r="AC27" i="6"/>
  <c r="AC20" i="6"/>
  <c r="O40" i="6" l="1"/>
  <c r="O39" i="6"/>
  <c r="O38" i="6"/>
  <c r="O37" i="6"/>
  <c r="O36" i="6"/>
  <c r="O35" i="6"/>
  <c r="O34" i="6"/>
  <c r="I34" i="6"/>
  <c r="G34" i="6"/>
  <c r="X34" i="6" s="1"/>
  <c r="O33" i="6"/>
  <c r="O32" i="6"/>
  <c r="O31" i="6"/>
  <c r="O30" i="6"/>
  <c r="O29" i="6"/>
  <c r="O28" i="6"/>
  <c r="O27" i="6"/>
  <c r="I27" i="6"/>
  <c r="Z27" i="6" s="1"/>
  <c r="G27" i="6"/>
  <c r="O26" i="6"/>
  <c r="O25" i="6"/>
  <c r="O24" i="6"/>
  <c r="O23" i="6"/>
  <c r="O22" i="6"/>
  <c r="O21" i="6"/>
  <c r="O20" i="6"/>
  <c r="I20" i="6"/>
  <c r="G20" i="6"/>
  <c r="O19" i="6"/>
  <c r="O18" i="6"/>
  <c r="O17" i="6"/>
  <c r="O16" i="6"/>
  <c r="O15" i="6"/>
  <c r="O14" i="6"/>
  <c r="O13" i="6"/>
  <c r="I13" i="6"/>
  <c r="Z13" i="6" s="1"/>
  <c r="G13" i="6"/>
  <c r="J13" i="6" l="1"/>
  <c r="K15" i="6" s="1"/>
  <c r="P27" i="6"/>
  <c r="Q27" i="6" s="1"/>
  <c r="R27" i="6" s="1"/>
  <c r="S27" i="6" s="1"/>
  <c r="P13" i="6"/>
  <c r="Q13" i="6" s="1"/>
  <c r="T13" i="6" s="1"/>
  <c r="P20" i="6"/>
  <c r="Q20" i="6" s="1"/>
  <c r="R20" i="6" s="1"/>
  <c r="S20" i="6" s="1"/>
  <c r="W20" i="6" s="1"/>
  <c r="P34" i="6"/>
  <c r="Q34" i="6" s="1"/>
  <c r="R34" i="6" s="1"/>
  <c r="S34" i="6" s="1"/>
  <c r="W34" i="6" s="1"/>
  <c r="K13" i="6"/>
  <c r="J20" i="6"/>
  <c r="X20" i="6"/>
  <c r="Z20" i="6"/>
  <c r="J34" i="6"/>
  <c r="J27" i="6"/>
  <c r="W27" i="6" l="1"/>
  <c r="X27" i="6"/>
  <c r="AA27" i="6" s="1"/>
  <c r="AB27" i="6" s="1"/>
  <c r="T34" i="6"/>
  <c r="Y34" i="6" s="1"/>
  <c r="R13" i="6"/>
  <c r="S13" i="6" s="1"/>
  <c r="W13" i="6" s="1"/>
  <c r="T20" i="6"/>
  <c r="T27" i="6"/>
  <c r="AA20" i="6"/>
  <c r="AB20" i="6" s="1"/>
  <c r="K29" i="6"/>
  <c r="K27" i="6"/>
  <c r="U13" i="6"/>
  <c r="Y13" i="6"/>
  <c r="K34" i="6"/>
  <c r="K36" i="6"/>
  <c r="K20" i="6"/>
  <c r="K22" i="6"/>
  <c r="X13" i="6"/>
  <c r="AA13" i="6" s="1"/>
  <c r="AB29" i="6" l="1"/>
  <c r="U27" i="6"/>
  <c r="Y27" i="6"/>
  <c r="U20" i="6"/>
  <c r="Y20" i="6"/>
  <c r="U34" i="6"/>
  <c r="Z34" i="6" s="1"/>
  <c r="AA34" i="6" s="1"/>
  <c r="AB34" i="6" s="1"/>
  <c r="AB22" i="6"/>
  <c r="AB15" i="6"/>
  <c r="AB13" i="6"/>
  <c r="AB36" i="6" l="1"/>
</calcChain>
</file>

<file path=xl/sharedStrings.xml><?xml version="1.0" encoding="utf-8"?>
<sst xmlns="http://schemas.openxmlformats.org/spreadsheetml/2006/main" count="431" uniqueCount="166">
  <si>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</si>
  <si>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</si>
  <si>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</si>
  <si>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</si>
  <si>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</si>
  <si>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</si>
  <si>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</si>
  <si>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</si>
  <si>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</si>
  <si>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</si>
  <si>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</si>
  <si>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</si>
  <si>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</si>
  <si>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</si>
  <si>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</si>
  <si>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</si>
  <si>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</si>
  <si>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</si>
  <si>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</si>
  <si>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</si>
  <si>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</si>
  <si>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</si>
  <si>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ANALISIS DEL RIESGO</t>
  </si>
  <si>
    <t>SÍ/NO</t>
  </si>
  <si>
    <t>EVALUACIÓN DEL RIESGO</t>
  </si>
  <si>
    <t>CONTROL</t>
  </si>
  <si>
    <t>ELABORÓ</t>
  </si>
  <si>
    <t>FECHA</t>
  </si>
  <si>
    <t>CONTROL DE CAMBIOS</t>
  </si>
  <si>
    <t>¿En el tiempo que lleva la herramienta ha demostrado ser efectiva?</t>
  </si>
  <si>
    <t>¿La frecuencia de ejecución del control y seguimiento es adecuada?</t>
  </si>
  <si>
    <t>MONITOREO Y REVISIÓN</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</si>
  <si>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</si>
  <si>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</si>
  <si>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</si>
  <si>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</si>
  <si>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</si>
  <si>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</si>
  <si>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</si>
  <si>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</si>
  <si>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</si>
  <si>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</si>
  <si>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</si>
  <si>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</si>
  <si>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</si>
  <si>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t>CONTROLES</t>
  </si>
  <si>
    <t>ACTUALIZACIÓN</t>
  </si>
  <si>
    <t>FECHA  (DIA/MES/AÑO)</t>
  </si>
  <si>
    <t>PROCESO/
OBJETIVO</t>
  </si>
  <si>
    <t>ÁREA*</t>
  </si>
  <si>
    <t>ACCIONES DE CONTINGENCIA</t>
  </si>
  <si>
    <t>* El campo "Área" solo aplica al interior del IDIPRON para entender el objetivo del área donde se genera el riesgo y el alcance del mismo</t>
  </si>
  <si>
    <t>DESCRIPCIÓN DE CAMBIOS EN RIESGOS</t>
  </si>
  <si>
    <t>FECHA DE ACTUALIZACIÓN:</t>
  </si>
  <si>
    <t xml:space="preserve">Diligenciamiento incorrecto de la informacion de NNAJ en el formato de matricula 
Proceso de vinculación desarrollo por la UPI y no por el Area de Escuela- Formación Academica </t>
  </si>
  <si>
    <t xml:space="preserve">Vinculación de los NNAJ sin el cumplimiento de los requisitos al grado de escolaridad correspondiente  
</t>
  </si>
  <si>
    <t xml:space="preserve">Certificar grado de escolaridad sin el cumplimiento del historial  academico correspondiente 
Sanciones disciplinarias por parte del MIn Educacion 
 </t>
  </si>
  <si>
    <t>*Ingreso o creación del NNAJ en el SIMI con copia del documento de Identidad: MANUAL DE USUARIO SIMI A-TIC-MA-006.
* Implementación del formato "Valoración inicial psicopedagogica" M-RDE- FT -074
*Implementación del formato "prueba de conocimientos" M-RDE-FT-160</t>
  </si>
  <si>
    <t>*Diligenciamiento de información de resultados de procesos académicos de todos los NNAJ que se encuentran matriculados a formación.</t>
  </si>
  <si>
    <t xml:space="preserve">Manipulación de la informacion generada por las comisiones de evaluación y promoción  para fines particulares 
</t>
  </si>
  <si>
    <t xml:space="preserve">Afectacion del proposito y finalidad de los objetivos del proceso  en la restitución de derecho  a la educacion  </t>
  </si>
  <si>
    <r>
      <t xml:space="preserve">Generar permisos de administración en los libros de calificación
</t>
    </r>
    <r>
      <rPr>
        <sz val="10"/>
        <color rgb="FFFF0000"/>
        <rFont val="Calibri"/>
        <family val="2"/>
        <scheme val="minor"/>
      </rPr>
      <t xml:space="preserve">
</t>
    </r>
    <r>
      <rPr>
        <sz val="10"/>
        <rFont val="Calibri"/>
        <family val="2"/>
        <scheme val="minor"/>
      </rPr>
      <t xml:space="preserve">Garantizar la revisión de evidencias para el comité de evaluación </t>
    </r>
    <r>
      <rPr>
        <sz val="10"/>
        <color theme="1"/>
        <rFont val="Calibri"/>
        <family val="2"/>
        <scheme val="minor"/>
      </rPr>
      <t xml:space="preserve">  </t>
    </r>
  </si>
  <si>
    <t xml:space="preserve">
* No se efectue la proyección de insumos y equipamiento que se requiera.</t>
  </si>
  <si>
    <t xml:space="preserve">
Favorecimiento de terceros
en la adquisición de insumos y/o equipamiento
</t>
  </si>
  <si>
    <t>*Afectación presupuestal del instituto
¨* Detrimento patrimonial</t>
  </si>
  <si>
    <t xml:space="preserve"> 
*Realizar control desde el Área de Almacén de los insumos que llegan, posteriormente se levanta un inventario y en relación a los planes de estudio los talleristas solo pueden hacer solicitud los 5 primeros días del mes.  </t>
  </si>
  <si>
    <t xml:space="preserve">*Registro para la comisión de evaluación y promoción escuela pedagógica integral IDIPRON M-RDE-FT-097.
*Concepto comisión de evaluación escuela pedagógica integral IDIPRON M-RDE-FT-012
*Boletín académico
*Libro de valoraciones académicas del año.
</t>
  </si>
  <si>
    <t xml:space="preserve">Realizar un documento mediante el cual se establezca la ruta y manejo en las solicitudes y disposición de insumos </t>
  </si>
  <si>
    <t>Documento oficializado ante la OAP</t>
  </si>
  <si>
    <t xml:space="preserve">
Reporte de metas con datos que no son reales
Falta de planeación en la programación, ejecucion y segumiento de los programas curriculares 
</t>
  </si>
  <si>
    <t xml:space="preserve">Inhadeacuada asignación y ejecución de recursos </t>
  </si>
  <si>
    <t xml:space="preserve"> No cumplimiento de los objetivos y resultados esperados en el programa de formación técnica con criterios de oportunidad, calidad y pertinenicia.</t>
  </si>
  <si>
    <t>Plataforma SIMI, Hoja De Matricula, Listados De Asistencia, Planilla de valoración Talleres</t>
  </si>
  <si>
    <t xml:space="preserve">Actas  de seguimiento y soportes de gestión para subsanar 
Soporte del ejercicio de planeación
</t>
  </si>
  <si>
    <r>
      <t xml:space="preserve">
 Centralizar el proceso administrativo de vinculación en el Area de Escuela- Formación Academica 
Construción de una herramienta que establesca los parametros y condiciones para el poceso de vinculación, certificados acdémicos y verificaciones documentales.  
</t>
    </r>
    <r>
      <rPr>
        <sz val="10"/>
        <color rgb="FFFF0000"/>
        <rFont val="Calibri"/>
        <family val="2"/>
        <scheme val="minor"/>
      </rPr>
      <t xml:space="preserve">
</t>
    </r>
  </si>
  <si>
    <t xml:space="preserve">Efectuar seguimiento quincenal al SIMI  por parte del lider administrativo del Área de Talleres, a afin de subsanar cada una de las situaciones que se presenten con los Ádolescentes y Jóvenes
Formular y desarrollar la planeación en terminos y condiciones requeridos para consecución de los resultados esperados </t>
  </si>
  <si>
    <t xml:space="preserve">Formular el manual operativo del Area de Escuela- Formación Academica 
documentar las actividades a realizar para la vinculación al proceso academico </t>
  </si>
  <si>
    <t xml:space="preserve">Permisos de seguridad  
</t>
  </si>
  <si>
    <t xml:space="preserve">PROCESOS MISIONALES </t>
  </si>
  <si>
    <t>Posible influencia en la distribución de los insumos y/o elementos  o uso indebido de los insumos dados por el área de salud para beneficio de los NNAJ y administrados por profesionales o personal  a cargo los mismos.</t>
  </si>
  <si>
    <t>Uso a beneficio propio o a terceros no beneficiarios de la institución de los insumos suministrados por el área de salud.</t>
  </si>
  <si>
    <t xml:space="preserve">Alteración de la información registrada para el control de entradas y salidas de insumos.
Deficiencia en la existencia de insumos para el cumplimiento de la atención que lo requiere.
Incumplimiento a las metas de atención
hallazgos de los entes de control
</t>
  </si>
  <si>
    <t>Proceso realizado a través de Registro Protocolo de Almacenamiento y Distribución de Elementos e Insumos de Enfermería y Odontología y el Registro de  Planillas de Inventario de Medicamentos  y Registro Diario de Enfermería. 
M-RDE-FT-124 KARDEX INVENTARIO MEDICAMENTOS 
 M-RDE-FT-128 REGISTRO DIARIO DE ENFERMERIA
SIMI</t>
  </si>
  <si>
    <t xml:space="preserve">Investigación a la rotación del o los elementos desde el momento del ingreso hasta su destino final, realizando reporte del hallazgo al supervisor del contrato de los implicados y/o a los respectivos directivos para la toma de decisiones del personal involucrado.   </t>
  </si>
  <si>
    <t>Tercer trimestre</t>
  </si>
  <si>
    <t>Elaboración de protocolo de para la recepción, almacenamiento y distribución de insumos y elementos para enfermería y odontología .
Revisiones periódicas a las áreas de enfermería y odontología para la verificación, seguimiento y rotación de los insumos entregados por el áreas de salud y verificación de la información registrada en las planillas en físico y SIMI.</t>
  </si>
  <si>
    <t>Actas de reunión y registro de la verificacón y seguimiento a compromisos.</t>
  </si>
  <si>
    <t>BAJA</t>
  </si>
  <si>
    <t>MODERADA</t>
  </si>
  <si>
    <t xml:space="preserve">SE CONSOLIDA EL MAPA DE RIESGOS DE CORRUPCIÓN DE LOS PROCESOS MISIONALES </t>
  </si>
  <si>
    <t>Yuly Milena Gómez Romero -  Profesional OAP</t>
  </si>
  <si>
    <t xml:space="preserve">Entregar información confidencial de los NNAJ a grupos con intereses políticos </t>
  </si>
  <si>
    <t>1. Perdida de la confianza del NNAJ en el  Instituto.
2. Dejar en riesgo la integridad del NNAJ.
3. Uso inadeacuado de la información en contra de la gestión del Instituto</t>
  </si>
  <si>
    <t xml:space="preserve">1. Se cuenta con controles y registros  de acceso al sistema de Información Misional. 
2.  Se lleva control de los registros  de la remisión y entrega de las historias sociales.
3.  Se cuenta con la clausula de confidencialidad de los contratistas que atienden a la población de NNAJ.
4 . Se cuenta con el MANUAL POLITICA DE TRATAMIENTO DE DATOS FINAL A-TIC-MA-002 </t>
  </si>
  <si>
    <r>
      <t xml:space="preserve">1. Efectuar sensibilización a los servisores del Área frente a la trazabilidad de la información que guarda el SIMI y los demás controles de remisión y entrega de las historias sociales, así mismo la ilustración sobre el incumplimiento a la clausula de confidencialidad de la informació manejada en la entidad
</t>
    </r>
    <r>
      <rPr>
        <sz val="11"/>
        <rFont val="Calibri"/>
        <family val="2"/>
        <scheme val="minor"/>
      </rPr>
      <t>2 . Dar aviso a las autoridades sobre los responsables de la fuga de la información o de quien la este manipulando</t>
    </r>
  </si>
  <si>
    <t>Se realiza capacitación a  la totalidad de servidores de area de sociolegal con el tema "Trazabilidad de la información misional desde el SIMI y otros controles; y consecuencias legales y profesional al incumplimiento de la clausula de confidencialidad de la información"</t>
  </si>
  <si>
    <t>A-GDH-FT-010</t>
  </si>
  <si>
    <r>
      <t xml:space="preserve">1. Acceso a la  información que contiene el sistema de informacion del instituto (SIMI) por parte de los servidores del Área.
2. Debilidad en el monitoreo </t>
    </r>
    <r>
      <rPr>
        <sz val="11"/>
        <color rgb="FF0070C0"/>
        <rFont val="Calibri"/>
        <family val="2"/>
        <scheme val="minor"/>
      </rPr>
      <t xml:space="preserve">y acceso </t>
    </r>
    <r>
      <rPr>
        <sz val="11"/>
        <color theme="1"/>
        <rFont val="Calibri"/>
        <family val="2"/>
        <scheme val="minor"/>
      </rPr>
      <t>de la información SIMI que manejan los servidores del Área.</t>
    </r>
  </si>
  <si>
    <t>1. Falta de seguimiento en la planeación y ejecución de las actividades donde se usan los recursos solicitados para el cumplimiento de las metas</t>
  </si>
  <si>
    <t>Apropiarse de recursos destinados para las metas del Área en beneficio de terceros</t>
  </si>
  <si>
    <r>
      <t xml:space="preserve">1. Gasto presupuestal innecesario
2. No se realiza la adecuada atención al beneficiario conforme la misionalidad del instituto y los objetivos del área
</t>
    </r>
    <r>
      <rPr>
        <sz val="11"/>
        <rFont val="Times New Roman"/>
        <family val="1"/>
      </rPr>
      <t>3. Investigaciones y hallazgos fiscales en contra del IDIPRON o funcionarios</t>
    </r>
  </si>
  <si>
    <t>1. Se realiza un adecuado seguimiento a las diferentes solicitudes de las necesidades requeridas en las diferentes actividades.
2.  formulacion semestral del plan de necesidades del area.</t>
  </si>
  <si>
    <r>
      <t xml:space="preserve">ESPIRITUALIDAD
</t>
    </r>
    <r>
      <rPr>
        <sz val="11"/>
        <color theme="1"/>
        <rFont val="Times New Roman"/>
        <family val="1"/>
      </rPr>
      <t>Es entendida desde un ámbito antropológico no limitado únicamente a la religiosidad, más  bien conectado a la trascendencia del ser humano en la historia. Las nuevas concepciones del mundo especialmente desplegadas por la física cuántica, si bien nos han llevado a replantear conceptos como materia, vacío, caos, fractales, cosmogénesis, etc, también nos remiten a una visión muy antigua en la que el todo, fuente de múltiples posibilidades, tiene que ver con las partes y estas se hallan conectadas con el todo. En este sentido lo que le sucede a un NNAJ que habita la calle o se halla en peligro de habitarla no es meramente su asunto o el de su familia, es nuestro asunto. En ellos, en su vida, se pone en juego nuestra humanidad, nuestra sociedad, la vida del Instituto. De ahí que el IDIPRON desarrolla acciones que tienen que ver con la promoción y el cuidado de las relaciones afectivas, del arte y el deporte como elementos transformadores del ser humano, así como también adelanta prácticas de meditación, oración, yoga, relajación, silencio, entre otras.</t>
    </r>
  </si>
  <si>
    <t>*Omitir o registrar de manera incorrecta datos personales de los NNAJ o padres de familia-acudiente. 
*Recepción de documentos adulterados.
*No validar la veracidad de los documentos entregados por los Jovenes o acudientes de los NNA</t>
  </si>
  <si>
    <t xml:space="preserve">*Prestar servicio a NNAJ que no cumple las características o requisitos exigidos por la institución. </t>
  </si>
  <si>
    <t>*Disminuir la capacidad 
de atención para la 
población que lo 
requiere.            
                                             *Exposición de NNAJ 
a problemáticas que 
afecten su desarrollo a nivel individual, familiar y social.</t>
  </si>
  <si>
    <t>EXTREMA</t>
  </si>
  <si>
    <t xml:space="preserve">*Se realiza contacto inicial con los NNAJ y/o sus familias  con el fin de orientar y atender a nivel territorial, en las UPI y/u oficinas de IDIPRON, se evalúa si tiene factores de riesgo de habitabilidad calle, de ser así se procede a desarrollar el diligenciamiento de ficha de ingreso en físico y creación en el Sistema Misional (SIMI), adicionalmente el profesional  recepciona la documentación requerida del Check List la cual se anexa a la ficha de ingreso.
*El equipo psicosocial de territorio realiza consulta social en domicilio para obtener caracterización de las familias y desarrollar acciones de atención.
*Se desarrollan jornadas de inducción y re inducción por parte del Área Sicosocial sobre: 
Criterios de ingreso 
M-ANJ-DI-001
Ficha de ingreso 
M-ANJ-FT-014
Valoración psicosocial 
M- MMS-FT-001
Consulta en domicilio 
M-MMS-FT-002                                                  
 *Se ejecuta comité interdisciplinar de ingresos a internado de manera mensual donde se evalúa la pertinencia del ingreso
                       </t>
  </si>
  <si>
    <t xml:space="preserve">Se procede a realizar acompañamiento y/o activación de redes intrainstitucionales con las Áreas de derecho de IDIPRON (SE3) y redes interinstitucionales con entidades estatales y/o ONG. </t>
  </si>
  <si>
    <t xml:space="preserve">* Elaboración de una lista de documentos mínimos de ingreso para NNAJ.
* Diseño de ruta para verificar la veracidad de los documentos de identificación aportados por los NNAJ  y acudiente o representante legal.
*Elaboración instructivo denominado Atención Prioritaria.   
* Formulación de comités misionales-Subdirección de métodos y (SE3) para el estudio de casos de NNAJ.
                                                                                                                                                        *Planteamiento de  frecuencia semestral para el desarrollo de jornadas de re inducción a los profesionales del Área y auxiliares administrativos.
</t>
  </si>
  <si>
    <t xml:space="preserve">Formato de lista de documentos mínimos de ingreso para NNAJ.
Ruta de verificación de información documental. 
* Ficha de ingreso M-ANJ-FT-014
* Valoración psicosocial M- MMS-FT-001
* Consulta en domicilio M-MMS-FT-002   
                                             </t>
  </si>
  <si>
    <t xml:space="preserve">*Tramite de cupos para beneficio personal tanto de funcionarios como actores externos. 
</t>
  </si>
  <si>
    <t xml:space="preserve"> *Aceptar y/o permitir tráfico de influencias en la provisión de cupos, con el propósito obtener un beneficio propio o de un tercero.</t>
  </si>
  <si>
    <t xml:space="preserve">
*Afectación negativa de la Imagen y credibilidad de la institución. 
*Uso inadecuado de recursos en población que no lo requiere.
*Sanciones y amonestaciones a  funcionario(a) (s) y/o contratista(s). 
</t>
  </si>
  <si>
    <t xml:space="preserve">*Jornadas de inducción y re inducción por parte del Área al equipo psicosocial sobre: 
Criterios de ingreso M-ANJ-DI-001
Ficha de ingreso M-ANJ-FT-014
Valoración psicosocial  M- MMS-FT-001
Consulta en domicilio M-MMS-FT-002 
*Realización de comité interdisciplinar de ingresos ha internado.   
</t>
  </si>
  <si>
    <t>ALTA</t>
  </si>
  <si>
    <t xml:space="preserve">*Verificación del perfil del NNAJ para determinar la activación de ruta a realizar.
* Egreso del NNAJ.
* Informar a Control Interno y Disciplinario el caso de el/la funcionario(a)(s) y/o contratista(s) tramiten cupos para beneficio personal.
</t>
  </si>
  <si>
    <t xml:space="preserve">* Ajuste de la ficha de ingreso para determinar la pertinencia del ingreso del NNAJ.
* Ajuste de los criterios de ingreso de NNAJ.
* Ajuste a los procedimientos de ingreso.
* Formulación de comités misionales-Subdirección de métodos y (SE3) para el estudio caso de los NNAJ.
</t>
  </si>
  <si>
    <t xml:space="preserve">* Nueva versión de la ficha de ingreso.
* Nueva versión de criterios de ingreso.
* Documento de Comités Misionales.
* Ajustes a procedimiento de ingreso.
</t>
  </si>
  <si>
    <r>
      <rPr>
        <b/>
        <sz val="10"/>
        <color theme="1"/>
        <rFont val="Calibri"/>
        <family val="2"/>
        <scheme val="minor"/>
      </rPr>
      <t>MODELO PEDAGÓGICO</t>
    </r>
    <r>
      <rPr>
        <sz val="10"/>
        <color theme="1"/>
        <rFont val="Calibri"/>
        <family val="2"/>
        <scheme val="minor"/>
      </rPr>
      <t xml:space="preserve"> 
</t>
    </r>
    <r>
      <rPr>
        <b/>
        <sz val="10"/>
        <color theme="1"/>
        <rFont val="Calibri"/>
        <family val="2"/>
        <scheme val="minor"/>
      </rPr>
      <t>SE3</t>
    </r>
    <r>
      <rPr>
        <sz val="10"/>
        <color theme="1"/>
        <rFont val="Calibri"/>
        <family val="2"/>
        <scheme val="minor"/>
      </rPr>
      <t xml:space="preserve">
Acompañar cuidadosa, responsable y amorosamente cada una de las historias de vida de los NNAJ que los han conducido a habitar peligrosamente la calle, y acompañarlos a encontrar las posibles salidas, donde desarrollen sus capacidades y amplíen sus libertades, como expresión de una vida digna</t>
    </r>
  </si>
  <si>
    <r>
      <t xml:space="preserve">SALUD
</t>
    </r>
    <r>
      <rPr>
        <sz val="11"/>
        <color theme="1"/>
        <rFont val="Calibri"/>
        <family val="2"/>
        <scheme val="minor"/>
      </rPr>
      <t>Se enfoca sobre la calidad de vida, es decir, abarca techo, vestuario, alimentación que inciden en la salud y bienestar de los NNAJ. Igualmente, ya sea de forma directa o a través de la Secretaría de Salud y de las EPSs a las que se hallan afiliados, asume lo relacionado con la salud tanto física como mental. De ahí que adelanta acciones que tienen que ver con la nutrición balanceada, el cuidado del cuerpo, el ejercicio y el deporte cotidianos, la vinculación a los sistemas de salud, la atención en salud oral, la vinculación a procesos de medicina alternativa, así como a procesos personales y grupales para la mitigación del consumo de psicoactivos, entre otras. Así mismo, propende por evitar que la alimentación sea entendida o manejada como un elemento de castigo.</t>
    </r>
    <r>
      <rPr>
        <b/>
        <sz val="11"/>
        <color theme="1"/>
        <rFont val="Calibri"/>
        <family val="2"/>
        <scheme val="minor"/>
      </rPr>
      <t xml:space="preserve">
</t>
    </r>
  </si>
  <si>
    <r>
      <rPr>
        <b/>
        <sz val="11"/>
        <rFont val="Times New Roman"/>
        <family val="1"/>
      </rPr>
      <t>SICOSOCIAL:</t>
    </r>
    <r>
      <rPr>
        <sz val="11"/>
        <rFont val="Times New Roman"/>
        <family val="1"/>
      </rPr>
      <t xml:space="preserve">
Atender la configuración de la subjetividad de los NNAJ, es decir, la forma como ellos se comprenden a sí mismos en sus familias y en la sociedad concreta que en muchos casos los han abandonado, maltratado, abusado, comercializado, explotado, etc., es otra de las tareas en la que se empeña el IDIPRON. Es por esto que adelanta acciones que tienen que ver con el acompañamiento de los procesos psicológicos de los NNAJ, las relaciones afectivas con sus familias y la sociedad, y el acompañamiento a las historias de vida.</t>
    </r>
  </si>
  <si>
    <r>
      <rPr>
        <b/>
        <sz val="11"/>
        <color theme="1"/>
        <rFont val="Calibri"/>
        <family val="2"/>
        <scheme val="minor"/>
      </rPr>
      <t xml:space="preserve">SOCIO LEGAL Y JUSTICIA RESTAURATIVA
</t>
    </r>
    <r>
      <rPr>
        <sz val="11"/>
        <color theme="1"/>
        <rFont val="Calibri"/>
        <family val="2"/>
        <scheme val="minor"/>
      </rPr>
      <t>Atender la configuración de la subjetividad de los NNAJ, es decir, la forma como ellos se comprenden a sí mismos en sus familias y en la sociedad concreta que en muchos casos los han abandonado, maltratado, abusado, comercializado, explotado, etc., es otra de las tareas en la que se empeña el IDIPRON. Es por esto que adelanta acciones que tienen que ver con el acompañamiento de los procesos psicológicos de los NNAJ, las relaciones afectivas con sus familias y la sociedad, y el acompañamiento a las historias de vida</t>
    </r>
  </si>
  <si>
    <r>
      <t xml:space="preserve">EMPRENDER
</t>
    </r>
    <r>
      <rPr>
        <sz val="11"/>
        <color theme="1"/>
        <rFont val="Times New Roman"/>
        <family val="1"/>
      </rPr>
      <t>Idear modelos de formación que permitan educar y desarrollar competencias laborales y ciudadanas a los NNAJ, en el territorio, unidades y todo espacio determinado al alcance del Instituto para el 2019</t>
    </r>
  </si>
  <si>
    <t xml:space="preserve">* Falta de verificación del cumplimiento de criterios y perfil de los jóvenes para la  vinculación a su primer empleo.
</t>
  </si>
  <si>
    <t xml:space="preserve">Beneficiar o priorizar a Jòvenes que no son objeto de la misionalidad del IDIPRON o no cumplen el perfil requerido  en las diferentes estrastegias del àrea .
</t>
  </si>
  <si>
    <t xml:space="preserve">Desvío y utilización inadecuada de los recursos.
Favorecimiento con fines políticos o interes de terceros
Pérdida de credibilidad en la Institución
Sanciones discipliniarias a servidores públicos.
</t>
  </si>
  <si>
    <t>En los comites misionales de UPI-ZONA, en los cuales se realiza la postulación del Jóven  a convenio  este presente  un delegado de cada una de las áreas de la SE3, para realizar una postulación objetiva frente  a cada caso.</t>
  </si>
  <si>
    <t xml:space="preserve"> (2) IMPROBABLE</t>
  </si>
  <si>
    <r>
      <t xml:space="preserve">
*Verificación de la información de los jóvenes postulados por parte del Equipo social de convenios.
</t>
    </r>
    <r>
      <rPr>
        <sz val="11"/>
        <color theme="1"/>
        <rFont val="Calibri"/>
        <family val="2"/>
        <scheme val="minor"/>
      </rPr>
      <t xml:space="preserve"> </t>
    </r>
  </si>
  <si>
    <t>Vigencia 2018</t>
  </si>
  <si>
    <r>
      <t xml:space="preserve">1. Construcción del procedimiento de vinculación de jóvenes a emprendimiento y empleabilidad. 
2. Base de datos de jóvenes postulados a Actividades de Corresponsabilidad, Emprendimiento y empleabilidad 
3. Creación del procedimiento de ingreso a Emprendimiento y Empleabilidad.
</t>
    </r>
    <r>
      <rPr>
        <sz val="11"/>
        <color rgb="FFFF0000"/>
        <rFont val="Calibri"/>
        <family val="2"/>
        <scheme val="minor"/>
      </rPr>
      <t/>
    </r>
  </si>
  <si>
    <t xml:space="preserve">Documentos oficializados
Actas de reunión </t>
  </si>
  <si>
    <t xml:space="preserve">
*La entrega  de recursos  insumos y/o bienes,  bien sea por la entidad o través de donaciones  a los NNAJ para el desarrollo y elaboración de productos.</t>
  </si>
  <si>
    <t xml:space="preserve">Pérdida de recursos (herramientas, insumos, materiales, elementos) a utilizar en el desarrollo de las Actividades de  Emprendimiento y Empleabilidad.
</t>
  </si>
  <si>
    <t>Pérdida de recursos públicos y demoras en la ejecución de las actividades de Emprendimiento y Empleabilidad.</t>
  </si>
  <si>
    <t xml:space="preserve">* ENTREGA DE ELEMENTOS DE CONSUMO A NNAJ A-GLO-FT-001
</t>
  </si>
  <si>
    <r>
      <rPr>
        <i/>
        <sz val="11"/>
        <color theme="1"/>
        <rFont val="Calibri"/>
        <family val="2"/>
        <scheme val="minor"/>
      </rPr>
      <t xml:space="preserve">
</t>
    </r>
    <r>
      <rPr>
        <sz val="11"/>
        <color theme="1"/>
        <rFont val="Calibri"/>
        <family val="2"/>
        <scheme val="minor"/>
      </rPr>
      <t xml:space="preserve">
*Revisiones  </t>
    </r>
    <r>
      <rPr>
        <sz val="11"/>
        <rFont val="Calibri"/>
        <family val="2"/>
        <scheme val="minor"/>
      </rPr>
      <t>peridicas a la
Aplicación del  Formato: Entrega de elementos de consumo a NNAJ A-GLO-FT-001  para llevar el control de los insumos entregados.
*Inventarios comparativos de insumos solicitados versus insumos entregados.</t>
    </r>
    <r>
      <rPr>
        <sz val="11"/>
        <color rgb="FFFF0000"/>
        <rFont val="Calibri"/>
        <family val="2"/>
        <scheme val="minor"/>
      </rPr>
      <t xml:space="preserve">  </t>
    </r>
  </si>
  <si>
    <t xml:space="preserve">1,Para la entrega de los insumos es necesario  diligenciar  el  formato Entrega de elementos de consumo a NNAJ A-GLO-FT-001 
2, Hacer revisiones periodicas  de los formatos diligenciados frente a los productos finales.
</t>
  </si>
  <si>
    <t xml:space="preserve">Formatos  diligenciados de Entrega de elementos de consumo a NNAJ A-GLO-FT-001 </t>
  </si>
  <si>
    <t xml:space="preserve">*Facilidad de acceso al recaudo diario que realiza el equipo de operadores de baños publicos
*Falencias en el control del recaudo de baños públicos. </t>
  </si>
  <si>
    <t xml:space="preserve">Peculado por apropiación de recursos por parte del joven operdor del baño publico.  (recursos como dinero o insumos de aseo del  baño..) </t>
  </si>
  <si>
    <r>
      <rPr>
        <sz val="11"/>
        <rFont val="Calibri"/>
        <family val="2"/>
      </rPr>
      <t xml:space="preserve">
</t>
    </r>
    <r>
      <rPr>
        <sz val="11"/>
        <color theme="1"/>
        <rFont val="Calibri"/>
        <family val="2"/>
        <scheme val="minor"/>
      </rPr>
      <t xml:space="preserve">
Pérdida del recurso público (Hurto de dinero o insumos de aseo del Baño público. 
Demoras en la ejecución de las actividades al interior del baño público.</t>
    </r>
  </si>
  <si>
    <t xml:space="preserve">
*RECAUDO BAÑOS PÚBLICOS A-GFI-PR-016
</t>
  </si>
  <si>
    <t xml:space="preserve">
*Cambio del sistema de recaudo en efectivo por tarjetas.
*Cambio de registradora de acceso a los baños públicos.  
</t>
  </si>
  <si>
    <t xml:space="preserve">1. Modificar el sistema de pago, por medio de la tarjeta tu llave. 
2. Revisión de las planillas de recaudo </t>
  </si>
  <si>
    <t>Actas de reunión para solicitar la modificación del manejo de recaudo.</t>
  </si>
  <si>
    <t xml:space="preserve">1. Prevalecen intereses personales sobre los institucionales.
2. Falta de principios y ética profesional de los funcionarios y/o contratistas de la entidad
3. No hay un adecuado seguimiento frente a las acciones realizadas por el funcionario, contratista y/o voluntario donde se logre identificar si se está realizando conforme el procedimiento.
</t>
  </si>
  <si>
    <t xml:space="preserve">Solicitar algún beneficio económico por las diferentes actividades y procesos que se realizan en la entidad. </t>
  </si>
  <si>
    <t xml:space="preserve">1. Sanciones por parte  de los diferentes organismos de control 
2. Investigaciones disciplinarias, penales y fiscales tanto para el funcionario como para el instituto
3. Afectación en la imagen y credibilidad de la institución
</t>
  </si>
  <si>
    <t xml:space="preserve">1. Dar claridad a los jóvenes sobre los servicios que reciben del instituto, los cuales son gratuitos
2. Establecer un acompañamiento constante al voluntario por parte de un funcionario o contratista que asegure el proceso realizado esta conforme a lo establecido por el instituto
3. Realizar seguimiento a las actividades realizadas por parte de los funcionarios, contratistas y voluntarios
4. Realizar una evaluación periódica del voluntario tanto por el responsable de unidad como por los NNAJ
</t>
  </si>
  <si>
    <t xml:space="preserve">1. Informar de manera inmediata al área de subdirección operativa sobre la solicitud realizada de los recursos innecesarios.
2. Realizar el acto disciplinar correspondiente. 
</t>
  </si>
  <si>
    <t>Primer semestre de 2018</t>
  </si>
  <si>
    <t xml:space="preserve">1. Sensibilizar y capacitar al funcionario, contratista y voluntario sobre la misionalidad del instituto y las diferentes sanciones que pueden competer frente a las acciones inadecuadas por parte de los mismos.
2. Realizar el procedimiento de evaluación y seguimiento a los voluntarios
</t>
  </si>
  <si>
    <t xml:space="preserve">*Actas de reunión y/o capacitación con funcionarios, contratistas y voluntarios
*listados de asistencia de los encuentros y/o capacitaciones.
*Formulario de evaluación del desempeño del voluntario enfocado hacia el NNAJ y responsable de unidad.
</t>
  </si>
  <si>
    <t xml:space="preserve">1. Funcionarios o contratistas de la entidad adulteren, falsifiquen, dupliquen o eliminen  la información y documentos que se levanten en ejercicio diario del deber ser de sus actividades contractuales. 
2. Falta de un Sistema de Información Integrado que permita un seguimiento permanente de la documentación.
</t>
  </si>
  <si>
    <t xml:space="preserve">Manipular o alterar la información para beneficio propio o de terceros </t>
  </si>
  <si>
    <t xml:space="preserve">1. Sanciones Disciplinarias, Penales y Fiscales
2. Crear información inadecuada para la entrega de informes y resultados del instituto
</t>
  </si>
  <si>
    <t xml:space="preserve">1. Socialización del buen manejo y diligenciamiento de los formatos requeridos para las evidencias de las funciones y actividades realizadas.
2. Cumplimiento de la cláusula contractual sobre la debida custodia y manejo de la información.
</t>
  </si>
  <si>
    <t xml:space="preserve">1. Informar de manera inmediata al supervisor del contrato del funcionario o contratista
2. Realizar el acto disciplinar correspondiente.
</t>
  </si>
  <si>
    <t xml:space="preserve">1. Realizar seguimiento al cumplimiento de la normatividad requerida para el uso de la documentación  e información 
2. Realizar una adecuada supervisión a las evidencias y documentos presentados por el funcionario o contratista
3. Realizar reuniones trimestrales con el grupo de trabajo para recordar la importancia del buen uso de la información 
</t>
  </si>
  <si>
    <t xml:space="preserve">*Actas de encuentro y capacitación con los funcionarios o contratistas
*listados de asistencia de las reuniones.
*realizar una buena verificación y supervisión a la información y documentación suministrada en los informes generados por el contratista o funcionario. 
</t>
  </si>
  <si>
    <t>SE REALIZA PUBLICACIÓN DE LA VERSIÓN 2 DE LA FORMULACIÓN DE MAPA DE RIESGO CON AJUSTES DE LAS ÁREAS</t>
  </si>
  <si>
    <r>
      <rPr>
        <b/>
        <sz val="11"/>
        <color theme="1"/>
        <rFont val="Times New Roman"/>
        <family val="1"/>
      </rPr>
      <t xml:space="preserve">EDUCACIÓN
</t>
    </r>
    <r>
      <rPr>
        <sz val="11"/>
        <color theme="1"/>
        <rFont val="Times New Roman"/>
        <family val="1"/>
      </rPr>
      <t>IDEAR MODELOS Y ACCIONES DE FORMACIÓN QUE PERMITAN DESARROLLAR PROCESOS EDUCATIVOS DE NIVELACIÓN Y CERTIFICACIÓN DE ACUERDO CON LOS ESTÁNDARES EMANADOS POR EL MINISTERIO DE EDUCACIÓN NACIONAL</t>
    </r>
  </si>
  <si>
    <t xml:space="preserve">1. Sensibilizar a los funcionarios o contratistas sobre la importancia de realizar una adecuada planeación y solicitud de necesidades.
2. Construcción de un formato digital que permita llevar una misma planilla de solicitud del área para poder hacer la adecuada verificación 
</t>
  </si>
  <si>
    <t xml:space="preserve">*Actas de encuentro y capacitación con los funcionarios o contratistas
*listados de asistencia de las reuniones.
*Formato digital de solicitud de necesidades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</si>
</sst>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scheme val="minor"/>
    </font>
    <font>
      <sz val="11"/>
      <color theme="0"/>
      <name val="Calibri"/>
      <family val="2"/>
      <scheme val="minor"/>
    </font>
    <font>
      <sz val="10"/>
      <color theme="1"/>
      <name val="Calibri"/>
      <family val="2"/>
      <scheme val="minor"/>
    </font>
    <font>
      <b/>
      <sz val="11"/>
      <color theme="1"/>
      <name val="Calibri"/>
      <family val="2"/>
      <scheme val="minor"/>
    </font>
    <font>
      <sz val="14"/>
      <color theme="1"/>
      <name val="Calibri"/>
      <family val="2"/>
      <scheme val="minor"/>
    </font>
    <font>
      <b/>
      <sz val="9"/>
      <color theme="1"/>
      <name val="Calibri"/>
      <family val="2"/>
      <scheme val="minor"/>
    </font>
    <font>
      <b/>
      <sz val="11"/>
      <color theme="0"/>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sz val="14"/>
      <name val="Calibri"/>
      <family val="2"/>
      <scheme val="minor"/>
    </font>
    <font>
      <b/>
      <sz val="10"/>
      <name val="Calibri"/>
      <family val="2"/>
      <scheme val="minor"/>
    </font>
    <font>
      <b/>
      <sz val="11"/>
      <name val="Calibri"/>
      <family val="2"/>
      <scheme val="minor"/>
    </font>
    <font>
      <b/>
      <sz val="14"/>
      <name val="Calibri"/>
      <family val="2"/>
      <scheme val="minor"/>
    </font>
    <font>
      <b/>
      <sz val="9"/>
      <color theme="0"/>
      <name val="Calibri"/>
      <family val="2"/>
      <scheme val="minor"/>
    </font>
    <font>
      <b/>
      <sz val="16"/>
      <name val="Calibri"/>
      <family val="2"/>
      <scheme val="minor"/>
    </font>
    <font>
      <sz val="10"/>
      <color theme="1"/>
      <name val="Times New Roman"/>
      <family val="1"/>
    </font>
    <font>
      <sz val="10"/>
      <color theme="0"/>
      <name val="Times New Roman"/>
      <family val="1"/>
    </font>
    <font>
      <b/>
      <sz val="10"/>
      <color theme="1"/>
      <name val="Times New Roman"/>
      <family val="1"/>
    </font>
    <font>
      <sz val="10"/>
      <color rgb="FFFF0000"/>
      <name val="Calibri"/>
      <family val="2"/>
      <scheme val="minor"/>
    </font>
    <font>
      <b/>
      <sz val="10"/>
      <color theme="1"/>
      <name val="Calibri"/>
      <family val="2"/>
      <scheme val="minor"/>
    </font>
    <font>
      <b/>
      <sz val="24"/>
      <color theme="1"/>
      <name val="Times New Roman"/>
      <family val="1"/>
    </font>
    <font>
      <b/>
      <sz val="14"/>
      <name val="Times New Roman"/>
      <family val="1"/>
    </font>
    <font>
      <sz val="11"/>
      <name val="Calibri"/>
      <family val="2"/>
      <scheme val="minor"/>
    </font>
    <font>
      <sz val="11"/>
      <color rgb="FF0070C0"/>
      <name val="Calibri"/>
      <family val="2"/>
      <scheme val="minor"/>
    </font>
    <font>
      <sz val="11"/>
      <color theme="1"/>
      <name val="Times New Roman"/>
      <family val="1"/>
    </font>
    <font>
      <sz val="11"/>
      <name val="Times New Roman"/>
      <family val="1"/>
    </font>
    <font>
      <b/>
      <sz val="11"/>
      <color theme="1"/>
      <name val="Times New Roman"/>
      <family val="1"/>
    </font>
    <font>
      <b/>
      <sz val="11"/>
      <name val="Times New Roman"/>
      <family val="1"/>
    </font>
    <font>
      <sz val="11"/>
      <color rgb="FFFF0000"/>
      <name val="Calibri"/>
      <family val="2"/>
      <scheme val="minor"/>
    </font>
    <font>
      <sz val="9"/>
      <color theme="1"/>
      <name val="Calibri"/>
      <family val="2"/>
      <scheme val="minor"/>
    </font>
    <font>
      <i/>
      <sz val="11"/>
      <color theme="1"/>
      <name val="Calibri"/>
      <family val="2"/>
      <scheme val="minor"/>
    </font>
    <font>
      <sz val="10"/>
      <name val="Times New Roman"/>
      <family val="1"/>
    </font>
    <font>
      <sz val="11"/>
      <name val="Calibri"/>
      <family val="2"/>
    </font>
    <font>
      <sz val="11"/>
      <color theme="0"/>
      <name val="Times New Roman"/>
      <family val="1"/>
    </font>
  </fonts>
  <fills count="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FF9933"/>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383">
    <xf numFmtId="0" fontId="0" fillId="0" borderId="0" xfId="0"/>
    <xf numFmtId="0" fontId="0" fillId="0" borderId="0" xfId="0" applyProtection="1"/>
    <xf numFmtId="1" fontId="0" fillId="0" borderId="0" xfId="0" applyNumberFormat="1" applyBorder="1" applyAlignment="1" applyProtection="1">
      <alignment horizontal="center" vertical="center"/>
    </xf>
    <xf numFmtId="0" fontId="3" fillId="0" borderId="16" xfId="0" applyFont="1" applyBorder="1" applyAlignment="1" applyProtection="1">
      <alignment horizontal="center" vertical="center" wrapText="1"/>
      <protection locked="0"/>
    </xf>
    <xf numFmtId="0" fontId="7" fillId="0" borderId="14" xfId="0" applyFont="1" applyBorder="1" applyAlignment="1" applyProtection="1">
      <alignment horizontal="justify" vertical="top" wrapText="1"/>
    </xf>
    <xf numFmtId="0" fontId="7" fillId="0" borderId="15" xfId="0" applyFont="1" applyBorder="1" applyAlignment="1" applyProtection="1">
      <alignment horizontal="justify" wrapText="1"/>
    </xf>
    <xf numFmtId="0" fontId="7" fillId="0" borderId="15" xfId="0" applyFont="1" applyBorder="1" applyAlignment="1" applyProtection="1">
      <alignment horizontal="justify"/>
    </xf>
    <xf numFmtId="0" fontId="3" fillId="0" borderId="18" xfId="0" applyFont="1" applyBorder="1" applyAlignment="1" applyProtection="1">
      <alignment horizontal="center" vertical="center" wrapText="1"/>
      <protection locked="0"/>
    </xf>
    <xf numFmtId="0" fontId="11" fillId="2" borderId="1" xfId="0" applyFont="1" applyFill="1" applyBorder="1" applyAlignment="1" applyProtection="1">
      <alignment horizontal="center" vertical="center"/>
    </xf>
    <xf numFmtId="0" fontId="0" fillId="0" borderId="0" xfId="0" applyProtection="1">
      <protection locked="0"/>
    </xf>
    <xf numFmtId="1" fontId="0" fillId="0" borderId="9" xfId="0" applyNumberFormat="1" applyBorder="1" applyAlignment="1" applyProtection="1">
      <alignment horizontal="center" vertical="center"/>
    </xf>
    <xf numFmtId="0" fontId="14" fillId="4" borderId="12" xfId="0" applyFont="1" applyFill="1" applyBorder="1" applyAlignment="1" applyProtection="1">
      <alignment horizontal="center" vertical="center"/>
    </xf>
    <xf numFmtId="0" fontId="14" fillId="4" borderId="0" xfId="0" applyFont="1" applyFill="1" applyProtection="1"/>
    <xf numFmtId="0" fontId="6" fillId="2" borderId="10" xfId="0" applyFont="1" applyFill="1" applyBorder="1" applyAlignment="1" applyProtection="1">
      <alignment horizontal="center" vertical="center" wrapText="1"/>
    </xf>
    <xf numFmtId="0" fontId="3" fillId="0" borderId="0" xfId="0" applyFont="1" applyAlignment="1" applyProtection="1">
      <alignment horizontal="right"/>
    </xf>
    <xf numFmtId="0" fontId="3" fillId="0" borderId="0" xfId="0" applyFont="1" applyProtection="1"/>
    <xf numFmtId="0" fontId="3" fillId="0" borderId="10" xfId="0" applyFont="1" applyBorder="1" applyAlignment="1" applyProtection="1"/>
    <xf numFmtId="0" fontId="3" fillId="0" borderId="10" xfId="0" applyFont="1" applyBorder="1" applyProtection="1"/>
    <xf numFmtId="0" fontId="6" fillId="2" borderId="0" xfId="0" applyFont="1" applyFill="1" applyProtection="1"/>
    <xf numFmtId="0" fontId="3" fillId="0" borderId="1" xfId="0" applyFont="1" applyBorder="1" applyProtection="1"/>
    <xf numFmtId="0" fontId="16" fillId="2" borderId="1"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wrapText="1"/>
    </xf>
    <xf numFmtId="0" fontId="6" fillId="2" borderId="1" xfId="0" applyFont="1" applyFill="1" applyBorder="1" applyAlignment="1" applyProtection="1">
      <alignment vertical="center"/>
    </xf>
    <xf numFmtId="0" fontId="6" fillId="2"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xf>
    <xf numFmtId="0" fontId="14" fillId="4" borderId="1" xfId="0" applyFont="1" applyFill="1" applyBorder="1" applyAlignment="1" applyProtection="1">
      <alignment horizontal="center" vertical="center"/>
    </xf>
    <xf numFmtId="0" fontId="13" fillId="4" borderId="1" xfId="0" applyFont="1" applyFill="1" applyBorder="1" applyAlignment="1" applyProtection="1">
      <alignment horizontal="center" vertical="center"/>
    </xf>
    <xf numFmtId="0" fontId="18" fillId="3" borderId="0" xfId="0" applyFont="1" applyFill="1" applyProtection="1"/>
    <xf numFmtId="0" fontId="19" fillId="2" borderId="1" xfId="0" applyFont="1" applyFill="1" applyBorder="1" applyAlignment="1" applyProtection="1">
      <alignment horizontal="center" vertical="center"/>
    </xf>
    <xf numFmtId="0" fontId="19" fillId="2" borderId="3" xfId="0" applyFont="1" applyFill="1" applyBorder="1" applyAlignment="1" applyProtection="1">
      <alignment horizontal="center" vertical="center"/>
    </xf>
    <xf numFmtId="0" fontId="18" fillId="0" borderId="0" xfId="0" applyFont="1" applyBorder="1" applyAlignment="1" applyProtection="1"/>
    <xf numFmtId="0" fontId="18" fillId="0" borderId="0" xfId="0" applyFont="1" applyProtection="1"/>
    <xf numFmtId="0" fontId="18" fillId="0" borderId="0" xfId="0" applyFont="1" applyBorder="1" applyAlignment="1" applyProtection="1">
      <alignment horizontal="center" vertical="center"/>
    </xf>
    <xf numFmtId="0" fontId="0" fillId="0" borderId="6" xfId="0" applyBorder="1" applyAlignment="1" applyProtection="1">
      <alignment horizontal="center" vertical="center"/>
    </xf>
    <xf numFmtId="0" fontId="0" fillId="0" borderId="0" xfId="0" applyAlignment="1" applyProtection="1">
      <alignment horizontal="center" vertical="center"/>
    </xf>
    <xf numFmtId="0" fontId="0" fillId="0" borderId="0" xfId="0" applyBorder="1" applyAlignment="1" applyProtection="1">
      <alignment horizontal="center" vertical="center"/>
    </xf>
    <xf numFmtId="0" fontId="0" fillId="0" borderId="0" xfId="0"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0" fillId="0" borderId="14" xfId="0" applyFont="1" applyBorder="1" applyAlignment="1" applyProtection="1">
      <alignment horizontal="justify" vertical="center" wrapText="1"/>
    </xf>
    <xf numFmtId="0" fontId="0" fillId="0" borderId="15" xfId="0" applyFont="1" applyBorder="1" applyAlignment="1" applyProtection="1">
      <alignment horizontal="justify" vertical="center" wrapText="1"/>
    </xf>
    <xf numFmtId="0" fontId="0" fillId="0" borderId="15" xfId="0" applyFont="1" applyBorder="1" applyAlignment="1" applyProtection="1">
      <alignment horizontal="justify" vertical="center"/>
    </xf>
    <xf numFmtId="0" fontId="0" fillId="0" borderId="17" xfId="0" applyFont="1" applyBorder="1" applyAlignment="1" applyProtection="1">
      <alignment horizontal="justify" vertical="center" wrapText="1"/>
    </xf>
    <xf numFmtId="0" fontId="0" fillId="0" borderId="12" xfId="0" applyBorder="1" applyAlignment="1" applyProtection="1">
      <alignment horizontal="center"/>
      <protection locked="0"/>
    </xf>
    <xf numFmtId="0" fontId="0" fillId="0" borderId="0" xfId="0" applyAlignment="1" applyProtection="1">
      <alignment horizontal="center" vertical="center"/>
    </xf>
    <xf numFmtId="0" fontId="0" fillId="0" borderId="0" xfId="0" applyBorder="1" applyAlignment="1" applyProtection="1">
      <alignment horizontal="center" vertical="center"/>
    </xf>
    <xf numFmtId="0" fontId="0" fillId="0" borderId="0" xfId="0" applyAlignment="1" applyProtection="1">
      <alignment horizontal="center" vertical="center"/>
    </xf>
    <xf numFmtId="0" fontId="0" fillId="0" borderId="0" xfId="0" applyBorder="1" applyAlignment="1" applyProtection="1">
      <alignment horizontal="center" vertical="center"/>
    </xf>
    <xf numFmtId="1" fontId="0" fillId="0" borderId="9" xfId="0" applyNumberFormat="1" applyBorder="1" applyAlignment="1" applyProtection="1">
      <alignment horizontal="center" vertical="center"/>
    </xf>
    <xf numFmtId="0" fontId="0" fillId="0" borderId="12" xfId="0" applyBorder="1" applyAlignment="1" applyProtection="1">
      <alignment horizontal="center"/>
      <protection locked="0"/>
    </xf>
    <xf numFmtId="0" fontId="0" fillId="0" borderId="1" xfId="0" applyFont="1" applyBorder="1" applyAlignment="1" applyProtection="1">
      <alignment horizontal="justify" vertical="center" wrapText="1"/>
    </xf>
    <xf numFmtId="0" fontId="3"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0" fillId="0" borderId="1" xfId="0" applyFont="1" applyBorder="1" applyAlignment="1" applyProtection="1">
      <alignment horizontal="justify" vertical="center"/>
    </xf>
    <xf numFmtId="0" fontId="27" fillId="3" borderId="0" xfId="0" applyFont="1" applyFill="1" applyProtection="1"/>
    <xf numFmtId="0" fontId="0" fillId="0" borderId="14" xfId="0" applyFont="1" applyBorder="1" applyAlignment="1" applyProtection="1">
      <alignment horizontal="justify" vertical="top" wrapText="1"/>
    </xf>
    <xf numFmtId="0" fontId="0" fillId="0" borderId="15" xfId="0" applyFont="1" applyBorder="1" applyAlignment="1" applyProtection="1">
      <alignment horizontal="justify" wrapText="1"/>
    </xf>
    <xf numFmtId="0" fontId="0" fillId="0" borderId="15" xfId="0" applyFont="1" applyBorder="1" applyAlignment="1" applyProtection="1">
      <alignment horizontal="justify"/>
    </xf>
    <xf numFmtId="0" fontId="0" fillId="0" borderId="17" xfId="0" applyFont="1" applyBorder="1" applyAlignment="1" applyProtection="1">
      <alignment horizontal="justify" wrapText="1"/>
    </xf>
    <xf numFmtId="0" fontId="0" fillId="0" borderId="0" xfId="0" applyFont="1" applyProtection="1"/>
    <xf numFmtId="0" fontId="14" fillId="0" borderId="16" xfId="0" applyFont="1" applyBorder="1" applyAlignment="1" applyProtection="1">
      <alignment horizontal="center" vertical="center" wrapText="1"/>
      <protection locked="0"/>
    </xf>
    <xf numFmtId="0" fontId="0" fillId="0" borderId="21" xfId="0" applyFont="1" applyBorder="1" applyAlignment="1" applyProtection="1">
      <alignment horizontal="justify" vertical="center" wrapText="1"/>
    </xf>
    <xf numFmtId="0" fontId="7" fillId="0" borderId="21" xfId="0" applyFont="1" applyBorder="1" applyAlignment="1" applyProtection="1">
      <alignment horizontal="justify" wrapText="1"/>
    </xf>
    <xf numFmtId="0" fontId="0" fillId="0" borderId="1" xfId="0" applyBorder="1" applyProtection="1"/>
    <xf numFmtId="0" fontId="0" fillId="0" borderId="1" xfId="0" applyBorder="1" applyAlignment="1" applyProtection="1">
      <alignment horizontal="center" vertical="center"/>
    </xf>
    <xf numFmtId="0" fontId="0" fillId="0" borderId="13" xfId="0" applyBorder="1" applyAlignment="1" applyProtection="1">
      <alignment horizontal="center" vertical="center"/>
      <protection locked="0"/>
    </xf>
    <xf numFmtId="1" fontId="1" fillId="0" borderId="6" xfId="0" applyNumberFormat="1" applyFont="1" applyBorder="1" applyAlignment="1" applyProtection="1">
      <alignment horizontal="center" vertical="center"/>
    </xf>
    <xf numFmtId="0" fontId="0" fillId="0" borderId="0" xfId="0" applyBorder="1" applyAlignment="1" applyProtection="1">
      <alignment horizontal="center" vertical="center"/>
    </xf>
    <xf numFmtId="0" fontId="0" fillId="0" borderId="0" xfId="0"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7" fillId="0" borderId="15" xfId="0" applyFont="1" applyBorder="1" applyAlignment="1" applyProtection="1">
      <alignment horizontal="justify" vertical="center" wrapText="1"/>
    </xf>
    <xf numFmtId="0" fontId="7" fillId="0" borderId="17" xfId="0" applyFont="1" applyBorder="1" applyAlignment="1" applyProtection="1">
      <alignment horizontal="justify" vertical="center" wrapText="1"/>
    </xf>
    <xf numFmtId="0" fontId="7" fillId="0" borderId="17" xfId="0" applyFont="1" applyBorder="1" applyAlignment="1" applyProtection="1">
      <alignment horizontal="justify" wrapText="1"/>
    </xf>
    <xf numFmtId="0" fontId="27" fillId="0" borderId="14" xfId="0" applyFont="1" applyBorder="1" applyAlignment="1" applyProtection="1">
      <alignment horizontal="left" vertical="center" wrapText="1"/>
    </xf>
    <xf numFmtId="0" fontId="29" fillId="0" borderId="16" xfId="0" applyFont="1" applyBorder="1" applyAlignment="1" applyProtection="1">
      <alignment horizontal="center" vertical="center" wrapText="1"/>
      <protection locked="0"/>
    </xf>
    <xf numFmtId="1" fontId="27" fillId="0" borderId="9" xfId="0" applyNumberFormat="1" applyFont="1" applyBorder="1" applyAlignment="1" applyProtection="1">
      <alignment horizontal="center" vertical="center"/>
    </xf>
    <xf numFmtId="0" fontId="27" fillId="0" borderId="15" xfId="0" applyFont="1" applyBorder="1" applyAlignment="1" applyProtection="1">
      <alignment horizontal="left" vertical="center" wrapText="1"/>
    </xf>
    <xf numFmtId="1" fontId="27" fillId="0" borderId="0" xfId="0" applyNumberFormat="1" applyFont="1" applyBorder="1" applyAlignment="1" applyProtection="1">
      <alignment horizontal="center" vertical="center"/>
    </xf>
    <xf numFmtId="0" fontId="27" fillId="0" borderId="15" xfId="0" applyFont="1" applyBorder="1" applyAlignment="1" applyProtection="1">
      <alignment horizontal="left" vertical="center"/>
    </xf>
    <xf numFmtId="0" fontId="27" fillId="0" borderId="17" xfId="0" applyFont="1" applyBorder="1" applyAlignment="1" applyProtection="1">
      <alignment horizontal="left" vertical="center" wrapText="1"/>
    </xf>
    <xf numFmtId="0" fontId="0" fillId="0" borderId="6" xfId="0" applyBorder="1" applyAlignment="1" applyProtection="1">
      <alignment horizontal="center"/>
      <protection locked="0"/>
    </xf>
    <xf numFmtId="0" fontId="7" fillId="0" borderId="22" xfId="0" applyFont="1" applyBorder="1" applyAlignment="1" applyProtection="1">
      <alignment horizontal="justify" vertical="top" wrapText="1"/>
    </xf>
    <xf numFmtId="0" fontId="3" fillId="0" borderId="23" xfId="0" applyFont="1" applyBorder="1" applyAlignment="1" applyProtection="1">
      <alignment horizontal="center" vertical="center" wrapText="1"/>
      <protection locked="0"/>
    </xf>
    <xf numFmtId="0" fontId="0" fillId="0" borderId="26" xfId="0" applyBorder="1" applyAlignment="1" applyProtection="1">
      <alignment horizontal="center" vertical="center"/>
      <protection locked="0"/>
    </xf>
    <xf numFmtId="0" fontId="0" fillId="0" borderId="27" xfId="0" applyBorder="1" applyAlignment="1" applyProtection="1">
      <alignment horizontal="center" vertical="center"/>
    </xf>
    <xf numFmtId="0" fontId="0" fillId="0" borderId="28" xfId="0" applyFont="1" applyBorder="1" applyAlignment="1" applyProtection="1">
      <alignment horizontal="justify" vertical="center" wrapText="1"/>
    </xf>
    <xf numFmtId="0" fontId="3" fillId="0" borderId="29" xfId="0" applyFont="1" applyBorder="1" applyAlignment="1" applyProtection="1">
      <alignment horizontal="center" vertical="center" wrapText="1"/>
      <protection locked="0"/>
    </xf>
    <xf numFmtId="1" fontId="0" fillId="0" borderId="27" xfId="0" applyNumberFormat="1" applyBorder="1" applyAlignment="1" applyProtection="1">
      <alignment horizontal="center" vertical="center"/>
    </xf>
    <xf numFmtId="0" fontId="0" fillId="0" borderId="27" xfId="0" applyBorder="1" applyAlignment="1" applyProtection="1">
      <alignment horizontal="center" vertical="center" wrapText="1"/>
    </xf>
    <xf numFmtId="0" fontId="1" fillId="2" borderId="27" xfId="0" applyFont="1" applyFill="1" applyBorder="1" applyAlignment="1" applyProtection="1">
      <alignment horizontal="center" vertical="center" wrapText="1"/>
    </xf>
    <xf numFmtId="1" fontId="1" fillId="0" borderId="31" xfId="0" applyNumberFormat="1" applyFont="1" applyBorder="1" applyAlignment="1" applyProtection="1">
      <alignment horizontal="center" vertical="center"/>
    </xf>
    <xf numFmtId="0" fontId="0" fillId="0" borderId="25" xfId="0" applyBorder="1" applyAlignment="1" applyProtection="1">
      <alignment horizontal="center" vertical="center"/>
    </xf>
    <xf numFmtId="0" fontId="27" fillId="0" borderId="43" xfId="0" applyFont="1" applyBorder="1" applyAlignment="1" applyProtection="1">
      <alignment horizontal="left" vertical="center" wrapText="1"/>
    </xf>
    <xf numFmtId="0" fontId="29" fillId="0" borderId="44" xfId="0" applyFont="1" applyBorder="1" applyAlignment="1" applyProtection="1">
      <alignment horizontal="center" vertical="center" wrapText="1"/>
      <protection locked="0"/>
    </xf>
    <xf numFmtId="1" fontId="27" fillId="0" borderId="40" xfId="0" applyNumberFormat="1" applyFont="1" applyBorder="1" applyAlignment="1" applyProtection="1">
      <alignment horizontal="center" vertical="center"/>
    </xf>
    <xf numFmtId="0" fontId="0" fillId="0" borderId="1" xfId="0" applyBorder="1" applyAlignment="1" applyProtection="1">
      <alignment horizontal="center"/>
    </xf>
    <xf numFmtId="0" fontId="10" fillId="0" borderId="13" xfId="0" applyFont="1" applyBorder="1" applyAlignment="1" applyProtection="1">
      <alignment horizontal="center" vertical="center" textRotation="90" wrapText="1"/>
      <protection locked="0"/>
    </xf>
    <xf numFmtId="0" fontId="10" fillId="0" borderId="12" xfId="0" applyFont="1" applyBorder="1" applyAlignment="1" applyProtection="1">
      <alignment horizontal="center" vertical="center" textRotation="90" wrapText="1"/>
      <protection locked="0"/>
    </xf>
    <xf numFmtId="0" fontId="0" fillId="0" borderId="1" xfId="0" applyBorder="1" applyAlignment="1" applyProtection="1">
      <alignment horizontal="center" vertical="center" wrapText="1"/>
    </xf>
    <xf numFmtId="0" fontId="28"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0" fillId="0" borderId="25" xfId="0" applyBorder="1" applyAlignment="1" applyProtection="1">
      <alignment horizontal="center"/>
      <protection locked="0"/>
    </xf>
    <xf numFmtId="0" fontId="0" fillId="0" borderId="1" xfId="0" applyBorder="1" applyAlignment="1" applyProtection="1">
      <alignment horizontal="center"/>
      <protection locked="0"/>
    </xf>
    <xf numFmtId="0" fontId="27" fillId="0" borderId="30" xfId="0" applyFont="1" applyBorder="1" applyAlignment="1" applyProtection="1">
      <alignment horizontal="left" vertical="center" wrapText="1"/>
      <protection locked="0"/>
    </xf>
    <xf numFmtId="0" fontId="27" fillId="0" borderId="2" xfId="0" applyFont="1" applyBorder="1" applyAlignment="1" applyProtection="1">
      <alignment horizontal="left" vertical="center"/>
      <protection locked="0"/>
    </xf>
    <xf numFmtId="0" fontId="27" fillId="0" borderId="30" xfId="0" applyFont="1" applyBorder="1" applyAlignment="1" applyProtection="1">
      <alignment horizontal="center" vertical="center" wrapText="1"/>
      <protection locked="0"/>
    </xf>
    <xf numFmtId="0" fontId="27" fillId="0" borderId="2" xfId="0" applyFont="1" applyBorder="1" applyAlignment="1" applyProtection="1">
      <alignment horizontal="center" vertical="center" wrapText="1"/>
      <protection locked="0"/>
    </xf>
    <xf numFmtId="0" fontId="0" fillId="0" borderId="13" xfId="0" applyBorder="1" applyAlignment="1" applyProtection="1">
      <alignment horizontal="center"/>
    </xf>
    <xf numFmtId="0" fontId="10" fillId="0" borderId="4"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1" fontId="10" fillId="0" borderId="4" xfId="0" applyNumberFormat="1" applyFont="1" applyBorder="1" applyAlignment="1" applyProtection="1">
      <alignment horizontal="center" vertical="center" wrapText="1"/>
    </xf>
    <xf numFmtId="1" fontId="10" fillId="0" borderId="2" xfId="0" applyNumberFormat="1" applyFont="1" applyBorder="1" applyAlignment="1" applyProtection="1">
      <alignment horizontal="center" vertical="center" wrapText="1"/>
    </xf>
    <xf numFmtId="0" fontId="12" fillId="0" borderId="10" xfId="0" applyFont="1" applyBorder="1" applyAlignment="1" applyProtection="1">
      <alignment horizontal="center" vertical="center"/>
    </xf>
    <xf numFmtId="0" fontId="12" fillId="0" borderId="1" xfId="0" applyFont="1" applyBorder="1" applyAlignment="1" applyProtection="1">
      <alignment horizontal="center" vertical="center"/>
    </xf>
    <xf numFmtId="0" fontId="14" fillId="0" borderId="1"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14" fontId="25" fillId="0" borderId="1" xfId="0" applyNumberFormat="1"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0" fontId="25" fillId="0" borderId="13" xfId="0" applyFont="1" applyBorder="1" applyAlignment="1" applyProtection="1">
      <alignment horizontal="center" vertical="center" wrapText="1"/>
      <protection locked="0"/>
    </xf>
    <xf numFmtId="0" fontId="25" fillId="0" borderId="1" xfId="0" applyFont="1" applyFill="1" applyBorder="1" applyAlignment="1" applyProtection="1">
      <alignment horizontal="center" vertical="center" wrapText="1"/>
      <protection locked="0"/>
    </xf>
    <xf numFmtId="0" fontId="25" fillId="0" borderId="1" xfId="0" applyFont="1" applyFill="1" applyBorder="1" applyAlignment="1" applyProtection="1">
      <alignment horizontal="center" vertical="center"/>
      <protection locked="0"/>
    </xf>
    <xf numFmtId="0" fontId="25" fillId="0" borderId="13" xfId="0" applyFont="1" applyFill="1" applyBorder="1" applyAlignment="1" applyProtection="1">
      <alignment horizontal="center" vertical="center"/>
      <protection locked="0"/>
    </xf>
    <xf numFmtId="0" fontId="25" fillId="0" borderId="13"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1" fontId="10" fillId="0" borderId="1" xfId="0" applyNumberFormat="1" applyFont="1" applyBorder="1" applyAlignment="1" applyProtection="1">
      <alignment horizontal="center" vertical="center" wrapText="1"/>
    </xf>
    <xf numFmtId="0" fontId="15" fillId="5" borderId="1" xfId="0" applyFont="1" applyFill="1" applyBorder="1" applyAlignment="1" applyProtection="1">
      <alignment horizontal="center" vertical="center"/>
    </xf>
    <xf numFmtId="0" fontId="13" fillId="5" borderId="1"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0" fontId="0" fillId="0" borderId="1" xfId="0" applyBorder="1" applyAlignment="1" applyProtection="1">
      <alignment horizontal="center" vertical="center"/>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27" fillId="0" borderId="1" xfId="0" applyFont="1" applyBorder="1" applyAlignment="1" applyProtection="1">
      <alignment horizontal="center" vertical="center" wrapText="1"/>
      <protection locked="0"/>
    </xf>
    <xf numFmtId="0" fontId="27" fillId="0" borderId="1" xfId="0" applyFont="1" applyBorder="1" applyAlignment="1" applyProtection="1">
      <alignment horizontal="center" vertical="center"/>
      <protection locked="0"/>
    </xf>
    <xf numFmtId="0" fontId="10" fillId="0" borderId="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xf>
    <xf numFmtId="0" fontId="13" fillId="0" borderId="1"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25" fillId="0" borderId="1" xfId="0" applyFont="1" applyBorder="1" applyAlignment="1" applyProtection="1">
      <alignment horizontal="center" vertical="center"/>
      <protection locked="0"/>
    </xf>
    <xf numFmtId="0" fontId="10" fillId="0" borderId="1" xfId="0" applyFont="1" applyBorder="1" applyAlignment="1" applyProtection="1">
      <alignment horizontal="center" vertical="center" textRotation="90" wrapText="1"/>
      <protection locked="0"/>
    </xf>
    <xf numFmtId="0" fontId="10" fillId="0" borderId="1" xfId="0" applyFont="1" applyBorder="1" applyAlignment="1" applyProtection="1">
      <alignment horizontal="center" vertical="center" wrapText="1"/>
    </xf>
    <xf numFmtId="0" fontId="29" fillId="0" borderId="12" xfId="0" applyFont="1" applyBorder="1" applyAlignment="1" applyProtection="1">
      <alignment horizontal="center" vertical="center" wrapText="1"/>
      <protection locked="0"/>
    </xf>
    <xf numFmtId="0" fontId="29" fillId="0" borderId="10" xfId="0" applyFont="1" applyBorder="1" applyAlignment="1" applyProtection="1">
      <alignment horizontal="center" vertical="center" wrapText="1"/>
      <protection locked="0"/>
    </xf>
    <xf numFmtId="0" fontId="0" fillId="0" borderId="32"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25" fillId="0" borderId="12" xfId="0" applyFont="1" applyBorder="1" applyAlignment="1" applyProtection="1">
      <alignment horizontal="center" vertical="center" wrapText="1"/>
      <protection locked="0"/>
    </xf>
    <xf numFmtId="0" fontId="25" fillId="0" borderId="10" xfId="0" applyFont="1" applyBorder="1" applyAlignment="1" applyProtection="1">
      <alignment horizontal="center" vertical="center" wrapText="1"/>
      <protection locked="0"/>
    </xf>
    <xf numFmtId="0" fontId="27" fillId="0" borderId="25" xfId="0" applyFont="1" applyBorder="1" applyAlignment="1" applyProtection="1">
      <alignment horizontal="left" vertical="center" wrapText="1"/>
      <protection locked="0"/>
    </xf>
    <xf numFmtId="0" fontId="27" fillId="0" borderId="1" xfId="0" applyFont="1" applyBorder="1" applyAlignment="1" applyProtection="1">
      <alignment horizontal="left" vertical="center"/>
      <protection locked="0"/>
    </xf>
    <xf numFmtId="0" fontId="28" fillId="0" borderId="25"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0" fontId="27" fillId="0" borderId="13" xfId="0" applyFont="1" applyBorder="1" applyAlignment="1" applyProtection="1">
      <alignment horizontal="left" vertical="center" wrapText="1"/>
      <protection locked="0"/>
    </xf>
    <xf numFmtId="0" fontId="27" fillId="0" borderId="13" xfId="0" applyFont="1" applyBorder="1" applyAlignment="1" applyProtection="1">
      <alignment horizontal="left" vertical="center"/>
      <protection locked="0"/>
    </xf>
    <xf numFmtId="0" fontId="28" fillId="0" borderId="25" xfId="0" applyFont="1" applyFill="1" applyBorder="1" applyAlignment="1" applyProtection="1">
      <alignment horizontal="center" vertical="center" wrapText="1"/>
      <protection locked="0"/>
    </xf>
    <xf numFmtId="0" fontId="28" fillId="0" borderId="1" xfId="0" applyFont="1" applyFill="1" applyBorder="1" applyAlignment="1" applyProtection="1">
      <alignment horizontal="center" vertical="center" wrapText="1"/>
      <protection locked="0"/>
    </xf>
    <xf numFmtId="0" fontId="28" fillId="0" borderId="13" xfId="0" applyFont="1" applyFill="1" applyBorder="1" applyAlignment="1" applyProtection="1">
      <alignment horizontal="center" vertical="center" wrapText="1"/>
      <protection locked="0"/>
    </xf>
    <xf numFmtId="0" fontId="28" fillId="0" borderId="25"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protection locked="0"/>
    </xf>
    <xf numFmtId="0" fontId="15" fillId="0" borderId="25" xfId="0" applyFont="1" applyBorder="1" applyAlignment="1" applyProtection="1">
      <alignment horizontal="center" vertical="center"/>
    </xf>
    <xf numFmtId="0" fontId="28" fillId="0" borderId="26" xfId="0" applyFont="1" applyBorder="1" applyAlignment="1" applyProtection="1">
      <alignment horizontal="left" vertical="center" wrapText="1"/>
      <protection locked="0"/>
    </xf>
    <xf numFmtId="0" fontId="28" fillId="0" borderId="12" xfId="0" applyFont="1" applyBorder="1" applyAlignment="1" applyProtection="1">
      <alignment horizontal="left" vertical="center" wrapText="1"/>
      <protection locked="0"/>
    </xf>
    <xf numFmtId="0" fontId="28" fillId="0" borderId="10" xfId="0" applyFont="1" applyBorder="1" applyAlignment="1" applyProtection="1">
      <alignment horizontal="left" vertical="center" wrapText="1"/>
      <protection locked="0"/>
    </xf>
    <xf numFmtId="0" fontId="10" fillId="0" borderId="26" xfId="0" applyFont="1" applyBorder="1" applyAlignment="1" applyProtection="1">
      <alignment horizontal="center" vertical="center" textRotation="90" wrapText="1"/>
      <protection locked="0"/>
    </xf>
    <xf numFmtId="0" fontId="10" fillId="0" borderId="10" xfId="0" applyFont="1" applyBorder="1" applyAlignment="1" applyProtection="1">
      <alignment horizontal="center" vertical="center" textRotation="90" wrapText="1"/>
      <protection locked="0"/>
    </xf>
    <xf numFmtId="0" fontId="10" fillId="0" borderId="30" xfId="0" applyFont="1" applyBorder="1" applyAlignment="1" applyProtection="1">
      <alignment horizontal="center" vertical="center" wrapText="1"/>
    </xf>
    <xf numFmtId="0" fontId="10" fillId="0" borderId="7" xfId="0" applyFont="1" applyBorder="1" applyAlignment="1" applyProtection="1">
      <alignment horizontal="center" vertical="center" wrapText="1"/>
    </xf>
    <xf numFmtId="1" fontId="10" fillId="0" borderId="25" xfId="0" applyNumberFormat="1" applyFont="1" applyBorder="1" applyAlignment="1" applyProtection="1">
      <alignment horizontal="center" vertical="center" wrapText="1"/>
    </xf>
    <xf numFmtId="0" fontId="12" fillId="0" borderId="25" xfId="0" applyFont="1" applyBorder="1" applyAlignment="1" applyProtection="1">
      <alignment horizontal="center" vertical="center"/>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10" fillId="0" borderId="13" xfId="0" applyFont="1" applyBorder="1" applyAlignment="1" applyProtection="1">
      <alignment horizontal="center" vertical="center" wrapText="1"/>
      <protection locked="0"/>
    </xf>
    <xf numFmtId="0" fontId="0" fillId="0" borderId="0" xfId="0" applyAlignment="1" applyProtection="1">
      <alignment horizontal="center" vertical="center"/>
    </xf>
    <xf numFmtId="14" fontId="0" fillId="0" borderId="1" xfId="0" applyNumberFormat="1" applyBorder="1" applyAlignment="1" applyProtection="1">
      <alignment horizontal="center" vertical="center"/>
      <protection locked="0"/>
    </xf>
    <xf numFmtId="0" fontId="10" fillId="0" borderId="13" xfId="0" applyFont="1" applyBorder="1" applyAlignment="1" applyProtection="1">
      <alignment horizontal="center" vertical="center" wrapText="1"/>
    </xf>
    <xf numFmtId="0" fontId="10" fillId="0" borderId="12"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1" fontId="0" fillId="0" borderId="1" xfId="0" applyNumberFormat="1" applyFont="1" applyBorder="1" applyAlignment="1" applyProtection="1">
      <alignment horizontal="center" vertical="center"/>
    </xf>
    <xf numFmtId="0" fontId="10" fillId="0" borderId="4"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1" fontId="0" fillId="0" borderId="9" xfId="0" applyNumberFormat="1" applyBorder="1" applyAlignment="1" applyProtection="1">
      <alignment horizontal="center" vertical="center"/>
    </xf>
    <xf numFmtId="0" fontId="0" fillId="0" borderId="0" xfId="0"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2" fillId="0" borderId="13"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0" fillId="0" borderId="13" xfId="0" applyBorder="1" applyAlignment="1" applyProtection="1">
      <alignment horizontal="center"/>
      <protection locked="0"/>
    </xf>
    <xf numFmtId="0" fontId="0" fillId="0" borderId="4"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10" fillId="0" borderId="4" xfId="0" applyFont="1" applyBorder="1" applyAlignment="1" applyProtection="1">
      <alignment horizontal="center" vertical="top" wrapText="1"/>
      <protection locked="0"/>
    </xf>
    <xf numFmtId="0" fontId="10" fillId="0" borderId="2" xfId="0" applyFont="1" applyBorder="1" applyAlignment="1" applyProtection="1">
      <alignment horizontal="center" vertical="top"/>
      <protection locked="0"/>
    </xf>
    <xf numFmtId="1" fontId="0" fillId="0" borderId="5" xfId="0" applyNumberFormat="1" applyFont="1" applyBorder="1" applyAlignment="1" applyProtection="1">
      <alignment horizontal="center" vertical="center"/>
    </xf>
    <xf numFmtId="1" fontId="0" fillId="0" borderId="6" xfId="0" applyNumberFormat="1" applyFont="1" applyBorder="1" applyAlignment="1" applyProtection="1">
      <alignment horizontal="center" vertical="center"/>
    </xf>
    <xf numFmtId="1" fontId="0" fillId="0" borderId="8" xfId="0" applyNumberFormat="1" applyFont="1" applyBorder="1" applyAlignment="1" applyProtection="1">
      <alignment horizontal="center" vertical="center"/>
    </xf>
    <xf numFmtId="1" fontId="10" fillId="0" borderId="7" xfId="0" applyNumberFormat="1" applyFont="1" applyBorder="1" applyAlignment="1" applyProtection="1">
      <alignment horizontal="center" vertical="center" wrapText="1"/>
    </xf>
    <xf numFmtId="0" fontId="2" fillId="0" borderId="12"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10" fillId="0" borderId="13" xfId="0" applyFont="1" applyFill="1" applyBorder="1" applyAlignment="1" applyProtection="1">
      <alignment horizontal="center" vertical="center" wrapText="1"/>
      <protection locked="0"/>
    </xf>
    <xf numFmtId="0" fontId="2" fillId="0" borderId="4"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0" xfId="0" applyFont="1" applyBorder="1" applyAlignment="1" applyProtection="1">
      <alignment horizontal="center" vertical="center" wrapText="1"/>
      <protection locked="0"/>
    </xf>
    <xf numFmtId="1" fontId="1" fillId="0" borderId="5" xfId="0" applyNumberFormat="1" applyFont="1" applyBorder="1" applyAlignment="1" applyProtection="1">
      <alignment horizontal="center" vertical="center"/>
    </xf>
    <xf numFmtId="1" fontId="1" fillId="0" borderId="6" xfId="0" applyNumberFormat="1" applyFont="1" applyBorder="1" applyAlignment="1" applyProtection="1">
      <alignment horizontal="center" vertical="center"/>
    </xf>
    <xf numFmtId="1" fontId="1" fillId="0" borderId="8" xfId="0" applyNumberFormat="1" applyFont="1" applyBorder="1" applyAlignment="1" applyProtection="1">
      <alignment horizontal="center" vertical="center"/>
    </xf>
    <xf numFmtId="0" fontId="0" fillId="0" borderId="6" xfId="0" applyBorder="1" applyAlignment="1" applyProtection="1">
      <alignment horizontal="center" vertical="center"/>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10" fillId="0" borderId="2" xfId="0" applyFont="1" applyBorder="1" applyAlignment="1" applyProtection="1">
      <alignment horizontal="center" vertical="center"/>
      <protection locked="0"/>
    </xf>
    <xf numFmtId="0" fontId="0" fillId="0" borderId="12"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0" fontId="2" fillId="0" borderId="13"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13"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12"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3" fillId="0" borderId="1" xfId="0" applyFont="1" applyBorder="1" applyAlignment="1" applyProtection="1">
      <alignment horizontal="center"/>
    </xf>
    <xf numFmtId="0" fontId="8" fillId="4" borderId="13" xfId="0" applyFont="1" applyFill="1" applyBorder="1" applyAlignment="1" applyProtection="1">
      <alignment horizontal="center" vertical="center"/>
    </xf>
    <xf numFmtId="0" fontId="8" fillId="4" borderId="12"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0" borderId="4" xfId="0" applyFont="1" applyBorder="1" applyAlignment="1" applyProtection="1">
      <alignment horizontal="center" vertical="center"/>
    </xf>
    <xf numFmtId="0" fontId="8" fillId="0" borderId="9"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2" xfId="0" applyFont="1" applyBorder="1" applyAlignment="1" applyProtection="1">
      <alignment horizontal="center" vertical="center"/>
    </xf>
    <xf numFmtId="0" fontId="8" fillId="0" borderId="0"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0" borderId="7" xfId="0" applyFont="1" applyBorder="1" applyAlignment="1" applyProtection="1">
      <alignment horizontal="center" vertical="center"/>
    </xf>
    <xf numFmtId="0" fontId="8" fillId="0" borderId="11" xfId="0" applyFont="1" applyBorder="1" applyAlignment="1" applyProtection="1">
      <alignment horizontal="center" vertical="center"/>
    </xf>
    <xf numFmtId="0" fontId="8" fillId="0" borderId="8" xfId="0" applyFont="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3" fillId="4" borderId="13" xfId="0" applyFont="1" applyFill="1" applyBorder="1" applyAlignment="1" applyProtection="1">
      <alignment horizontal="center" vertical="center" wrapText="1"/>
    </xf>
    <xf numFmtId="0" fontId="3" fillId="4" borderId="12" xfId="0" applyFont="1" applyFill="1" applyBorder="1" applyAlignment="1" applyProtection="1">
      <alignment horizontal="center" vertical="center" wrapText="1"/>
    </xf>
    <xf numFmtId="0" fontId="3" fillId="4" borderId="10" xfId="0" applyFont="1" applyFill="1" applyBorder="1" applyAlignment="1" applyProtection="1">
      <alignment horizontal="center" vertical="center" wrapText="1"/>
    </xf>
    <xf numFmtId="0" fontId="5" fillId="4" borderId="13" xfId="0" applyFont="1" applyFill="1" applyBorder="1" applyAlignment="1" applyProtection="1">
      <alignment horizontal="center" vertical="center" wrapText="1"/>
    </xf>
    <xf numFmtId="0" fontId="5" fillId="4" borderId="10"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xf>
    <xf numFmtId="0" fontId="3" fillId="4" borderId="13" xfId="0" applyFont="1" applyFill="1" applyBorder="1" applyAlignment="1" applyProtection="1">
      <alignment horizontal="center" vertical="center"/>
    </xf>
    <xf numFmtId="0" fontId="14" fillId="4" borderId="13" xfId="0" applyFont="1" applyFill="1" applyBorder="1" applyAlignment="1" applyProtection="1">
      <alignment horizontal="center" vertical="center" wrapText="1"/>
    </xf>
    <xf numFmtId="0" fontId="14" fillId="4" borderId="12" xfId="0" applyFont="1" applyFill="1" applyBorder="1" applyAlignment="1" applyProtection="1">
      <alignment horizontal="center" vertical="center" wrapText="1"/>
    </xf>
    <xf numFmtId="0" fontId="14" fillId="4" borderId="10" xfId="0" applyFont="1" applyFill="1" applyBorder="1" applyAlignment="1" applyProtection="1">
      <alignment horizontal="center" vertical="center" wrapText="1"/>
    </xf>
    <xf numFmtId="0" fontId="27" fillId="0" borderId="13" xfId="0" applyFont="1" applyBorder="1" applyAlignment="1" applyProtection="1">
      <alignment horizontal="center" vertical="center" wrapText="1"/>
      <protection locked="0"/>
    </xf>
    <xf numFmtId="0" fontId="27" fillId="0" borderId="12" xfId="0" applyFont="1" applyBorder="1" applyAlignment="1" applyProtection="1">
      <alignment horizontal="center" vertical="center" wrapText="1"/>
      <protection locked="0"/>
    </xf>
    <xf numFmtId="0" fontId="23" fillId="3" borderId="11" xfId="0" applyFont="1" applyFill="1" applyBorder="1" applyAlignment="1" applyProtection="1">
      <alignment horizontal="center"/>
    </xf>
    <xf numFmtId="0" fontId="18" fillId="3" borderId="11" xfId="0" applyFont="1" applyFill="1" applyBorder="1" applyAlignment="1" applyProtection="1">
      <alignment horizontal="center"/>
    </xf>
    <xf numFmtId="0" fontId="20" fillId="3" borderId="1" xfId="0" applyFont="1" applyFill="1" applyBorder="1" applyAlignment="1" applyProtection="1">
      <alignment horizontal="left" vertical="center"/>
      <protection locked="0"/>
    </xf>
    <xf numFmtId="14" fontId="24" fillId="0" borderId="1" xfId="0" applyNumberFormat="1" applyFont="1" applyBorder="1" applyAlignment="1" applyProtection="1">
      <alignment horizontal="center" vertical="center"/>
      <protection locked="0"/>
    </xf>
    <xf numFmtId="0" fontId="24" fillId="0" borderId="1" xfId="0" applyFont="1" applyBorder="1" applyAlignment="1" applyProtection="1">
      <alignment horizontal="center" vertical="center"/>
      <protection locked="0"/>
    </xf>
    <xf numFmtId="0" fontId="0" fillId="3" borderId="1" xfId="0" applyFill="1" applyBorder="1" applyAlignment="1" applyProtection="1">
      <alignment horizontal="center"/>
    </xf>
    <xf numFmtId="0" fontId="2" fillId="0" borderId="4" xfId="0" applyFont="1" applyBorder="1" applyAlignment="1" applyProtection="1">
      <alignment horizontal="center" vertical="center" wrapText="1"/>
      <protection locked="0"/>
    </xf>
    <xf numFmtId="0" fontId="2" fillId="0" borderId="4" xfId="0" applyFont="1" applyBorder="1" applyAlignment="1" applyProtection="1">
      <alignment horizontal="center" wrapText="1"/>
      <protection locked="0"/>
    </xf>
    <xf numFmtId="0" fontId="2" fillId="0" borderId="2" xfId="0" applyFont="1" applyBorder="1" applyAlignment="1" applyProtection="1">
      <alignment horizontal="center" wrapText="1"/>
      <protection locked="0"/>
    </xf>
    <xf numFmtId="0" fontId="2" fillId="0" borderId="2" xfId="0" applyFont="1" applyBorder="1" applyAlignment="1" applyProtection="1">
      <alignment horizontal="center" vertical="center" wrapText="1"/>
      <protection locked="0"/>
    </xf>
    <xf numFmtId="0" fontId="3" fillId="0" borderId="10" xfId="0" applyFont="1" applyBorder="1" applyAlignment="1" applyProtection="1">
      <alignment horizontal="center"/>
    </xf>
    <xf numFmtId="0" fontId="3" fillId="0" borderId="10"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4" borderId="10" xfId="0" applyFont="1" applyFill="1" applyBorder="1" applyAlignment="1" applyProtection="1">
      <alignment horizontal="center" vertical="center"/>
    </xf>
    <xf numFmtId="0" fontId="17" fillId="4" borderId="10" xfId="0" applyFont="1" applyFill="1" applyBorder="1" applyAlignment="1" applyProtection="1">
      <alignment horizontal="center" vertical="center"/>
    </xf>
    <xf numFmtId="0" fontId="17" fillId="4" borderId="1"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1" xfId="0" applyFont="1" applyBorder="1" applyAlignment="1" applyProtection="1">
      <alignment horizontal="center" wrapText="1"/>
    </xf>
    <xf numFmtId="0" fontId="0" fillId="0" borderId="10"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0"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protection locked="0"/>
    </xf>
    <xf numFmtId="0" fontId="32" fillId="0" borderId="13" xfId="0" applyFont="1" applyBorder="1" applyAlignment="1" applyProtection="1">
      <alignment horizontal="center" vertical="center"/>
      <protection locked="0"/>
    </xf>
    <xf numFmtId="0" fontId="10" fillId="0" borderId="10" xfId="0" applyFont="1" applyFill="1" applyBorder="1" applyAlignment="1" applyProtection="1">
      <alignment horizontal="center" vertical="center" wrapText="1"/>
      <protection locked="0"/>
    </xf>
    <xf numFmtId="0" fontId="0" fillId="0" borderId="10" xfId="0" applyBorder="1" applyAlignment="1" applyProtection="1">
      <alignment horizontal="center" vertical="center"/>
      <protection locked="0"/>
    </xf>
    <xf numFmtId="0" fontId="10" fillId="0" borderId="10"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xf>
    <xf numFmtId="0" fontId="25" fillId="0" borderId="2" xfId="0" applyFont="1" applyBorder="1" applyAlignment="1" applyProtection="1">
      <alignment horizontal="center" vertical="center" wrapText="1"/>
      <protection locked="0"/>
    </xf>
    <xf numFmtId="0" fontId="25" fillId="0" borderId="2" xfId="0" applyFont="1" applyBorder="1" applyAlignment="1" applyProtection="1">
      <alignment horizontal="center" vertical="center"/>
      <protection locked="0"/>
    </xf>
    <xf numFmtId="1" fontId="0" fillId="0" borderId="0" xfId="0" applyNumberFormat="1" applyBorder="1" applyAlignment="1" applyProtection="1">
      <alignment horizontal="center" vertical="center"/>
    </xf>
    <xf numFmtId="0" fontId="0" fillId="0" borderId="2" xfId="0" applyBorder="1" applyAlignment="1" applyProtection="1">
      <alignment horizontal="center" vertical="center"/>
      <protection locked="0"/>
    </xf>
    <xf numFmtId="0" fontId="0" fillId="0" borderId="2" xfId="0" applyBorder="1" applyAlignment="1" applyProtection="1">
      <alignment vertical="center" wrapText="1"/>
      <protection locked="0"/>
    </xf>
    <xf numFmtId="0" fontId="0" fillId="0" borderId="2" xfId="0" applyBorder="1" applyAlignment="1" applyProtection="1">
      <alignment vertical="center"/>
      <protection locked="0"/>
    </xf>
    <xf numFmtId="0" fontId="25" fillId="0" borderId="4" xfId="0" applyFont="1" applyBorder="1" applyAlignment="1" applyProtection="1">
      <alignment horizontal="left" vertical="center" wrapText="1"/>
      <protection locked="0"/>
    </xf>
    <xf numFmtId="0" fontId="25" fillId="0" borderId="2" xfId="0" applyFont="1"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1" xfId="0" applyBorder="1" applyAlignment="1" applyProtection="1">
      <alignment horizontal="justify" vertical="center" wrapText="1"/>
      <protection locked="0"/>
    </xf>
    <xf numFmtId="0" fontId="0" fillId="0" borderId="13" xfId="0" applyBorder="1" applyAlignment="1" applyProtection="1">
      <alignment horizontal="justify" vertical="center" wrapText="1"/>
      <protection locked="0"/>
    </xf>
    <xf numFmtId="0" fontId="0" fillId="0" borderId="1" xfId="0" applyFont="1" applyBorder="1" applyAlignment="1" applyProtection="1">
      <alignment horizontal="justify" vertical="center"/>
      <protection locked="0"/>
    </xf>
    <xf numFmtId="0" fontId="0" fillId="0" borderId="13" xfId="0" applyFont="1" applyBorder="1" applyAlignment="1" applyProtection="1">
      <alignment horizontal="justify" vertical="center"/>
      <protection locked="0"/>
    </xf>
    <xf numFmtId="0" fontId="35" fillId="0" borderId="4" xfId="0" applyFont="1" applyBorder="1" applyAlignment="1" applyProtection="1">
      <alignment horizontal="left" vertical="center" wrapText="1"/>
      <protection locked="0"/>
    </xf>
    <xf numFmtId="0" fontId="0" fillId="0" borderId="1" xfId="0" applyFont="1" applyBorder="1" applyAlignment="1" applyProtection="1">
      <alignment horizontal="center" vertical="center"/>
      <protection locked="0"/>
    </xf>
    <xf numFmtId="0" fontId="0" fillId="0" borderId="13" xfId="0" applyFont="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2" xfId="0" applyBorder="1" applyAlignment="1" applyProtection="1">
      <alignment horizontal="justify" vertical="center" wrapText="1"/>
      <protection locked="0"/>
    </xf>
    <xf numFmtId="0" fontId="0" fillId="0" borderId="10" xfId="0" applyBorder="1" applyAlignment="1" applyProtection="1">
      <alignment horizontal="justify" vertical="center" wrapText="1"/>
      <protection locked="0"/>
    </xf>
    <xf numFmtId="0" fontId="0" fillId="0" borderId="4" xfId="0" applyBorder="1" applyAlignment="1" applyProtection="1">
      <alignment horizontal="justify" vertical="center" wrapText="1"/>
      <protection locked="0"/>
    </xf>
    <xf numFmtId="0" fontId="0" fillId="0" borderId="2" xfId="0" applyBorder="1" applyAlignment="1" applyProtection="1">
      <alignment horizontal="justify" vertical="center"/>
      <protection locked="0"/>
    </xf>
    <xf numFmtId="14" fontId="34" fillId="0" borderId="1" xfId="0" applyNumberFormat="1" applyFont="1" applyBorder="1" applyAlignment="1" applyProtection="1">
      <alignment horizontal="center" vertical="center"/>
    </xf>
    <xf numFmtId="0" fontId="34" fillId="0" borderId="1" xfId="0" applyFont="1" applyBorder="1" applyAlignment="1" applyProtection="1">
      <alignment horizontal="center" vertical="center"/>
    </xf>
    <xf numFmtId="0" fontId="8" fillId="3" borderId="1" xfId="0" applyFont="1" applyFill="1" applyBorder="1" applyAlignment="1" applyProtection="1">
      <alignment horizontal="center" vertical="center" wrapText="1"/>
    </xf>
    <xf numFmtId="0" fontId="8" fillId="3" borderId="1" xfId="0" applyFont="1" applyFill="1" applyBorder="1" applyAlignment="1" applyProtection="1"/>
    <xf numFmtId="0" fontId="8" fillId="3" borderId="1" xfId="0" applyFont="1" applyFill="1" applyBorder="1" applyAlignment="1" applyProtection="1">
      <alignment horizontal="center" vertical="center"/>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1" xfId="0" applyBorder="1" applyAlignment="1" applyProtection="1">
      <protection locked="0"/>
    </xf>
    <xf numFmtId="14" fontId="5" fillId="0" borderId="1" xfId="0" applyNumberFormat="1" applyFont="1" applyBorder="1" applyAlignment="1" applyProtection="1">
      <alignment horizontal="center" vertical="top" wrapText="1"/>
      <protection locked="0"/>
    </xf>
    <xf numFmtId="0" fontId="5" fillId="0" borderId="1" xfId="0" applyFont="1" applyBorder="1" applyAlignment="1" applyProtection="1">
      <alignment horizontal="center" vertical="top" wrapText="1"/>
      <protection locked="0"/>
    </xf>
    <xf numFmtId="0" fontId="0" fillId="0" borderId="1" xfId="0" applyBorder="1" applyAlignment="1" applyProtection="1">
      <alignment vertical="top"/>
      <protection locked="0"/>
    </xf>
    <xf numFmtId="0" fontId="0" fillId="0" borderId="1" xfId="0" applyFont="1" applyBorder="1" applyAlignment="1" applyProtection="1">
      <alignment horizontal="left" vertical="center" wrapText="1"/>
      <protection locked="0"/>
    </xf>
    <xf numFmtId="0" fontId="0" fillId="0" borderId="1" xfId="0" applyFont="1" applyBorder="1" applyAlignment="1" applyProtection="1">
      <alignment horizontal="left" vertical="center"/>
      <protection locked="0"/>
    </xf>
    <xf numFmtId="0" fontId="7" fillId="0" borderId="1" xfId="0" applyFont="1" applyBorder="1" applyAlignment="1" applyProtection="1">
      <alignment horizontal="center" vertical="center" wrapText="1"/>
      <protection locked="0"/>
    </xf>
    <xf numFmtId="0" fontId="3" fillId="0" borderId="13" xfId="0" applyFont="1" applyBorder="1" applyAlignment="1" applyProtection="1">
      <alignment horizontal="center" vertical="top" wrapText="1"/>
      <protection locked="0"/>
    </xf>
    <xf numFmtId="0" fontId="3" fillId="0" borderId="12" xfId="0" applyFont="1" applyBorder="1" applyAlignment="1" applyProtection="1">
      <alignment horizontal="center" vertical="top" wrapText="1"/>
      <protection locked="0"/>
    </xf>
    <xf numFmtId="0" fontId="3" fillId="0" borderId="10" xfId="0" applyFont="1" applyBorder="1" applyAlignment="1" applyProtection="1">
      <alignment horizontal="center" vertical="top" wrapText="1"/>
      <protection locked="0"/>
    </xf>
    <xf numFmtId="14" fontId="0" fillId="0" borderId="1" xfId="0" applyNumberFormat="1" applyBorder="1" applyAlignment="1" applyProtection="1">
      <alignment horizontal="center"/>
      <protection locked="0"/>
    </xf>
    <xf numFmtId="0" fontId="27" fillId="0" borderId="1" xfId="0" applyFont="1" applyBorder="1" applyAlignment="1" applyProtection="1">
      <alignment horizontal="left" vertical="center" wrapText="1"/>
    </xf>
    <xf numFmtId="0" fontId="27" fillId="0" borderId="1" xfId="0" applyFont="1" applyBorder="1" applyAlignment="1" applyProtection="1">
      <alignment horizontal="left" vertical="center"/>
    </xf>
    <xf numFmtId="0" fontId="27" fillId="0" borderId="13" xfId="0" applyFont="1" applyBorder="1" applyAlignment="1" applyProtection="1">
      <alignment horizontal="center" vertical="center"/>
      <protection locked="0"/>
    </xf>
    <xf numFmtId="0" fontId="27" fillId="0" borderId="0" xfId="0" applyFont="1" applyBorder="1" applyAlignment="1" applyProtection="1">
      <alignment horizontal="center" vertical="center"/>
    </xf>
    <xf numFmtId="0" fontId="27" fillId="0" borderId="9" xfId="0" applyFont="1" applyBorder="1" applyAlignment="1" applyProtection="1">
      <alignment horizontal="center" vertical="center" wrapText="1"/>
    </xf>
    <xf numFmtId="0" fontId="27" fillId="0" borderId="0" xfId="0" applyFont="1" applyBorder="1" applyAlignment="1" applyProtection="1">
      <alignment horizontal="center" vertical="center" wrapText="1"/>
    </xf>
    <xf numFmtId="0" fontId="36" fillId="2" borderId="9" xfId="0" applyFont="1" applyFill="1" applyBorder="1" applyAlignment="1" applyProtection="1">
      <alignment horizontal="center" vertical="center" wrapText="1"/>
    </xf>
    <xf numFmtId="0" fontId="36" fillId="2" borderId="0" xfId="0" applyFont="1" applyFill="1" applyBorder="1" applyAlignment="1" applyProtection="1">
      <alignment horizontal="center" vertical="center" wrapText="1"/>
    </xf>
    <xf numFmtId="0" fontId="2" fillId="0" borderId="1" xfId="0" applyFont="1" applyBorder="1" applyAlignment="1" applyProtection="1">
      <alignment horizontal="left" vertical="top" wrapText="1"/>
      <protection locked="0"/>
    </xf>
    <xf numFmtId="0" fontId="9" fillId="2" borderId="1" xfId="0" applyFont="1" applyFill="1" applyBorder="1" applyAlignment="1" applyProtection="1">
      <alignment horizontal="center" vertical="center" wrapText="1"/>
    </xf>
    <xf numFmtId="0" fontId="4" fillId="2" borderId="1" xfId="0" applyFont="1" applyFill="1" applyBorder="1" applyAlignment="1" applyProtection="1">
      <alignment vertical="center"/>
    </xf>
    <xf numFmtId="0" fontId="8" fillId="3" borderId="1" xfId="0" applyFont="1" applyFill="1" applyBorder="1" applyAlignment="1" applyProtection="1">
      <alignment horizontal="center" vertical="top" wrapText="1"/>
    </xf>
    <xf numFmtId="0" fontId="8" fillId="3" borderId="1" xfId="0" applyFont="1" applyFill="1" applyBorder="1" applyAlignment="1" applyProtection="1">
      <alignment vertical="top"/>
    </xf>
    <xf numFmtId="0" fontId="27" fillId="0" borderId="4" xfId="0" applyFont="1" applyBorder="1" applyAlignment="1" applyProtection="1">
      <alignment horizontal="left" vertical="center" wrapText="1"/>
      <protection locked="0"/>
    </xf>
    <xf numFmtId="0" fontId="28" fillId="0" borderId="4" xfId="0" applyFont="1" applyBorder="1" applyAlignment="1" applyProtection="1">
      <alignment vertical="center" wrapText="1"/>
      <protection locked="0"/>
    </xf>
    <xf numFmtId="0" fontId="28" fillId="0" borderId="2" xfId="0" applyFont="1" applyBorder="1" applyAlignment="1" applyProtection="1">
      <alignment vertical="center"/>
      <protection locked="0"/>
    </xf>
    <xf numFmtId="1" fontId="27" fillId="0" borderId="9" xfId="0" applyNumberFormat="1" applyFont="1" applyBorder="1" applyAlignment="1" applyProtection="1">
      <alignment horizontal="center" vertical="center"/>
    </xf>
    <xf numFmtId="0" fontId="28" fillId="0" borderId="13" xfId="0" applyFont="1" applyBorder="1" applyAlignment="1" applyProtection="1">
      <alignment horizontal="center" vertical="center" textRotation="90" wrapText="1"/>
      <protection locked="0"/>
    </xf>
    <xf numFmtId="0" fontId="28" fillId="0" borderId="12" xfId="0" applyFont="1" applyBorder="1" applyAlignment="1" applyProtection="1">
      <alignment horizontal="center" vertical="center" textRotation="90" wrapText="1"/>
      <protection locked="0"/>
    </xf>
    <xf numFmtId="0" fontId="28" fillId="0" borderId="4" xfId="0" applyFont="1" applyBorder="1" applyAlignment="1" applyProtection="1">
      <alignment horizontal="center" vertical="center" wrapText="1"/>
    </xf>
    <xf numFmtId="0" fontId="28" fillId="0" borderId="2" xfId="0" applyFont="1" applyBorder="1" applyAlignment="1" applyProtection="1">
      <alignment horizontal="center" vertical="center" wrapText="1"/>
    </xf>
    <xf numFmtId="0" fontId="28" fillId="0" borderId="7" xfId="0" applyFont="1" applyBorder="1" applyAlignment="1" applyProtection="1">
      <alignment horizontal="center" vertical="center" wrapText="1"/>
    </xf>
    <xf numFmtId="1" fontId="28" fillId="0" borderId="5" xfId="0" applyNumberFormat="1" applyFont="1" applyBorder="1" applyAlignment="1" applyProtection="1">
      <alignment horizontal="center" vertical="center"/>
    </xf>
    <xf numFmtId="1" fontId="28" fillId="0" borderId="6" xfId="0" applyNumberFormat="1" applyFont="1" applyBorder="1" applyAlignment="1" applyProtection="1">
      <alignment horizontal="center" vertical="center"/>
    </xf>
    <xf numFmtId="1" fontId="28" fillId="0" borderId="8" xfId="0" applyNumberFormat="1" applyFont="1" applyBorder="1" applyAlignment="1" applyProtection="1">
      <alignment horizontal="center" vertical="center"/>
    </xf>
    <xf numFmtId="1" fontId="28" fillId="0" borderId="4" xfId="0" applyNumberFormat="1" applyFont="1" applyBorder="1" applyAlignment="1" applyProtection="1">
      <alignment horizontal="center" vertical="center" wrapText="1"/>
    </xf>
    <xf numFmtId="1" fontId="28" fillId="0" borderId="2" xfId="0" applyNumberFormat="1" applyFont="1" applyBorder="1" applyAlignment="1" applyProtection="1">
      <alignment horizontal="center" vertical="center" wrapText="1"/>
    </xf>
    <xf numFmtId="1" fontId="28" fillId="0" borderId="7" xfId="0" applyNumberFormat="1" applyFont="1" applyBorder="1" applyAlignment="1" applyProtection="1">
      <alignment horizontal="center" vertical="center" wrapText="1"/>
    </xf>
    <xf numFmtId="0" fontId="27" fillId="0" borderId="6" xfId="0" applyFont="1" applyBorder="1" applyAlignment="1" applyProtection="1">
      <alignment horizontal="center" vertical="center"/>
    </xf>
    <xf numFmtId="0" fontId="27" fillId="0" borderId="4" xfId="0" applyFont="1" applyBorder="1" applyAlignment="1" applyProtection="1">
      <alignment horizontal="center" vertical="center" wrapText="1"/>
      <protection locked="0"/>
    </xf>
    <xf numFmtId="0" fontId="28" fillId="0" borderId="41" xfId="0" applyFont="1" applyBorder="1" applyAlignment="1" applyProtection="1">
      <alignment horizontal="center" vertical="center" textRotation="90" wrapText="1"/>
      <protection locked="0"/>
    </xf>
    <xf numFmtId="0" fontId="28" fillId="0" borderId="42" xfId="0" applyFont="1" applyBorder="1" applyAlignment="1" applyProtection="1">
      <alignment horizontal="center" vertical="center" wrapText="1"/>
    </xf>
    <xf numFmtId="0" fontId="27" fillId="0" borderId="1" xfId="0" applyFont="1" applyBorder="1" applyAlignment="1" applyProtection="1">
      <alignment horizontal="left" vertical="top" wrapText="1"/>
      <protection locked="0"/>
    </xf>
    <xf numFmtId="0" fontId="27" fillId="0" borderId="1" xfId="0" applyFont="1" applyBorder="1" applyAlignment="1" applyProtection="1">
      <alignment horizontal="left" vertical="top"/>
      <protection locked="0"/>
    </xf>
    <xf numFmtId="0" fontId="27" fillId="0" borderId="39" xfId="0" applyFont="1" applyBorder="1" applyAlignment="1" applyProtection="1">
      <alignment horizontal="left" vertical="top"/>
      <protection locked="0"/>
    </xf>
    <xf numFmtId="0" fontId="27" fillId="0" borderId="39" xfId="0" applyFont="1" applyBorder="1" applyAlignment="1" applyProtection="1">
      <alignment horizontal="left" vertical="center" wrapText="1"/>
      <protection locked="0"/>
    </xf>
    <xf numFmtId="0" fontId="27" fillId="0" borderId="39" xfId="0" applyFont="1" applyBorder="1" applyAlignment="1" applyProtection="1">
      <alignment horizontal="center" vertical="center"/>
      <protection locked="0"/>
    </xf>
    <xf numFmtId="0" fontId="28" fillId="0" borderId="39" xfId="0" applyFont="1" applyFill="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27" fillId="0" borderId="40" xfId="0" applyFont="1" applyBorder="1" applyAlignment="1" applyProtection="1">
      <alignment horizontal="center" vertical="center"/>
    </xf>
    <xf numFmtId="0" fontId="15" fillId="5" borderId="13" xfId="0" applyFont="1" applyFill="1" applyBorder="1" applyAlignment="1" applyProtection="1">
      <alignment horizontal="center" vertical="center"/>
    </xf>
    <xf numFmtId="0" fontId="15" fillId="5" borderId="10"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41" xfId="0" applyFont="1" applyFill="1" applyBorder="1" applyAlignment="1" applyProtection="1">
      <alignment horizontal="center" vertical="center"/>
    </xf>
    <xf numFmtId="0" fontId="29" fillId="0" borderId="24" xfId="0" applyFont="1" applyBorder="1" applyAlignment="1" applyProtection="1">
      <alignment horizontal="center" vertical="center" wrapText="1"/>
      <protection locked="0"/>
    </xf>
    <xf numFmtId="0" fontId="29" fillId="0" borderId="33" xfId="0" applyFont="1" applyBorder="1" applyAlignment="1" applyProtection="1">
      <alignment horizontal="center" vertical="center" wrapText="1"/>
      <protection locked="0"/>
    </xf>
    <xf numFmtId="0" fontId="29" fillId="0" borderId="38" xfId="0" applyFont="1" applyBorder="1" applyAlignment="1" applyProtection="1">
      <alignment horizontal="center" vertical="center" wrapText="1"/>
      <protection locked="0"/>
    </xf>
    <xf numFmtId="0" fontId="0" fillId="0" borderId="35" xfId="0" applyBorder="1" applyAlignment="1" applyProtection="1">
      <alignment horizontal="center"/>
      <protection locked="0"/>
    </xf>
    <xf numFmtId="0" fontId="0" fillId="0" borderId="36" xfId="0" applyBorder="1" applyAlignment="1" applyProtection="1">
      <alignment horizontal="center"/>
      <protection locked="0"/>
    </xf>
    <xf numFmtId="0" fontId="0" fillId="0" borderId="37" xfId="0" applyBorder="1" applyAlignment="1" applyProtection="1">
      <alignment horizontal="center"/>
      <protection locked="0"/>
    </xf>
    <xf numFmtId="0" fontId="0" fillId="0" borderId="41" xfId="0" applyBorder="1" applyAlignment="1" applyProtection="1">
      <alignment horizontal="center"/>
      <protection locked="0"/>
    </xf>
    <xf numFmtId="0" fontId="0" fillId="0" borderId="46" xfId="0" applyBorder="1" applyAlignment="1" applyProtection="1">
      <alignment horizontal="center"/>
      <protection locked="0"/>
    </xf>
    <xf numFmtId="1" fontId="28" fillId="0" borderId="45" xfId="0" applyNumberFormat="1" applyFont="1" applyBorder="1" applyAlignment="1" applyProtection="1">
      <alignment horizontal="center" vertical="center"/>
    </xf>
    <xf numFmtId="1" fontId="28" fillId="0" borderId="42" xfId="0" applyNumberFormat="1" applyFont="1" applyBorder="1" applyAlignment="1" applyProtection="1">
      <alignment horizontal="center" vertical="center" wrapText="1"/>
    </xf>
    <xf numFmtId="0" fontId="27" fillId="0" borderId="45" xfId="0" applyFont="1" applyBorder="1" applyAlignment="1" applyProtection="1">
      <alignment horizontal="center" vertical="center"/>
    </xf>
    <xf numFmtId="0" fontId="27" fillId="0" borderId="42" xfId="0" applyFont="1" applyBorder="1" applyAlignment="1" applyProtection="1">
      <alignment horizontal="left" vertical="center"/>
      <protection locked="0"/>
    </xf>
    <xf numFmtId="0" fontId="27" fillId="0" borderId="42" xfId="0" applyFont="1" applyBorder="1" applyAlignment="1" applyProtection="1">
      <alignment horizontal="center" vertical="center" wrapText="1"/>
      <protection locked="0"/>
    </xf>
    <xf numFmtId="0" fontId="14" fillId="0" borderId="39" xfId="0" applyFont="1" applyFill="1" applyBorder="1" applyAlignment="1" applyProtection="1">
      <alignment horizontal="center" vertical="center"/>
    </xf>
    <xf numFmtId="0" fontId="28" fillId="0" borderId="4" xfId="0" applyFont="1" applyBorder="1" applyAlignment="1" applyProtection="1">
      <alignment horizontal="left" vertical="center" wrapText="1"/>
      <protection locked="0"/>
    </xf>
    <xf numFmtId="0" fontId="28" fillId="0" borderId="2" xfId="0" applyFont="1" applyBorder="1" applyAlignment="1" applyProtection="1">
      <alignment horizontal="left" vertical="center"/>
      <protection locked="0"/>
    </xf>
    <xf numFmtId="0" fontId="28" fillId="0" borderId="42" xfId="0" applyFont="1" applyBorder="1" applyAlignment="1" applyProtection="1">
      <alignment horizontal="left" vertical="center"/>
      <protection locked="0"/>
    </xf>
    <xf numFmtId="0" fontId="27" fillId="0" borderId="40" xfId="0" applyFont="1" applyBorder="1" applyAlignment="1" applyProtection="1">
      <alignment horizontal="center" vertical="center" wrapText="1"/>
    </xf>
    <xf numFmtId="0" fontId="36" fillId="2" borderId="40" xfId="0" applyFont="1" applyFill="1" applyBorder="1" applyAlignment="1" applyProtection="1">
      <alignment horizontal="center" vertical="center" wrapText="1"/>
    </xf>
  </cellXfs>
  <cellStyles count="1">
    <cellStyle name="Normal" xfId="0" builtinId="0"/>
  </cellStyles>
  <dxfs count="104">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FF9933"/>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36</xdr:col>
      <xdr:colOff>17317</xdr:colOff>
      <xdr:row>6</xdr:row>
      <xdr:rowOff>0</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31751"/>
          <a:ext cx="34584408" cy="1007340"/>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E-MEJ-FT-008</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02</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10/10/2017</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667" cy="96530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Y118"/>
  <sheetViews>
    <sheetView tabSelected="1" view="pageBreakPreview" topLeftCell="A80" zoomScale="55" zoomScaleNormal="62" zoomScaleSheetLayoutView="55" workbookViewId="0">
      <selection activeCell="B99" sqref="B99:B112"/>
    </sheetView>
  </sheetViews>
  <sheetFormatPr baseColWidth="10" defaultRowHeight="15" x14ac:dyDescent="0.25"/>
  <cols>
    <col min="1" max="1" width="22.5703125" style="1" customWidth="1"/>
    <col min="2" max="2" width="44.140625" style="59" customWidth="1"/>
    <col min="3" max="3" width="23.7109375" style="1" customWidth="1"/>
    <col min="4" max="4" width="16.140625" style="1" customWidth="1"/>
    <col min="5" max="5" width="23.140625" style="1" customWidth="1"/>
    <col min="6" max="6" width="20.5703125" style="1" customWidth="1"/>
    <col min="7" max="7" width="2" style="1" hidden="1" customWidth="1"/>
    <col min="8" max="8" width="18.28515625" style="1" customWidth="1"/>
    <col min="9" max="9" width="11.42578125" style="1" hidden="1" customWidth="1"/>
    <col min="10" max="10" width="10.42578125" style="1" hidden="1" customWidth="1"/>
    <col min="11" max="11" width="17.140625" style="1" customWidth="1"/>
    <col min="12" max="12" width="60.5703125" style="1" customWidth="1"/>
    <col min="13" max="13" width="46.28515625" style="59" customWidth="1"/>
    <col min="14" max="14" width="9.5703125" style="1" customWidth="1"/>
    <col min="15" max="20" width="11.42578125" style="1" hidden="1" customWidth="1"/>
    <col min="21" max="21" width="2.42578125" style="1" hidden="1" customWidth="1"/>
    <col min="22" max="22" width="14.85546875" style="1" customWidth="1"/>
    <col min="23" max="23" width="16.85546875" style="1" customWidth="1"/>
    <col min="24" max="24" width="11.42578125" style="1" hidden="1" customWidth="1"/>
    <col min="25" max="25" width="16.5703125" style="1" customWidth="1"/>
    <col min="26" max="26" width="11.42578125" style="1" hidden="1" customWidth="1"/>
    <col min="27" max="27" width="0.42578125" style="1" hidden="1" customWidth="1"/>
    <col min="28" max="28" width="16.42578125" style="1" customWidth="1"/>
    <col min="29" max="29" width="27.140625" style="1" customWidth="1"/>
    <col min="30" max="30" width="15.28515625" style="1" customWidth="1"/>
    <col min="31" max="31" width="21.28515625" style="1" customWidth="1"/>
    <col min="32" max="32" width="17" style="1" customWidth="1"/>
    <col min="33" max="33" width="14.28515625" style="1" customWidth="1"/>
    <col min="34" max="34" width="24.85546875" style="1" customWidth="1"/>
    <col min="35" max="35" width="19.140625" style="1" customWidth="1"/>
    <col min="36" max="36" width="12.7109375" style="1" customWidth="1"/>
    <col min="37" max="16384" width="11.42578125" style="1"/>
  </cols>
  <sheetData>
    <row r="1" spans="1:36 16376:16379" s="32" customFormat="1" ht="14.25" customHeight="1" x14ac:dyDescent="0.25">
      <c r="A1" s="28"/>
      <c r="B1" s="54"/>
      <c r="C1" s="28"/>
      <c r="D1" s="28"/>
      <c r="E1" s="28"/>
      <c r="F1" s="28"/>
      <c r="G1" s="28"/>
      <c r="H1" s="28"/>
      <c r="I1" s="28"/>
      <c r="J1" s="28"/>
      <c r="K1" s="28"/>
      <c r="L1" s="28"/>
      <c r="M1" s="54"/>
      <c r="N1" s="28"/>
      <c r="O1" s="28"/>
      <c r="P1" s="28"/>
      <c r="Q1" s="28"/>
      <c r="R1" s="28"/>
      <c r="S1" s="28"/>
      <c r="T1" s="28"/>
      <c r="U1" s="28"/>
      <c r="V1" s="28"/>
      <c r="W1" s="28"/>
      <c r="X1" s="28"/>
      <c r="Y1" s="28"/>
      <c r="Z1" s="28"/>
      <c r="AA1" s="28"/>
      <c r="AB1" s="28"/>
      <c r="AC1" s="28"/>
      <c r="AD1" s="28"/>
      <c r="AE1" s="28"/>
      <c r="AF1" s="28"/>
      <c r="AG1" s="28"/>
      <c r="AH1" s="28"/>
      <c r="AI1" s="28"/>
      <c r="AJ1" s="28"/>
      <c r="XEV1" s="29" t="s">
        <v>1</v>
      </c>
      <c r="XEW1" s="30" t="s">
        <v>2</v>
      </c>
      <c r="XEX1" s="31"/>
    </row>
    <row r="2" spans="1:36 16376:16379" s="32" customFormat="1" ht="14.25" customHeight="1" x14ac:dyDescent="0.25">
      <c r="A2" s="28"/>
      <c r="B2" s="54"/>
      <c r="C2" s="28"/>
      <c r="D2" s="28"/>
      <c r="E2" s="28"/>
      <c r="F2" s="28"/>
      <c r="G2" s="28"/>
      <c r="H2" s="28"/>
      <c r="I2" s="28"/>
      <c r="J2" s="28"/>
      <c r="K2" s="28"/>
      <c r="L2" s="28"/>
      <c r="M2" s="54"/>
      <c r="N2" s="28"/>
      <c r="O2" s="28"/>
      <c r="P2" s="28"/>
      <c r="Q2" s="28"/>
      <c r="R2" s="28"/>
      <c r="S2" s="28"/>
      <c r="T2" s="28"/>
      <c r="U2" s="28"/>
      <c r="V2" s="28"/>
      <c r="W2" s="28"/>
      <c r="X2" s="28"/>
      <c r="Y2" s="28"/>
      <c r="Z2" s="28"/>
      <c r="AA2" s="28"/>
      <c r="AB2" s="28"/>
      <c r="AC2" s="28"/>
      <c r="AD2" s="28"/>
      <c r="AE2" s="28"/>
      <c r="AF2" s="28"/>
      <c r="AG2" s="28"/>
      <c r="AH2" s="28"/>
      <c r="AI2" s="28"/>
      <c r="AJ2" s="28"/>
      <c r="XEV2" s="32" t="s">
        <v>17</v>
      </c>
      <c r="XEW2" s="32">
        <v>5</v>
      </c>
      <c r="XEX2" s="33"/>
    </row>
    <row r="3" spans="1:36 16376:16379" s="32" customFormat="1" ht="14.25" customHeight="1" x14ac:dyDescent="0.25">
      <c r="A3" s="28"/>
      <c r="B3" s="54"/>
      <c r="C3" s="28"/>
      <c r="D3" s="28"/>
      <c r="E3" s="28"/>
      <c r="F3" s="28"/>
      <c r="G3" s="28"/>
      <c r="H3" s="28"/>
      <c r="I3" s="28"/>
      <c r="J3" s="28"/>
      <c r="K3" s="28"/>
      <c r="L3" s="28"/>
      <c r="M3" s="54"/>
      <c r="N3" s="28"/>
      <c r="O3" s="28"/>
      <c r="P3" s="28"/>
      <c r="Q3" s="28"/>
      <c r="R3" s="28"/>
      <c r="S3" s="28"/>
      <c r="T3" s="28"/>
      <c r="U3" s="28"/>
      <c r="V3" s="28"/>
      <c r="W3" s="28"/>
      <c r="X3" s="28"/>
      <c r="Y3" s="28"/>
      <c r="Z3" s="28"/>
      <c r="AA3" s="28"/>
      <c r="AB3" s="28"/>
      <c r="AC3" s="28"/>
      <c r="AD3" s="28"/>
      <c r="AE3" s="28"/>
      <c r="AF3" s="28"/>
      <c r="AG3" s="28"/>
      <c r="AH3" s="28"/>
      <c r="AI3" s="28"/>
      <c r="AJ3" s="28"/>
      <c r="XEV3" s="32" t="s">
        <v>16</v>
      </c>
      <c r="XEW3" s="32">
        <v>4</v>
      </c>
      <c r="XEX3" s="33"/>
    </row>
    <row r="4" spans="1:36 16376:16379" s="32" customFormat="1" ht="14.25" customHeight="1" x14ac:dyDescent="0.25">
      <c r="A4" s="28"/>
      <c r="B4" s="54"/>
      <c r="C4" s="28"/>
      <c r="D4" s="28"/>
      <c r="E4" s="28"/>
      <c r="F4" s="28"/>
      <c r="G4" s="28"/>
      <c r="H4" s="28"/>
      <c r="I4" s="28"/>
      <c r="J4" s="28"/>
      <c r="K4" s="28"/>
      <c r="L4" s="28"/>
      <c r="M4" s="54"/>
      <c r="N4" s="28"/>
      <c r="O4" s="28"/>
      <c r="P4" s="28"/>
      <c r="Q4" s="28"/>
      <c r="R4" s="28"/>
      <c r="S4" s="28"/>
      <c r="T4" s="28"/>
      <c r="U4" s="28"/>
      <c r="V4" s="28"/>
      <c r="W4" s="28"/>
      <c r="X4" s="28"/>
      <c r="Y4" s="28"/>
      <c r="Z4" s="28"/>
      <c r="AA4" s="28"/>
      <c r="AB4" s="28"/>
      <c r="AC4" s="28"/>
      <c r="AD4" s="28"/>
      <c r="AE4" s="28"/>
      <c r="AF4" s="28"/>
      <c r="AG4" s="28"/>
      <c r="AH4" s="28"/>
      <c r="AI4" s="28"/>
      <c r="AJ4" s="28"/>
      <c r="XEV4" s="32" t="s">
        <v>15</v>
      </c>
      <c r="XEW4" s="32">
        <v>3</v>
      </c>
      <c r="XEX4" s="33"/>
    </row>
    <row r="5" spans="1:36 16376:16379" s="32" customFormat="1" ht="14.25" customHeight="1" x14ac:dyDescent="0.25">
      <c r="A5" s="28"/>
      <c r="B5" s="54"/>
      <c r="C5" s="28"/>
      <c r="D5" s="28"/>
      <c r="E5" s="28"/>
      <c r="F5" s="28"/>
      <c r="G5" s="28"/>
      <c r="H5" s="28"/>
      <c r="I5" s="28"/>
      <c r="J5" s="28"/>
      <c r="K5" s="28"/>
      <c r="L5" s="28"/>
      <c r="M5" s="54"/>
      <c r="N5" s="28"/>
      <c r="O5" s="28"/>
      <c r="P5" s="28"/>
      <c r="Q5" s="28"/>
      <c r="R5" s="28"/>
      <c r="S5" s="28"/>
      <c r="T5" s="28"/>
      <c r="U5" s="28"/>
      <c r="V5" s="28"/>
      <c r="W5" s="28"/>
      <c r="X5" s="28"/>
      <c r="Y5" s="28"/>
      <c r="Z5" s="28"/>
      <c r="AA5" s="28"/>
      <c r="AB5" s="28"/>
      <c r="AC5" s="28"/>
      <c r="AD5" s="28"/>
      <c r="AE5" s="28"/>
      <c r="AF5" s="28"/>
      <c r="AG5" s="28"/>
      <c r="AH5" s="28"/>
      <c r="AI5" s="28"/>
      <c r="AJ5" s="28"/>
      <c r="XEV5" s="32" t="s">
        <v>14</v>
      </c>
      <c r="XEW5" s="32">
        <v>2</v>
      </c>
      <c r="XEX5" s="33"/>
    </row>
    <row r="6" spans="1:36 16376:16379" s="32" customFormat="1" ht="14.25" customHeight="1" x14ac:dyDescent="0.25">
      <c r="A6" s="28"/>
      <c r="B6" s="54"/>
      <c r="C6" s="28"/>
      <c r="D6" s="28"/>
      <c r="E6" s="28"/>
      <c r="F6" s="28"/>
      <c r="G6" s="28"/>
      <c r="H6" s="28"/>
      <c r="I6" s="28"/>
      <c r="J6" s="28"/>
      <c r="K6" s="28"/>
      <c r="L6" s="28"/>
      <c r="M6" s="54"/>
      <c r="N6" s="28"/>
      <c r="O6" s="28"/>
      <c r="P6" s="28"/>
      <c r="Q6" s="28"/>
      <c r="R6" s="28"/>
      <c r="S6" s="28"/>
      <c r="T6" s="28"/>
      <c r="U6" s="28"/>
      <c r="V6" s="28"/>
      <c r="W6" s="28"/>
      <c r="X6" s="28"/>
      <c r="Y6" s="28"/>
      <c r="Z6" s="28"/>
      <c r="AA6" s="28"/>
      <c r="AB6" s="28"/>
      <c r="AC6" s="28"/>
      <c r="AD6" s="28"/>
      <c r="AE6" s="28"/>
      <c r="AF6" s="28"/>
      <c r="AG6" s="28"/>
      <c r="AH6" s="28"/>
      <c r="AI6" s="28"/>
      <c r="AJ6" s="28"/>
      <c r="XEV6" s="32" t="s">
        <v>13</v>
      </c>
      <c r="XEW6" s="32">
        <v>1</v>
      </c>
      <c r="XEX6" s="33"/>
    </row>
    <row r="7" spans="1:36 16376:16379" s="32" customFormat="1" ht="33" customHeight="1" x14ac:dyDescent="0.4">
      <c r="A7" s="252" t="s">
        <v>78</v>
      </c>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XEX7" s="33"/>
    </row>
    <row r="8" spans="1:36 16376:16379" ht="21" customHeight="1" x14ac:dyDescent="0.25">
      <c r="A8" s="254" t="s">
        <v>53</v>
      </c>
      <c r="B8" s="254"/>
      <c r="C8" s="255">
        <v>43217</v>
      </c>
      <c r="D8" s="256"/>
      <c r="E8" s="256"/>
      <c r="F8" s="257"/>
      <c r="G8" s="257"/>
      <c r="H8" s="257"/>
      <c r="I8" s="257"/>
      <c r="J8" s="257"/>
      <c r="K8" s="257"/>
      <c r="L8" s="257"/>
      <c r="M8" s="257"/>
      <c r="N8" s="257"/>
      <c r="O8" s="257"/>
      <c r="P8" s="257"/>
      <c r="Q8" s="257"/>
      <c r="R8" s="257"/>
      <c r="S8" s="257"/>
      <c r="T8" s="257"/>
      <c r="U8" s="257"/>
      <c r="V8" s="257"/>
      <c r="W8" s="257"/>
      <c r="X8" s="257"/>
      <c r="Y8" s="257"/>
      <c r="Z8" s="257"/>
      <c r="AA8" s="257"/>
      <c r="AB8" s="257"/>
      <c r="AC8" s="257"/>
      <c r="AD8" s="257"/>
      <c r="AE8" s="257"/>
      <c r="AF8" s="257"/>
      <c r="AG8" s="257"/>
      <c r="AH8" s="257"/>
      <c r="AI8" s="257"/>
      <c r="AJ8" s="257"/>
      <c r="XEV8" s="224" t="s">
        <v>0</v>
      </c>
      <c r="XEW8" s="225"/>
    </row>
    <row r="9" spans="1:36 16376:16379" x14ac:dyDescent="0.25">
      <c r="A9" s="226" t="s">
        <v>44</v>
      </c>
      <c r="B9" s="226"/>
      <c r="C9" s="226"/>
      <c r="D9" s="226"/>
      <c r="E9" s="226"/>
      <c r="F9" s="226" t="s">
        <v>21</v>
      </c>
      <c r="G9" s="226"/>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7" t="s">
        <v>27</v>
      </c>
      <c r="AH9" s="230" t="s">
        <v>31</v>
      </c>
      <c r="AI9" s="231"/>
      <c r="AJ9" s="232"/>
      <c r="XEV9" s="224" t="s">
        <v>2</v>
      </c>
      <c r="XEW9" s="225"/>
    </row>
    <row r="10" spans="1:36 16376:16379" s="15" customFormat="1" x14ac:dyDescent="0.25">
      <c r="A10" s="239" t="s">
        <v>48</v>
      </c>
      <c r="B10" s="240" t="s">
        <v>49</v>
      </c>
      <c r="C10" s="239" t="s">
        <v>32</v>
      </c>
      <c r="D10" s="239" t="s">
        <v>33</v>
      </c>
      <c r="E10" s="245" t="s">
        <v>34</v>
      </c>
      <c r="F10" s="226" t="s">
        <v>22</v>
      </c>
      <c r="G10" s="226"/>
      <c r="H10" s="226"/>
      <c r="I10" s="226"/>
      <c r="J10" s="226"/>
      <c r="K10" s="226"/>
      <c r="L10" s="247" t="s">
        <v>25</v>
      </c>
      <c r="M10" s="226" t="s">
        <v>24</v>
      </c>
      <c r="N10" s="226"/>
      <c r="O10" s="226"/>
      <c r="P10" s="226"/>
      <c r="Q10" s="226"/>
      <c r="R10" s="226"/>
      <c r="S10" s="226"/>
      <c r="T10" s="226"/>
      <c r="U10" s="226"/>
      <c r="V10" s="226"/>
      <c r="W10" s="226"/>
      <c r="X10" s="226"/>
      <c r="Y10" s="226"/>
      <c r="Z10" s="226"/>
      <c r="AA10" s="226"/>
      <c r="AB10" s="226"/>
      <c r="AC10" s="226"/>
      <c r="AD10" s="226"/>
      <c r="AE10" s="226"/>
      <c r="AF10" s="226"/>
      <c r="AG10" s="228"/>
      <c r="AH10" s="233"/>
      <c r="AI10" s="234"/>
      <c r="AJ10" s="235"/>
      <c r="XEV10" s="14" t="s">
        <v>18</v>
      </c>
      <c r="XEW10" s="14" t="s">
        <v>20</v>
      </c>
      <c r="XEX10" s="14" t="s">
        <v>19</v>
      </c>
    </row>
    <row r="11" spans="1:36 16376:16379" s="15" customFormat="1" ht="15" customHeight="1" x14ac:dyDescent="0.25">
      <c r="A11" s="239"/>
      <c r="B11" s="241"/>
      <c r="C11" s="239"/>
      <c r="D11" s="239"/>
      <c r="E11" s="245"/>
      <c r="F11" s="262" t="s">
        <v>35</v>
      </c>
      <c r="G11" s="262"/>
      <c r="H11" s="262"/>
      <c r="I11" s="262"/>
      <c r="J11" s="262"/>
      <c r="K11" s="262"/>
      <c r="L11" s="248"/>
      <c r="M11" s="263" t="s">
        <v>45</v>
      </c>
      <c r="N11" s="265" t="s">
        <v>23</v>
      </c>
      <c r="O11" s="16"/>
      <c r="P11" s="17"/>
      <c r="Q11" s="17"/>
      <c r="R11" s="17"/>
      <c r="S11" s="17"/>
      <c r="T11" s="17"/>
      <c r="U11" s="17"/>
      <c r="V11" s="266" t="s">
        <v>37</v>
      </c>
      <c r="W11" s="268" t="s">
        <v>36</v>
      </c>
      <c r="X11" s="269"/>
      <c r="Y11" s="269"/>
      <c r="Z11" s="269"/>
      <c r="AA11" s="269"/>
      <c r="AB11" s="270"/>
      <c r="AC11" s="243" t="s">
        <v>50</v>
      </c>
      <c r="AD11" s="271" t="s">
        <v>41</v>
      </c>
      <c r="AE11" s="271"/>
      <c r="AF11" s="271"/>
      <c r="AG11" s="228"/>
      <c r="AH11" s="236"/>
      <c r="AI11" s="237"/>
      <c r="AJ11" s="238"/>
      <c r="XEV11" s="15">
        <v>5</v>
      </c>
      <c r="XEW11" s="15">
        <v>10</v>
      </c>
      <c r="XEX11" s="15">
        <v>20</v>
      </c>
    </row>
    <row r="12" spans="1:36 16376:16379" s="15" customFormat="1" ht="32.25" customHeight="1" x14ac:dyDescent="0.25">
      <c r="A12" s="240"/>
      <c r="B12" s="242"/>
      <c r="C12" s="240"/>
      <c r="D12" s="240"/>
      <c r="E12" s="246"/>
      <c r="F12" s="11" t="s">
        <v>8</v>
      </c>
      <c r="G12" s="12"/>
      <c r="H12" s="11" t="s">
        <v>9</v>
      </c>
      <c r="I12" s="18"/>
      <c r="J12" s="18"/>
      <c r="K12" s="13" t="s">
        <v>10</v>
      </c>
      <c r="L12" s="249"/>
      <c r="M12" s="264"/>
      <c r="N12" s="245"/>
      <c r="O12" s="19"/>
      <c r="P12" s="19"/>
      <c r="Q12" s="19"/>
      <c r="R12" s="19"/>
      <c r="S12" s="19"/>
      <c r="T12" s="19"/>
      <c r="U12" s="19"/>
      <c r="V12" s="267"/>
      <c r="W12" s="20" t="s">
        <v>8</v>
      </c>
      <c r="X12" s="21"/>
      <c r="Y12" s="8" t="s">
        <v>9</v>
      </c>
      <c r="Z12" s="22"/>
      <c r="AA12" s="19"/>
      <c r="AB12" s="23" t="s">
        <v>10</v>
      </c>
      <c r="AC12" s="244"/>
      <c r="AD12" s="24" t="s">
        <v>38</v>
      </c>
      <c r="AE12" s="25" t="s">
        <v>39</v>
      </c>
      <c r="AF12" s="25" t="s">
        <v>40</v>
      </c>
      <c r="AG12" s="229"/>
      <c r="AH12" s="26" t="s">
        <v>39</v>
      </c>
      <c r="AI12" s="27" t="s">
        <v>42</v>
      </c>
      <c r="AJ12" s="26" t="s">
        <v>43</v>
      </c>
      <c r="XEV12" s="15" t="s">
        <v>11</v>
      </c>
      <c r="XEW12" s="15" t="s">
        <v>12</v>
      </c>
      <c r="XEX12" s="15" t="s">
        <v>9</v>
      </c>
      <c r="XEY12" s="15" t="s">
        <v>8</v>
      </c>
    </row>
    <row r="13" spans="1:36 16376:16379" ht="50.25" customHeight="1" x14ac:dyDescent="0.25">
      <c r="A13" s="100" t="s">
        <v>119</v>
      </c>
      <c r="B13" s="250" t="s">
        <v>163</v>
      </c>
      <c r="C13" s="185" t="s">
        <v>54</v>
      </c>
      <c r="D13" s="197" t="s">
        <v>55</v>
      </c>
      <c r="E13" s="197" t="s">
        <v>56</v>
      </c>
      <c r="F13" s="124" t="s">
        <v>15</v>
      </c>
      <c r="G13" s="218" t="str">
        <f>IF(F13="(1) RARA VEZ","1", IF(F13="(2) IMPROBABLE","2",IF(F13="(3) POSIBLE","3",IF(F13="(4) PROBABLE","4",IF(F13="(5) CASI SEGURO","5","")))))</f>
        <v>3</v>
      </c>
      <c r="H13" s="134" t="s">
        <v>19</v>
      </c>
      <c r="I13" s="173" t="str">
        <f>IF(H13="(5) MODERADO","5", IF(H13="(10) MAYOR","10",IF(H13="(20) CATASTROFICO","20","")))</f>
        <v>20</v>
      </c>
      <c r="J13" s="182">
        <f>G13*I13</f>
        <v>60</v>
      </c>
      <c r="K13" s="135">
        <f>+J13</f>
        <v>60</v>
      </c>
      <c r="L13" s="179" t="s">
        <v>57</v>
      </c>
      <c r="M13" s="55" t="s">
        <v>6</v>
      </c>
      <c r="N13" s="3" t="s">
        <v>11</v>
      </c>
      <c r="O13" s="10">
        <f>IF(N13="SÍ",15,"0")</f>
        <v>15</v>
      </c>
      <c r="P13" s="181">
        <f>SUM(O13:O19)</f>
        <v>45</v>
      </c>
      <c r="Q13" s="183">
        <f>IF(AND($P13&gt;=0,$P13&lt;=50),0,IF(AND($P13&gt;50,$P13&lt;=75),1,IF(AND($P13&gt;75,$P13&lt;=100),2,"")))</f>
        <v>0</v>
      </c>
      <c r="R13" s="183">
        <f>$G13-$Q13</f>
        <v>3</v>
      </c>
      <c r="S13" s="209">
        <f>IF($R13&lt;=0,1,$R13)</f>
        <v>3</v>
      </c>
      <c r="T13" s="183">
        <f>$I13-$Q13</f>
        <v>20</v>
      </c>
      <c r="U13" s="209" t="str">
        <f>IF($T13=19,10,IF($T13=18,5,IF($T13=9,5,IF($T13=8,5,I13))))</f>
        <v>20</v>
      </c>
      <c r="V13" s="96" t="s">
        <v>8</v>
      </c>
      <c r="W13" s="109" t="str">
        <f>IF(AND($V13="PROBABILIDAD",$S13=1),$XEV$6,IF(AND($V13="PROBABILIDAD",$S13=2),$XEV$5,IF(AND($V13="PROBABILIDAD",$S13=3),$XEV$4,IF(AND($V13="PROBABILIDAD",$S13=4),$XEV$3,IF(AND($V13="PROBABILIDAD",$S13=5),$XEV$2,$F13)))))</f>
        <v>(3) POSIBLE</v>
      </c>
      <c r="X13" s="205">
        <f>IF($V13="PROBABILIDAD",$S13,$G13)</f>
        <v>3</v>
      </c>
      <c r="Y13" s="111" t="str">
        <f>IF(AND($V13="IMPACTO",$T13=18),$XEV$10,IF(AND($V13="IMPACTO",$T13=19),$XEW$10,IF(AND($V13="IMPACTO",$T13=20),$XEX$10,IF(AND($V13="IMPACTO",$T13&lt;10),$XEV$10,$H13))))</f>
        <v>(20) CATASTROFICO</v>
      </c>
      <c r="Z13" s="208" t="str">
        <f>IF($V13="IMPACTO",$U13,$I13)</f>
        <v>20</v>
      </c>
      <c r="AA13" s="173">
        <f>$X13*$Z13</f>
        <v>60</v>
      </c>
      <c r="AB13" s="113">
        <f>$AA13</f>
        <v>60</v>
      </c>
      <c r="AC13" s="258" t="s">
        <v>57</v>
      </c>
      <c r="AD13" s="202">
        <v>2017</v>
      </c>
      <c r="AE13" s="219" t="s">
        <v>74</v>
      </c>
      <c r="AF13" s="219" t="s">
        <v>76</v>
      </c>
      <c r="AG13" s="214"/>
      <c r="AH13" s="214"/>
      <c r="AI13" s="214"/>
      <c r="AJ13" s="187"/>
    </row>
    <row r="14" spans="1:36 16376:16379" ht="48" customHeight="1" x14ac:dyDescent="0.25">
      <c r="A14" s="100"/>
      <c r="B14" s="251"/>
      <c r="C14" s="196"/>
      <c r="D14" s="197"/>
      <c r="E14" s="218"/>
      <c r="F14" s="124"/>
      <c r="G14" s="218"/>
      <c r="H14" s="134"/>
      <c r="I14" s="173"/>
      <c r="J14" s="182"/>
      <c r="K14" s="135"/>
      <c r="L14" s="211"/>
      <c r="M14" s="56" t="s">
        <v>7</v>
      </c>
      <c r="N14" s="3" t="s">
        <v>11</v>
      </c>
      <c r="O14" s="2">
        <f>IF(N14="SÍ",5,"0")</f>
        <v>5</v>
      </c>
      <c r="P14" s="182"/>
      <c r="Q14" s="184"/>
      <c r="R14" s="184"/>
      <c r="S14" s="210"/>
      <c r="T14" s="184"/>
      <c r="U14" s="210"/>
      <c r="V14" s="97"/>
      <c r="W14" s="110"/>
      <c r="X14" s="206"/>
      <c r="Y14" s="112"/>
      <c r="Z14" s="208"/>
      <c r="AA14" s="173"/>
      <c r="AB14" s="114"/>
      <c r="AC14" s="203"/>
      <c r="AD14" s="203"/>
      <c r="AE14" s="220"/>
      <c r="AF14" s="222"/>
      <c r="AG14" s="215"/>
      <c r="AH14" s="215"/>
      <c r="AI14" s="215"/>
      <c r="AJ14" s="212"/>
    </row>
    <row r="15" spans="1:36 16376:16379" ht="33" customHeight="1" x14ac:dyDescent="0.25">
      <c r="A15" s="100"/>
      <c r="B15" s="251"/>
      <c r="C15" s="196"/>
      <c r="D15" s="197"/>
      <c r="E15" s="218"/>
      <c r="F15" s="124"/>
      <c r="G15" s="218"/>
      <c r="H15" s="134"/>
      <c r="I15" s="173"/>
      <c r="J15" s="182"/>
      <c r="K15" s="136" t="str">
        <f>IF(AND(J13&gt;=5,J13&lt;=10),"BAJA",IF(AND(J13&gt;=15,J13&lt;=25),"MODERADA",IF(AND(J13&gt;=30,J13&lt;=50),"ALTA",IF(AND(J13&gt;=60,J13&lt;=100),"EXTREMA",""))))</f>
        <v>EXTREMA</v>
      </c>
      <c r="L15" s="211"/>
      <c r="M15" s="57" t="s">
        <v>3</v>
      </c>
      <c r="N15" s="3" t="s">
        <v>12</v>
      </c>
      <c r="O15" s="2" t="str">
        <f>IF(N15="SÍ",15,"0")</f>
        <v>0</v>
      </c>
      <c r="P15" s="182"/>
      <c r="Q15" s="184"/>
      <c r="R15" s="184"/>
      <c r="S15" s="210"/>
      <c r="T15" s="184"/>
      <c r="U15" s="210"/>
      <c r="V15" s="97"/>
      <c r="W15" s="110"/>
      <c r="X15" s="206"/>
      <c r="Y15" s="112"/>
      <c r="Z15" s="208"/>
      <c r="AA15" s="173"/>
      <c r="AB15" s="115" t="str">
        <f>IF(AND($AA13&gt;=5,$AA13&lt;=10),"BAJA",IF(AND($AA13&gt;=15,$AA13&lt;=25),"MODERADA",IF(AND($AA13&gt;=30,$AA13&lt;=50),"ALTA",IF(AND($AA13&gt;=60,$AA13&lt;=100),"EXTREMA",""))))</f>
        <v>EXTREMA</v>
      </c>
      <c r="AC15" s="203"/>
      <c r="AD15" s="203"/>
      <c r="AE15" s="220"/>
      <c r="AF15" s="222"/>
      <c r="AG15" s="215"/>
      <c r="AH15" s="215"/>
      <c r="AI15" s="215"/>
      <c r="AJ15" s="212"/>
    </row>
    <row r="16" spans="1:36 16376:16379" ht="26.25" customHeight="1" x14ac:dyDescent="0.25">
      <c r="A16" s="100"/>
      <c r="B16" s="251"/>
      <c r="C16" s="196"/>
      <c r="D16" s="197"/>
      <c r="E16" s="218"/>
      <c r="F16" s="124"/>
      <c r="G16" s="218"/>
      <c r="H16" s="134"/>
      <c r="I16" s="173"/>
      <c r="J16" s="182"/>
      <c r="K16" s="136"/>
      <c r="L16" s="211"/>
      <c r="M16" s="57" t="s">
        <v>4</v>
      </c>
      <c r="N16" s="3" t="s">
        <v>11</v>
      </c>
      <c r="O16" s="2">
        <f>IF(N16="SÍ",10,"0")</f>
        <v>10</v>
      </c>
      <c r="P16" s="182"/>
      <c r="Q16" s="184"/>
      <c r="R16" s="184"/>
      <c r="S16" s="210"/>
      <c r="T16" s="184"/>
      <c r="U16" s="210"/>
      <c r="V16" s="97"/>
      <c r="W16" s="110"/>
      <c r="X16" s="206"/>
      <c r="Y16" s="112"/>
      <c r="Z16" s="208"/>
      <c r="AA16" s="173"/>
      <c r="AB16" s="115"/>
      <c r="AC16" s="203"/>
      <c r="AD16" s="203"/>
      <c r="AE16" s="220"/>
      <c r="AF16" s="222"/>
      <c r="AG16" s="215"/>
      <c r="AH16" s="215"/>
      <c r="AI16" s="215"/>
      <c r="AJ16" s="212"/>
    </row>
    <row r="17" spans="1:36" ht="45" customHeight="1" x14ac:dyDescent="0.25">
      <c r="A17" s="100"/>
      <c r="B17" s="251"/>
      <c r="C17" s="196"/>
      <c r="D17" s="197"/>
      <c r="E17" s="218"/>
      <c r="F17" s="124"/>
      <c r="G17" s="218"/>
      <c r="H17" s="134"/>
      <c r="I17" s="173"/>
      <c r="J17" s="182"/>
      <c r="K17" s="136"/>
      <c r="L17" s="211"/>
      <c r="M17" s="56" t="s">
        <v>30</v>
      </c>
      <c r="N17" s="3" t="s">
        <v>11</v>
      </c>
      <c r="O17" s="2">
        <f>IF(N17="SÍ",15,"0")</f>
        <v>15</v>
      </c>
      <c r="P17" s="182"/>
      <c r="Q17" s="184"/>
      <c r="R17" s="184"/>
      <c r="S17" s="210"/>
      <c r="T17" s="184"/>
      <c r="U17" s="210"/>
      <c r="V17" s="97"/>
      <c r="W17" s="110"/>
      <c r="X17" s="206"/>
      <c r="Y17" s="112"/>
      <c r="Z17" s="208"/>
      <c r="AA17" s="173"/>
      <c r="AB17" s="115"/>
      <c r="AC17" s="203"/>
      <c r="AD17" s="203"/>
      <c r="AE17" s="220"/>
      <c r="AF17" s="222"/>
      <c r="AG17" s="215"/>
      <c r="AH17" s="215"/>
      <c r="AI17" s="215"/>
      <c r="AJ17" s="212"/>
    </row>
    <row r="18" spans="1:36" ht="51" customHeight="1" x14ac:dyDescent="0.25">
      <c r="A18" s="100"/>
      <c r="B18" s="251"/>
      <c r="C18" s="196"/>
      <c r="D18" s="197"/>
      <c r="E18" s="218"/>
      <c r="F18" s="124"/>
      <c r="G18" s="218"/>
      <c r="H18" s="134"/>
      <c r="I18" s="173"/>
      <c r="J18" s="182"/>
      <c r="K18" s="136"/>
      <c r="L18" s="211"/>
      <c r="M18" s="56" t="s">
        <v>5</v>
      </c>
      <c r="N18" s="3" t="s">
        <v>12</v>
      </c>
      <c r="O18" s="2" t="str">
        <f>IF(N18="SÍ",10,"0")</f>
        <v>0</v>
      </c>
      <c r="P18" s="182"/>
      <c r="Q18" s="184"/>
      <c r="R18" s="184"/>
      <c r="S18" s="210"/>
      <c r="T18" s="184"/>
      <c r="U18" s="210"/>
      <c r="V18" s="97"/>
      <c r="W18" s="110"/>
      <c r="X18" s="206"/>
      <c r="Y18" s="112"/>
      <c r="Z18" s="208"/>
      <c r="AA18" s="173"/>
      <c r="AB18" s="115"/>
      <c r="AC18" s="203"/>
      <c r="AD18" s="203"/>
      <c r="AE18" s="220"/>
      <c r="AF18" s="222"/>
      <c r="AG18" s="215"/>
      <c r="AH18" s="215"/>
      <c r="AI18" s="215"/>
      <c r="AJ18" s="212"/>
    </row>
    <row r="19" spans="1:36" ht="45.75" customHeight="1" x14ac:dyDescent="0.25">
      <c r="A19" s="100"/>
      <c r="B19" s="251"/>
      <c r="C19" s="217"/>
      <c r="D19" s="185"/>
      <c r="E19" s="216"/>
      <c r="F19" s="201"/>
      <c r="G19" s="216"/>
      <c r="H19" s="172"/>
      <c r="I19" s="173"/>
      <c r="J19" s="182"/>
      <c r="K19" s="137"/>
      <c r="L19" s="211"/>
      <c r="M19" s="58" t="s">
        <v>29</v>
      </c>
      <c r="N19" s="3" t="s">
        <v>12</v>
      </c>
      <c r="O19" s="2" t="str">
        <f>IF(N19="SÍ",30,"0")</f>
        <v>0</v>
      </c>
      <c r="P19" s="182"/>
      <c r="Q19" s="184"/>
      <c r="R19" s="184"/>
      <c r="S19" s="210"/>
      <c r="T19" s="184"/>
      <c r="U19" s="210"/>
      <c r="V19" s="97"/>
      <c r="W19" s="167"/>
      <c r="X19" s="207"/>
      <c r="Y19" s="195"/>
      <c r="Z19" s="208"/>
      <c r="AA19" s="173"/>
      <c r="AB19" s="115"/>
      <c r="AC19" s="203"/>
      <c r="AD19" s="203"/>
      <c r="AE19" s="221"/>
      <c r="AF19" s="223"/>
      <c r="AG19" s="215"/>
      <c r="AH19" s="215"/>
      <c r="AI19" s="215"/>
      <c r="AJ19" s="212"/>
    </row>
    <row r="20" spans="1:36" ht="50.25" customHeight="1" x14ac:dyDescent="0.25">
      <c r="A20" s="100"/>
      <c r="B20" s="251"/>
      <c r="C20" s="185" t="s">
        <v>58</v>
      </c>
      <c r="D20" s="197" t="s">
        <v>59</v>
      </c>
      <c r="E20" s="197" t="s">
        <v>60</v>
      </c>
      <c r="F20" s="124" t="s">
        <v>15</v>
      </c>
      <c r="G20" s="170" t="str">
        <f>IF(F20="(1) RARA VEZ","1", IF(F20="(2) IMPROBABLE","2",IF(F20="(3) POSIBLE","3",IF(F20="(4) PROBABLE","4",IF(F20="(5) CASI SEGURO","5","")))))</f>
        <v>3</v>
      </c>
      <c r="H20" s="134" t="s">
        <v>18</v>
      </c>
      <c r="I20" s="173" t="str">
        <f>IF(H20="(5) MODERADO","5", IF(H20="(10) MAYOR","10",IF(H20="(20) CATASTROFICO","20","")))</f>
        <v>5</v>
      </c>
      <c r="J20" s="182">
        <f>G20*I20</f>
        <v>15</v>
      </c>
      <c r="K20" s="135">
        <f>+J20</f>
        <v>15</v>
      </c>
      <c r="L20" s="179" t="s">
        <v>66</v>
      </c>
      <c r="M20" s="55" t="s">
        <v>6</v>
      </c>
      <c r="N20" s="3" t="s">
        <v>12</v>
      </c>
      <c r="O20" s="10" t="str">
        <f>IF(N20="SÍ",15,"0")</f>
        <v>0</v>
      </c>
      <c r="P20" s="181">
        <f>SUM(O20:O26)</f>
        <v>25</v>
      </c>
      <c r="Q20" s="183">
        <f>IF(AND($P20&gt;=0,$P20&lt;=50),0,IF(AND($P20&gt;50,$P20&lt;=75),1,IF(AND($P20&gt;75,$P20&lt;=100),2,"")))</f>
        <v>0</v>
      </c>
      <c r="R20" s="183">
        <f>$G20-$Q20</f>
        <v>3</v>
      </c>
      <c r="S20" s="209">
        <f>IF($R20&lt;=0,1,$R20)</f>
        <v>3</v>
      </c>
      <c r="T20" s="183">
        <f>$I20-$Q20</f>
        <v>5</v>
      </c>
      <c r="U20" s="209" t="str">
        <f>IF($T20=19,10,IF($T20=18,5,IF($T20=9,5,IF($T20=8,5,I20))))</f>
        <v>5</v>
      </c>
      <c r="V20" s="96" t="s">
        <v>8</v>
      </c>
      <c r="W20" s="109" t="str">
        <f>IF(AND($V20="PROBABILIDAD",$S20=1),$XEV$6,IF(AND($V20="PROBABILIDAD",$S20=2),$XEV$5,IF(AND($V20="PROBABILIDAD",$S20=3),$XEV$4,IF(AND($V20="PROBABILIDAD",$S20=4),$XEV$3,IF(AND($V20="PROBABILIDAD",$S20=5),$XEV$2,$F20)))))</f>
        <v>(3) POSIBLE</v>
      </c>
      <c r="X20" s="205">
        <f>IF($V20="PROBABILIDAD",$S20,$G20)</f>
        <v>3</v>
      </c>
      <c r="Y20" s="111" t="str">
        <f>IF(AND($V20="IMPACTO",$T20=18),$XEV$10,IF(AND($V20="IMPACTO",$T20=19),$XEW$10,IF(AND($V20="IMPACTO",$T20=20),$XEX$10,IF(AND($V20="IMPACTO",$T20&lt;10),$XEV$10,$H20))))</f>
        <v>(5) MODERADO</v>
      </c>
      <c r="Z20" s="208" t="str">
        <f>IF($V20="IMPACTO",$U20,$I20)</f>
        <v>5</v>
      </c>
      <c r="AA20" s="173">
        <f>$X20*$Z20</f>
        <v>15</v>
      </c>
      <c r="AB20" s="113">
        <f>$AA20</f>
        <v>15</v>
      </c>
      <c r="AC20" s="259" t="str">
        <f>+L20</f>
        <v xml:space="preserve">*Registro para la comisión de evaluación y promoción escuela pedagógica integral IDIPRON M-RDE-FT-097.
*Concepto comisión de evaluación escuela pedagógica integral IDIPRON M-RDE-FT-012
*Boletín académico
*Libro de valoraciones académicas del año.
</v>
      </c>
      <c r="AD20" s="202">
        <v>2017</v>
      </c>
      <c r="AE20" s="185" t="s">
        <v>61</v>
      </c>
      <c r="AF20" s="185" t="s">
        <v>77</v>
      </c>
      <c r="AG20" s="214"/>
      <c r="AH20" s="214"/>
      <c r="AI20" s="214"/>
      <c r="AJ20" s="187"/>
    </row>
    <row r="21" spans="1:36" ht="48" customHeight="1" x14ac:dyDescent="0.25">
      <c r="A21" s="100"/>
      <c r="B21" s="251"/>
      <c r="C21" s="196"/>
      <c r="D21" s="197"/>
      <c r="E21" s="218"/>
      <c r="F21" s="124"/>
      <c r="G21" s="170"/>
      <c r="H21" s="134"/>
      <c r="I21" s="173"/>
      <c r="J21" s="182"/>
      <c r="K21" s="135"/>
      <c r="L21" s="211"/>
      <c r="M21" s="56" t="s">
        <v>7</v>
      </c>
      <c r="N21" s="3" t="s">
        <v>11</v>
      </c>
      <c r="O21" s="2">
        <f>IF(N21="SÍ",5,"0")</f>
        <v>5</v>
      </c>
      <c r="P21" s="182"/>
      <c r="Q21" s="184"/>
      <c r="R21" s="184"/>
      <c r="S21" s="210"/>
      <c r="T21" s="184"/>
      <c r="U21" s="210"/>
      <c r="V21" s="97"/>
      <c r="W21" s="110"/>
      <c r="X21" s="206"/>
      <c r="Y21" s="112"/>
      <c r="Z21" s="208"/>
      <c r="AA21" s="173"/>
      <c r="AB21" s="114"/>
      <c r="AC21" s="260"/>
      <c r="AD21" s="203"/>
      <c r="AE21" s="186"/>
      <c r="AF21" s="186"/>
      <c r="AG21" s="215"/>
      <c r="AH21" s="215"/>
      <c r="AI21" s="215"/>
      <c r="AJ21" s="212"/>
    </row>
    <row r="22" spans="1:36" ht="33" customHeight="1" x14ac:dyDescent="0.25">
      <c r="A22" s="100"/>
      <c r="B22" s="251"/>
      <c r="C22" s="196"/>
      <c r="D22" s="197"/>
      <c r="E22" s="218"/>
      <c r="F22" s="124"/>
      <c r="G22" s="170"/>
      <c r="H22" s="134"/>
      <c r="I22" s="173"/>
      <c r="J22" s="182"/>
      <c r="K22" s="136" t="str">
        <f>IF(AND(J20&gt;=5,J20&lt;=10),"BAJA",IF(AND(J20&gt;=15,J20&lt;=25),"MODERADA",IF(AND(J20&gt;=30,J20&lt;=50),"ALTA",IF(AND(J20&gt;=60,J20&lt;=100),"EXTREMA",""))))</f>
        <v>MODERADA</v>
      </c>
      <c r="L22" s="211"/>
      <c r="M22" s="57" t="s">
        <v>3</v>
      </c>
      <c r="N22" s="3" t="s">
        <v>12</v>
      </c>
      <c r="O22" s="2" t="str">
        <f>IF(N22="SÍ",15,"0")</f>
        <v>0</v>
      </c>
      <c r="P22" s="182"/>
      <c r="Q22" s="184"/>
      <c r="R22" s="184"/>
      <c r="S22" s="210"/>
      <c r="T22" s="184"/>
      <c r="U22" s="210"/>
      <c r="V22" s="97"/>
      <c r="W22" s="110"/>
      <c r="X22" s="206"/>
      <c r="Y22" s="112"/>
      <c r="Z22" s="208"/>
      <c r="AA22" s="173"/>
      <c r="AB22" s="115" t="str">
        <f>IF(AND($AA20&gt;=5,$AA20&lt;=10),"BAJA",IF(AND($AA20&gt;=15,$AA20&lt;=25),"MODERADA",IF(AND($AA20&gt;=30,$AA20&lt;=50),"ALTA",IF(AND($AA20&gt;=60,$AA20&lt;=100),"EXTREMA",""))))</f>
        <v>MODERADA</v>
      </c>
      <c r="AC22" s="260"/>
      <c r="AD22" s="203"/>
      <c r="AE22" s="186"/>
      <c r="AF22" s="186"/>
      <c r="AG22" s="215"/>
      <c r="AH22" s="215"/>
      <c r="AI22" s="215"/>
      <c r="AJ22" s="212"/>
    </row>
    <row r="23" spans="1:36" ht="26.25" customHeight="1" x14ac:dyDescent="0.25">
      <c r="A23" s="100"/>
      <c r="B23" s="251"/>
      <c r="C23" s="196"/>
      <c r="D23" s="197"/>
      <c r="E23" s="218"/>
      <c r="F23" s="124"/>
      <c r="G23" s="170"/>
      <c r="H23" s="134"/>
      <c r="I23" s="173"/>
      <c r="J23" s="182"/>
      <c r="K23" s="136"/>
      <c r="L23" s="211"/>
      <c r="M23" s="57" t="s">
        <v>4</v>
      </c>
      <c r="N23" s="3" t="s">
        <v>11</v>
      </c>
      <c r="O23" s="2">
        <f>IF(N23="SÍ",10,"0")</f>
        <v>10</v>
      </c>
      <c r="P23" s="182"/>
      <c r="Q23" s="184"/>
      <c r="R23" s="184"/>
      <c r="S23" s="210"/>
      <c r="T23" s="184"/>
      <c r="U23" s="210"/>
      <c r="V23" s="97"/>
      <c r="W23" s="110"/>
      <c r="X23" s="206"/>
      <c r="Y23" s="112"/>
      <c r="Z23" s="208"/>
      <c r="AA23" s="173"/>
      <c r="AB23" s="115"/>
      <c r="AC23" s="260"/>
      <c r="AD23" s="203"/>
      <c r="AE23" s="186"/>
      <c r="AF23" s="186"/>
      <c r="AG23" s="215"/>
      <c r="AH23" s="215"/>
      <c r="AI23" s="215"/>
      <c r="AJ23" s="212"/>
    </row>
    <row r="24" spans="1:36" ht="45" customHeight="1" x14ac:dyDescent="0.25">
      <c r="A24" s="100"/>
      <c r="B24" s="251"/>
      <c r="C24" s="196"/>
      <c r="D24" s="197"/>
      <c r="E24" s="218"/>
      <c r="F24" s="124"/>
      <c r="G24" s="170"/>
      <c r="H24" s="134"/>
      <c r="I24" s="173"/>
      <c r="J24" s="182"/>
      <c r="K24" s="136"/>
      <c r="L24" s="211"/>
      <c r="M24" s="56" t="s">
        <v>30</v>
      </c>
      <c r="N24" s="3" t="s">
        <v>12</v>
      </c>
      <c r="O24" s="2" t="str">
        <f>IF(N24="SÍ",15,"0")</f>
        <v>0</v>
      </c>
      <c r="P24" s="182"/>
      <c r="Q24" s="184"/>
      <c r="R24" s="184"/>
      <c r="S24" s="210"/>
      <c r="T24" s="184"/>
      <c r="U24" s="210"/>
      <c r="V24" s="97"/>
      <c r="W24" s="110"/>
      <c r="X24" s="206"/>
      <c r="Y24" s="112"/>
      <c r="Z24" s="208"/>
      <c r="AA24" s="173"/>
      <c r="AB24" s="115"/>
      <c r="AC24" s="260"/>
      <c r="AD24" s="203"/>
      <c r="AE24" s="186"/>
      <c r="AF24" s="186"/>
      <c r="AG24" s="215"/>
      <c r="AH24" s="215"/>
      <c r="AI24" s="215"/>
      <c r="AJ24" s="212"/>
    </row>
    <row r="25" spans="1:36" ht="51" customHeight="1" x14ac:dyDescent="0.25">
      <c r="A25" s="100"/>
      <c r="B25" s="251"/>
      <c r="C25" s="196"/>
      <c r="D25" s="197"/>
      <c r="E25" s="218"/>
      <c r="F25" s="124"/>
      <c r="G25" s="170"/>
      <c r="H25" s="134"/>
      <c r="I25" s="173"/>
      <c r="J25" s="182"/>
      <c r="K25" s="136"/>
      <c r="L25" s="211"/>
      <c r="M25" s="56" t="s">
        <v>5</v>
      </c>
      <c r="N25" s="3" t="s">
        <v>11</v>
      </c>
      <c r="O25" s="2">
        <f>IF(N25="SÍ",10,"0")</f>
        <v>10</v>
      </c>
      <c r="P25" s="182"/>
      <c r="Q25" s="184"/>
      <c r="R25" s="184"/>
      <c r="S25" s="210"/>
      <c r="T25" s="184"/>
      <c r="U25" s="210"/>
      <c r="V25" s="97"/>
      <c r="W25" s="110"/>
      <c r="X25" s="206"/>
      <c r="Y25" s="112"/>
      <c r="Z25" s="208"/>
      <c r="AA25" s="173"/>
      <c r="AB25" s="115"/>
      <c r="AC25" s="260"/>
      <c r="AD25" s="203"/>
      <c r="AE25" s="186"/>
      <c r="AF25" s="186"/>
      <c r="AG25" s="215"/>
      <c r="AH25" s="215"/>
      <c r="AI25" s="215"/>
      <c r="AJ25" s="212"/>
    </row>
    <row r="26" spans="1:36" ht="39.75" customHeight="1" x14ac:dyDescent="0.25">
      <c r="A26" s="100"/>
      <c r="B26" s="251"/>
      <c r="C26" s="217"/>
      <c r="D26" s="185"/>
      <c r="E26" s="216"/>
      <c r="F26" s="201"/>
      <c r="G26" s="171"/>
      <c r="H26" s="172"/>
      <c r="I26" s="173"/>
      <c r="J26" s="182"/>
      <c r="K26" s="137"/>
      <c r="L26" s="211"/>
      <c r="M26" s="58" t="s">
        <v>29</v>
      </c>
      <c r="N26" s="3" t="s">
        <v>12</v>
      </c>
      <c r="O26" s="2" t="str">
        <f>IF(N26="SÍ",30,"0")</f>
        <v>0</v>
      </c>
      <c r="P26" s="182"/>
      <c r="Q26" s="184"/>
      <c r="R26" s="184"/>
      <c r="S26" s="210"/>
      <c r="T26" s="184"/>
      <c r="U26" s="210"/>
      <c r="V26" s="97"/>
      <c r="W26" s="167"/>
      <c r="X26" s="207"/>
      <c r="Y26" s="195"/>
      <c r="Z26" s="208"/>
      <c r="AA26" s="173"/>
      <c r="AB26" s="115"/>
      <c r="AC26" s="260"/>
      <c r="AD26" s="203"/>
      <c r="AE26" s="204"/>
      <c r="AF26" s="204"/>
      <c r="AG26" s="215"/>
      <c r="AH26" s="215"/>
      <c r="AI26" s="215"/>
      <c r="AJ26" s="212"/>
    </row>
    <row r="27" spans="1:36" ht="50.25" customHeight="1" x14ac:dyDescent="0.25">
      <c r="A27" s="100"/>
      <c r="B27" s="251"/>
      <c r="C27" s="185" t="s">
        <v>62</v>
      </c>
      <c r="D27" s="197" t="s">
        <v>63</v>
      </c>
      <c r="E27" s="197" t="s">
        <v>64</v>
      </c>
      <c r="F27" s="124" t="s">
        <v>13</v>
      </c>
      <c r="G27" s="170" t="str">
        <f>IF(F27="(1) RARA VEZ","1", IF(F27="(2) IMPROBABLE","2",IF(F27="(3) POSIBLE","3",IF(F27="(4) PROBABLE","4",IF(F27="(5) CASI SEGURO","5","")))))</f>
        <v>1</v>
      </c>
      <c r="H27" s="134" t="s">
        <v>20</v>
      </c>
      <c r="I27" s="173" t="str">
        <f>IF(H27="(5) MODERADO","5", IF(H27="(10) MAYOR","10",IF(H27="(20) CATASTROFICO","20","")))</f>
        <v>10</v>
      </c>
      <c r="J27" s="182">
        <f>G27*I27</f>
        <v>10</v>
      </c>
      <c r="K27" s="135">
        <f>+J27</f>
        <v>10</v>
      </c>
      <c r="L27" s="179" t="s">
        <v>65</v>
      </c>
      <c r="M27" s="55" t="s">
        <v>6</v>
      </c>
      <c r="N27" s="3" t="s">
        <v>11</v>
      </c>
      <c r="O27" s="10">
        <f>IF(N27="SÍ",15,"0")</f>
        <v>15</v>
      </c>
      <c r="P27" s="181">
        <f>SUM(O27:O33)</f>
        <v>80</v>
      </c>
      <c r="Q27" s="183">
        <f>IF(AND($P27&gt;=0,$P27&lt;=50),0,IF(AND($P27&gt;50,$P27&lt;=75),1,IF(AND($P27&gt;75,$P27&lt;=100),2,"")))</f>
        <v>2</v>
      </c>
      <c r="R27" s="183">
        <f>$G27-$Q27</f>
        <v>-1</v>
      </c>
      <c r="S27" s="209">
        <f>IF($R27&lt;=0,1,$R27)</f>
        <v>1</v>
      </c>
      <c r="T27" s="183">
        <f>$I27-$Q27</f>
        <v>8</v>
      </c>
      <c r="U27" s="209">
        <f>IF($T27=19,10,IF($T27=18,5,IF($T27=9,5,IF($T27=8,5,I27))))</f>
        <v>5</v>
      </c>
      <c r="V27" s="96" t="s">
        <v>8</v>
      </c>
      <c r="W27" s="109" t="str">
        <f>IF(AND($V27="PROBABILIDAD",$S27=1),$XEV$6,IF(AND($V27="PROBABILIDAD",$S27=2),$XEV$5,IF(AND($V27="PROBABILIDAD",$S27=3),$XEV$4,IF(AND($V27="PROBABILIDAD",$S27=4),$XEV$3,IF(AND($V27="PROBABILIDAD",$S27=5),$XEV$2,$F27)))))</f>
        <v>(1) RARA VEZ</v>
      </c>
      <c r="X27" s="205">
        <f>IF($V27="PROBABILIDAD",$S27,$G27)</f>
        <v>1</v>
      </c>
      <c r="Y27" s="111" t="str">
        <f>IF(AND($V27="IMPACTO",$T27=18),$XEV$10,IF(AND($V27="IMPACTO",$T27=19),$XEW$10,IF(AND($V27="IMPACTO",$T27=20),$XEX$10,IF(AND($V27="IMPACTO",$T27&lt;10),$XEV$10,$H27))))</f>
        <v>(10) MAYOR</v>
      </c>
      <c r="Z27" s="208" t="str">
        <f>IF($V27="IMPACTO",$U27,$I27)</f>
        <v>10</v>
      </c>
      <c r="AA27" s="173">
        <f>$X27*$Z27</f>
        <v>10</v>
      </c>
      <c r="AB27" s="113">
        <f>$AA27</f>
        <v>10</v>
      </c>
      <c r="AC27" s="258" t="str">
        <f>+L27</f>
        <v xml:space="preserve"> 
*Realizar control desde el Área de Almacén de los insumos que llegan, posteriormente se levanta un inventario y en relación a los planes de estudio los talleristas solo pueden hacer solicitud los 5 primeros días del mes.  </v>
      </c>
      <c r="AD27" s="202">
        <v>2017</v>
      </c>
      <c r="AE27" s="185" t="s">
        <v>67</v>
      </c>
      <c r="AF27" s="185" t="s">
        <v>68</v>
      </c>
      <c r="AG27" s="187"/>
      <c r="AH27" s="214"/>
      <c r="AI27" s="214"/>
      <c r="AJ27" s="187"/>
    </row>
    <row r="28" spans="1:36" ht="48" customHeight="1" x14ac:dyDescent="0.25">
      <c r="A28" s="100"/>
      <c r="B28" s="251"/>
      <c r="C28" s="196"/>
      <c r="D28" s="197"/>
      <c r="E28" s="218"/>
      <c r="F28" s="124"/>
      <c r="G28" s="170"/>
      <c r="H28" s="134"/>
      <c r="I28" s="173"/>
      <c r="J28" s="182"/>
      <c r="K28" s="135"/>
      <c r="L28" s="211"/>
      <c r="M28" s="56" t="s">
        <v>7</v>
      </c>
      <c r="N28" s="3" t="s">
        <v>12</v>
      </c>
      <c r="O28" s="2" t="str">
        <f>IF(N28="SÍ",5,"0")</f>
        <v>0</v>
      </c>
      <c r="P28" s="182"/>
      <c r="Q28" s="184"/>
      <c r="R28" s="184"/>
      <c r="S28" s="210"/>
      <c r="T28" s="184"/>
      <c r="U28" s="210"/>
      <c r="V28" s="97"/>
      <c r="W28" s="110"/>
      <c r="X28" s="206"/>
      <c r="Y28" s="112"/>
      <c r="Z28" s="208"/>
      <c r="AA28" s="173"/>
      <c r="AB28" s="114"/>
      <c r="AC28" s="261"/>
      <c r="AD28" s="203"/>
      <c r="AE28" s="186"/>
      <c r="AF28" s="186"/>
      <c r="AG28" s="212"/>
      <c r="AH28" s="215"/>
      <c r="AI28" s="215"/>
      <c r="AJ28" s="212"/>
    </row>
    <row r="29" spans="1:36" ht="33" customHeight="1" x14ac:dyDescent="0.25">
      <c r="A29" s="100"/>
      <c r="B29" s="251"/>
      <c r="C29" s="196"/>
      <c r="D29" s="197"/>
      <c r="E29" s="218"/>
      <c r="F29" s="124"/>
      <c r="G29" s="170"/>
      <c r="H29" s="134"/>
      <c r="I29" s="173"/>
      <c r="J29" s="182"/>
      <c r="K29" s="136" t="str">
        <f>IF(AND(J27&gt;=5,J27&lt;=10),"BAJA",IF(AND(J27&gt;=15,J27&lt;=25),"MODERADA",IF(AND(J27&gt;=30,J27&lt;=50),"ALTA",IF(AND(J27&gt;=60,J27&lt;=100),"EXTREMA",""))))</f>
        <v>BAJA</v>
      </c>
      <c r="L29" s="211"/>
      <c r="M29" s="57" t="s">
        <v>3</v>
      </c>
      <c r="N29" s="3" t="s">
        <v>12</v>
      </c>
      <c r="O29" s="2" t="str">
        <f>IF(N29="SÍ",15,"0")</f>
        <v>0</v>
      </c>
      <c r="P29" s="182"/>
      <c r="Q29" s="184"/>
      <c r="R29" s="184"/>
      <c r="S29" s="210"/>
      <c r="T29" s="184"/>
      <c r="U29" s="210"/>
      <c r="V29" s="97"/>
      <c r="W29" s="110"/>
      <c r="X29" s="206"/>
      <c r="Y29" s="112"/>
      <c r="Z29" s="208"/>
      <c r="AA29" s="173"/>
      <c r="AB29" s="115" t="str">
        <f>IF(AND($AA27&gt;=5,$AA27&lt;=10),"BAJA",IF(AND($AA27&gt;=15,$AA27&lt;=25),"MODERADA",IF(AND($AA27&gt;=30,$AA27&lt;=50),"ALTA",IF(AND($AA27&gt;=60,$AA27&lt;=100),"EXTREMA",""))))</f>
        <v>BAJA</v>
      </c>
      <c r="AC29" s="261"/>
      <c r="AD29" s="203"/>
      <c r="AE29" s="186"/>
      <c r="AF29" s="186"/>
      <c r="AG29" s="212"/>
      <c r="AH29" s="215"/>
      <c r="AI29" s="215"/>
      <c r="AJ29" s="212"/>
    </row>
    <row r="30" spans="1:36" ht="26.25" customHeight="1" x14ac:dyDescent="0.25">
      <c r="A30" s="100"/>
      <c r="B30" s="251"/>
      <c r="C30" s="196"/>
      <c r="D30" s="197"/>
      <c r="E30" s="218"/>
      <c r="F30" s="124"/>
      <c r="G30" s="170"/>
      <c r="H30" s="134"/>
      <c r="I30" s="173"/>
      <c r="J30" s="182"/>
      <c r="K30" s="136"/>
      <c r="L30" s="211"/>
      <c r="M30" s="57" t="s">
        <v>4</v>
      </c>
      <c r="N30" s="3" t="s">
        <v>11</v>
      </c>
      <c r="O30" s="2">
        <f>IF(N30="SÍ",10,"0")</f>
        <v>10</v>
      </c>
      <c r="P30" s="182"/>
      <c r="Q30" s="184"/>
      <c r="R30" s="184"/>
      <c r="S30" s="210"/>
      <c r="T30" s="184"/>
      <c r="U30" s="210"/>
      <c r="V30" s="97"/>
      <c r="W30" s="110"/>
      <c r="X30" s="206"/>
      <c r="Y30" s="112"/>
      <c r="Z30" s="208"/>
      <c r="AA30" s="173"/>
      <c r="AB30" s="115"/>
      <c r="AC30" s="261"/>
      <c r="AD30" s="203"/>
      <c r="AE30" s="186"/>
      <c r="AF30" s="186"/>
      <c r="AG30" s="212"/>
      <c r="AH30" s="215"/>
      <c r="AI30" s="215"/>
      <c r="AJ30" s="212"/>
    </row>
    <row r="31" spans="1:36" ht="45" customHeight="1" x14ac:dyDescent="0.25">
      <c r="A31" s="100"/>
      <c r="B31" s="251"/>
      <c r="C31" s="196"/>
      <c r="D31" s="197"/>
      <c r="E31" s="218"/>
      <c r="F31" s="124"/>
      <c r="G31" s="170"/>
      <c r="H31" s="134"/>
      <c r="I31" s="173"/>
      <c r="J31" s="182"/>
      <c r="K31" s="136"/>
      <c r="L31" s="211"/>
      <c r="M31" s="56" t="s">
        <v>30</v>
      </c>
      <c r="N31" s="3" t="s">
        <v>11</v>
      </c>
      <c r="O31" s="2">
        <f>IF(N31="SÍ",15,"0")</f>
        <v>15</v>
      </c>
      <c r="P31" s="182"/>
      <c r="Q31" s="184"/>
      <c r="R31" s="184"/>
      <c r="S31" s="210"/>
      <c r="T31" s="184"/>
      <c r="U31" s="210"/>
      <c r="V31" s="97"/>
      <c r="W31" s="110"/>
      <c r="X31" s="206"/>
      <c r="Y31" s="112"/>
      <c r="Z31" s="208"/>
      <c r="AA31" s="173"/>
      <c r="AB31" s="115"/>
      <c r="AC31" s="261"/>
      <c r="AD31" s="203"/>
      <c r="AE31" s="186"/>
      <c r="AF31" s="186"/>
      <c r="AG31" s="212"/>
      <c r="AH31" s="215"/>
      <c r="AI31" s="215"/>
      <c r="AJ31" s="212"/>
    </row>
    <row r="32" spans="1:36" ht="51" customHeight="1" x14ac:dyDescent="0.25">
      <c r="A32" s="100"/>
      <c r="B32" s="251"/>
      <c r="C32" s="196"/>
      <c r="D32" s="197"/>
      <c r="E32" s="218"/>
      <c r="F32" s="124"/>
      <c r="G32" s="170"/>
      <c r="H32" s="134"/>
      <c r="I32" s="173"/>
      <c r="J32" s="182"/>
      <c r="K32" s="136"/>
      <c r="L32" s="211"/>
      <c r="M32" s="56" t="s">
        <v>5</v>
      </c>
      <c r="N32" s="3" t="s">
        <v>11</v>
      </c>
      <c r="O32" s="2">
        <f>IF(N32="SÍ",10,"0")</f>
        <v>10</v>
      </c>
      <c r="P32" s="182"/>
      <c r="Q32" s="184"/>
      <c r="R32" s="184"/>
      <c r="S32" s="210"/>
      <c r="T32" s="184"/>
      <c r="U32" s="210"/>
      <c r="V32" s="97"/>
      <c r="W32" s="110"/>
      <c r="X32" s="206"/>
      <c r="Y32" s="112"/>
      <c r="Z32" s="208"/>
      <c r="AA32" s="173"/>
      <c r="AB32" s="115"/>
      <c r="AC32" s="261"/>
      <c r="AD32" s="203"/>
      <c r="AE32" s="186"/>
      <c r="AF32" s="186"/>
      <c r="AG32" s="212"/>
      <c r="AH32" s="215"/>
      <c r="AI32" s="215"/>
      <c r="AJ32" s="212"/>
    </row>
    <row r="33" spans="1:36" ht="39.75" customHeight="1" x14ac:dyDescent="0.25">
      <c r="A33" s="100"/>
      <c r="B33" s="251"/>
      <c r="C33" s="217"/>
      <c r="D33" s="185"/>
      <c r="E33" s="216"/>
      <c r="F33" s="201"/>
      <c r="G33" s="171"/>
      <c r="H33" s="172"/>
      <c r="I33" s="173"/>
      <c r="J33" s="182"/>
      <c r="K33" s="137"/>
      <c r="L33" s="211"/>
      <c r="M33" s="58" t="s">
        <v>29</v>
      </c>
      <c r="N33" s="7" t="s">
        <v>11</v>
      </c>
      <c r="O33" s="2">
        <f>IF(N33="SÍ",30,"0")</f>
        <v>30</v>
      </c>
      <c r="P33" s="182"/>
      <c r="Q33" s="184"/>
      <c r="R33" s="184"/>
      <c r="S33" s="210"/>
      <c r="T33" s="184"/>
      <c r="U33" s="210"/>
      <c r="V33" s="97"/>
      <c r="W33" s="167"/>
      <c r="X33" s="207"/>
      <c r="Y33" s="195"/>
      <c r="Z33" s="208"/>
      <c r="AA33" s="173"/>
      <c r="AB33" s="115"/>
      <c r="AC33" s="261"/>
      <c r="AD33" s="203"/>
      <c r="AE33" s="204"/>
      <c r="AF33" s="204"/>
      <c r="AG33" s="213"/>
      <c r="AH33" s="215"/>
      <c r="AI33" s="215"/>
      <c r="AJ33" s="212"/>
    </row>
    <row r="34" spans="1:36" ht="48" customHeight="1" x14ac:dyDescent="0.25">
      <c r="A34" s="100"/>
      <c r="B34" s="251"/>
      <c r="C34" s="185" t="s">
        <v>69</v>
      </c>
      <c r="D34" s="197" t="s">
        <v>70</v>
      </c>
      <c r="E34" s="198" t="s">
        <v>71</v>
      </c>
      <c r="F34" s="124" t="s">
        <v>13</v>
      </c>
      <c r="G34" s="170" t="str">
        <f>IF(F34="(1) RARA VEZ","1", IF(F34="(2) IMPROBABLE","2",IF(F34="(3) POSIBLE","3",IF(F34="(4) PROBABLE","4",IF(F34="(5) CASI SEGURO","5","")))))</f>
        <v>1</v>
      </c>
      <c r="H34" s="134" t="s">
        <v>20</v>
      </c>
      <c r="I34" s="173" t="str">
        <f>IF(H34="(5) MODERADO","5", IF(H34="(10) MAYOR","10",IF(H34="(20) CATASTROFICO","20","")))</f>
        <v>10</v>
      </c>
      <c r="J34" s="182">
        <f>G34*I34</f>
        <v>10</v>
      </c>
      <c r="K34" s="135">
        <f>+J34</f>
        <v>10</v>
      </c>
      <c r="L34" s="179" t="s">
        <v>72</v>
      </c>
      <c r="M34" s="55" t="s">
        <v>6</v>
      </c>
      <c r="N34" s="3" t="s">
        <v>11</v>
      </c>
      <c r="O34" s="10">
        <f>IF(N34="SÍ",15,"0")</f>
        <v>15</v>
      </c>
      <c r="P34" s="181">
        <f>SUM(O34:O40)</f>
        <v>85</v>
      </c>
      <c r="Q34" s="183">
        <f>IF(AND($P34&gt;=0,$P34&lt;=50),0,IF(AND($P34&gt;50,$P34&lt;=75),1,IF(AND($P34&gt;75,$P34&lt;=100),2,"")))</f>
        <v>2</v>
      </c>
      <c r="R34" s="183">
        <f>$G34-$Q34</f>
        <v>-1</v>
      </c>
      <c r="S34" s="209">
        <f>IF($R34&lt;=0,1,$R34)</f>
        <v>1</v>
      </c>
      <c r="T34" s="183">
        <f>$I34-$Q34</f>
        <v>8</v>
      </c>
      <c r="U34" s="209">
        <f>IF($T34=19,10,IF($T34=18,5,IF($T34=9,5,IF($T34=8,5,I34))))</f>
        <v>5</v>
      </c>
      <c r="V34" s="139" t="s">
        <v>9</v>
      </c>
      <c r="W34" s="109" t="str">
        <f>IF(AND($V34="PROBABILIDAD",$S34=1),$XEV$6,IF(AND($V34="PROBABILIDAD",$S34=2),$XEV$5,IF(AND($V34="PROBABILIDAD",$S34=3),$XEV$4,IF(AND($V34="PROBABILIDAD",$S34=4),$XEV$3,IF(AND($V34="PROBABILIDAD",$S34=5),$XEV$2,$F34)))))</f>
        <v>(1) RARA VEZ</v>
      </c>
      <c r="X34" s="205" t="str">
        <f>IF($V34="PROBABILIDAD",$S34,$G34)</f>
        <v>1</v>
      </c>
      <c r="Y34" s="111" t="str">
        <f>IF(AND($V34="IMPACTO",$T34=18),$XEV$10,IF(AND($V34="IMPACTO",$T34=19),$XEW$10,IF(AND($V34="IMPACTO",$T34=20),$XEX$10,IF(AND($V34="IMPACTO",$T34&lt;10),$XEV$10,$H34))))</f>
        <v>(5) MODERADO</v>
      </c>
      <c r="Z34" s="208">
        <f>IF($V34="IMPACTO",$U34,$I34)</f>
        <v>5</v>
      </c>
      <c r="AA34" s="173">
        <f>$X34*$Z34</f>
        <v>5</v>
      </c>
      <c r="AB34" s="113">
        <f>$AA34</f>
        <v>5</v>
      </c>
      <c r="AC34" s="185" t="str">
        <f>+L34</f>
        <v>Plataforma SIMI, Hoja De Matricula, Listados De Asistencia, Planilla de valoración Talleres</v>
      </c>
      <c r="AD34" s="216">
        <v>2017</v>
      </c>
      <c r="AE34" s="185" t="s">
        <v>75</v>
      </c>
      <c r="AF34" s="185" t="s">
        <v>73</v>
      </c>
      <c r="AG34" s="103"/>
      <c r="AH34" s="103"/>
      <c r="AI34" s="103"/>
      <c r="AJ34" s="187"/>
    </row>
    <row r="35" spans="1:36" ht="33" customHeight="1" x14ac:dyDescent="0.25">
      <c r="A35" s="100"/>
      <c r="B35" s="251"/>
      <c r="C35" s="196"/>
      <c r="D35" s="197"/>
      <c r="E35" s="199"/>
      <c r="F35" s="124"/>
      <c r="G35" s="170"/>
      <c r="H35" s="134"/>
      <c r="I35" s="173"/>
      <c r="J35" s="182"/>
      <c r="K35" s="135"/>
      <c r="L35" s="180"/>
      <c r="M35" s="56" t="s">
        <v>7</v>
      </c>
      <c r="N35" s="3" t="s">
        <v>11</v>
      </c>
      <c r="O35" s="2">
        <f>IF(N35="SÍ",5,"0")</f>
        <v>5</v>
      </c>
      <c r="P35" s="182"/>
      <c r="Q35" s="184"/>
      <c r="R35" s="184"/>
      <c r="S35" s="210"/>
      <c r="T35" s="184"/>
      <c r="U35" s="210"/>
      <c r="V35" s="139"/>
      <c r="W35" s="110"/>
      <c r="X35" s="206"/>
      <c r="Y35" s="112"/>
      <c r="Z35" s="208"/>
      <c r="AA35" s="173"/>
      <c r="AB35" s="114"/>
      <c r="AC35" s="186"/>
      <c r="AD35" s="196"/>
      <c r="AE35" s="186"/>
      <c r="AF35" s="186"/>
      <c r="AG35" s="103"/>
      <c r="AH35" s="103"/>
      <c r="AI35" s="103"/>
      <c r="AJ35" s="212"/>
    </row>
    <row r="36" spans="1:36" ht="29.25" customHeight="1" x14ac:dyDescent="0.25">
      <c r="A36" s="100"/>
      <c r="B36" s="251"/>
      <c r="C36" s="196"/>
      <c r="D36" s="197"/>
      <c r="E36" s="199"/>
      <c r="F36" s="124"/>
      <c r="G36" s="170"/>
      <c r="H36" s="134"/>
      <c r="I36" s="173"/>
      <c r="J36" s="182"/>
      <c r="K36" s="136" t="str">
        <f>IF(AND(J34&gt;=5,J34&lt;=10),"BAJA",IF(AND(J34&gt;=15,J34&lt;=25),"MODERADA",IF(AND(J34&gt;=30,J34&lt;=50),"ALTA",IF(AND(J34&gt;=60,J34&lt;=100),"EXTREMA",""))))</f>
        <v>BAJA</v>
      </c>
      <c r="L36" s="180"/>
      <c r="M36" s="57" t="s">
        <v>3</v>
      </c>
      <c r="N36" s="3" t="s">
        <v>12</v>
      </c>
      <c r="O36" s="2" t="str">
        <f>IF(N36="SÍ",15,"0")</f>
        <v>0</v>
      </c>
      <c r="P36" s="182"/>
      <c r="Q36" s="184"/>
      <c r="R36" s="184"/>
      <c r="S36" s="210"/>
      <c r="T36" s="184"/>
      <c r="U36" s="210"/>
      <c r="V36" s="139"/>
      <c r="W36" s="110"/>
      <c r="X36" s="206"/>
      <c r="Y36" s="112"/>
      <c r="Z36" s="208"/>
      <c r="AA36" s="173"/>
      <c r="AB36" s="115" t="str">
        <f>IF(AND($AA34&gt;=5,$AA34&lt;=10),"BAJA",IF(AND($AA34&gt;=15,$AA34&lt;=25),"MODERADA",IF(AND($AA34&gt;=30,$AA34&lt;=50),"ALTA",IF(AND($AA34&gt;=60,$AA34&lt;=100),"EXTREMA",""))))</f>
        <v>BAJA</v>
      </c>
      <c r="AC36" s="186"/>
      <c r="AD36" s="196"/>
      <c r="AE36" s="186"/>
      <c r="AF36" s="186"/>
      <c r="AG36" s="103"/>
      <c r="AH36" s="103"/>
      <c r="AI36" s="103"/>
      <c r="AJ36" s="212"/>
    </row>
    <row r="37" spans="1:36" ht="39.75" customHeight="1" x14ac:dyDescent="0.25">
      <c r="A37" s="100"/>
      <c r="B37" s="251"/>
      <c r="C37" s="196"/>
      <c r="D37" s="197"/>
      <c r="E37" s="199"/>
      <c r="F37" s="124"/>
      <c r="G37" s="170"/>
      <c r="H37" s="134"/>
      <c r="I37" s="173"/>
      <c r="J37" s="182"/>
      <c r="K37" s="136"/>
      <c r="L37" s="180"/>
      <c r="M37" s="57" t="s">
        <v>4</v>
      </c>
      <c r="N37" s="3" t="s">
        <v>11</v>
      </c>
      <c r="O37" s="2">
        <f>IF(N37="SÍ",10,"0")</f>
        <v>10</v>
      </c>
      <c r="P37" s="182"/>
      <c r="Q37" s="184"/>
      <c r="R37" s="184"/>
      <c r="S37" s="210"/>
      <c r="T37" s="184"/>
      <c r="U37" s="210"/>
      <c r="V37" s="139"/>
      <c r="W37" s="110"/>
      <c r="X37" s="206"/>
      <c r="Y37" s="112"/>
      <c r="Z37" s="208"/>
      <c r="AA37" s="173"/>
      <c r="AB37" s="115"/>
      <c r="AC37" s="186"/>
      <c r="AD37" s="196"/>
      <c r="AE37" s="186"/>
      <c r="AF37" s="186"/>
      <c r="AG37" s="103"/>
      <c r="AH37" s="103"/>
      <c r="AI37" s="103"/>
      <c r="AJ37" s="212"/>
    </row>
    <row r="38" spans="1:36" ht="48" customHeight="1" x14ac:dyDescent="0.25">
      <c r="A38" s="100"/>
      <c r="B38" s="251"/>
      <c r="C38" s="196"/>
      <c r="D38" s="197"/>
      <c r="E38" s="199"/>
      <c r="F38" s="124"/>
      <c r="G38" s="170"/>
      <c r="H38" s="134"/>
      <c r="I38" s="173"/>
      <c r="J38" s="182"/>
      <c r="K38" s="136"/>
      <c r="L38" s="180"/>
      <c r="M38" s="56" t="s">
        <v>30</v>
      </c>
      <c r="N38" s="3" t="s">
        <v>11</v>
      </c>
      <c r="O38" s="2">
        <f>IF(N38="SÍ",15,"0")</f>
        <v>15</v>
      </c>
      <c r="P38" s="182"/>
      <c r="Q38" s="184"/>
      <c r="R38" s="184"/>
      <c r="S38" s="210"/>
      <c r="T38" s="184"/>
      <c r="U38" s="210"/>
      <c r="V38" s="139"/>
      <c r="W38" s="110"/>
      <c r="X38" s="206"/>
      <c r="Y38" s="112"/>
      <c r="Z38" s="208"/>
      <c r="AA38" s="173"/>
      <c r="AB38" s="115"/>
      <c r="AC38" s="186"/>
      <c r="AD38" s="196"/>
      <c r="AE38" s="186"/>
      <c r="AF38" s="186"/>
      <c r="AG38" s="103"/>
      <c r="AH38" s="103"/>
      <c r="AI38" s="103"/>
      <c r="AJ38" s="212"/>
    </row>
    <row r="39" spans="1:36" ht="48" customHeight="1" x14ac:dyDescent="0.25">
      <c r="A39" s="100"/>
      <c r="B39" s="251"/>
      <c r="C39" s="196"/>
      <c r="D39" s="197"/>
      <c r="E39" s="199"/>
      <c r="F39" s="124"/>
      <c r="G39" s="170"/>
      <c r="H39" s="134"/>
      <c r="I39" s="173"/>
      <c r="J39" s="182"/>
      <c r="K39" s="136"/>
      <c r="L39" s="180"/>
      <c r="M39" s="56" t="s">
        <v>5</v>
      </c>
      <c r="N39" s="3" t="s">
        <v>11</v>
      </c>
      <c r="O39" s="2">
        <f>IF(N39="SÍ",10,"0")</f>
        <v>10</v>
      </c>
      <c r="P39" s="182"/>
      <c r="Q39" s="184"/>
      <c r="R39" s="184"/>
      <c r="S39" s="210"/>
      <c r="T39" s="184"/>
      <c r="U39" s="210"/>
      <c r="V39" s="139"/>
      <c r="W39" s="110"/>
      <c r="X39" s="206"/>
      <c r="Y39" s="112"/>
      <c r="Z39" s="208"/>
      <c r="AA39" s="173"/>
      <c r="AB39" s="115"/>
      <c r="AC39" s="186"/>
      <c r="AD39" s="196"/>
      <c r="AE39" s="186"/>
      <c r="AF39" s="186"/>
      <c r="AG39" s="103"/>
      <c r="AH39" s="103"/>
      <c r="AI39" s="103"/>
      <c r="AJ39" s="212"/>
    </row>
    <row r="40" spans="1:36" ht="48" customHeight="1" thickBot="1" x14ac:dyDescent="0.3">
      <c r="A40" s="100"/>
      <c r="B40" s="251"/>
      <c r="C40" s="196"/>
      <c r="D40" s="185"/>
      <c r="E40" s="200"/>
      <c r="F40" s="201"/>
      <c r="G40" s="171"/>
      <c r="H40" s="172"/>
      <c r="I40" s="173"/>
      <c r="J40" s="182"/>
      <c r="K40" s="137"/>
      <c r="L40" s="180"/>
      <c r="M40" s="58" t="s">
        <v>29</v>
      </c>
      <c r="N40" s="7" t="s">
        <v>11</v>
      </c>
      <c r="O40" s="2">
        <f>IF(N40="SÍ",30,"0")</f>
        <v>30</v>
      </c>
      <c r="P40" s="182"/>
      <c r="Q40" s="184"/>
      <c r="R40" s="184"/>
      <c r="S40" s="210"/>
      <c r="T40" s="184"/>
      <c r="U40" s="210"/>
      <c r="V40" s="96"/>
      <c r="W40" s="110"/>
      <c r="X40" s="206"/>
      <c r="Y40" s="112"/>
      <c r="Z40" s="208"/>
      <c r="AA40" s="173"/>
      <c r="AB40" s="116"/>
      <c r="AC40" s="186"/>
      <c r="AD40" s="196"/>
      <c r="AE40" s="186"/>
      <c r="AF40" s="186"/>
      <c r="AG40" s="187"/>
      <c r="AH40" s="187"/>
      <c r="AI40" s="187"/>
      <c r="AJ40" s="212"/>
    </row>
    <row r="41" spans="1:36" ht="49.5" customHeight="1" x14ac:dyDescent="0.25">
      <c r="A41" s="101"/>
      <c r="B41" s="364" t="s">
        <v>102</v>
      </c>
      <c r="C41" s="149" t="s">
        <v>98</v>
      </c>
      <c r="D41" s="151" t="s">
        <v>99</v>
      </c>
      <c r="E41" s="149" t="s">
        <v>100</v>
      </c>
      <c r="F41" s="155" t="s">
        <v>14</v>
      </c>
      <c r="G41" s="83"/>
      <c r="H41" s="158" t="s">
        <v>20</v>
      </c>
      <c r="I41" s="84"/>
      <c r="J41" s="84"/>
      <c r="K41" s="160">
        <v>20</v>
      </c>
      <c r="L41" s="161" t="s">
        <v>101</v>
      </c>
      <c r="M41" s="85" t="s">
        <v>6</v>
      </c>
      <c r="N41" s="86" t="s">
        <v>11</v>
      </c>
      <c r="O41" s="87"/>
      <c r="P41" s="84"/>
      <c r="Q41" s="88"/>
      <c r="R41" s="88"/>
      <c r="S41" s="89"/>
      <c r="T41" s="88"/>
      <c r="U41" s="89"/>
      <c r="V41" s="164" t="s">
        <v>8</v>
      </c>
      <c r="W41" s="166" t="s">
        <v>13</v>
      </c>
      <c r="X41" s="90"/>
      <c r="Y41" s="168" t="str">
        <f>IF(AND($U41="IMPACTO",$S41=18),$KR$9,IF(AND($U41="IMPACTO",$S41=19),$KS$9,IF(AND($U41="IMPACTO",$S41=20),$KT$9,IF(AND($U41="IMPACTO",$S41&lt;10),$KR$9,$H41))))</f>
        <v>(10) MAYOR</v>
      </c>
      <c r="Z41" s="91"/>
      <c r="AA41" s="91"/>
      <c r="AB41" s="169">
        <v>10</v>
      </c>
      <c r="AC41" s="104" t="s">
        <v>151</v>
      </c>
      <c r="AD41" s="106" t="s">
        <v>152</v>
      </c>
      <c r="AE41" s="104" t="s">
        <v>164</v>
      </c>
      <c r="AF41" s="104" t="s">
        <v>165</v>
      </c>
      <c r="AG41" s="102"/>
      <c r="AH41" s="102"/>
      <c r="AI41" s="143"/>
      <c r="AJ41" s="80"/>
    </row>
    <row r="42" spans="1:36" ht="49.5" customHeight="1" x14ac:dyDescent="0.25">
      <c r="A42" s="101"/>
      <c r="B42" s="365"/>
      <c r="C42" s="150"/>
      <c r="D42" s="152"/>
      <c r="E42" s="150"/>
      <c r="F42" s="156"/>
      <c r="G42" s="65"/>
      <c r="H42" s="99"/>
      <c r="I42" s="67"/>
      <c r="J42" s="67"/>
      <c r="K42" s="135"/>
      <c r="L42" s="162"/>
      <c r="M42" s="40" t="s">
        <v>7</v>
      </c>
      <c r="N42" s="3" t="s">
        <v>11</v>
      </c>
      <c r="O42" s="2"/>
      <c r="P42" s="67"/>
      <c r="Q42" s="68"/>
      <c r="R42" s="68"/>
      <c r="S42" s="69"/>
      <c r="T42" s="68"/>
      <c r="U42" s="69"/>
      <c r="V42" s="97"/>
      <c r="W42" s="110"/>
      <c r="X42" s="66"/>
      <c r="Y42" s="125"/>
      <c r="Z42" s="64"/>
      <c r="AA42" s="64"/>
      <c r="AB42" s="114"/>
      <c r="AC42" s="105"/>
      <c r="AD42" s="107"/>
      <c r="AE42" s="105"/>
      <c r="AF42" s="105"/>
      <c r="AG42" s="103"/>
      <c r="AH42" s="103"/>
      <c r="AI42" s="144"/>
      <c r="AJ42" s="80"/>
    </row>
    <row r="43" spans="1:36" ht="49.5" customHeight="1" x14ac:dyDescent="0.25">
      <c r="A43" s="101"/>
      <c r="B43" s="365"/>
      <c r="C43" s="150"/>
      <c r="D43" s="152"/>
      <c r="E43" s="150"/>
      <c r="F43" s="156"/>
      <c r="G43" s="65"/>
      <c r="H43" s="99"/>
      <c r="I43" s="67"/>
      <c r="J43" s="67"/>
      <c r="K43" s="136" t="s">
        <v>88</v>
      </c>
      <c r="L43" s="162"/>
      <c r="M43" s="41" t="s">
        <v>3</v>
      </c>
      <c r="N43" s="3" t="s">
        <v>12</v>
      </c>
      <c r="O43" s="2"/>
      <c r="P43" s="67"/>
      <c r="Q43" s="68"/>
      <c r="R43" s="68"/>
      <c r="S43" s="69"/>
      <c r="T43" s="68"/>
      <c r="U43" s="69"/>
      <c r="V43" s="97"/>
      <c r="W43" s="110"/>
      <c r="X43" s="66"/>
      <c r="Y43" s="125"/>
      <c r="Z43" s="64"/>
      <c r="AA43" s="64"/>
      <c r="AB43" s="115" t="s">
        <v>87</v>
      </c>
      <c r="AC43" s="105"/>
      <c r="AD43" s="107"/>
      <c r="AE43" s="105"/>
      <c r="AF43" s="105"/>
      <c r="AG43" s="103"/>
      <c r="AH43" s="103"/>
      <c r="AI43" s="144"/>
      <c r="AJ43" s="80"/>
    </row>
    <row r="44" spans="1:36" ht="49.5" customHeight="1" x14ac:dyDescent="0.25">
      <c r="A44" s="101"/>
      <c r="B44" s="365"/>
      <c r="C44" s="150"/>
      <c r="D44" s="152"/>
      <c r="E44" s="150"/>
      <c r="F44" s="156"/>
      <c r="G44" s="65"/>
      <c r="H44" s="99"/>
      <c r="I44" s="67"/>
      <c r="J44" s="67"/>
      <c r="K44" s="136"/>
      <c r="L44" s="162"/>
      <c r="M44" s="41" t="s">
        <v>4</v>
      </c>
      <c r="N44" s="3" t="s">
        <v>11</v>
      </c>
      <c r="O44" s="2"/>
      <c r="P44" s="67"/>
      <c r="Q44" s="68"/>
      <c r="R44" s="68"/>
      <c r="S44" s="69"/>
      <c r="T44" s="68"/>
      <c r="U44" s="69"/>
      <c r="V44" s="97"/>
      <c r="W44" s="110"/>
      <c r="X44" s="66"/>
      <c r="Y44" s="125"/>
      <c r="Z44" s="64"/>
      <c r="AA44" s="64"/>
      <c r="AB44" s="115"/>
      <c r="AC44" s="105"/>
      <c r="AD44" s="107"/>
      <c r="AE44" s="105"/>
      <c r="AF44" s="105"/>
      <c r="AG44" s="103"/>
      <c r="AH44" s="103"/>
      <c r="AI44" s="144"/>
      <c r="AJ44" s="80"/>
    </row>
    <row r="45" spans="1:36" ht="49.5" customHeight="1" x14ac:dyDescent="0.25">
      <c r="A45" s="101"/>
      <c r="B45" s="365"/>
      <c r="C45" s="150"/>
      <c r="D45" s="152"/>
      <c r="E45" s="150"/>
      <c r="F45" s="156"/>
      <c r="G45" s="65"/>
      <c r="H45" s="99"/>
      <c r="I45" s="67"/>
      <c r="J45" s="67"/>
      <c r="K45" s="136"/>
      <c r="L45" s="162"/>
      <c r="M45" s="40" t="s">
        <v>30</v>
      </c>
      <c r="N45" s="60" t="s">
        <v>11</v>
      </c>
      <c r="O45" s="2"/>
      <c r="P45" s="67"/>
      <c r="Q45" s="68"/>
      <c r="R45" s="68"/>
      <c r="S45" s="69"/>
      <c r="T45" s="68"/>
      <c r="U45" s="69"/>
      <c r="V45" s="97"/>
      <c r="W45" s="110"/>
      <c r="X45" s="66"/>
      <c r="Y45" s="125"/>
      <c r="Z45" s="64"/>
      <c r="AA45" s="64"/>
      <c r="AB45" s="115"/>
      <c r="AC45" s="105"/>
      <c r="AD45" s="107"/>
      <c r="AE45" s="105"/>
      <c r="AF45" s="105"/>
      <c r="AG45" s="103"/>
      <c r="AH45" s="103"/>
      <c r="AI45" s="144"/>
      <c r="AJ45" s="80"/>
    </row>
    <row r="46" spans="1:36" ht="49.5" customHeight="1" x14ac:dyDescent="0.25">
      <c r="A46" s="101"/>
      <c r="B46" s="365"/>
      <c r="C46" s="150"/>
      <c r="D46" s="152"/>
      <c r="E46" s="150"/>
      <c r="F46" s="156"/>
      <c r="G46" s="65"/>
      <c r="H46" s="99"/>
      <c r="I46" s="67"/>
      <c r="J46" s="67"/>
      <c r="K46" s="136"/>
      <c r="L46" s="162"/>
      <c r="M46" s="40" t="s">
        <v>5</v>
      </c>
      <c r="N46" s="3" t="s">
        <v>11</v>
      </c>
      <c r="O46" s="2"/>
      <c r="P46" s="67"/>
      <c r="Q46" s="68"/>
      <c r="R46" s="68"/>
      <c r="S46" s="69"/>
      <c r="T46" s="68"/>
      <c r="U46" s="69"/>
      <c r="V46" s="97"/>
      <c r="W46" s="110"/>
      <c r="X46" s="66"/>
      <c r="Y46" s="125"/>
      <c r="Z46" s="64"/>
      <c r="AA46" s="64"/>
      <c r="AB46" s="115"/>
      <c r="AC46" s="105"/>
      <c r="AD46" s="107"/>
      <c r="AE46" s="105"/>
      <c r="AF46" s="105"/>
      <c r="AG46" s="103"/>
      <c r="AH46" s="103"/>
      <c r="AI46" s="144"/>
      <c r="AJ46" s="80"/>
    </row>
    <row r="47" spans="1:36" ht="54.75" customHeight="1" x14ac:dyDescent="0.25">
      <c r="A47" s="101"/>
      <c r="B47" s="365"/>
      <c r="C47" s="150"/>
      <c r="D47" s="153"/>
      <c r="E47" s="154"/>
      <c r="F47" s="157"/>
      <c r="G47" s="65"/>
      <c r="H47" s="159"/>
      <c r="I47" s="67"/>
      <c r="J47" s="67"/>
      <c r="K47" s="137"/>
      <c r="L47" s="163"/>
      <c r="M47" s="61" t="s">
        <v>29</v>
      </c>
      <c r="N47" s="3" t="s">
        <v>11</v>
      </c>
      <c r="O47" s="2"/>
      <c r="P47" s="67"/>
      <c r="Q47" s="68"/>
      <c r="R47" s="68"/>
      <c r="S47" s="69"/>
      <c r="T47" s="68"/>
      <c r="U47" s="69"/>
      <c r="V47" s="165"/>
      <c r="W47" s="167"/>
      <c r="X47" s="66"/>
      <c r="Y47" s="125"/>
      <c r="Z47" s="64"/>
      <c r="AA47" s="64"/>
      <c r="AB47" s="115"/>
      <c r="AC47" s="105"/>
      <c r="AD47" s="107"/>
      <c r="AE47" s="105"/>
      <c r="AF47" s="105"/>
      <c r="AG47" s="103"/>
      <c r="AH47" s="103"/>
      <c r="AI47" s="144"/>
      <c r="AJ47" s="80"/>
    </row>
    <row r="48" spans="1:36" ht="69.75" customHeight="1" x14ac:dyDescent="0.25">
      <c r="A48" s="101"/>
      <c r="B48" s="365"/>
      <c r="C48" s="320" t="s">
        <v>147</v>
      </c>
      <c r="D48" s="152" t="s">
        <v>148</v>
      </c>
      <c r="E48" s="152" t="s">
        <v>149</v>
      </c>
      <c r="F48" s="156" t="s">
        <v>13</v>
      </c>
      <c r="G48" s="133" t="str">
        <f>IF(F48="(1) RARA VEZ","1", IF(F48="(2) IMPROBABLE","2",IF(F48="(3) POSIBLE","3",IF(F48="(4) PROBABLE","4",IF(F48="(5) CASI SEGURO","5","")))))</f>
        <v>1</v>
      </c>
      <c r="H48" s="99" t="s">
        <v>20</v>
      </c>
      <c r="I48" s="323" t="str">
        <f>IF(H48="(5) MODERADO","5", IF(H48="(10) MAYOR","10",IF(H48="(20) CATASTROFICO","20","")))</f>
        <v>10</v>
      </c>
      <c r="J48" s="323">
        <f>G48*I48</f>
        <v>10</v>
      </c>
      <c r="K48" s="135">
        <f>+J48</f>
        <v>10</v>
      </c>
      <c r="L48" s="334" t="s">
        <v>150</v>
      </c>
      <c r="M48" s="73" t="s">
        <v>6</v>
      </c>
      <c r="N48" s="74" t="s">
        <v>11</v>
      </c>
      <c r="O48" s="75">
        <f>IF(N48="SÍ",15,"0")</f>
        <v>15</v>
      </c>
      <c r="P48" s="336">
        <f>SUM(O48:O54)</f>
        <v>85</v>
      </c>
      <c r="Q48" s="324">
        <f>IF(AND($P48&gt;=0,$P48&lt;=50),0,IF(AND($P48&gt;50,$P48&lt;=75),1,IF(AND($P48&gt;75,$P48&lt;=100),2,"")))</f>
        <v>2</v>
      </c>
      <c r="R48" s="324">
        <f>$G48-$Q48</f>
        <v>-1</v>
      </c>
      <c r="S48" s="326">
        <f>IF($R48&lt;=0,1,$R48)</f>
        <v>1</v>
      </c>
      <c r="T48" s="324">
        <f>$I48-$Q48</f>
        <v>8</v>
      </c>
      <c r="U48" s="326">
        <f>IF($T48=19,10,IF($T48=18,5,IF($T48=9,5,IF($T48=8,5,I48))))</f>
        <v>5</v>
      </c>
      <c r="V48" s="337" t="s">
        <v>8</v>
      </c>
      <c r="W48" s="339" t="str">
        <f>IF(AND($V48="PROBABILIDAD",$S48=1),$XEV$6,IF(AND($V48="PROBABILIDAD",$S48=2),$XEV$5,IF(AND($V48="PROBABILIDAD",$S48=3),$XEV$4,IF(AND($V48="PROBABILIDAD",$S48=4),$XEV$3,IF(AND($V48="PROBABILIDAD",$S48=5),$XEV$2,$F48)))))</f>
        <v>(1) RARA VEZ</v>
      </c>
      <c r="X48" s="342">
        <f>IF($V48="PROBABILIDAD",$S48,$G48)</f>
        <v>1</v>
      </c>
      <c r="Y48" s="345" t="str">
        <f>IF(AND($V48="IMPACTO",$T48=18),$XEV$9,IF(AND($V48="IMPACTO",$T48=19),$XEW$9,IF(AND($V48="IMPACTO",$T48=20),$XEX$9,IF(AND($V48="IMPACTO",$T48&lt;10),$XEV$9,$H48))))</f>
        <v>(10) MAYOR</v>
      </c>
      <c r="Z48" s="348" t="str">
        <f>IF($V48="IMPACTO",$U48,$I48)</f>
        <v>10</v>
      </c>
      <c r="AA48" s="323">
        <f>$X48*$Z48</f>
        <v>10</v>
      </c>
      <c r="AB48" s="114">
        <f>$AA48</f>
        <v>10</v>
      </c>
      <c r="AC48" s="333" t="s">
        <v>151</v>
      </c>
      <c r="AD48" s="349" t="s">
        <v>152</v>
      </c>
      <c r="AE48" s="333" t="s">
        <v>153</v>
      </c>
      <c r="AF48" s="333" t="s">
        <v>154</v>
      </c>
      <c r="AG48" s="187"/>
      <c r="AH48" s="187"/>
      <c r="AI48" s="367"/>
      <c r="AJ48" s="80"/>
    </row>
    <row r="49" spans="1:36" ht="41.25" customHeight="1" x14ac:dyDescent="0.25">
      <c r="A49" s="101"/>
      <c r="B49" s="365"/>
      <c r="C49" s="321"/>
      <c r="D49" s="150"/>
      <c r="E49" s="150"/>
      <c r="F49" s="156"/>
      <c r="G49" s="133"/>
      <c r="H49" s="99"/>
      <c r="I49" s="323"/>
      <c r="J49" s="323"/>
      <c r="K49" s="135"/>
      <c r="L49" s="335"/>
      <c r="M49" s="76" t="s">
        <v>7</v>
      </c>
      <c r="N49" s="74" t="s">
        <v>11</v>
      </c>
      <c r="O49" s="77">
        <f>IF(N49="SÍ",5,"0")</f>
        <v>5</v>
      </c>
      <c r="P49" s="323"/>
      <c r="Q49" s="325"/>
      <c r="R49" s="325"/>
      <c r="S49" s="327"/>
      <c r="T49" s="325"/>
      <c r="U49" s="327"/>
      <c r="V49" s="338"/>
      <c r="W49" s="340"/>
      <c r="X49" s="343"/>
      <c r="Y49" s="346"/>
      <c r="Z49" s="348"/>
      <c r="AA49" s="323"/>
      <c r="AB49" s="114"/>
      <c r="AC49" s="105"/>
      <c r="AD49" s="107"/>
      <c r="AE49" s="105"/>
      <c r="AF49" s="105"/>
      <c r="AG49" s="212"/>
      <c r="AH49" s="212"/>
      <c r="AI49" s="368"/>
      <c r="AJ49" s="80"/>
    </row>
    <row r="50" spans="1:36" ht="41.25" customHeight="1" x14ac:dyDescent="0.25">
      <c r="A50" s="101"/>
      <c r="B50" s="365"/>
      <c r="C50" s="321"/>
      <c r="D50" s="150"/>
      <c r="E50" s="150"/>
      <c r="F50" s="156"/>
      <c r="G50" s="133"/>
      <c r="H50" s="99"/>
      <c r="I50" s="323"/>
      <c r="J50" s="323"/>
      <c r="K50" s="136" t="str">
        <f>IF(AND(J48&gt;=5,J48&lt;=10),"BAJA",IF(AND(J48&gt;=15,J48&lt;=25),"MODERADA",IF(AND(J48&gt;=30,J48&lt;=50),"ALTA",IF(AND(J48&gt;=60,J48&lt;=100),"EXTREMA",""))))</f>
        <v>BAJA</v>
      </c>
      <c r="L50" s="335"/>
      <c r="M50" s="78" t="s">
        <v>3</v>
      </c>
      <c r="N50" s="74" t="s">
        <v>12</v>
      </c>
      <c r="O50" s="77" t="str">
        <f>IF(N50="SÍ",15,"0")</f>
        <v>0</v>
      </c>
      <c r="P50" s="323"/>
      <c r="Q50" s="325"/>
      <c r="R50" s="325"/>
      <c r="S50" s="327"/>
      <c r="T50" s="325"/>
      <c r="U50" s="327"/>
      <c r="V50" s="338"/>
      <c r="W50" s="340"/>
      <c r="X50" s="343"/>
      <c r="Y50" s="346"/>
      <c r="Z50" s="348"/>
      <c r="AA50" s="323"/>
      <c r="AB50" s="115" t="str">
        <f>IF(AND($AA48&gt;=5,$AA48&lt;=10),"BAJA",IF(AND($AA48&gt;=15,$AA48&lt;=25),"MODERADA",IF(AND($AA48&gt;=30,$AA48&lt;=50),"ALTA",IF(AND($AA48&gt;=60,$AA48&lt;=100),"EXTREMA",""))))</f>
        <v>BAJA</v>
      </c>
      <c r="AC50" s="105"/>
      <c r="AD50" s="107"/>
      <c r="AE50" s="105"/>
      <c r="AF50" s="105"/>
      <c r="AG50" s="212"/>
      <c r="AH50" s="212"/>
      <c r="AI50" s="368"/>
      <c r="AJ50" s="80"/>
    </row>
    <row r="51" spans="1:36" ht="41.25" customHeight="1" x14ac:dyDescent="0.25">
      <c r="A51" s="101"/>
      <c r="B51" s="365"/>
      <c r="C51" s="321"/>
      <c r="D51" s="150"/>
      <c r="E51" s="150"/>
      <c r="F51" s="156"/>
      <c r="G51" s="133"/>
      <c r="H51" s="99"/>
      <c r="I51" s="323"/>
      <c r="J51" s="323"/>
      <c r="K51" s="136"/>
      <c r="L51" s="335"/>
      <c r="M51" s="78" t="s">
        <v>4</v>
      </c>
      <c r="N51" s="74" t="s">
        <v>11</v>
      </c>
      <c r="O51" s="77">
        <f>IF(N51="SÍ",10,"0")</f>
        <v>10</v>
      </c>
      <c r="P51" s="323"/>
      <c r="Q51" s="325"/>
      <c r="R51" s="325"/>
      <c r="S51" s="327"/>
      <c r="T51" s="325"/>
      <c r="U51" s="327"/>
      <c r="V51" s="338"/>
      <c r="W51" s="340"/>
      <c r="X51" s="343"/>
      <c r="Y51" s="346"/>
      <c r="Z51" s="348"/>
      <c r="AA51" s="323"/>
      <c r="AB51" s="115"/>
      <c r="AC51" s="105"/>
      <c r="AD51" s="107"/>
      <c r="AE51" s="105"/>
      <c r="AF51" s="105"/>
      <c r="AG51" s="212"/>
      <c r="AH51" s="212"/>
      <c r="AI51" s="368"/>
      <c r="AJ51" s="80"/>
    </row>
    <row r="52" spans="1:36" ht="41.25" customHeight="1" x14ac:dyDescent="0.25">
      <c r="A52" s="101"/>
      <c r="B52" s="365"/>
      <c r="C52" s="321"/>
      <c r="D52" s="150"/>
      <c r="E52" s="150"/>
      <c r="F52" s="156"/>
      <c r="G52" s="133"/>
      <c r="H52" s="99"/>
      <c r="I52" s="323"/>
      <c r="J52" s="323"/>
      <c r="K52" s="136"/>
      <c r="L52" s="335"/>
      <c r="M52" s="76" t="s">
        <v>30</v>
      </c>
      <c r="N52" s="74" t="s">
        <v>11</v>
      </c>
      <c r="O52" s="77">
        <f>IF(N52="SÍ",15,"0")</f>
        <v>15</v>
      </c>
      <c r="P52" s="323"/>
      <c r="Q52" s="325"/>
      <c r="R52" s="325"/>
      <c r="S52" s="327"/>
      <c r="T52" s="325"/>
      <c r="U52" s="327"/>
      <c r="V52" s="338"/>
      <c r="W52" s="340"/>
      <c r="X52" s="343"/>
      <c r="Y52" s="346"/>
      <c r="Z52" s="348"/>
      <c r="AA52" s="323"/>
      <c r="AB52" s="115"/>
      <c r="AC52" s="105"/>
      <c r="AD52" s="107"/>
      <c r="AE52" s="105"/>
      <c r="AF52" s="105"/>
      <c r="AG52" s="212"/>
      <c r="AH52" s="212"/>
      <c r="AI52" s="368"/>
      <c r="AJ52" s="80"/>
    </row>
    <row r="53" spans="1:36" ht="41.25" customHeight="1" x14ac:dyDescent="0.25">
      <c r="A53" s="101"/>
      <c r="B53" s="365"/>
      <c r="C53" s="321"/>
      <c r="D53" s="150"/>
      <c r="E53" s="150"/>
      <c r="F53" s="156"/>
      <c r="G53" s="133"/>
      <c r="H53" s="99"/>
      <c r="I53" s="323"/>
      <c r="J53" s="323"/>
      <c r="K53" s="136"/>
      <c r="L53" s="335"/>
      <c r="M53" s="76" t="s">
        <v>5</v>
      </c>
      <c r="N53" s="74" t="s">
        <v>11</v>
      </c>
      <c r="O53" s="77">
        <f>IF(N53="SÍ",10,"0")</f>
        <v>10</v>
      </c>
      <c r="P53" s="323"/>
      <c r="Q53" s="325"/>
      <c r="R53" s="325"/>
      <c r="S53" s="327"/>
      <c r="T53" s="325"/>
      <c r="U53" s="327"/>
      <c r="V53" s="338"/>
      <c r="W53" s="340"/>
      <c r="X53" s="343"/>
      <c r="Y53" s="346"/>
      <c r="Z53" s="348"/>
      <c r="AA53" s="323"/>
      <c r="AB53" s="115"/>
      <c r="AC53" s="105"/>
      <c r="AD53" s="107"/>
      <c r="AE53" s="105"/>
      <c r="AF53" s="105"/>
      <c r="AG53" s="212"/>
      <c r="AH53" s="212"/>
      <c r="AI53" s="368"/>
      <c r="AJ53" s="80"/>
    </row>
    <row r="54" spans="1:36" ht="41.25" customHeight="1" x14ac:dyDescent="0.25">
      <c r="A54" s="101"/>
      <c r="B54" s="365"/>
      <c r="C54" s="321"/>
      <c r="D54" s="154"/>
      <c r="E54" s="154"/>
      <c r="F54" s="157"/>
      <c r="G54" s="322"/>
      <c r="H54" s="159"/>
      <c r="I54" s="323"/>
      <c r="J54" s="323"/>
      <c r="K54" s="137"/>
      <c r="L54" s="335"/>
      <c r="M54" s="79" t="s">
        <v>29</v>
      </c>
      <c r="N54" s="74" t="s">
        <v>11</v>
      </c>
      <c r="O54" s="77">
        <f>IF(N54="SÍ",30,"0")</f>
        <v>30</v>
      </c>
      <c r="P54" s="323"/>
      <c r="Q54" s="325"/>
      <c r="R54" s="325"/>
      <c r="S54" s="327"/>
      <c r="T54" s="325"/>
      <c r="U54" s="327"/>
      <c r="V54" s="338"/>
      <c r="W54" s="341"/>
      <c r="X54" s="344"/>
      <c r="Y54" s="347"/>
      <c r="Z54" s="348"/>
      <c r="AA54" s="323"/>
      <c r="AB54" s="115"/>
      <c r="AC54" s="105"/>
      <c r="AD54" s="107"/>
      <c r="AE54" s="105"/>
      <c r="AF54" s="105"/>
      <c r="AG54" s="213"/>
      <c r="AH54" s="213"/>
      <c r="AI54" s="369"/>
      <c r="AJ54" s="80"/>
    </row>
    <row r="55" spans="1:36" ht="69.75" customHeight="1" x14ac:dyDescent="0.25">
      <c r="A55" s="101"/>
      <c r="B55" s="365"/>
      <c r="C55" s="352" t="s">
        <v>155</v>
      </c>
      <c r="D55" s="152" t="s">
        <v>156</v>
      </c>
      <c r="E55" s="132" t="s">
        <v>157</v>
      </c>
      <c r="F55" s="156" t="s">
        <v>15</v>
      </c>
      <c r="G55" s="133" t="str">
        <f>IF(F55="(1) RARA VEZ","1", IF(F55="(2) IMPROBABLE","2",IF(F55="(3) POSIBLE","3",IF(F55="(4) PROBABLE","4",IF(F55="(5) CASI SEGURO","5","")))))</f>
        <v>3</v>
      </c>
      <c r="H55" s="99" t="s">
        <v>20</v>
      </c>
      <c r="I55" s="323" t="str">
        <f>IF(H55="(5) MODERADO","5", IF(H55="(10) MAYOR","10",IF(H55="(20) CATASTROFICO","20","")))</f>
        <v>10</v>
      </c>
      <c r="J55" s="323">
        <f>G55*I55</f>
        <v>30</v>
      </c>
      <c r="K55" s="360">
        <f>+J55</f>
        <v>30</v>
      </c>
      <c r="L55" s="378" t="s">
        <v>158</v>
      </c>
      <c r="M55" s="73" t="s">
        <v>6</v>
      </c>
      <c r="N55" s="74" t="s">
        <v>11</v>
      </c>
      <c r="O55" s="75">
        <f>IF(N55="SÍ",15,"0")</f>
        <v>15</v>
      </c>
      <c r="P55" s="336">
        <f>SUM(O55:O61)</f>
        <v>85</v>
      </c>
      <c r="Q55" s="324">
        <f>IF(AND($P55&gt;=0,$P55&lt;=50),0,IF(AND($P55&gt;50,$P55&lt;=75),1,IF(AND($P55&gt;75,$P55&lt;=100),2,"")))</f>
        <v>2</v>
      </c>
      <c r="R55" s="324">
        <f>$G55-$Q55</f>
        <v>1</v>
      </c>
      <c r="S55" s="326">
        <f>IF($R55&lt;=0,1,$R55)</f>
        <v>1</v>
      </c>
      <c r="T55" s="324">
        <f>$I55-$Q55</f>
        <v>8</v>
      </c>
      <c r="U55" s="326">
        <f>IF($T55=19,10,IF($T55=18,5,IF($T55=9,5,IF($T55=8,5,I55))))</f>
        <v>5</v>
      </c>
      <c r="V55" s="337" t="s">
        <v>8</v>
      </c>
      <c r="W55" s="339" t="str">
        <f>IF(AND($V55="PROBABILIDAD",$S55=1),$XEV$6,IF(AND($V55="PROBABILIDAD",$S55=2),$XEV$5,IF(AND($V55="PROBABILIDAD",$S55=3),$XEV$4,IF(AND($V55="PROBABILIDAD",$S55=4),$XEV$3,IF(AND($V55="PROBABILIDAD",$S55=5),$XEV$2,$F55)))))</f>
        <v>(1) RARA VEZ</v>
      </c>
      <c r="X55" s="343">
        <f>IF($V55="PROBABILIDAD",$S55,$G55)</f>
        <v>1</v>
      </c>
      <c r="Y55" s="345" t="str">
        <f>IF(AND($V55="IMPACTO",$T55=18),$XEV$9,IF(AND($V55="IMPACTO",$T55=19),$XEW$9,IF(AND($V55="IMPACTO",$T55=20),$XEX$9,IF(AND($V55="IMPACTO",$T55&lt;10),$XEV$9,$H55))))</f>
        <v>(10) MAYOR</v>
      </c>
      <c r="Z55" s="348" t="str">
        <f>IF($V55="IMPACTO",$U55,$I55)</f>
        <v>10</v>
      </c>
      <c r="AA55" s="323">
        <f>$X55*$Z55</f>
        <v>10</v>
      </c>
      <c r="AB55" s="114">
        <f>$AA55</f>
        <v>10</v>
      </c>
      <c r="AC55" s="333" t="s">
        <v>159</v>
      </c>
      <c r="AD55" s="349" t="s">
        <v>152</v>
      </c>
      <c r="AE55" s="333" t="s">
        <v>160</v>
      </c>
      <c r="AF55" s="333" t="s">
        <v>161</v>
      </c>
      <c r="AG55" s="187"/>
      <c r="AH55" s="187"/>
      <c r="AI55" s="367"/>
      <c r="AJ55" s="80"/>
    </row>
    <row r="56" spans="1:36" ht="69.75" customHeight="1" x14ac:dyDescent="0.25">
      <c r="A56" s="101"/>
      <c r="B56" s="365"/>
      <c r="C56" s="353"/>
      <c r="D56" s="152"/>
      <c r="E56" s="133"/>
      <c r="F56" s="156"/>
      <c r="G56" s="133"/>
      <c r="H56" s="99"/>
      <c r="I56" s="323"/>
      <c r="J56" s="323"/>
      <c r="K56" s="361"/>
      <c r="L56" s="379"/>
      <c r="M56" s="76" t="s">
        <v>7</v>
      </c>
      <c r="N56" s="74" t="s">
        <v>11</v>
      </c>
      <c r="O56" s="77">
        <f>IF(N56="SÍ",5,"0")</f>
        <v>5</v>
      </c>
      <c r="P56" s="323"/>
      <c r="Q56" s="325"/>
      <c r="R56" s="325"/>
      <c r="S56" s="327"/>
      <c r="T56" s="325"/>
      <c r="U56" s="327"/>
      <c r="V56" s="338"/>
      <c r="W56" s="340"/>
      <c r="X56" s="343"/>
      <c r="Y56" s="346"/>
      <c r="Z56" s="348"/>
      <c r="AA56" s="323"/>
      <c r="AB56" s="114"/>
      <c r="AC56" s="105"/>
      <c r="AD56" s="107"/>
      <c r="AE56" s="105"/>
      <c r="AF56" s="105"/>
      <c r="AG56" s="212"/>
      <c r="AH56" s="212"/>
      <c r="AI56" s="368"/>
      <c r="AJ56" s="80"/>
    </row>
    <row r="57" spans="1:36" ht="69.75" customHeight="1" x14ac:dyDescent="0.25">
      <c r="A57" s="101"/>
      <c r="B57" s="365"/>
      <c r="C57" s="353"/>
      <c r="D57" s="152"/>
      <c r="E57" s="133"/>
      <c r="F57" s="156"/>
      <c r="G57" s="133"/>
      <c r="H57" s="99"/>
      <c r="I57" s="323"/>
      <c r="J57" s="323"/>
      <c r="K57" s="128" t="str">
        <f>IF(AND(J55&gt;=5,J55&lt;=10),"BAJA",IF(AND(J55&gt;=15,J55&lt;=25),"MODERADA",IF(AND(J55&gt;=30,J55&lt;=50),"ALTA",IF(AND(J55&gt;=60,J55&lt;=100),"EXTREMA",""))))</f>
        <v>ALTA</v>
      </c>
      <c r="L57" s="379"/>
      <c r="M57" s="78" t="s">
        <v>3</v>
      </c>
      <c r="N57" s="74" t="s">
        <v>12</v>
      </c>
      <c r="O57" s="77" t="str">
        <f>IF(N57="SÍ",15,"0")</f>
        <v>0</v>
      </c>
      <c r="P57" s="323"/>
      <c r="Q57" s="325"/>
      <c r="R57" s="325"/>
      <c r="S57" s="327"/>
      <c r="T57" s="325"/>
      <c r="U57" s="327"/>
      <c r="V57" s="338"/>
      <c r="W57" s="340"/>
      <c r="X57" s="343"/>
      <c r="Y57" s="346"/>
      <c r="Z57" s="348"/>
      <c r="AA57" s="323"/>
      <c r="AB57" s="115" t="str">
        <f>IF(AND($AA55&gt;=5,$AA55&lt;=10),"BAJA",IF(AND($AA55&gt;=15,$AA55&lt;=25),"MODERADA",IF(AND($AA55&gt;=30,$AA55&lt;=50),"ALTA",IF(AND($AA55&gt;=60,$AA55&lt;=100),"EXTREMA",""))))</f>
        <v>BAJA</v>
      </c>
      <c r="AC57" s="105"/>
      <c r="AD57" s="107"/>
      <c r="AE57" s="105"/>
      <c r="AF57" s="105"/>
      <c r="AG57" s="212"/>
      <c r="AH57" s="212"/>
      <c r="AI57" s="368"/>
      <c r="AJ57" s="80"/>
    </row>
    <row r="58" spans="1:36" ht="69.75" customHeight="1" x14ac:dyDescent="0.25">
      <c r="A58" s="101"/>
      <c r="B58" s="365"/>
      <c r="C58" s="353"/>
      <c r="D58" s="152"/>
      <c r="E58" s="133"/>
      <c r="F58" s="156"/>
      <c r="G58" s="133"/>
      <c r="H58" s="99"/>
      <c r="I58" s="323"/>
      <c r="J58" s="323"/>
      <c r="K58" s="362"/>
      <c r="L58" s="379"/>
      <c r="M58" s="78" t="s">
        <v>4</v>
      </c>
      <c r="N58" s="74" t="s">
        <v>11</v>
      </c>
      <c r="O58" s="77">
        <f>IF(N58="SÍ",10,"0")</f>
        <v>10</v>
      </c>
      <c r="P58" s="323"/>
      <c r="Q58" s="325"/>
      <c r="R58" s="325"/>
      <c r="S58" s="327"/>
      <c r="T58" s="325"/>
      <c r="U58" s="327"/>
      <c r="V58" s="338"/>
      <c r="W58" s="340"/>
      <c r="X58" s="343"/>
      <c r="Y58" s="346"/>
      <c r="Z58" s="348"/>
      <c r="AA58" s="323"/>
      <c r="AB58" s="115"/>
      <c r="AC58" s="105"/>
      <c r="AD58" s="107"/>
      <c r="AE58" s="105"/>
      <c r="AF58" s="105"/>
      <c r="AG58" s="212"/>
      <c r="AH58" s="212"/>
      <c r="AI58" s="368"/>
      <c r="AJ58" s="80"/>
    </row>
    <row r="59" spans="1:36" ht="69.75" customHeight="1" x14ac:dyDescent="0.25">
      <c r="A59" s="101"/>
      <c r="B59" s="365"/>
      <c r="C59" s="353"/>
      <c r="D59" s="152"/>
      <c r="E59" s="133"/>
      <c r="F59" s="156"/>
      <c r="G59" s="133"/>
      <c r="H59" s="99"/>
      <c r="I59" s="323"/>
      <c r="J59" s="323"/>
      <c r="K59" s="362"/>
      <c r="L59" s="379"/>
      <c r="M59" s="76" t="s">
        <v>30</v>
      </c>
      <c r="N59" s="74" t="s">
        <v>11</v>
      </c>
      <c r="O59" s="77">
        <f>IF(N59="SÍ",15,"0")</f>
        <v>15</v>
      </c>
      <c r="P59" s="323"/>
      <c r="Q59" s="325"/>
      <c r="R59" s="325"/>
      <c r="S59" s="327"/>
      <c r="T59" s="325"/>
      <c r="U59" s="327"/>
      <c r="V59" s="338"/>
      <c r="W59" s="340"/>
      <c r="X59" s="343"/>
      <c r="Y59" s="346"/>
      <c r="Z59" s="348"/>
      <c r="AA59" s="323"/>
      <c r="AB59" s="115"/>
      <c r="AC59" s="105"/>
      <c r="AD59" s="107"/>
      <c r="AE59" s="105"/>
      <c r="AF59" s="105"/>
      <c r="AG59" s="212"/>
      <c r="AH59" s="212"/>
      <c r="AI59" s="368"/>
      <c r="AJ59" s="80"/>
    </row>
    <row r="60" spans="1:36" ht="69.75" customHeight="1" x14ac:dyDescent="0.25">
      <c r="A60" s="101"/>
      <c r="B60" s="365"/>
      <c r="C60" s="353"/>
      <c r="D60" s="152"/>
      <c r="E60" s="133"/>
      <c r="F60" s="156"/>
      <c r="G60" s="133"/>
      <c r="H60" s="99"/>
      <c r="I60" s="323"/>
      <c r="J60" s="323"/>
      <c r="K60" s="362"/>
      <c r="L60" s="379"/>
      <c r="M60" s="76" t="s">
        <v>5</v>
      </c>
      <c r="N60" s="74" t="s">
        <v>11</v>
      </c>
      <c r="O60" s="77">
        <f>IF(N60="SÍ",10,"0")</f>
        <v>10</v>
      </c>
      <c r="P60" s="323"/>
      <c r="Q60" s="325"/>
      <c r="R60" s="325"/>
      <c r="S60" s="327"/>
      <c r="T60" s="325"/>
      <c r="U60" s="327"/>
      <c r="V60" s="338"/>
      <c r="W60" s="340"/>
      <c r="X60" s="343"/>
      <c r="Y60" s="346"/>
      <c r="Z60" s="348"/>
      <c r="AA60" s="323"/>
      <c r="AB60" s="115"/>
      <c r="AC60" s="105"/>
      <c r="AD60" s="107"/>
      <c r="AE60" s="105"/>
      <c r="AF60" s="105"/>
      <c r="AG60" s="212"/>
      <c r="AH60" s="212"/>
      <c r="AI60" s="368"/>
      <c r="AJ60" s="80"/>
    </row>
    <row r="61" spans="1:36" ht="69.75" customHeight="1" thickBot="1" x14ac:dyDescent="0.3">
      <c r="A61" s="101"/>
      <c r="B61" s="366"/>
      <c r="C61" s="354"/>
      <c r="D61" s="355"/>
      <c r="E61" s="356"/>
      <c r="F61" s="357"/>
      <c r="G61" s="356"/>
      <c r="H61" s="358"/>
      <c r="I61" s="359"/>
      <c r="J61" s="359"/>
      <c r="K61" s="363"/>
      <c r="L61" s="380"/>
      <c r="M61" s="92" t="s">
        <v>29</v>
      </c>
      <c r="N61" s="93" t="s">
        <v>11</v>
      </c>
      <c r="O61" s="94">
        <f>IF(N61="SÍ",30,"0")</f>
        <v>30</v>
      </c>
      <c r="P61" s="359"/>
      <c r="Q61" s="381"/>
      <c r="R61" s="381"/>
      <c r="S61" s="382"/>
      <c r="T61" s="381"/>
      <c r="U61" s="382"/>
      <c r="V61" s="350"/>
      <c r="W61" s="351"/>
      <c r="X61" s="372"/>
      <c r="Y61" s="373"/>
      <c r="Z61" s="374"/>
      <c r="AA61" s="359"/>
      <c r="AB61" s="377"/>
      <c r="AC61" s="375"/>
      <c r="AD61" s="376"/>
      <c r="AE61" s="375"/>
      <c r="AF61" s="375"/>
      <c r="AG61" s="370"/>
      <c r="AH61" s="370"/>
      <c r="AI61" s="371"/>
      <c r="AJ61" s="80"/>
    </row>
    <row r="62" spans="1:36" ht="48" customHeight="1" x14ac:dyDescent="0.25">
      <c r="A62" s="100"/>
      <c r="B62" s="141" t="s">
        <v>123</v>
      </c>
      <c r="C62" s="272" t="s">
        <v>124</v>
      </c>
      <c r="D62" s="272" t="s">
        <v>125</v>
      </c>
      <c r="E62" s="274" t="s">
        <v>126</v>
      </c>
      <c r="F62" s="277" t="s">
        <v>17</v>
      </c>
      <c r="G62" s="278" t="str">
        <f>IF(F62="(1) RARA VEZ","1", IF(F62="(2) IMPROBABLE","2",IF(F62="(3) POSIBLE","3",IF(F62="(4) PROBABLE","4",IF(F62="(5) CASI SEGURO","5","")))))</f>
        <v>5</v>
      </c>
      <c r="H62" s="279" t="s">
        <v>19</v>
      </c>
      <c r="I62" s="173" t="str">
        <f>IF(H62="(5) MODERADO","5", IF(H62="(10) MAYOR","10",IF(H62="(20) CATASTROFICO","20","")))</f>
        <v>20</v>
      </c>
      <c r="J62" s="182">
        <f>G62*I62</f>
        <v>100</v>
      </c>
      <c r="K62" s="280">
        <f>+J62</f>
        <v>100</v>
      </c>
      <c r="L62" s="281" t="s">
        <v>127</v>
      </c>
      <c r="M62" s="81" t="s">
        <v>6</v>
      </c>
      <c r="N62" s="82" t="s">
        <v>11</v>
      </c>
      <c r="O62" s="2">
        <f>IF(N62="SÍ",15,"0")</f>
        <v>15</v>
      </c>
      <c r="P62" s="283">
        <f>SUM(O62:O68)</f>
        <v>55</v>
      </c>
      <c r="Q62" s="184">
        <f>IF(AND($P62&gt;=0,$P62&lt;=50),0,IF(AND($P62&gt;50,$P62&lt;=75),1,IF(AND($P62&gt;75,$P62&lt;=100),2,"")))</f>
        <v>1</v>
      </c>
      <c r="R62" s="184">
        <f>$G62-$Q62</f>
        <v>4</v>
      </c>
      <c r="S62" s="210">
        <f>IF($R62&lt;=0,1,$R62)</f>
        <v>4</v>
      </c>
      <c r="T62" s="184">
        <f>$I62-$Q62</f>
        <v>19</v>
      </c>
      <c r="U62" s="210">
        <f>IF($T62=19,10,IF($T62=18,5,IF($T62=9,5,IF($T62=8,5,I62))))</f>
        <v>10</v>
      </c>
      <c r="V62" s="97" t="s">
        <v>8</v>
      </c>
      <c r="W62" s="110" t="s">
        <v>128</v>
      </c>
      <c r="X62" s="206">
        <f>IF($V62="PROBABILIDAD",$S62,$G62)</f>
        <v>4</v>
      </c>
      <c r="Y62" s="112" t="str">
        <f>IF(AND($V62="IMPACTO",$T62=18),$FF$9,IF(AND($V62="IMPACTO",$T62=19),$FG$9,IF(AND($V62="IMPACTO",$T62=20),$FH$9,IF(AND($V62="IMPACTO",$T62&lt;10),$FF$9,$H62))))</f>
        <v>(20) CATASTROFICO</v>
      </c>
      <c r="Z62" s="208" t="str">
        <f>IF($V62="IMPACTO",$U62,$I62)</f>
        <v>20</v>
      </c>
      <c r="AA62" s="173">
        <f>$X62*$Z62</f>
        <v>80</v>
      </c>
      <c r="AB62" s="113">
        <f>$AA62</f>
        <v>80</v>
      </c>
      <c r="AC62" s="189" t="s">
        <v>129</v>
      </c>
      <c r="AD62" s="284" t="s">
        <v>130</v>
      </c>
      <c r="AE62" s="285" t="s">
        <v>131</v>
      </c>
      <c r="AF62" s="189" t="s">
        <v>132</v>
      </c>
      <c r="AG62" s="212"/>
      <c r="AH62" s="212"/>
      <c r="AI62" s="212"/>
      <c r="AJ62" s="43"/>
    </row>
    <row r="63" spans="1:36" ht="48" customHeight="1" x14ac:dyDescent="0.25">
      <c r="A63" s="100"/>
      <c r="B63" s="141"/>
      <c r="C63" s="170"/>
      <c r="D63" s="146"/>
      <c r="E63" s="275"/>
      <c r="F63" s="124"/>
      <c r="G63" s="170"/>
      <c r="H63" s="134"/>
      <c r="I63" s="173"/>
      <c r="J63" s="182"/>
      <c r="K63" s="135"/>
      <c r="L63" s="282"/>
      <c r="M63" s="5" t="s">
        <v>7</v>
      </c>
      <c r="N63" s="3" t="s">
        <v>11</v>
      </c>
      <c r="O63" s="2">
        <f>IF(N63="SÍ",5,"0")</f>
        <v>5</v>
      </c>
      <c r="P63" s="182"/>
      <c r="Q63" s="184"/>
      <c r="R63" s="184"/>
      <c r="S63" s="210"/>
      <c r="T63" s="184"/>
      <c r="U63" s="210"/>
      <c r="V63" s="97"/>
      <c r="W63" s="110"/>
      <c r="X63" s="206"/>
      <c r="Y63" s="112"/>
      <c r="Z63" s="208"/>
      <c r="AA63" s="173"/>
      <c r="AB63" s="114"/>
      <c r="AC63" s="284"/>
      <c r="AD63" s="284"/>
      <c r="AE63" s="286"/>
      <c r="AF63" s="284"/>
      <c r="AG63" s="212"/>
      <c r="AH63" s="212"/>
      <c r="AI63" s="212"/>
      <c r="AJ63" s="43"/>
    </row>
    <row r="64" spans="1:36" ht="48" customHeight="1" x14ac:dyDescent="0.25">
      <c r="A64" s="100"/>
      <c r="B64" s="141"/>
      <c r="C64" s="170"/>
      <c r="D64" s="146"/>
      <c r="E64" s="275"/>
      <c r="F64" s="124"/>
      <c r="G64" s="170"/>
      <c r="H64" s="134"/>
      <c r="I64" s="173"/>
      <c r="J64" s="182"/>
      <c r="K64" s="136" t="str">
        <f>IF(AND(J62&gt;=5,J62&lt;=10),"BAJA",IF(AND(J62&gt;=15,J62&lt;=25),"MODERADA",IF(AND(J62&gt;=30,J62&lt;=50),"ALTA",IF(AND(J62&gt;=60,J62&lt;=100),"EXTREMA",""))))</f>
        <v>EXTREMA</v>
      </c>
      <c r="L64" s="282"/>
      <c r="M64" s="6" t="s">
        <v>3</v>
      </c>
      <c r="N64" s="3" t="s">
        <v>12</v>
      </c>
      <c r="O64" s="2" t="str">
        <f>IF(N64="SÍ",15,"0")</f>
        <v>0</v>
      </c>
      <c r="P64" s="182"/>
      <c r="Q64" s="184"/>
      <c r="R64" s="184"/>
      <c r="S64" s="210"/>
      <c r="T64" s="184"/>
      <c r="U64" s="210"/>
      <c r="V64" s="97"/>
      <c r="W64" s="110"/>
      <c r="X64" s="206"/>
      <c r="Y64" s="112"/>
      <c r="Z64" s="208"/>
      <c r="AA64" s="173"/>
      <c r="AB64" s="115" t="str">
        <f>IF(AND($AA62&gt;=5,$AA62&lt;=10),"BAJA",IF(AND($AA62&gt;=15,$AA62&lt;=25),"MODERADA",IF(AND($AA62&gt;=30,$AA62&lt;=50),"ALTA",IF(AND($AA62&gt;=60,$AA62&lt;=100),"EXTREMA",""))))</f>
        <v>EXTREMA</v>
      </c>
      <c r="AC64" s="284"/>
      <c r="AD64" s="284"/>
      <c r="AE64" s="286"/>
      <c r="AF64" s="284"/>
      <c r="AG64" s="212"/>
      <c r="AH64" s="212"/>
      <c r="AI64" s="212"/>
      <c r="AJ64" s="43"/>
    </row>
    <row r="65" spans="1:36" ht="48" customHeight="1" x14ac:dyDescent="0.25">
      <c r="A65" s="100"/>
      <c r="B65" s="141"/>
      <c r="C65" s="170"/>
      <c r="D65" s="146"/>
      <c r="E65" s="275"/>
      <c r="F65" s="124"/>
      <c r="G65" s="170"/>
      <c r="H65" s="134"/>
      <c r="I65" s="173"/>
      <c r="J65" s="182"/>
      <c r="K65" s="136"/>
      <c r="L65" s="282"/>
      <c r="M65" s="6" t="s">
        <v>4</v>
      </c>
      <c r="N65" s="3" t="s">
        <v>11</v>
      </c>
      <c r="O65" s="2">
        <f>IF(N65="SÍ",10,"0")</f>
        <v>10</v>
      </c>
      <c r="P65" s="182"/>
      <c r="Q65" s="184"/>
      <c r="R65" s="184"/>
      <c r="S65" s="210"/>
      <c r="T65" s="184"/>
      <c r="U65" s="210"/>
      <c r="V65" s="97"/>
      <c r="W65" s="110"/>
      <c r="X65" s="206"/>
      <c r="Y65" s="112"/>
      <c r="Z65" s="208"/>
      <c r="AA65" s="173"/>
      <c r="AB65" s="115"/>
      <c r="AC65" s="284"/>
      <c r="AD65" s="284"/>
      <c r="AE65" s="286"/>
      <c r="AF65" s="284"/>
      <c r="AG65" s="212"/>
      <c r="AH65" s="212"/>
      <c r="AI65" s="212"/>
      <c r="AJ65" s="43"/>
    </row>
    <row r="66" spans="1:36" ht="48" customHeight="1" x14ac:dyDescent="0.25">
      <c r="A66" s="100"/>
      <c r="B66" s="141"/>
      <c r="C66" s="170"/>
      <c r="D66" s="146"/>
      <c r="E66" s="275"/>
      <c r="F66" s="124"/>
      <c r="G66" s="170"/>
      <c r="H66" s="134"/>
      <c r="I66" s="173"/>
      <c r="J66" s="182"/>
      <c r="K66" s="136"/>
      <c r="L66" s="282"/>
      <c r="M66" s="70" t="s">
        <v>30</v>
      </c>
      <c r="N66" s="3" t="s">
        <v>11</v>
      </c>
      <c r="O66" s="2">
        <f>IF(N66="SÍ",15,"0")</f>
        <v>15</v>
      </c>
      <c r="P66" s="182"/>
      <c r="Q66" s="184"/>
      <c r="R66" s="184"/>
      <c r="S66" s="210"/>
      <c r="T66" s="184"/>
      <c r="U66" s="210"/>
      <c r="V66" s="97"/>
      <c r="W66" s="110"/>
      <c r="X66" s="206"/>
      <c r="Y66" s="112"/>
      <c r="Z66" s="208"/>
      <c r="AA66" s="173"/>
      <c r="AB66" s="115"/>
      <c r="AC66" s="284"/>
      <c r="AD66" s="284"/>
      <c r="AE66" s="286"/>
      <c r="AF66" s="284"/>
      <c r="AG66" s="212"/>
      <c r="AH66" s="212"/>
      <c r="AI66" s="212"/>
      <c r="AJ66" s="43"/>
    </row>
    <row r="67" spans="1:36" ht="48" customHeight="1" x14ac:dyDescent="0.25">
      <c r="A67" s="100"/>
      <c r="B67" s="141"/>
      <c r="C67" s="170"/>
      <c r="D67" s="146"/>
      <c r="E67" s="275"/>
      <c r="F67" s="124"/>
      <c r="G67" s="170"/>
      <c r="H67" s="134"/>
      <c r="I67" s="173"/>
      <c r="J67" s="182"/>
      <c r="K67" s="136"/>
      <c r="L67" s="282"/>
      <c r="M67" s="70" t="s">
        <v>5</v>
      </c>
      <c r="N67" s="3" t="s">
        <v>11</v>
      </c>
      <c r="O67" s="2">
        <f>IF(N67="SÍ",10,"0")</f>
        <v>10</v>
      </c>
      <c r="P67" s="182"/>
      <c r="Q67" s="184"/>
      <c r="R67" s="184"/>
      <c r="S67" s="210"/>
      <c r="T67" s="184"/>
      <c r="U67" s="210"/>
      <c r="V67" s="97"/>
      <c r="W67" s="110"/>
      <c r="X67" s="206"/>
      <c r="Y67" s="112"/>
      <c r="Z67" s="208"/>
      <c r="AA67" s="173"/>
      <c r="AB67" s="115"/>
      <c r="AC67" s="284"/>
      <c r="AD67" s="284"/>
      <c r="AE67" s="286"/>
      <c r="AF67" s="284"/>
      <c r="AG67" s="212"/>
      <c r="AH67" s="212"/>
      <c r="AI67" s="212"/>
      <c r="AJ67" s="43"/>
    </row>
    <row r="68" spans="1:36" ht="48" customHeight="1" x14ac:dyDescent="0.25">
      <c r="A68" s="100"/>
      <c r="B68" s="141"/>
      <c r="C68" s="171"/>
      <c r="D68" s="273"/>
      <c r="E68" s="276"/>
      <c r="F68" s="201"/>
      <c r="G68" s="171"/>
      <c r="H68" s="172"/>
      <c r="I68" s="173"/>
      <c r="J68" s="182"/>
      <c r="K68" s="137"/>
      <c r="L68" s="282"/>
      <c r="M68" s="71" t="s">
        <v>29</v>
      </c>
      <c r="N68" s="3" t="s">
        <v>12</v>
      </c>
      <c r="O68" s="2" t="str">
        <f>IF(N68="SÍ",30,"0")</f>
        <v>0</v>
      </c>
      <c r="P68" s="182"/>
      <c r="Q68" s="184"/>
      <c r="R68" s="184"/>
      <c r="S68" s="210"/>
      <c r="T68" s="184"/>
      <c r="U68" s="210"/>
      <c r="V68" s="97"/>
      <c r="W68" s="167"/>
      <c r="X68" s="207"/>
      <c r="Y68" s="195"/>
      <c r="Z68" s="208"/>
      <c r="AA68" s="173"/>
      <c r="AB68" s="115"/>
      <c r="AC68" s="284"/>
      <c r="AD68" s="284"/>
      <c r="AE68" s="286"/>
      <c r="AF68" s="284"/>
      <c r="AG68" s="213"/>
      <c r="AH68" s="213"/>
      <c r="AI68" s="213"/>
      <c r="AJ68" s="43"/>
    </row>
    <row r="69" spans="1:36" ht="48" customHeight="1" x14ac:dyDescent="0.25">
      <c r="A69" s="100"/>
      <c r="B69" s="141"/>
      <c r="C69" s="146" t="s">
        <v>133</v>
      </c>
      <c r="D69" s="146" t="s">
        <v>134</v>
      </c>
      <c r="E69" s="145" t="s">
        <v>135</v>
      </c>
      <c r="F69" s="124" t="s">
        <v>16</v>
      </c>
      <c r="G69" s="170" t="str">
        <f>IF(F69="(1) RARA VEZ","1", IF(F69="(2) IMPROBABLE","2",IF(F69="(3) POSIBLE","3",IF(F69="(4) PROBABLE","4",IF(F69="(5) CASI SEGURO","5","")))))</f>
        <v>4</v>
      </c>
      <c r="H69" s="134" t="s">
        <v>18</v>
      </c>
      <c r="I69" s="44"/>
      <c r="J69" s="45"/>
      <c r="K69" s="135">
        <v>20</v>
      </c>
      <c r="L69" s="287" t="s">
        <v>136</v>
      </c>
      <c r="M69" s="4" t="s">
        <v>6</v>
      </c>
      <c r="N69" s="3" t="s">
        <v>11</v>
      </c>
      <c r="O69" s="48">
        <f>IF(N69="SÍ",15,"0")</f>
        <v>15</v>
      </c>
      <c r="P69" s="181">
        <f>SUM(O69:O77)</f>
        <v>30</v>
      </c>
      <c r="Q69" s="183">
        <f>IF(AND($P69&gt;=0,$P69&lt;=50),0,IF(AND($P69&gt;50,$P69&lt;=75),1,IF(AND($P69&gt;75,$P69&lt;=100),2,"")))</f>
        <v>0</v>
      </c>
      <c r="R69" s="183">
        <f>$G69-$Q69</f>
        <v>4</v>
      </c>
      <c r="S69" s="209">
        <f>IF($R69&lt;=0,1,$R69)</f>
        <v>4</v>
      </c>
      <c r="T69" s="183">
        <f>$I69-$Q69</f>
        <v>0</v>
      </c>
      <c r="U69" s="209">
        <f>IF($T69=19,10,IF($T69=18,5,IF($T69=9,5,IF($T69=8,5,I69))))</f>
        <v>0</v>
      </c>
      <c r="V69" s="96" t="s">
        <v>8</v>
      </c>
      <c r="W69" s="109" t="s">
        <v>16</v>
      </c>
      <c r="X69" s="205">
        <f>IF($V69="PROBABILIDAD",$S69,$G69)</f>
        <v>4</v>
      </c>
      <c r="Y69" s="111" t="str">
        <f>IF(AND($V69="IMPACTO",$T69=18),#REF!,IF(AND($V69="IMPACTO",$T69=19),#REF!,IF(AND($V69="IMPACTO",$T69=20),#REF!,IF(AND($V69="IMPACTO",$T69&lt;10),#REF!,$H69))))</f>
        <v>(5) MODERADO</v>
      </c>
      <c r="Z69" s="208">
        <f>IF($V69="IMPACTO",$U69,$I69)</f>
        <v>0</v>
      </c>
      <c r="AA69" s="173">
        <f>$X69*$Z69</f>
        <v>0</v>
      </c>
      <c r="AB69" s="113">
        <v>20</v>
      </c>
      <c r="AC69" s="188" t="s">
        <v>137</v>
      </c>
      <c r="AD69" s="297" t="s">
        <v>130</v>
      </c>
      <c r="AE69" s="300" t="s">
        <v>138</v>
      </c>
      <c r="AF69" s="188" t="s">
        <v>139</v>
      </c>
      <c r="AG69" s="302"/>
      <c r="AH69" s="187"/>
      <c r="AI69" s="187"/>
      <c r="AJ69" s="43"/>
    </row>
    <row r="70" spans="1:36" ht="48" customHeight="1" x14ac:dyDescent="0.25">
      <c r="A70" s="100"/>
      <c r="B70" s="141"/>
      <c r="C70" s="170"/>
      <c r="D70" s="146"/>
      <c r="E70" s="295"/>
      <c r="F70" s="124"/>
      <c r="G70" s="170"/>
      <c r="H70" s="134"/>
      <c r="I70" s="46"/>
      <c r="J70" s="47"/>
      <c r="K70" s="135"/>
      <c r="L70" s="288"/>
      <c r="M70" s="5" t="s">
        <v>7</v>
      </c>
      <c r="N70" s="3" t="s">
        <v>11</v>
      </c>
      <c r="O70" s="2">
        <f>IF(N70="SÍ",5,"0")</f>
        <v>5</v>
      </c>
      <c r="P70" s="182"/>
      <c r="Q70" s="184"/>
      <c r="R70" s="184"/>
      <c r="S70" s="210"/>
      <c r="T70" s="184"/>
      <c r="U70" s="210"/>
      <c r="V70" s="97"/>
      <c r="W70" s="110"/>
      <c r="X70" s="206"/>
      <c r="Y70" s="112"/>
      <c r="Z70" s="208"/>
      <c r="AA70" s="173"/>
      <c r="AB70" s="114"/>
      <c r="AC70" s="189"/>
      <c r="AD70" s="284"/>
      <c r="AE70" s="301"/>
      <c r="AF70" s="189"/>
      <c r="AG70" s="303"/>
      <c r="AH70" s="212"/>
      <c r="AI70" s="212"/>
      <c r="AJ70" s="49"/>
    </row>
    <row r="71" spans="1:36" ht="48" customHeight="1" x14ac:dyDescent="0.25">
      <c r="A71" s="100"/>
      <c r="B71" s="141"/>
      <c r="C71" s="170"/>
      <c r="D71" s="146"/>
      <c r="E71" s="295"/>
      <c r="F71" s="124"/>
      <c r="G71" s="170"/>
      <c r="H71" s="134"/>
      <c r="I71" s="46"/>
      <c r="J71" s="47"/>
      <c r="K71" s="136" t="s">
        <v>88</v>
      </c>
      <c r="L71" s="288"/>
      <c r="M71" s="6" t="s">
        <v>3</v>
      </c>
      <c r="N71" s="3" t="s">
        <v>12</v>
      </c>
      <c r="O71" s="2" t="str">
        <f>IF(N71="SÍ",15,"0")</f>
        <v>0</v>
      </c>
      <c r="P71" s="182"/>
      <c r="Q71" s="184"/>
      <c r="R71" s="184"/>
      <c r="S71" s="210"/>
      <c r="T71" s="184"/>
      <c r="U71" s="210"/>
      <c r="V71" s="97"/>
      <c r="W71" s="110"/>
      <c r="X71" s="206"/>
      <c r="Y71" s="112"/>
      <c r="Z71" s="208"/>
      <c r="AA71" s="173"/>
      <c r="AB71" s="115" t="s">
        <v>88</v>
      </c>
      <c r="AC71" s="189"/>
      <c r="AD71" s="284"/>
      <c r="AE71" s="301"/>
      <c r="AF71" s="189"/>
      <c r="AG71" s="303"/>
      <c r="AH71" s="212"/>
      <c r="AI71" s="212"/>
      <c r="AJ71" s="49"/>
    </row>
    <row r="72" spans="1:36" ht="48" customHeight="1" x14ac:dyDescent="0.25">
      <c r="A72" s="100"/>
      <c r="B72" s="141"/>
      <c r="C72" s="170"/>
      <c r="D72" s="146"/>
      <c r="E72" s="295"/>
      <c r="F72" s="124"/>
      <c r="G72" s="170"/>
      <c r="H72" s="134"/>
      <c r="I72" s="46"/>
      <c r="J72" s="47"/>
      <c r="K72" s="136"/>
      <c r="L72" s="288"/>
      <c r="M72" s="6" t="s">
        <v>4</v>
      </c>
      <c r="N72" s="3" t="s">
        <v>11</v>
      </c>
      <c r="O72" s="2">
        <f>IF(N72="SÍ",10,"0")</f>
        <v>10</v>
      </c>
      <c r="P72" s="182"/>
      <c r="Q72" s="184"/>
      <c r="R72" s="184"/>
      <c r="S72" s="210"/>
      <c r="T72" s="184"/>
      <c r="U72" s="210"/>
      <c r="V72" s="97"/>
      <c r="W72" s="110"/>
      <c r="X72" s="206"/>
      <c r="Y72" s="112"/>
      <c r="Z72" s="208"/>
      <c r="AA72" s="173"/>
      <c r="AB72" s="115"/>
      <c r="AC72" s="189"/>
      <c r="AD72" s="284"/>
      <c r="AE72" s="301"/>
      <c r="AF72" s="189"/>
      <c r="AG72" s="303"/>
      <c r="AH72" s="212"/>
      <c r="AI72" s="212"/>
      <c r="AJ72" s="49"/>
    </row>
    <row r="73" spans="1:36" ht="48" customHeight="1" x14ac:dyDescent="0.25">
      <c r="A73" s="100"/>
      <c r="B73" s="141"/>
      <c r="C73" s="170"/>
      <c r="D73" s="146"/>
      <c r="E73" s="295"/>
      <c r="F73" s="124"/>
      <c r="G73" s="170"/>
      <c r="H73" s="134"/>
      <c r="I73" s="46"/>
      <c r="J73" s="47"/>
      <c r="K73" s="136"/>
      <c r="L73" s="288"/>
      <c r="M73" s="5" t="s">
        <v>30</v>
      </c>
      <c r="N73" s="3" t="s">
        <v>12</v>
      </c>
      <c r="O73" s="2" t="str">
        <f>IF(N73="SÍ",15,"0")</f>
        <v>0</v>
      </c>
      <c r="P73" s="182"/>
      <c r="Q73" s="184"/>
      <c r="R73" s="184"/>
      <c r="S73" s="210"/>
      <c r="T73" s="184"/>
      <c r="U73" s="210"/>
      <c r="V73" s="97"/>
      <c r="W73" s="110"/>
      <c r="X73" s="206"/>
      <c r="Y73" s="112"/>
      <c r="Z73" s="208"/>
      <c r="AA73" s="173"/>
      <c r="AB73" s="115"/>
      <c r="AC73" s="189"/>
      <c r="AD73" s="284"/>
      <c r="AE73" s="301"/>
      <c r="AF73" s="189"/>
      <c r="AG73" s="303"/>
      <c r="AH73" s="212"/>
      <c r="AI73" s="212"/>
      <c r="AJ73" s="49"/>
    </row>
    <row r="74" spans="1:36" ht="48" customHeight="1" x14ac:dyDescent="0.25">
      <c r="A74" s="100"/>
      <c r="B74" s="141"/>
      <c r="C74" s="170"/>
      <c r="D74" s="146"/>
      <c r="E74" s="295"/>
      <c r="F74" s="124"/>
      <c r="G74" s="170"/>
      <c r="H74" s="134"/>
      <c r="I74" s="46"/>
      <c r="J74" s="47"/>
      <c r="K74" s="136"/>
      <c r="L74" s="288"/>
      <c r="M74" s="5" t="s">
        <v>5</v>
      </c>
      <c r="N74" s="3" t="s">
        <v>12</v>
      </c>
      <c r="O74" s="2" t="str">
        <f>IF(N74="SÍ",10,"0")</f>
        <v>0</v>
      </c>
      <c r="P74" s="182"/>
      <c r="Q74" s="184"/>
      <c r="R74" s="184"/>
      <c r="S74" s="210"/>
      <c r="T74" s="184"/>
      <c r="U74" s="210"/>
      <c r="V74" s="97"/>
      <c r="W74" s="110"/>
      <c r="X74" s="206"/>
      <c r="Y74" s="112"/>
      <c r="Z74" s="208"/>
      <c r="AA74" s="173"/>
      <c r="AB74" s="115"/>
      <c r="AC74" s="189"/>
      <c r="AD74" s="284"/>
      <c r="AE74" s="301"/>
      <c r="AF74" s="189"/>
      <c r="AG74" s="303"/>
      <c r="AH74" s="212"/>
      <c r="AI74" s="212"/>
      <c r="AJ74" s="49"/>
    </row>
    <row r="75" spans="1:36" ht="48" customHeight="1" x14ac:dyDescent="0.25">
      <c r="A75" s="100"/>
      <c r="B75" s="141"/>
      <c r="C75" s="171"/>
      <c r="D75" s="273"/>
      <c r="E75" s="296"/>
      <c r="F75" s="201"/>
      <c r="G75" s="171"/>
      <c r="H75" s="172"/>
      <c r="I75" s="46"/>
      <c r="J75" s="47"/>
      <c r="K75" s="137"/>
      <c r="L75" s="288"/>
      <c r="M75" s="72"/>
      <c r="N75" s="3"/>
      <c r="O75" s="2"/>
      <c r="P75" s="182"/>
      <c r="Q75" s="184"/>
      <c r="R75" s="184"/>
      <c r="S75" s="210"/>
      <c r="T75" s="184"/>
      <c r="U75" s="210"/>
      <c r="V75" s="97"/>
      <c r="W75" s="110"/>
      <c r="X75" s="206"/>
      <c r="Y75" s="112"/>
      <c r="Z75" s="208"/>
      <c r="AA75" s="173"/>
      <c r="AB75" s="115"/>
      <c r="AC75" s="189"/>
      <c r="AD75" s="284"/>
      <c r="AE75" s="301"/>
      <c r="AF75" s="189"/>
      <c r="AG75" s="303"/>
      <c r="AH75" s="212"/>
      <c r="AI75" s="212"/>
      <c r="AJ75" s="49"/>
    </row>
    <row r="76" spans="1:36" ht="48" customHeight="1" x14ac:dyDescent="0.25">
      <c r="A76" s="100"/>
      <c r="B76" s="141"/>
      <c r="C76" s="171"/>
      <c r="D76" s="273"/>
      <c r="E76" s="296"/>
      <c r="F76" s="201"/>
      <c r="G76" s="171"/>
      <c r="H76" s="172"/>
      <c r="I76" s="46"/>
      <c r="J76" s="47"/>
      <c r="K76" s="137"/>
      <c r="L76" s="288"/>
      <c r="M76" s="72"/>
      <c r="N76" s="3"/>
      <c r="O76" s="2"/>
      <c r="P76" s="182"/>
      <c r="Q76" s="184"/>
      <c r="R76" s="184"/>
      <c r="S76" s="210"/>
      <c r="T76" s="184"/>
      <c r="U76" s="210"/>
      <c r="V76" s="97"/>
      <c r="W76" s="110"/>
      <c r="X76" s="206"/>
      <c r="Y76" s="112"/>
      <c r="Z76" s="208"/>
      <c r="AA76" s="173"/>
      <c r="AB76" s="115"/>
      <c r="AC76" s="189"/>
      <c r="AD76" s="284"/>
      <c r="AE76" s="301"/>
      <c r="AF76" s="189"/>
      <c r="AG76" s="303"/>
      <c r="AH76" s="212"/>
      <c r="AI76" s="212"/>
      <c r="AJ76" s="49"/>
    </row>
    <row r="77" spans="1:36" ht="48" customHeight="1" x14ac:dyDescent="0.25">
      <c r="A77" s="100"/>
      <c r="B77" s="141"/>
      <c r="C77" s="171"/>
      <c r="D77" s="273"/>
      <c r="E77" s="296"/>
      <c r="F77" s="201"/>
      <c r="G77" s="171"/>
      <c r="H77" s="172"/>
      <c r="I77" s="46"/>
      <c r="J77" s="47"/>
      <c r="K77" s="137"/>
      <c r="L77" s="288"/>
      <c r="M77" s="71" t="s">
        <v>29</v>
      </c>
      <c r="N77" s="3" t="s">
        <v>12</v>
      </c>
      <c r="O77" s="2" t="str">
        <f>IF(N77="SÍ",30,"0")</f>
        <v>0</v>
      </c>
      <c r="P77" s="182"/>
      <c r="Q77" s="184"/>
      <c r="R77" s="184"/>
      <c r="S77" s="210"/>
      <c r="T77" s="184"/>
      <c r="U77" s="210"/>
      <c r="V77" s="97"/>
      <c r="W77" s="167"/>
      <c r="X77" s="207"/>
      <c r="Y77" s="195"/>
      <c r="Z77" s="208"/>
      <c r="AA77" s="173"/>
      <c r="AB77" s="115"/>
      <c r="AC77" s="189"/>
      <c r="AD77" s="284"/>
      <c r="AE77" s="301"/>
      <c r="AF77" s="189"/>
      <c r="AG77" s="303"/>
      <c r="AH77" s="213"/>
      <c r="AI77" s="213"/>
      <c r="AJ77" s="49"/>
    </row>
    <row r="78" spans="1:36" ht="48" customHeight="1" x14ac:dyDescent="0.25">
      <c r="A78" s="100"/>
      <c r="B78" s="141"/>
      <c r="C78" s="130" t="s">
        <v>140</v>
      </c>
      <c r="D78" s="290" t="s">
        <v>141</v>
      </c>
      <c r="E78" s="290" t="s">
        <v>142</v>
      </c>
      <c r="F78" s="124" t="s">
        <v>17</v>
      </c>
      <c r="G78" s="170" t="str">
        <f>IF(F78="(1) RARA VEZ","1", IF(F78="(2) IMPROBABLE","2",IF(F78="(3) POSIBLE","3",IF(F78="(4) PROBABLE","4",IF(F78="(5) CASI SEGURO","5","")))))</f>
        <v>5</v>
      </c>
      <c r="H78" s="134" t="s">
        <v>20</v>
      </c>
      <c r="I78" s="173" t="str">
        <f>IF(H78="(5) MODERADO","5", IF(H78="(10) MAYOR","10",IF(H78="(20) CATASTROFICO","20","")))</f>
        <v>10</v>
      </c>
      <c r="J78" s="182">
        <f>G78*I78</f>
        <v>50</v>
      </c>
      <c r="K78" s="126">
        <f>+J78</f>
        <v>50</v>
      </c>
      <c r="L78" s="294" t="s">
        <v>143</v>
      </c>
      <c r="M78" s="4" t="s">
        <v>6</v>
      </c>
      <c r="N78" s="3" t="s">
        <v>11</v>
      </c>
      <c r="O78" s="48">
        <f>IF(N78="SÍ",15,"0")</f>
        <v>15</v>
      </c>
      <c r="P78" s="181">
        <f>SUM(O78:O84)</f>
        <v>40</v>
      </c>
      <c r="Q78" s="183">
        <f>IF(AND($P78&gt;=0,$P78&lt;=50),0,IF(AND($P78&gt;50,$P78&lt;=75),1,IF(AND($P78&gt;75,$P78&lt;=100),2,"")))</f>
        <v>0</v>
      </c>
      <c r="R78" s="183">
        <f>$G78-$Q78</f>
        <v>5</v>
      </c>
      <c r="S78" s="209">
        <f>IF($R78&lt;=0,1,$R78)</f>
        <v>5</v>
      </c>
      <c r="T78" s="183">
        <f>$I78-$Q78</f>
        <v>10</v>
      </c>
      <c r="U78" s="209" t="str">
        <f>IF($T78=19,10,IF($T78=18,5,IF($T78=9,5,IF($T78=8,5,I78))))</f>
        <v>10</v>
      </c>
      <c r="V78" s="96" t="s">
        <v>8</v>
      </c>
      <c r="W78" s="109" t="s">
        <v>17</v>
      </c>
      <c r="X78" s="206">
        <f>IF($V78="PROBABILIDAD",$S78,$G78)</f>
        <v>5</v>
      </c>
      <c r="Y78" s="111" t="str">
        <f>IF(AND($V78="IMPACTO",$T78=18),#REF!,IF(AND($V78="IMPACTO",$T78=19),#REF!,IF(AND($V78="IMPACTO",$T78=20),#REF!,IF(AND($V78="IMPACTO",$T78&lt;10),#REF!,$H78))))</f>
        <v>(10) MAYOR</v>
      </c>
      <c r="Z78" s="208" t="str">
        <f>IF($V78="IMPACTO",$U78,$I78)</f>
        <v>10</v>
      </c>
      <c r="AA78" s="173">
        <f>$X78*$Z78</f>
        <v>50</v>
      </c>
      <c r="AB78" s="126">
        <f>$AA78</f>
        <v>50</v>
      </c>
      <c r="AC78" s="188" t="s">
        <v>144</v>
      </c>
      <c r="AD78" s="297" t="s">
        <v>130</v>
      </c>
      <c r="AE78" s="291" t="s">
        <v>145</v>
      </c>
      <c r="AF78" s="188" t="s">
        <v>146</v>
      </c>
      <c r="AG78" s="187"/>
      <c r="AH78" s="187"/>
      <c r="AI78" s="187"/>
      <c r="AJ78" s="49"/>
    </row>
    <row r="79" spans="1:36" ht="48" customHeight="1" x14ac:dyDescent="0.25">
      <c r="A79" s="100"/>
      <c r="B79" s="141"/>
      <c r="C79" s="131"/>
      <c r="D79" s="290"/>
      <c r="E79" s="292"/>
      <c r="F79" s="124"/>
      <c r="G79" s="170"/>
      <c r="H79" s="134"/>
      <c r="I79" s="173"/>
      <c r="J79" s="182"/>
      <c r="K79" s="126"/>
      <c r="L79" s="288"/>
      <c r="M79" s="5" t="s">
        <v>7</v>
      </c>
      <c r="N79" s="3" t="s">
        <v>11</v>
      </c>
      <c r="O79" s="2">
        <f>IF(N79="SÍ",5,"0")</f>
        <v>5</v>
      </c>
      <c r="P79" s="182"/>
      <c r="Q79" s="184"/>
      <c r="R79" s="184"/>
      <c r="S79" s="210"/>
      <c r="T79" s="184"/>
      <c r="U79" s="210"/>
      <c r="V79" s="97"/>
      <c r="W79" s="110"/>
      <c r="X79" s="206"/>
      <c r="Y79" s="112"/>
      <c r="Z79" s="208"/>
      <c r="AA79" s="173"/>
      <c r="AB79" s="126"/>
      <c r="AC79" s="284"/>
      <c r="AD79" s="284"/>
      <c r="AE79" s="298"/>
      <c r="AF79" s="189"/>
      <c r="AG79" s="212"/>
      <c r="AH79" s="212"/>
      <c r="AI79" s="212"/>
      <c r="AJ79" s="49"/>
    </row>
    <row r="80" spans="1:36" ht="48" customHeight="1" x14ac:dyDescent="0.25">
      <c r="A80" s="100"/>
      <c r="B80" s="141"/>
      <c r="C80" s="131"/>
      <c r="D80" s="290"/>
      <c r="E80" s="292"/>
      <c r="F80" s="124"/>
      <c r="G80" s="170"/>
      <c r="H80" s="134"/>
      <c r="I80" s="173"/>
      <c r="J80" s="182"/>
      <c r="K80" s="127" t="str">
        <f>IF(AND(J78&gt;=5,J78&lt;=10),"BAJA",IF(AND(J78&gt;=15,J78&lt;=25),"MODERADA",IF(AND(J78&gt;=30,J78&lt;=50),"ALTA",IF(AND(J78&gt;=60,J78&lt;=100),"EXTREMA",""))))</f>
        <v>ALTA</v>
      </c>
      <c r="L80" s="288"/>
      <c r="M80" s="6" t="s">
        <v>3</v>
      </c>
      <c r="N80" s="3" t="s">
        <v>12</v>
      </c>
      <c r="O80" s="2" t="str">
        <f>IF(N80="SÍ",15,"0")</f>
        <v>0</v>
      </c>
      <c r="P80" s="182"/>
      <c r="Q80" s="184"/>
      <c r="R80" s="184"/>
      <c r="S80" s="210"/>
      <c r="T80" s="184"/>
      <c r="U80" s="210"/>
      <c r="V80" s="97"/>
      <c r="W80" s="110"/>
      <c r="X80" s="206"/>
      <c r="Y80" s="112"/>
      <c r="Z80" s="208"/>
      <c r="AA80" s="173"/>
      <c r="AB80" s="127" t="str">
        <f>IF(AND($AA78&gt;=5,$AA78&lt;=10),"BAJA",IF(AND($AA78&gt;=15,$AA78&lt;=25),"MODERADA",IF(AND($AA78&gt;=30,$AA78&lt;=50),"ALTA",IF(AND($AA78&gt;=60,$AA78&lt;=100),"EXTREMA",""))))</f>
        <v>ALTA</v>
      </c>
      <c r="AC80" s="284"/>
      <c r="AD80" s="284"/>
      <c r="AE80" s="298"/>
      <c r="AF80" s="189"/>
      <c r="AG80" s="212"/>
      <c r="AH80" s="212"/>
      <c r="AI80" s="212"/>
      <c r="AJ80" s="49"/>
    </row>
    <row r="81" spans="1:36" ht="48" customHeight="1" x14ac:dyDescent="0.25">
      <c r="A81" s="100"/>
      <c r="B81" s="141"/>
      <c r="C81" s="131"/>
      <c r="D81" s="290"/>
      <c r="E81" s="292"/>
      <c r="F81" s="124"/>
      <c r="G81" s="170"/>
      <c r="H81" s="134"/>
      <c r="I81" s="173"/>
      <c r="J81" s="182"/>
      <c r="K81" s="127"/>
      <c r="L81" s="288"/>
      <c r="M81" s="6" t="s">
        <v>4</v>
      </c>
      <c r="N81" s="3" t="s">
        <v>11</v>
      </c>
      <c r="O81" s="2">
        <f>IF(N81="SÍ",10,"0")</f>
        <v>10</v>
      </c>
      <c r="P81" s="182"/>
      <c r="Q81" s="184"/>
      <c r="R81" s="184"/>
      <c r="S81" s="210"/>
      <c r="T81" s="184"/>
      <c r="U81" s="210"/>
      <c r="V81" s="97"/>
      <c r="W81" s="110"/>
      <c r="X81" s="206"/>
      <c r="Y81" s="112"/>
      <c r="Z81" s="208"/>
      <c r="AA81" s="173"/>
      <c r="AB81" s="127"/>
      <c r="AC81" s="284"/>
      <c r="AD81" s="284"/>
      <c r="AE81" s="298"/>
      <c r="AF81" s="189"/>
      <c r="AG81" s="212"/>
      <c r="AH81" s="212"/>
      <c r="AI81" s="212"/>
      <c r="AJ81" s="49"/>
    </row>
    <row r="82" spans="1:36" ht="48" customHeight="1" x14ac:dyDescent="0.25">
      <c r="A82" s="100"/>
      <c r="B82" s="141"/>
      <c r="C82" s="131"/>
      <c r="D82" s="290"/>
      <c r="E82" s="292"/>
      <c r="F82" s="124"/>
      <c r="G82" s="170"/>
      <c r="H82" s="134"/>
      <c r="I82" s="173"/>
      <c r="J82" s="182"/>
      <c r="K82" s="127"/>
      <c r="L82" s="288"/>
      <c r="M82" s="5" t="s">
        <v>30</v>
      </c>
      <c r="N82" s="3" t="s">
        <v>12</v>
      </c>
      <c r="O82" s="2" t="str">
        <f>IF(N82="SÍ",15,"0")</f>
        <v>0</v>
      </c>
      <c r="P82" s="182"/>
      <c r="Q82" s="184"/>
      <c r="R82" s="184"/>
      <c r="S82" s="210"/>
      <c r="T82" s="184"/>
      <c r="U82" s="210"/>
      <c r="V82" s="97"/>
      <c r="W82" s="110"/>
      <c r="X82" s="206"/>
      <c r="Y82" s="112"/>
      <c r="Z82" s="208"/>
      <c r="AA82" s="173"/>
      <c r="AB82" s="127"/>
      <c r="AC82" s="284"/>
      <c r="AD82" s="284"/>
      <c r="AE82" s="298"/>
      <c r="AF82" s="189"/>
      <c r="AG82" s="212"/>
      <c r="AH82" s="212"/>
      <c r="AI82" s="212"/>
      <c r="AJ82" s="49"/>
    </row>
    <row r="83" spans="1:36" ht="48" customHeight="1" x14ac:dyDescent="0.25">
      <c r="A83" s="100"/>
      <c r="B83" s="141"/>
      <c r="C83" s="131"/>
      <c r="D83" s="290"/>
      <c r="E83" s="292"/>
      <c r="F83" s="124"/>
      <c r="G83" s="170"/>
      <c r="H83" s="134"/>
      <c r="I83" s="173"/>
      <c r="J83" s="182"/>
      <c r="K83" s="127"/>
      <c r="L83" s="288"/>
      <c r="M83" s="5" t="s">
        <v>5</v>
      </c>
      <c r="N83" s="3" t="s">
        <v>11</v>
      </c>
      <c r="O83" s="2">
        <f>IF(N83="SÍ",10,"0")</f>
        <v>10</v>
      </c>
      <c r="P83" s="182"/>
      <c r="Q83" s="184"/>
      <c r="R83" s="184"/>
      <c r="S83" s="210"/>
      <c r="T83" s="184"/>
      <c r="U83" s="210"/>
      <c r="V83" s="97"/>
      <c r="W83" s="110"/>
      <c r="X83" s="206"/>
      <c r="Y83" s="112"/>
      <c r="Z83" s="208"/>
      <c r="AA83" s="173"/>
      <c r="AB83" s="127"/>
      <c r="AC83" s="284"/>
      <c r="AD83" s="284"/>
      <c r="AE83" s="298"/>
      <c r="AF83" s="189"/>
      <c r="AG83" s="212"/>
      <c r="AH83" s="212"/>
      <c r="AI83" s="212"/>
      <c r="AJ83" s="49"/>
    </row>
    <row r="84" spans="1:36" ht="66" customHeight="1" x14ac:dyDescent="0.25">
      <c r="A84" s="100"/>
      <c r="B84" s="142"/>
      <c r="C84" s="289"/>
      <c r="D84" s="291"/>
      <c r="E84" s="293"/>
      <c r="F84" s="201"/>
      <c r="G84" s="171"/>
      <c r="H84" s="172"/>
      <c r="I84" s="173"/>
      <c r="J84" s="182"/>
      <c r="K84" s="128"/>
      <c r="L84" s="288"/>
      <c r="M84" s="72" t="s">
        <v>29</v>
      </c>
      <c r="N84" s="7" t="s">
        <v>12</v>
      </c>
      <c r="O84" s="2" t="str">
        <f>IF(N84="SÍ",30,"0")</f>
        <v>0</v>
      </c>
      <c r="P84" s="182"/>
      <c r="Q84" s="184"/>
      <c r="R84" s="184"/>
      <c r="S84" s="210"/>
      <c r="T84" s="184"/>
      <c r="U84" s="210"/>
      <c r="V84" s="97"/>
      <c r="W84" s="167"/>
      <c r="X84" s="206"/>
      <c r="Y84" s="195"/>
      <c r="Z84" s="208"/>
      <c r="AA84" s="173"/>
      <c r="AB84" s="128"/>
      <c r="AC84" s="284"/>
      <c r="AD84" s="284"/>
      <c r="AE84" s="299"/>
      <c r="AF84" s="189"/>
      <c r="AG84" s="213"/>
      <c r="AH84" s="213"/>
      <c r="AI84" s="213"/>
      <c r="AJ84" s="43"/>
    </row>
    <row r="85" spans="1:36" ht="48" customHeight="1" x14ac:dyDescent="0.25">
      <c r="A85" s="100"/>
      <c r="B85" s="316" t="s">
        <v>120</v>
      </c>
      <c r="C85" s="146" t="s">
        <v>79</v>
      </c>
      <c r="D85" s="146" t="s">
        <v>80</v>
      </c>
      <c r="E85" s="145" t="s">
        <v>81</v>
      </c>
      <c r="F85" s="124" t="s">
        <v>15</v>
      </c>
      <c r="G85" s="170" t="str">
        <f>IF(F85="(1) RARA VEZ","1", IF(F85="(2) IMPROBABLE","2",IF(F85="(3) POSIBLE","3",IF(F85="(4) PROBABLE","4",IF(F85="(5) CASI SEGURO","5","")))))</f>
        <v>3</v>
      </c>
      <c r="H85" s="134" t="s">
        <v>18</v>
      </c>
      <c r="I85" s="173" t="str">
        <f>IF(H85="(5) MODERADO","5", IF(H85="(10) MAYOR","10",IF(H85="(20) CATASTROFICO","20","")))</f>
        <v>5</v>
      </c>
      <c r="J85" s="135">
        <f>G85*I85</f>
        <v>15</v>
      </c>
      <c r="K85" s="135">
        <v>15</v>
      </c>
      <c r="L85" s="190" t="s">
        <v>82</v>
      </c>
      <c r="M85" s="39" t="s">
        <v>6</v>
      </c>
      <c r="N85" s="3" t="s">
        <v>12</v>
      </c>
      <c r="O85" s="2"/>
      <c r="P85" s="36"/>
      <c r="Q85" s="37"/>
      <c r="R85" s="37"/>
      <c r="S85" s="38"/>
      <c r="T85" s="37"/>
      <c r="U85" s="38"/>
      <c r="V85" s="97" t="s">
        <v>8</v>
      </c>
      <c r="W85" s="109" t="str">
        <f>IF(AND($U85="PROBABILIDAD",$R85=1),$XET$6,IF(AND($U85="PROBABILIDAD",$R85=2),$XET$5,IF(AND($U85="PROBABILIDAD",$R85=3),$XET$4,IF(AND($U85="PROBABILIDAD",$R85=4),$XET$3,IF(AND($U85="PROBABILIDAD",$R85=5),$XET$2,$F85)))))</f>
        <v>(3) POSIBLE</v>
      </c>
      <c r="X85" s="192" t="str">
        <f>IF($U85="PROBABILIDAD",$R85,$G85)</f>
        <v>3</v>
      </c>
      <c r="Y85" s="111" t="str">
        <f>IF(AND($U85="IMPACTO",$S85=18),$XET$9,IF(AND($U85="IMPACTO",$S85=19),$XEU$9,IF(AND($U85="IMPACTO",$S85=20),$XEV$9,IF(AND($U85="IMPACTO",$S85&lt;10),$XET$9,$H85))))</f>
        <v>(5) MODERADO</v>
      </c>
      <c r="Z85" s="34"/>
      <c r="AA85" s="35"/>
      <c r="AB85" s="113">
        <v>10</v>
      </c>
      <c r="AC85" s="188" t="s">
        <v>83</v>
      </c>
      <c r="AD85" s="188" t="s">
        <v>84</v>
      </c>
      <c r="AE85" s="188" t="s">
        <v>85</v>
      </c>
      <c r="AF85" s="188" t="s">
        <v>86</v>
      </c>
      <c r="AG85" s="103"/>
      <c r="AH85" s="103"/>
      <c r="AI85" s="103"/>
      <c r="AJ85" s="212"/>
    </row>
    <row r="86" spans="1:36" ht="48" customHeight="1" x14ac:dyDescent="0.25">
      <c r="A86" s="100"/>
      <c r="B86" s="317"/>
      <c r="C86" s="170"/>
      <c r="D86" s="146"/>
      <c r="E86" s="295"/>
      <c r="F86" s="124"/>
      <c r="G86" s="170"/>
      <c r="H86" s="134"/>
      <c r="I86" s="173"/>
      <c r="J86" s="135"/>
      <c r="K86" s="135"/>
      <c r="L86" s="191"/>
      <c r="M86" s="40" t="s">
        <v>7</v>
      </c>
      <c r="N86" s="3" t="s">
        <v>11</v>
      </c>
      <c r="O86" s="2"/>
      <c r="P86" s="36"/>
      <c r="Q86" s="37"/>
      <c r="R86" s="37"/>
      <c r="S86" s="38"/>
      <c r="T86" s="37"/>
      <c r="U86" s="38"/>
      <c r="V86" s="97"/>
      <c r="W86" s="110"/>
      <c r="X86" s="193"/>
      <c r="Y86" s="112"/>
      <c r="Z86" s="34"/>
      <c r="AA86" s="35"/>
      <c r="AB86" s="114"/>
      <c r="AC86" s="189"/>
      <c r="AD86" s="189"/>
      <c r="AE86" s="189"/>
      <c r="AF86" s="189"/>
      <c r="AG86" s="103"/>
      <c r="AH86" s="103"/>
      <c r="AI86" s="103"/>
      <c r="AJ86" s="212"/>
    </row>
    <row r="87" spans="1:36" ht="48" customHeight="1" x14ac:dyDescent="0.25">
      <c r="A87" s="100"/>
      <c r="B87" s="317"/>
      <c r="C87" s="170"/>
      <c r="D87" s="146"/>
      <c r="E87" s="295"/>
      <c r="F87" s="124"/>
      <c r="G87" s="170"/>
      <c r="H87" s="134"/>
      <c r="I87" s="173"/>
      <c r="J87" s="136" t="str">
        <f>IF(AND(J85&gt;=5,J85&lt;=10),"BAJA",IF(AND(J85&gt;=15,J85&lt;=25),"MODERADA",IF(AND(J85&gt;=30,J85&lt;=50),"ALTA",IF(AND(J85&gt;=60,J85&lt;=100),"EXTREMA",""))))</f>
        <v>MODERADA</v>
      </c>
      <c r="K87" s="136" t="s">
        <v>88</v>
      </c>
      <c r="L87" s="191"/>
      <c r="M87" s="41" t="s">
        <v>3</v>
      </c>
      <c r="N87" s="3" t="s">
        <v>12</v>
      </c>
      <c r="O87" s="2"/>
      <c r="P87" s="36"/>
      <c r="Q87" s="37"/>
      <c r="R87" s="37"/>
      <c r="S87" s="38"/>
      <c r="T87" s="37"/>
      <c r="U87" s="38"/>
      <c r="V87" s="97"/>
      <c r="W87" s="110"/>
      <c r="X87" s="193"/>
      <c r="Y87" s="112"/>
      <c r="Z87" s="34"/>
      <c r="AA87" s="35"/>
      <c r="AB87" s="115" t="s">
        <v>87</v>
      </c>
      <c r="AC87" s="189"/>
      <c r="AD87" s="189"/>
      <c r="AE87" s="189"/>
      <c r="AF87" s="189"/>
      <c r="AG87" s="103"/>
      <c r="AH87" s="103"/>
      <c r="AI87" s="103"/>
      <c r="AJ87" s="212"/>
    </row>
    <row r="88" spans="1:36" ht="48" customHeight="1" x14ac:dyDescent="0.25">
      <c r="A88" s="100"/>
      <c r="B88" s="317"/>
      <c r="C88" s="170"/>
      <c r="D88" s="146"/>
      <c r="E88" s="295"/>
      <c r="F88" s="124"/>
      <c r="G88" s="170"/>
      <c r="H88" s="134"/>
      <c r="I88" s="173"/>
      <c r="J88" s="136"/>
      <c r="K88" s="136"/>
      <c r="L88" s="191"/>
      <c r="M88" s="41" t="s">
        <v>4</v>
      </c>
      <c r="N88" s="3" t="s">
        <v>11</v>
      </c>
      <c r="O88" s="2"/>
      <c r="P88" s="36"/>
      <c r="Q88" s="37"/>
      <c r="R88" s="37"/>
      <c r="S88" s="38"/>
      <c r="T88" s="37"/>
      <c r="U88" s="38"/>
      <c r="V88" s="97"/>
      <c r="W88" s="110"/>
      <c r="X88" s="193"/>
      <c r="Y88" s="112"/>
      <c r="Z88" s="34"/>
      <c r="AA88" s="35"/>
      <c r="AB88" s="115"/>
      <c r="AC88" s="189"/>
      <c r="AD88" s="189"/>
      <c r="AE88" s="189"/>
      <c r="AF88" s="189"/>
      <c r="AG88" s="103"/>
      <c r="AH88" s="103"/>
      <c r="AI88" s="103"/>
      <c r="AJ88" s="212"/>
    </row>
    <row r="89" spans="1:36" ht="48" customHeight="1" x14ac:dyDescent="0.25">
      <c r="A89" s="100"/>
      <c r="B89" s="317"/>
      <c r="C89" s="170"/>
      <c r="D89" s="146"/>
      <c r="E89" s="295"/>
      <c r="F89" s="124"/>
      <c r="G89" s="170"/>
      <c r="H89" s="134"/>
      <c r="I89" s="173"/>
      <c r="J89" s="136"/>
      <c r="K89" s="136"/>
      <c r="L89" s="191"/>
      <c r="M89" s="40" t="s">
        <v>30</v>
      </c>
      <c r="N89" s="3" t="s">
        <v>11</v>
      </c>
      <c r="O89" s="2"/>
      <c r="P89" s="36"/>
      <c r="Q89" s="37"/>
      <c r="R89" s="37"/>
      <c r="S89" s="38"/>
      <c r="T89" s="37"/>
      <c r="U89" s="38"/>
      <c r="V89" s="97"/>
      <c r="W89" s="110"/>
      <c r="X89" s="193"/>
      <c r="Y89" s="112"/>
      <c r="Z89" s="34"/>
      <c r="AA89" s="35"/>
      <c r="AB89" s="115"/>
      <c r="AC89" s="189"/>
      <c r="AD89" s="189"/>
      <c r="AE89" s="189"/>
      <c r="AF89" s="189"/>
      <c r="AG89" s="103"/>
      <c r="AH89" s="103"/>
      <c r="AI89" s="103"/>
      <c r="AJ89" s="212"/>
    </row>
    <row r="90" spans="1:36" ht="48" customHeight="1" x14ac:dyDescent="0.25">
      <c r="A90" s="100"/>
      <c r="B90" s="317"/>
      <c r="C90" s="170"/>
      <c r="D90" s="146"/>
      <c r="E90" s="295"/>
      <c r="F90" s="124"/>
      <c r="G90" s="170"/>
      <c r="H90" s="134"/>
      <c r="I90" s="173"/>
      <c r="J90" s="136"/>
      <c r="K90" s="136"/>
      <c r="L90" s="191"/>
      <c r="M90" s="40" t="s">
        <v>5</v>
      </c>
      <c r="N90" s="3" t="s">
        <v>11</v>
      </c>
      <c r="O90" s="2"/>
      <c r="P90" s="36"/>
      <c r="Q90" s="37"/>
      <c r="R90" s="37"/>
      <c r="S90" s="38"/>
      <c r="T90" s="37"/>
      <c r="U90" s="38"/>
      <c r="V90" s="97"/>
      <c r="W90" s="110"/>
      <c r="X90" s="193"/>
      <c r="Y90" s="112"/>
      <c r="Z90" s="34"/>
      <c r="AA90" s="35"/>
      <c r="AB90" s="115"/>
      <c r="AC90" s="189"/>
      <c r="AD90" s="189"/>
      <c r="AE90" s="189"/>
      <c r="AF90" s="189"/>
      <c r="AG90" s="103"/>
      <c r="AH90" s="103"/>
      <c r="AI90" s="103"/>
      <c r="AJ90" s="212"/>
    </row>
    <row r="91" spans="1:36" ht="63" customHeight="1" x14ac:dyDescent="0.25">
      <c r="A91" s="100"/>
      <c r="B91" s="318"/>
      <c r="C91" s="171"/>
      <c r="D91" s="273"/>
      <c r="E91" s="296"/>
      <c r="F91" s="201"/>
      <c r="G91" s="171"/>
      <c r="H91" s="172"/>
      <c r="I91" s="173"/>
      <c r="J91" s="137"/>
      <c r="K91" s="137"/>
      <c r="L91" s="191"/>
      <c r="M91" s="42" t="s">
        <v>29</v>
      </c>
      <c r="N91" s="3" t="s">
        <v>11</v>
      </c>
      <c r="O91" s="2"/>
      <c r="P91" s="36"/>
      <c r="Q91" s="37"/>
      <c r="R91" s="37"/>
      <c r="S91" s="38"/>
      <c r="T91" s="37"/>
      <c r="U91" s="38"/>
      <c r="V91" s="97"/>
      <c r="W91" s="167"/>
      <c r="X91" s="194"/>
      <c r="Y91" s="195"/>
      <c r="Z91" s="34"/>
      <c r="AA91" s="35"/>
      <c r="AB91" s="116"/>
      <c r="AC91" s="189"/>
      <c r="AD91" s="189"/>
      <c r="AE91" s="189"/>
      <c r="AF91" s="189"/>
      <c r="AG91" s="103"/>
      <c r="AH91" s="103"/>
      <c r="AI91" s="103"/>
      <c r="AJ91" s="212"/>
    </row>
    <row r="92" spans="1:36" ht="69" customHeight="1" x14ac:dyDescent="0.25">
      <c r="A92" s="100"/>
      <c r="B92" s="145" t="s">
        <v>122</v>
      </c>
      <c r="C92" s="313" t="s">
        <v>97</v>
      </c>
      <c r="D92" s="315" t="s">
        <v>91</v>
      </c>
      <c r="E92" s="145" t="s">
        <v>92</v>
      </c>
      <c r="F92" s="124" t="s">
        <v>15</v>
      </c>
      <c r="G92" s="170" t="str">
        <f>IF(F92="(1) RARA VEZ","1", IF(F92="(2) IMPROBABLE","2",IF(F92="(3) POSIBLE","3",IF(F92="(4) PROBABLE","4",IF(F92="(5) CASI SEGURO","5","")))))</f>
        <v>3</v>
      </c>
      <c r="H92" s="134" t="s">
        <v>19</v>
      </c>
      <c r="K92" s="135">
        <v>60</v>
      </c>
      <c r="L92" s="145" t="s">
        <v>93</v>
      </c>
      <c r="M92" s="50" t="s">
        <v>6</v>
      </c>
      <c r="N92" s="51" t="s">
        <v>11</v>
      </c>
      <c r="V92" s="139" t="s">
        <v>8</v>
      </c>
      <c r="W92" s="175" t="s">
        <v>13</v>
      </c>
      <c r="X92" s="178" t="str">
        <f>IF($U92="PROBABILIDAD",$R92,$G92)</f>
        <v>3</v>
      </c>
      <c r="Y92" s="125" t="str">
        <f>IF(AND($U92="IMPACTO",$S92=18),$XET$9,IF(AND($U92="IMPACTO",$S92=19),$XEU$9,IF(AND($U92="IMPACTO",$S92=20),$XEV$9,IF(AND($U92="IMPACTO",$S92&lt;10),$XET$9,$H92))))</f>
        <v>(20) CATASTROFICO</v>
      </c>
      <c r="AB92" s="113">
        <v>20</v>
      </c>
      <c r="AC92" s="146" t="s">
        <v>94</v>
      </c>
      <c r="AD92" s="174">
        <v>43465</v>
      </c>
      <c r="AE92" s="146" t="s">
        <v>95</v>
      </c>
      <c r="AF92" s="146" t="s">
        <v>96</v>
      </c>
      <c r="AG92" s="174"/>
      <c r="AH92" s="95"/>
      <c r="AI92" s="95"/>
      <c r="AJ92" s="95"/>
    </row>
    <row r="93" spans="1:36" ht="51.75" customHeight="1" x14ac:dyDescent="0.25">
      <c r="A93" s="100"/>
      <c r="B93" s="145"/>
      <c r="C93" s="314"/>
      <c r="D93" s="315"/>
      <c r="E93" s="295"/>
      <c r="F93" s="124"/>
      <c r="G93" s="170"/>
      <c r="H93" s="134"/>
      <c r="K93" s="135"/>
      <c r="L93" s="145"/>
      <c r="M93" s="50" t="s">
        <v>7</v>
      </c>
      <c r="N93" s="52" t="s">
        <v>11</v>
      </c>
      <c r="V93" s="139"/>
      <c r="W93" s="176"/>
      <c r="X93" s="178"/>
      <c r="Y93" s="125"/>
      <c r="AB93" s="114"/>
      <c r="AC93" s="146"/>
      <c r="AD93" s="170"/>
      <c r="AE93" s="146"/>
      <c r="AF93" s="146"/>
      <c r="AG93" s="170"/>
      <c r="AH93" s="95"/>
      <c r="AI93" s="95"/>
      <c r="AJ93" s="95"/>
    </row>
    <row r="94" spans="1:36" ht="26.25" customHeight="1" x14ac:dyDescent="0.25">
      <c r="A94" s="100"/>
      <c r="B94" s="145"/>
      <c r="C94" s="314"/>
      <c r="D94" s="315"/>
      <c r="E94" s="295"/>
      <c r="F94" s="124"/>
      <c r="G94" s="170"/>
      <c r="H94" s="134"/>
      <c r="K94" s="136" t="s">
        <v>106</v>
      </c>
      <c r="L94" s="145"/>
      <c r="M94" s="53" t="s">
        <v>3</v>
      </c>
      <c r="N94" s="52" t="s">
        <v>11</v>
      </c>
      <c r="V94" s="139"/>
      <c r="W94" s="176"/>
      <c r="X94" s="178"/>
      <c r="Y94" s="125"/>
      <c r="AB94" s="115" t="s">
        <v>88</v>
      </c>
      <c r="AC94" s="146"/>
      <c r="AD94" s="170"/>
      <c r="AE94" s="146"/>
      <c r="AF94" s="146"/>
      <c r="AG94" s="170"/>
      <c r="AH94" s="95"/>
      <c r="AI94" s="95"/>
      <c r="AJ94" s="95"/>
    </row>
    <row r="95" spans="1:36" ht="34.5" customHeight="1" x14ac:dyDescent="0.25">
      <c r="A95" s="100"/>
      <c r="B95" s="145"/>
      <c r="C95" s="314"/>
      <c r="D95" s="315"/>
      <c r="E95" s="295"/>
      <c r="F95" s="124"/>
      <c r="G95" s="170"/>
      <c r="H95" s="134"/>
      <c r="K95" s="136"/>
      <c r="L95" s="145"/>
      <c r="M95" s="53" t="s">
        <v>4</v>
      </c>
      <c r="N95" s="52" t="s">
        <v>12</v>
      </c>
      <c r="V95" s="139"/>
      <c r="W95" s="176"/>
      <c r="X95" s="178"/>
      <c r="Y95" s="125"/>
      <c r="AB95" s="115"/>
      <c r="AC95" s="146"/>
      <c r="AD95" s="170"/>
      <c r="AE95" s="146"/>
      <c r="AF95" s="146"/>
      <c r="AG95" s="170"/>
      <c r="AH95" s="95"/>
      <c r="AI95" s="95"/>
      <c r="AJ95" s="95"/>
    </row>
    <row r="96" spans="1:36" ht="38.25" customHeight="1" x14ac:dyDescent="0.25">
      <c r="A96" s="100"/>
      <c r="B96" s="145"/>
      <c r="C96" s="314"/>
      <c r="D96" s="315"/>
      <c r="E96" s="295"/>
      <c r="F96" s="124"/>
      <c r="G96" s="170"/>
      <c r="H96" s="134"/>
      <c r="K96" s="136"/>
      <c r="L96" s="145"/>
      <c r="M96" s="50" t="s">
        <v>30</v>
      </c>
      <c r="N96" s="52" t="s">
        <v>11</v>
      </c>
      <c r="V96" s="139"/>
      <c r="W96" s="176"/>
      <c r="X96" s="178"/>
      <c r="Y96" s="125"/>
      <c r="AB96" s="115"/>
      <c r="AC96" s="146"/>
      <c r="AD96" s="170"/>
      <c r="AE96" s="146"/>
      <c r="AF96" s="146"/>
      <c r="AG96" s="170"/>
      <c r="AH96" s="95"/>
      <c r="AI96" s="95"/>
      <c r="AJ96" s="95"/>
    </row>
    <row r="97" spans="1:36" ht="42" customHeight="1" x14ac:dyDescent="0.25">
      <c r="A97" s="100"/>
      <c r="B97" s="145"/>
      <c r="C97" s="314"/>
      <c r="D97" s="315"/>
      <c r="E97" s="295"/>
      <c r="F97" s="124"/>
      <c r="G97" s="170"/>
      <c r="H97" s="134"/>
      <c r="K97" s="136"/>
      <c r="L97" s="145"/>
      <c r="M97" s="50" t="s">
        <v>5</v>
      </c>
      <c r="N97" s="52" t="s">
        <v>11</v>
      </c>
      <c r="V97" s="139"/>
      <c r="W97" s="176"/>
      <c r="X97" s="178"/>
      <c r="Y97" s="125"/>
      <c r="AB97" s="115"/>
      <c r="AC97" s="146"/>
      <c r="AD97" s="170"/>
      <c r="AE97" s="146"/>
      <c r="AF97" s="146"/>
      <c r="AG97" s="170"/>
      <c r="AH97" s="95"/>
      <c r="AI97" s="95"/>
      <c r="AJ97" s="95"/>
    </row>
    <row r="98" spans="1:36" s="9" customFormat="1" ht="63" customHeight="1" x14ac:dyDescent="0.25">
      <c r="A98" s="100"/>
      <c r="B98" s="145"/>
      <c r="C98" s="314"/>
      <c r="D98" s="315"/>
      <c r="E98" s="295"/>
      <c r="F98" s="124"/>
      <c r="G98" s="170"/>
      <c r="H98" s="134"/>
      <c r="K98" s="137"/>
      <c r="L98" s="145"/>
      <c r="M98" s="50" t="s">
        <v>29</v>
      </c>
      <c r="N98" s="52" t="s">
        <v>11</v>
      </c>
      <c r="V98" s="139"/>
      <c r="W98" s="177"/>
      <c r="X98" s="178"/>
      <c r="Y98" s="125"/>
      <c r="AB98" s="115"/>
      <c r="AC98" s="146"/>
      <c r="AD98" s="170"/>
      <c r="AE98" s="146"/>
      <c r="AF98" s="146"/>
      <c r="AG98" s="170"/>
      <c r="AH98" s="95"/>
      <c r="AI98" s="95"/>
      <c r="AJ98" s="95"/>
    </row>
    <row r="99" spans="1:36" ht="52.5" customHeight="1" x14ac:dyDescent="0.25">
      <c r="A99" s="100"/>
      <c r="B99" s="99" t="s">
        <v>121</v>
      </c>
      <c r="C99" s="98" t="s">
        <v>103</v>
      </c>
      <c r="D99" s="98" t="s">
        <v>104</v>
      </c>
      <c r="E99" s="98" t="s">
        <v>105</v>
      </c>
      <c r="F99" s="124" t="s">
        <v>15</v>
      </c>
      <c r="G99" s="63"/>
      <c r="H99" s="134" t="s">
        <v>18</v>
      </c>
      <c r="K99" s="135">
        <v>15</v>
      </c>
      <c r="L99" s="119" t="s">
        <v>107</v>
      </c>
      <c r="M99" s="4" t="s">
        <v>6</v>
      </c>
      <c r="N99" s="3" t="s">
        <v>12</v>
      </c>
      <c r="V99" s="96" t="s">
        <v>8</v>
      </c>
      <c r="W99" s="109" t="str">
        <f>IF(AND($V99="PROBABILIDAD",$S99=1),$XEV$6,IF(AND($V99="PROBABILIDAD",$S99=2),$XEV$5,IF(AND($V99="PROBABILIDAD",$S99=3),$XEV$4,IF(AND($V99="PROBABILIDAD",$S99=4),$XEV$3,IF(AND($V99="PROBABILIDAD",$S99=5),$XEV$2,$F99)))))</f>
        <v>(3) POSIBLE</v>
      </c>
      <c r="Y99" s="111" t="str">
        <f>IF(AND($V99="IMPACTO",$T99=18),$XEV$9,IF(AND($V99="IMPACTO",$T99=19),$XEW$9,IF(AND($V99="IMPACTO",$T99=20),$XEX$9,IF(AND($V99="IMPACTO",$T99&lt;10),$XEV$9,$H99))))</f>
        <v>(5) MODERADO</v>
      </c>
      <c r="AB99" s="113">
        <v>15</v>
      </c>
      <c r="AC99" s="117" t="s">
        <v>108</v>
      </c>
      <c r="AD99" s="120">
        <v>2018</v>
      </c>
      <c r="AE99" s="120" t="s">
        <v>109</v>
      </c>
      <c r="AF99" s="120" t="s">
        <v>110</v>
      </c>
      <c r="AG99" s="95"/>
      <c r="AH99" s="95"/>
      <c r="AI99" s="95"/>
      <c r="AJ99" s="95"/>
    </row>
    <row r="100" spans="1:36" ht="56.25" customHeight="1" x14ac:dyDescent="0.25">
      <c r="A100" s="100"/>
      <c r="B100" s="99"/>
      <c r="C100" s="98"/>
      <c r="D100" s="98"/>
      <c r="E100" s="98"/>
      <c r="F100" s="124"/>
      <c r="G100" s="63"/>
      <c r="H100" s="134"/>
      <c r="K100" s="135"/>
      <c r="L100" s="147"/>
      <c r="M100" s="5" t="s">
        <v>7</v>
      </c>
      <c r="N100" s="3" t="s">
        <v>11</v>
      </c>
      <c r="V100" s="97"/>
      <c r="W100" s="110"/>
      <c r="Y100" s="112"/>
      <c r="AB100" s="114"/>
      <c r="AC100" s="118"/>
      <c r="AD100" s="121"/>
      <c r="AE100" s="120"/>
      <c r="AF100" s="120"/>
      <c r="AG100" s="95"/>
      <c r="AH100" s="95"/>
      <c r="AI100" s="95"/>
      <c r="AJ100" s="95"/>
    </row>
    <row r="101" spans="1:36" ht="51.75" customHeight="1" x14ac:dyDescent="0.25">
      <c r="A101" s="100"/>
      <c r="B101" s="99"/>
      <c r="C101" s="98"/>
      <c r="D101" s="98"/>
      <c r="E101" s="98"/>
      <c r="F101" s="124"/>
      <c r="G101" s="63"/>
      <c r="H101" s="134"/>
      <c r="K101" s="136" t="s">
        <v>88</v>
      </c>
      <c r="L101" s="147"/>
      <c r="M101" s="6" t="s">
        <v>3</v>
      </c>
      <c r="N101" s="3" t="s">
        <v>12</v>
      </c>
      <c r="V101" s="97"/>
      <c r="W101" s="110"/>
      <c r="Y101" s="112"/>
      <c r="AB101" s="115" t="s">
        <v>88</v>
      </c>
      <c r="AC101" s="118"/>
      <c r="AD101" s="121"/>
      <c r="AE101" s="120"/>
      <c r="AF101" s="120"/>
      <c r="AG101" s="95"/>
      <c r="AH101" s="95"/>
      <c r="AI101" s="95"/>
      <c r="AJ101" s="95"/>
    </row>
    <row r="102" spans="1:36" ht="71.25" customHeight="1" x14ac:dyDescent="0.25">
      <c r="A102" s="100"/>
      <c r="B102" s="99"/>
      <c r="C102" s="98"/>
      <c r="D102" s="98"/>
      <c r="E102" s="98"/>
      <c r="F102" s="124"/>
      <c r="G102" s="63"/>
      <c r="H102" s="134"/>
      <c r="K102" s="136"/>
      <c r="L102" s="147"/>
      <c r="M102" s="6" t="s">
        <v>4</v>
      </c>
      <c r="N102" s="3" t="s">
        <v>11</v>
      </c>
      <c r="V102" s="97"/>
      <c r="W102" s="110"/>
      <c r="Y102" s="112"/>
      <c r="AB102" s="115"/>
      <c r="AC102" s="118"/>
      <c r="AD102" s="121"/>
      <c r="AE102" s="120"/>
      <c r="AF102" s="120"/>
      <c r="AG102" s="95"/>
      <c r="AH102" s="95"/>
      <c r="AI102" s="95"/>
      <c r="AJ102" s="95"/>
    </row>
    <row r="103" spans="1:36" ht="76.5" customHeight="1" x14ac:dyDescent="0.25">
      <c r="A103" s="100"/>
      <c r="B103" s="99"/>
      <c r="C103" s="98"/>
      <c r="D103" s="98"/>
      <c r="E103" s="98"/>
      <c r="F103" s="124"/>
      <c r="G103" s="63"/>
      <c r="H103" s="134"/>
      <c r="K103" s="136"/>
      <c r="L103" s="147"/>
      <c r="M103" s="5" t="s">
        <v>30</v>
      </c>
      <c r="N103" s="3" t="s">
        <v>11</v>
      </c>
      <c r="V103" s="97"/>
      <c r="W103" s="110"/>
      <c r="Y103" s="112"/>
      <c r="AB103" s="115"/>
      <c r="AC103" s="118"/>
      <c r="AD103" s="121"/>
      <c r="AE103" s="120"/>
      <c r="AF103" s="120"/>
      <c r="AG103" s="95"/>
      <c r="AH103" s="95"/>
      <c r="AI103" s="95"/>
      <c r="AJ103" s="95"/>
    </row>
    <row r="104" spans="1:36" ht="81" customHeight="1" x14ac:dyDescent="0.25">
      <c r="A104" s="100"/>
      <c r="B104" s="99"/>
      <c r="C104" s="98"/>
      <c r="D104" s="98"/>
      <c r="E104" s="98"/>
      <c r="F104" s="124"/>
      <c r="G104" s="63"/>
      <c r="H104" s="134"/>
      <c r="K104" s="136"/>
      <c r="L104" s="147"/>
      <c r="M104" s="5" t="s">
        <v>5</v>
      </c>
      <c r="N104" s="3" t="s">
        <v>11</v>
      </c>
      <c r="V104" s="97"/>
      <c r="W104" s="110"/>
      <c r="Y104" s="112"/>
      <c r="AB104" s="115"/>
      <c r="AC104" s="118"/>
      <c r="AD104" s="121"/>
      <c r="AE104" s="120"/>
      <c r="AF104" s="120"/>
      <c r="AG104" s="95"/>
      <c r="AH104" s="95"/>
      <c r="AI104" s="95"/>
      <c r="AJ104" s="95"/>
    </row>
    <row r="105" spans="1:36" ht="63" customHeight="1" x14ac:dyDescent="0.25">
      <c r="A105" s="100"/>
      <c r="B105" s="99"/>
      <c r="C105" s="98"/>
      <c r="D105" s="98"/>
      <c r="E105" s="98"/>
      <c r="F105" s="124"/>
      <c r="G105" s="63"/>
      <c r="H105" s="134"/>
      <c r="K105" s="137"/>
      <c r="L105" s="148"/>
      <c r="M105" s="62" t="s">
        <v>29</v>
      </c>
      <c r="N105" s="3" t="s">
        <v>12</v>
      </c>
      <c r="V105" s="97"/>
      <c r="W105" s="110"/>
      <c r="Y105" s="112"/>
      <c r="AB105" s="116"/>
      <c r="AC105" s="119"/>
      <c r="AD105" s="122"/>
      <c r="AE105" s="123"/>
      <c r="AF105" s="123"/>
      <c r="AG105" s="108"/>
      <c r="AH105" s="108"/>
      <c r="AI105" s="108"/>
      <c r="AJ105" s="108"/>
    </row>
    <row r="106" spans="1:36" ht="66.75" customHeight="1" x14ac:dyDescent="0.25">
      <c r="A106" s="100"/>
      <c r="B106" s="99"/>
      <c r="C106" s="130" t="s">
        <v>111</v>
      </c>
      <c r="D106" s="98" t="s">
        <v>112</v>
      </c>
      <c r="E106" s="132" t="s">
        <v>113</v>
      </c>
      <c r="F106" s="124" t="s">
        <v>16</v>
      </c>
      <c r="G106" s="63"/>
      <c r="H106" s="134" t="s">
        <v>19</v>
      </c>
      <c r="K106" s="135">
        <v>80</v>
      </c>
      <c r="L106" s="118" t="s">
        <v>114</v>
      </c>
      <c r="M106" s="4" t="s">
        <v>6</v>
      </c>
      <c r="N106" s="3" t="s">
        <v>12</v>
      </c>
      <c r="V106" s="139" t="s">
        <v>9</v>
      </c>
      <c r="W106" s="140" t="str">
        <f>IF(AND($V106="PROBABILIDAD",$S106=1),$XEV$6,IF(AND($V106="PROBABILIDAD",$S106=2),$XEV$5,IF(AND($V106="PROBABILIDAD",$S106=3),$XEV$4,IF(AND($V106="PROBABILIDAD",$S106=4),$XEV$3,IF(AND($V106="PROBABILIDAD",$S106=5),$XEV$2,$F106)))))</f>
        <v>(4) PROBABLE</v>
      </c>
      <c r="X106" s="63"/>
      <c r="Y106" s="125" t="str">
        <f>IF(AND($V106="IMPACTO",$T106=18),$XEV$9,IF(AND($V106="IMPACTO",$T106=19),$XEW$9,IF(AND($V106="IMPACTO",$T106=20),$XEX$9,IF(AND($V106="IMPACTO",$T106&lt;10),$XEV$9,$H106))))</f>
        <v>Puntaje</v>
      </c>
      <c r="Z106" s="63"/>
      <c r="AA106" s="63"/>
      <c r="AB106" s="126">
        <v>40</v>
      </c>
      <c r="AC106" s="98" t="s">
        <v>116</v>
      </c>
      <c r="AD106" s="129">
        <v>2018</v>
      </c>
      <c r="AE106" s="120" t="s">
        <v>117</v>
      </c>
      <c r="AF106" s="120" t="s">
        <v>118</v>
      </c>
      <c r="AG106" s="95"/>
      <c r="AH106" s="95"/>
      <c r="AI106" s="95"/>
      <c r="AJ106" s="95"/>
    </row>
    <row r="107" spans="1:36" ht="57.75" customHeight="1" x14ac:dyDescent="0.25">
      <c r="A107" s="100"/>
      <c r="B107" s="99"/>
      <c r="C107" s="131"/>
      <c r="D107" s="98"/>
      <c r="E107" s="133"/>
      <c r="F107" s="124"/>
      <c r="G107" s="63"/>
      <c r="H107" s="134"/>
      <c r="K107" s="135"/>
      <c r="L107" s="138"/>
      <c r="M107" s="5" t="s">
        <v>7</v>
      </c>
      <c r="N107" s="3" t="s">
        <v>11</v>
      </c>
      <c r="V107" s="139"/>
      <c r="W107" s="140"/>
      <c r="X107" s="63"/>
      <c r="Y107" s="125"/>
      <c r="Z107" s="63"/>
      <c r="AA107" s="63"/>
      <c r="AB107" s="126"/>
      <c r="AC107" s="98"/>
      <c r="AD107" s="129"/>
      <c r="AE107" s="120"/>
      <c r="AF107" s="120"/>
      <c r="AG107" s="95"/>
      <c r="AH107" s="95"/>
      <c r="AI107" s="95"/>
      <c r="AJ107" s="95"/>
    </row>
    <row r="108" spans="1:36" ht="39" customHeight="1" x14ac:dyDescent="0.25">
      <c r="A108" s="100"/>
      <c r="B108" s="99"/>
      <c r="C108" s="131"/>
      <c r="D108" s="98"/>
      <c r="E108" s="133"/>
      <c r="F108" s="124"/>
      <c r="G108" s="63"/>
      <c r="H108" s="134"/>
      <c r="K108" s="136" t="s">
        <v>106</v>
      </c>
      <c r="L108" s="138"/>
      <c r="M108" s="6" t="s">
        <v>3</v>
      </c>
      <c r="N108" s="3" t="s">
        <v>12</v>
      </c>
      <c r="V108" s="139"/>
      <c r="W108" s="140"/>
      <c r="X108" s="63"/>
      <c r="Y108" s="125"/>
      <c r="Z108" s="63"/>
      <c r="AA108" s="63"/>
      <c r="AB108" s="127" t="s">
        <v>115</v>
      </c>
      <c r="AC108" s="98"/>
      <c r="AD108" s="129"/>
      <c r="AE108" s="120"/>
      <c r="AF108" s="120"/>
      <c r="AG108" s="95"/>
      <c r="AH108" s="95"/>
      <c r="AI108" s="95"/>
      <c r="AJ108" s="95"/>
    </row>
    <row r="109" spans="1:36" ht="44.25" customHeight="1" x14ac:dyDescent="0.25">
      <c r="A109" s="100"/>
      <c r="B109" s="99"/>
      <c r="C109" s="131"/>
      <c r="D109" s="98"/>
      <c r="E109" s="133"/>
      <c r="F109" s="124"/>
      <c r="G109" s="63"/>
      <c r="H109" s="134"/>
      <c r="K109" s="136"/>
      <c r="L109" s="138"/>
      <c r="M109" s="6" t="s">
        <v>4</v>
      </c>
      <c r="N109" s="3" t="s">
        <v>11</v>
      </c>
      <c r="V109" s="139"/>
      <c r="W109" s="140"/>
      <c r="X109" s="63"/>
      <c r="Y109" s="125"/>
      <c r="Z109" s="63"/>
      <c r="AA109" s="63"/>
      <c r="AB109" s="127"/>
      <c r="AC109" s="98"/>
      <c r="AD109" s="129"/>
      <c r="AE109" s="120"/>
      <c r="AF109" s="120"/>
      <c r="AG109" s="95"/>
      <c r="AH109" s="95"/>
      <c r="AI109" s="95"/>
      <c r="AJ109" s="95"/>
    </row>
    <row r="110" spans="1:36" ht="48" customHeight="1" x14ac:dyDescent="0.25">
      <c r="A110" s="100"/>
      <c r="B110" s="99"/>
      <c r="C110" s="131"/>
      <c r="D110" s="98"/>
      <c r="E110" s="133"/>
      <c r="F110" s="124"/>
      <c r="G110" s="63"/>
      <c r="H110" s="134"/>
      <c r="K110" s="136"/>
      <c r="L110" s="138"/>
      <c r="M110" s="5" t="s">
        <v>30</v>
      </c>
      <c r="N110" s="3" t="s">
        <v>11</v>
      </c>
      <c r="V110" s="139"/>
      <c r="W110" s="140"/>
      <c r="X110" s="63"/>
      <c r="Y110" s="125"/>
      <c r="Z110" s="63"/>
      <c r="AA110" s="63"/>
      <c r="AB110" s="127"/>
      <c r="AC110" s="98"/>
      <c r="AD110" s="129"/>
      <c r="AE110" s="120"/>
      <c r="AF110" s="120"/>
      <c r="AG110" s="95"/>
      <c r="AH110" s="95"/>
      <c r="AI110" s="95"/>
      <c r="AJ110" s="95"/>
    </row>
    <row r="111" spans="1:36" ht="47.25" customHeight="1" x14ac:dyDescent="0.25">
      <c r="A111" s="100"/>
      <c r="B111" s="99"/>
      <c r="C111" s="131"/>
      <c r="D111" s="98"/>
      <c r="E111" s="133"/>
      <c r="F111" s="124"/>
      <c r="G111" s="63"/>
      <c r="H111" s="134"/>
      <c r="K111" s="136"/>
      <c r="L111" s="138"/>
      <c r="M111" s="5" t="s">
        <v>5</v>
      </c>
      <c r="N111" s="3" t="s">
        <v>11</v>
      </c>
      <c r="V111" s="139"/>
      <c r="W111" s="140"/>
      <c r="X111" s="63"/>
      <c r="Y111" s="125"/>
      <c r="Z111" s="63"/>
      <c r="AA111" s="63"/>
      <c r="AB111" s="127"/>
      <c r="AC111" s="98"/>
      <c r="AD111" s="129"/>
      <c r="AE111" s="120"/>
      <c r="AF111" s="120"/>
      <c r="AG111" s="95"/>
      <c r="AH111" s="95"/>
      <c r="AI111" s="95"/>
      <c r="AJ111" s="95"/>
    </row>
    <row r="112" spans="1:36" ht="51" customHeight="1" x14ac:dyDescent="0.25">
      <c r="A112" s="100"/>
      <c r="B112" s="99"/>
      <c r="C112" s="131"/>
      <c r="D112" s="98"/>
      <c r="E112" s="133"/>
      <c r="F112" s="124"/>
      <c r="G112" s="63"/>
      <c r="H112" s="134"/>
      <c r="K112" s="137"/>
      <c r="L112" s="138"/>
      <c r="M112" s="62" t="s">
        <v>29</v>
      </c>
      <c r="N112" s="3" t="s">
        <v>11</v>
      </c>
      <c r="V112" s="139"/>
      <c r="W112" s="140"/>
      <c r="X112" s="63"/>
      <c r="Y112" s="125"/>
      <c r="Z112" s="63"/>
      <c r="AA112" s="63"/>
      <c r="AB112" s="128"/>
      <c r="AC112" s="98"/>
      <c r="AD112" s="129"/>
      <c r="AE112" s="120"/>
      <c r="AF112" s="120"/>
      <c r="AG112" s="95"/>
      <c r="AH112" s="95"/>
      <c r="AI112" s="95"/>
      <c r="AJ112" s="95"/>
    </row>
    <row r="113" spans="1:36" x14ac:dyDescent="0.25">
      <c r="A113" s="328" t="s">
        <v>51</v>
      </c>
      <c r="B113" s="328"/>
      <c r="C113" s="328"/>
      <c r="D113" s="328"/>
      <c r="E113" s="328"/>
      <c r="F113" s="328"/>
      <c r="G113" s="328"/>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row>
    <row r="114" spans="1:36" ht="18.75" x14ac:dyDescent="0.25">
      <c r="A114" s="329" t="s">
        <v>28</v>
      </c>
      <c r="B114" s="329"/>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330"/>
      <c r="AF114" s="330"/>
      <c r="AG114" s="330"/>
      <c r="AH114" s="330"/>
      <c r="AI114" s="330"/>
      <c r="AJ114" s="330"/>
    </row>
    <row r="115" spans="1:36" ht="22.5" customHeight="1" x14ac:dyDescent="0.25">
      <c r="A115" s="331" t="s">
        <v>46</v>
      </c>
      <c r="B115" s="331"/>
      <c r="C115" s="332"/>
      <c r="D115" s="304" t="s">
        <v>52</v>
      </c>
      <c r="E115" s="305"/>
      <c r="F115" s="305"/>
      <c r="G115" s="305"/>
      <c r="H115" s="305"/>
      <c r="I115" s="305"/>
      <c r="J115" s="305"/>
      <c r="K115" s="305"/>
      <c r="L115" s="305"/>
      <c r="M115" s="305"/>
      <c r="N115" s="305"/>
      <c r="O115" s="305"/>
      <c r="P115" s="305"/>
      <c r="Q115" s="305"/>
      <c r="R115" s="305"/>
      <c r="S115" s="305"/>
      <c r="T115" s="305"/>
      <c r="U115" s="305"/>
      <c r="V115" s="305"/>
      <c r="W115" s="305"/>
      <c r="X115" s="305"/>
      <c r="Y115" s="305"/>
      <c r="Z115" s="305"/>
      <c r="AA115" s="305"/>
      <c r="AB115" s="305"/>
      <c r="AC115" s="305"/>
      <c r="AD115" s="305"/>
      <c r="AE115" s="306" t="s">
        <v>47</v>
      </c>
      <c r="AF115" s="306"/>
      <c r="AG115" s="306"/>
      <c r="AH115" s="306" t="s">
        <v>26</v>
      </c>
      <c r="AI115" s="306"/>
      <c r="AJ115" s="306"/>
    </row>
    <row r="116" spans="1:36" ht="22.5" customHeight="1" x14ac:dyDescent="0.25">
      <c r="A116" s="307">
        <v>1</v>
      </c>
      <c r="B116" s="307"/>
      <c r="C116" s="308"/>
      <c r="D116" s="146" t="s">
        <v>89</v>
      </c>
      <c r="E116" s="309"/>
      <c r="F116" s="309"/>
      <c r="G116" s="309"/>
      <c r="H116" s="309"/>
      <c r="I116" s="309"/>
      <c r="J116" s="309"/>
      <c r="K116" s="309"/>
      <c r="L116" s="309"/>
      <c r="M116" s="309"/>
      <c r="N116" s="309"/>
      <c r="O116" s="309"/>
      <c r="P116" s="309"/>
      <c r="Q116" s="309"/>
      <c r="R116" s="309"/>
      <c r="S116" s="309"/>
      <c r="T116" s="309"/>
      <c r="U116" s="309"/>
      <c r="V116" s="309"/>
      <c r="W116" s="309"/>
      <c r="X116" s="309"/>
      <c r="Y116" s="309"/>
      <c r="Z116" s="309"/>
      <c r="AA116" s="309"/>
      <c r="AB116" s="309"/>
      <c r="AC116" s="309"/>
      <c r="AD116" s="309"/>
      <c r="AE116" s="310">
        <v>43131</v>
      </c>
      <c r="AF116" s="311"/>
      <c r="AG116" s="312"/>
      <c r="AH116" s="103" t="s">
        <v>90</v>
      </c>
      <c r="AI116" s="103"/>
      <c r="AJ116" s="103"/>
    </row>
    <row r="117" spans="1:36" ht="22.5" customHeight="1" x14ac:dyDescent="0.25">
      <c r="A117" s="311">
        <v>2</v>
      </c>
      <c r="B117" s="311"/>
      <c r="C117" s="312"/>
      <c r="D117" s="146" t="s">
        <v>162</v>
      </c>
      <c r="E117" s="309"/>
      <c r="F117" s="309"/>
      <c r="G117" s="309"/>
      <c r="H117" s="309"/>
      <c r="I117" s="309"/>
      <c r="J117" s="309"/>
      <c r="K117" s="309"/>
      <c r="L117" s="309"/>
      <c r="M117" s="309"/>
      <c r="N117" s="309"/>
      <c r="O117" s="309"/>
      <c r="P117" s="309"/>
      <c r="Q117" s="309"/>
      <c r="R117" s="309"/>
      <c r="S117" s="309"/>
      <c r="T117" s="309"/>
      <c r="U117" s="309"/>
      <c r="V117" s="309"/>
      <c r="W117" s="309"/>
      <c r="X117" s="309"/>
      <c r="Y117" s="309"/>
      <c r="Z117" s="309"/>
      <c r="AA117" s="309"/>
      <c r="AB117" s="309"/>
      <c r="AC117" s="309"/>
      <c r="AD117" s="309"/>
      <c r="AE117" s="319">
        <v>43217</v>
      </c>
      <c r="AF117" s="103"/>
      <c r="AG117" s="103"/>
      <c r="AH117" s="103" t="s">
        <v>90</v>
      </c>
      <c r="AI117" s="103"/>
      <c r="AJ117" s="103"/>
    </row>
    <row r="118" spans="1:36" x14ac:dyDescent="0.25">
      <c r="A118" s="311"/>
      <c r="B118" s="311"/>
      <c r="C118" s="312"/>
      <c r="D118" s="146"/>
      <c r="E118" s="309"/>
      <c r="F118" s="309"/>
      <c r="G118" s="309"/>
      <c r="H118" s="309"/>
      <c r="I118" s="309"/>
      <c r="J118" s="309"/>
      <c r="K118" s="309"/>
      <c r="L118" s="309"/>
      <c r="M118" s="309"/>
      <c r="N118" s="309"/>
      <c r="O118" s="309"/>
      <c r="P118" s="309"/>
      <c r="Q118" s="309"/>
      <c r="R118" s="309"/>
      <c r="S118" s="309"/>
      <c r="T118" s="309"/>
      <c r="U118" s="309"/>
      <c r="V118" s="309"/>
      <c r="W118" s="309"/>
      <c r="X118" s="309"/>
      <c r="Y118" s="309"/>
      <c r="Z118" s="309"/>
      <c r="AA118" s="309"/>
      <c r="AB118" s="309"/>
      <c r="AC118" s="309"/>
      <c r="AD118" s="309"/>
      <c r="AE118" s="103"/>
      <c r="AF118" s="103"/>
      <c r="AG118" s="103"/>
      <c r="AH118" s="103"/>
      <c r="AI118" s="103"/>
      <c r="AJ118" s="103"/>
    </row>
  </sheetData>
  <sheetProtection selectLockedCells="1"/>
  <mergeCells count="451">
    <mergeCell ref="B41:B61"/>
    <mergeCell ref="AG48:AG54"/>
    <mergeCell ref="AH48:AH54"/>
    <mergeCell ref="AI48:AI54"/>
    <mergeCell ref="AG55:AG61"/>
    <mergeCell ref="AH55:AH61"/>
    <mergeCell ref="AI55:AI61"/>
    <mergeCell ref="X55:X61"/>
    <mergeCell ref="Y55:Y61"/>
    <mergeCell ref="Z55:Z61"/>
    <mergeCell ref="AA55:AA61"/>
    <mergeCell ref="AB55:AB56"/>
    <mergeCell ref="AC55:AC61"/>
    <mergeCell ref="AD55:AD61"/>
    <mergeCell ref="AE55:AE61"/>
    <mergeCell ref="AF55:AF61"/>
    <mergeCell ref="AB57:AB61"/>
    <mergeCell ref="L55:L61"/>
    <mergeCell ref="P55:P61"/>
    <mergeCell ref="Q55:Q61"/>
    <mergeCell ref="R55:R61"/>
    <mergeCell ref="S55:S61"/>
    <mergeCell ref="T55:T61"/>
    <mergeCell ref="U55:U61"/>
    <mergeCell ref="V55:V61"/>
    <mergeCell ref="W55:W61"/>
    <mergeCell ref="C55:C61"/>
    <mergeCell ref="D55:D61"/>
    <mergeCell ref="E55:E61"/>
    <mergeCell ref="F55:F61"/>
    <mergeCell ref="G55:G61"/>
    <mergeCell ref="H55:H61"/>
    <mergeCell ref="I55:I61"/>
    <mergeCell ref="J55:J61"/>
    <mergeCell ref="K55:K56"/>
    <mergeCell ref="K57:K61"/>
    <mergeCell ref="AE48:AE54"/>
    <mergeCell ref="AF48:AF54"/>
    <mergeCell ref="K48:K49"/>
    <mergeCell ref="L48:L54"/>
    <mergeCell ref="P48:P54"/>
    <mergeCell ref="AB48:AB49"/>
    <mergeCell ref="AC48:AC54"/>
    <mergeCell ref="K50:K54"/>
    <mergeCell ref="AB50:AB54"/>
    <mergeCell ref="V48:V54"/>
    <mergeCell ref="W48:W54"/>
    <mergeCell ref="X48:X54"/>
    <mergeCell ref="Y48:Y54"/>
    <mergeCell ref="Z48:Z54"/>
    <mergeCell ref="AA48:AA54"/>
    <mergeCell ref="AD48:AD54"/>
    <mergeCell ref="A117:C117"/>
    <mergeCell ref="D117:AD117"/>
    <mergeCell ref="AE117:AG117"/>
    <mergeCell ref="AH117:AJ117"/>
    <mergeCell ref="A118:C118"/>
    <mergeCell ref="D118:AD118"/>
    <mergeCell ref="AE118:AG118"/>
    <mergeCell ref="AH118:AJ118"/>
    <mergeCell ref="C48:C54"/>
    <mergeCell ref="D48:D54"/>
    <mergeCell ref="E48:E54"/>
    <mergeCell ref="F48:F54"/>
    <mergeCell ref="G48:G54"/>
    <mergeCell ref="H48:H54"/>
    <mergeCell ref="I48:I54"/>
    <mergeCell ref="J48:J54"/>
    <mergeCell ref="Q48:Q54"/>
    <mergeCell ref="R48:R54"/>
    <mergeCell ref="S48:S54"/>
    <mergeCell ref="T48:T54"/>
    <mergeCell ref="U48:U54"/>
    <mergeCell ref="A113:AJ113"/>
    <mergeCell ref="A114:AJ114"/>
    <mergeCell ref="A115:C115"/>
    <mergeCell ref="D115:AD115"/>
    <mergeCell ref="AE115:AG115"/>
    <mergeCell ref="AH115:AJ115"/>
    <mergeCell ref="A116:C116"/>
    <mergeCell ref="D116:AD116"/>
    <mergeCell ref="AE116:AG116"/>
    <mergeCell ref="AH116:AJ116"/>
    <mergeCell ref="K80:K84"/>
    <mergeCell ref="AB80:AB84"/>
    <mergeCell ref="B92:B98"/>
    <mergeCell ref="C92:C98"/>
    <mergeCell ref="D92:D98"/>
    <mergeCell ref="E92:E98"/>
    <mergeCell ref="F92:F98"/>
    <mergeCell ref="G92:G98"/>
    <mergeCell ref="H92:H98"/>
    <mergeCell ref="AJ85:AJ91"/>
    <mergeCell ref="J87:J91"/>
    <mergeCell ref="J85:J86"/>
    <mergeCell ref="B85:B91"/>
    <mergeCell ref="C85:C91"/>
    <mergeCell ref="D85:D91"/>
    <mergeCell ref="E85:E91"/>
    <mergeCell ref="F85:F91"/>
    <mergeCell ref="AG78:AG84"/>
    <mergeCell ref="AH78:AH84"/>
    <mergeCell ref="AI78:AI84"/>
    <mergeCell ref="X78:X84"/>
    <mergeCell ref="Y78:Y84"/>
    <mergeCell ref="Z78:Z84"/>
    <mergeCell ref="AA78:AA84"/>
    <mergeCell ref="AB78:AB79"/>
    <mergeCell ref="AC78:AC84"/>
    <mergeCell ref="AD78:AD84"/>
    <mergeCell ref="AE78:AE84"/>
    <mergeCell ref="AF78:AF84"/>
    <mergeCell ref="C69:C77"/>
    <mergeCell ref="D69:D77"/>
    <mergeCell ref="E69:E77"/>
    <mergeCell ref="F69:F77"/>
    <mergeCell ref="AG62:AG68"/>
    <mergeCell ref="AH62:AH68"/>
    <mergeCell ref="AI62:AI68"/>
    <mergeCell ref="AH69:AH77"/>
    <mergeCell ref="AI69:AI77"/>
    <mergeCell ref="AD69:AD77"/>
    <mergeCell ref="AE69:AE77"/>
    <mergeCell ref="AF69:AF77"/>
    <mergeCell ref="AG69:AG77"/>
    <mergeCell ref="AF62:AF68"/>
    <mergeCell ref="AB64:AB68"/>
    <mergeCell ref="L78:L84"/>
    <mergeCell ref="P78:P84"/>
    <mergeCell ref="Q78:Q84"/>
    <mergeCell ref="R78:R84"/>
    <mergeCell ref="S78:S84"/>
    <mergeCell ref="T78:T84"/>
    <mergeCell ref="U78:U84"/>
    <mergeCell ref="V78:V84"/>
    <mergeCell ref="W78:W84"/>
    <mergeCell ref="C78:C84"/>
    <mergeCell ref="D78:D84"/>
    <mergeCell ref="E78:E84"/>
    <mergeCell ref="F78:F84"/>
    <mergeCell ref="G78:G84"/>
    <mergeCell ref="H78:H84"/>
    <mergeCell ref="I78:I84"/>
    <mergeCell ref="J78:J84"/>
    <mergeCell ref="K78:K79"/>
    <mergeCell ref="G69:G77"/>
    <mergeCell ref="H69:H77"/>
    <mergeCell ref="K69:K70"/>
    <mergeCell ref="L69:L77"/>
    <mergeCell ref="P69:P77"/>
    <mergeCell ref="Q69:Q77"/>
    <mergeCell ref="R69:R77"/>
    <mergeCell ref="S69:S77"/>
    <mergeCell ref="T69:T77"/>
    <mergeCell ref="K71:K77"/>
    <mergeCell ref="Y62:Y68"/>
    <mergeCell ref="Z62:Z68"/>
    <mergeCell ref="AA62:AA68"/>
    <mergeCell ref="AB62:AB63"/>
    <mergeCell ref="AC62:AC68"/>
    <mergeCell ref="AD62:AD68"/>
    <mergeCell ref="AE62:AE68"/>
    <mergeCell ref="U69:U77"/>
    <mergeCell ref="V69:V77"/>
    <mergeCell ref="W69:W77"/>
    <mergeCell ref="X69:X77"/>
    <mergeCell ref="Y69:Y77"/>
    <mergeCell ref="Z69:Z77"/>
    <mergeCell ref="AA69:AA77"/>
    <mergeCell ref="AB69:AB70"/>
    <mergeCell ref="AC69:AC77"/>
    <mergeCell ref="AB71:AB77"/>
    <mergeCell ref="A7:AJ7"/>
    <mergeCell ref="A8:B8"/>
    <mergeCell ref="C8:E8"/>
    <mergeCell ref="F8:AJ8"/>
    <mergeCell ref="AC13:AC19"/>
    <mergeCell ref="AC20:AC26"/>
    <mergeCell ref="AC27:AC33"/>
    <mergeCell ref="AC34:AC40"/>
    <mergeCell ref="M10:AF10"/>
    <mergeCell ref="F11:K11"/>
    <mergeCell ref="M11:M12"/>
    <mergeCell ref="N11:N12"/>
    <mergeCell ref="V11:V12"/>
    <mergeCell ref="W11:AB11"/>
    <mergeCell ref="AD11:AF11"/>
    <mergeCell ref="C13:C19"/>
    <mergeCell ref="D13:D19"/>
    <mergeCell ref="E13:E19"/>
    <mergeCell ref="F13:F19"/>
    <mergeCell ref="G13:G19"/>
    <mergeCell ref="S13:S19"/>
    <mergeCell ref="T13:T19"/>
    <mergeCell ref="U13:U19"/>
    <mergeCell ref="AJ13:AJ19"/>
    <mergeCell ref="K15:K19"/>
    <mergeCell ref="AB15:AB19"/>
    <mergeCell ref="AG13:AG19"/>
    <mergeCell ref="AH13:AH19"/>
    <mergeCell ref="AI13:AI19"/>
    <mergeCell ref="XEV8:XEW8"/>
    <mergeCell ref="A9:E9"/>
    <mergeCell ref="F9:AF9"/>
    <mergeCell ref="AG9:AG12"/>
    <mergeCell ref="AH9:AJ11"/>
    <mergeCell ref="XEV9:XEW9"/>
    <mergeCell ref="A10:A12"/>
    <mergeCell ref="C10:C12"/>
    <mergeCell ref="D10:D12"/>
    <mergeCell ref="B10:B12"/>
    <mergeCell ref="AC11:AC12"/>
    <mergeCell ref="E10:E12"/>
    <mergeCell ref="F10:K10"/>
    <mergeCell ref="L10:L12"/>
    <mergeCell ref="B13:B40"/>
    <mergeCell ref="C20:C26"/>
    <mergeCell ref="D20:D26"/>
    <mergeCell ref="E20:E26"/>
    <mergeCell ref="F20:F26"/>
    <mergeCell ref="G20:G26"/>
    <mergeCell ref="H20:H26"/>
    <mergeCell ref="AD13:AD19"/>
    <mergeCell ref="AE13:AE19"/>
    <mergeCell ref="AF13:AF19"/>
    <mergeCell ref="W13:W19"/>
    <mergeCell ref="X13:X19"/>
    <mergeCell ref="Y13:Y19"/>
    <mergeCell ref="Z13:Z19"/>
    <mergeCell ref="AA13:AA19"/>
    <mergeCell ref="AB13:AB14"/>
    <mergeCell ref="Q13:Q19"/>
    <mergeCell ref="V13:V19"/>
    <mergeCell ref="H13:H19"/>
    <mergeCell ref="I13:I19"/>
    <mergeCell ref="J13:J19"/>
    <mergeCell ref="K13:K14"/>
    <mergeCell ref="L13:L19"/>
    <mergeCell ref="P13:P19"/>
    <mergeCell ref="R13:R19"/>
    <mergeCell ref="AH20:AH26"/>
    <mergeCell ref="AI20:AI26"/>
    <mergeCell ref="AJ20:AJ26"/>
    <mergeCell ref="X20:X26"/>
    <mergeCell ref="Y20:Y26"/>
    <mergeCell ref="Z20:Z26"/>
    <mergeCell ref="AA20:AA26"/>
    <mergeCell ref="AB20:AB21"/>
    <mergeCell ref="AD20:AD26"/>
    <mergeCell ref="AB22:AB26"/>
    <mergeCell ref="C27:C33"/>
    <mergeCell ref="D27:D33"/>
    <mergeCell ref="E27:E33"/>
    <mergeCell ref="F27:F33"/>
    <mergeCell ref="G27:G33"/>
    <mergeCell ref="AE20:AE26"/>
    <mergeCell ref="AF20:AF26"/>
    <mergeCell ref="AG20:AG26"/>
    <mergeCell ref="R20:R26"/>
    <mergeCell ref="S20:S26"/>
    <mergeCell ref="T20:T26"/>
    <mergeCell ref="U20:U26"/>
    <mergeCell ref="V20:V26"/>
    <mergeCell ref="W20:W26"/>
    <mergeCell ref="I20:I26"/>
    <mergeCell ref="J20:J26"/>
    <mergeCell ref="K20:K21"/>
    <mergeCell ref="L20:L26"/>
    <mergeCell ref="P20:P26"/>
    <mergeCell ref="Q20:Q26"/>
    <mergeCell ref="K22:K26"/>
    <mergeCell ref="S27:S33"/>
    <mergeCell ref="T27:T33"/>
    <mergeCell ref="U27:U33"/>
    <mergeCell ref="V27:V33"/>
    <mergeCell ref="J34:J40"/>
    <mergeCell ref="H27:H33"/>
    <mergeCell ref="I27:I33"/>
    <mergeCell ref="J27:J33"/>
    <mergeCell ref="K27:K28"/>
    <mergeCell ref="L27:L33"/>
    <mergeCell ref="P27:P33"/>
    <mergeCell ref="AJ27:AJ33"/>
    <mergeCell ref="K29:K33"/>
    <mergeCell ref="AB29:AB33"/>
    <mergeCell ref="AF27:AF33"/>
    <mergeCell ref="AG27:AG33"/>
    <mergeCell ref="AH27:AH33"/>
    <mergeCell ref="AI27:AI33"/>
    <mergeCell ref="AH34:AH40"/>
    <mergeCell ref="AI34:AI40"/>
    <mergeCell ref="AJ34:AJ40"/>
    <mergeCell ref="Y34:Y40"/>
    <mergeCell ref="Z34:Z40"/>
    <mergeCell ref="AA34:AA40"/>
    <mergeCell ref="AB34:AB35"/>
    <mergeCell ref="AD34:AD40"/>
    <mergeCell ref="AB36:AB40"/>
    <mergeCell ref="C34:C40"/>
    <mergeCell ref="D34:D40"/>
    <mergeCell ref="E34:E40"/>
    <mergeCell ref="F34:F40"/>
    <mergeCell ref="G34:G40"/>
    <mergeCell ref="H34:H40"/>
    <mergeCell ref="AD27:AD33"/>
    <mergeCell ref="AE27:AE33"/>
    <mergeCell ref="W27:W33"/>
    <mergeCell ref="X27:X33"/>
    <mergeCell ref="Y27:Y33"/>
    <mergeCell ref="Z27:Z33"/>
    <mergeCell ref="AA27:AA33"/>
    <mergeCell ref="AB27:AB28"/>
    <mergeCell ref="Q27:Q33"/>
    <mergeCell ref="R27:R33"/>
    <mergeCell ref="R34:R40"/>
    <mergeCell ref="S34:S40"/>
    <mergeCell ref="T34:T40"/>
    <mergeCell ref="U34:U40"/>
    <mergeCell ref="V34:V40"/>
    <mergeCell ref="W34:W40"/>
    <mergeCell ref="I34:I40"/>
    <mergeCell ref="X34:X40"/>
    <mergeCell ref="K34:K35"/>
    <mergeCell ref="L34:L40"/>
    <mergeCell ref="P34:P40"/>
    <mergeCell ref="Q34:Q40"/>
    <mergeCell ref="K36:K40"/>
    <mergeCell ref="AE34:AE40"/>
    <mergeCell ref="AF34:AF40"/>
    <mergeCell ref="AG34:AG40"/>
    <mergeCell ref="AI85:AI91"/>
    <mergeCell ref="AB85:AB86"/>
    <mergeCell ref="AB87:AB91"/>
    <mergeCell ref="AE85:AE91"/>
    <mergeCell ref="AF85:AF91"/>
    <mergeCell ref="AG85:AG91"/>
    <mergeCell ref="AH85:AH91"/>
    <mergeCell ref="K85:K86"/>
    <mergeCell ref="K87:K91"/>
    <mergeCell ref="L85:L91"/>
    <mergeCell ref="V85:V91"/>
    <mergeCell ref="W85:W91"/>
    <mergeCell ref="X85:X91"/>
    <mergeCell ref="Y85:Y91"/>
    <mergeCell ref="AC85:AC91"/>
    <mergeCell ref="AD85:AD91"/>
    <mergeCell ref="AJ99:AJ105"/>
    <mergeCell ref="G85:G91"/>
    <mergeCell ref="H85:H91"/>
    <mergeCell ref="I85:I91"/>
    <mergeCell ref="AD92:AD98"/>
    <mergeCell ref="AE92:AE98"/>
    <mergeCell ref="AF92:AF98"/>
    <mergeCell ref="AG92:AG98"/>
    <mergeCell ref="AH92:AH98"/>
    <mergeCell ref="AB92:AB93"/>
    <mergeCell ref="AB94:AB98"/>
    <mergeCell ref="V92:V98"/>
    <mergeCell ref="W92:W98"/>
    <mergeCell ref="X92:X98"/>
    <mergeCell ref="Y92:Y98"/>
    <mergeCell ref="AJ92:AJ98"/>
    <mergeCell ref="C41:C47"/>
    <mergeCell ref="D41:D47"/>
    <mergeCell ref="E41:E47"/>
    <mergeCell ref="F41:F47"/>
    <mergeCell ref="H41:H47"/>
    <mergeCell ref="K41:K42"/>
    <mergeCell ref="K43:K47"/>
    <mergeCell ref="L41:L47"/>
    <mergeCell ref="V41:V47"/>
    <mergeCell ref="W41:W47"/>
    <mergeCell ref="Y41:Y47"/>
    <mergeCell ref="AB41:AB42"/>
    <mergeCell ref="AB43:AB47"/>
    <mergeCell ref="C62:C68"/>
    <mergeCell ref="D62:D68"/>
    <mergeCell ref="E62:E68"/>
    <mergeCell ref="F62:F68"/>
    <mergeCell ref="G62:G68"/>
    <mergeCell ref="H62:H68"/>
    <mergeCell ref="I62:I68"/>
    <mergeCell ref="J62:J68"/>
    <mergeCell ref="K62:K63"/>
    <mergeCell ref="L62:L68"/>
    <mergeCell ref="B62:B84"/>
    <mergeCell ref="AH41:AH47"/>
    <mergeCell ref="AI41:AI47"/>
    <mergeCell ref="K92:K93"/>
    <mergeCell ref="K94:K98"/>
    <mergeCell ref="L92:L98"/>
    <mergeCell ref="AC92:AC98"/>
    <mergeCell ref="AH99:AH105"/>
    <mergeCell ref="AI99:AI105"/>
    <mergeCell ref="H99:H105"/>
    <mergeCell ref="K99:K100"/>
    <mergeCell ref="K101:K105"/>
    <mergeCell ref="L99:L105"/>
    <mergeCell ref="AI92:AI98"/>
    <mergeCell ref="K64:K68"/>
    <mergeCell ref="P62:P68"/>
    <mergeCell ref="Q62:Q68"/>
    <mergeCell ref="R62:R68"/>
    <mergeCell ref="S62:S68"/>
    <mergeCell ref="T62:T68"/>
    <mergeCell ref="U62:U68"/>
    <mergeCell ref="V62:V68"/>
    <mergeCell ref="W62:W68"/>
    <mergeCell ref="X62:X68"/>
    <mergeCell ref="C106:C112"/>
    <mergeCell ref="E106:E112"/>
    <mergeCell ref="F106:F112"/>
    <mergeCell ref="H106:H112"/>
    <mergeCell ref="K106:K107"/>
    <mergeCell ref="K108:K112"/>
    <mergeCell ref="L106:L112"/>
    <mergeCell ref="V106:V112"/>
    <mergeCell ref="W106:W112"/>
    <mergeCell ref="Y106:Y112"/>
    <mergeCell ref="AB106:AB107"/>
    <mergeCell ref="AB108:AB112"/>
    <mergeCell ref="AC106:AC112"/>
    <mergeCell ref="AD106:AD112"/>
    <mergeCell ref="AE106:AE112"/>
    <mergeCell ref="AF106:AF112"/>
    <mergeCell ref="AG106:AG112"/>
    <mergeCell ref="AH106:AH112"/>
    <mergeCell ref="AI106:AI112"/>
    <mergeCell ref="AJ106:AJ112"/>
    <mergeCell ref="V99:V105"/>
    <mergeCell ref="D106:D112"/>
    <mergeCell ref="B99:B112"/>
    <mergeCell ref="A13:A112"/>
    <mergeCell ref="AG41:AG47"/>
    <mergeCell ref="AF41:AF47"/>
    <mergeCell ref="AE41:AE47"/>
    <mergeCell ref="AD41:AD47"/>
    <mergeCell ref="AC41:AC47"/>
    <mergeCell ref="AG99:AG105"/>
    <mergeCell ref="W99:W105"/>
    <mergeCell ref="Y99:Y105"/>
    <mergeCell ref="AB99:AB100"/>
    <mergeCell ref="AB101:AB105"/>
    <mergeCell ref="AC99:AC105"/>
    <mergeCell ref="AD99:AD105"/>
    <mergeCell ref="AE99:AE105"/>
    <mergeCell ref="AF99:AF105"/>
    <mergeCell ref="C99:C105"/>
    <mergeCell ref="D99:D105"/>
    <mergeCell ref="E99:E105"/>
    <mergeCell ref="F99:F105"/>
  </mergeCells>
  <conditionalFormatting sqref="K13:K19">
    <cfRule type="expression" dxfId="103" priority="253">
      <formula>$K$15="BAJA"</formula>
    </cfRule>
    <cfRule type="expression" dxfId="102" priority="254">
      <formula>$K$15="MODERADA"</formula>
    </cfRule>
    <cfRule type="expression" dxfId="101" priority="255">
      <formula>$K$15="ALTA"</formula>
    </cfRule>
    <cfRule type="expression" dxfId="100" priority="256">
      <formula>$K$15="EXTREMA"</formula>
    </cfRule>
  </conditionalFormatting>
  <conditionalFormatting sqref="AB13:AB19">
    <cfRule type="expression" dxfId="99" priority="249">
      <formula>$AB$15="MODERADA"</formula>
    </cfRule>
    <cfRule type="expression" dxfId="98" priority="250">
      <formula>$AB$15="EXTREMA"</formula>
    </cfRule>
    <cfRule type="expression" dxfId="97" priority="251">
      <formula>$AB$15="ALTA"</formula>
    </cfRule>
    <cfRule type="expression" dxfId="96" priority="252">
      <formula>$AB$15="BAJA"</formula>
    </cfRule>
  </conditionalFormatting>
  <conditionalFormatting sqref="AB20:AB26">
    <cfRule type="expression" dxfId="95" priority="245">
      <formula>$AB$22="MODERADA"</formula>
    </cfRule>
    <cfRule type="expression" dxfId="94" priority="246">
      <formula>$AB$22="EXTREMA"</formula>
    </cfRule>
    <cfRule type="expression" dxfId="93" priority="247">
      <formula>$AB$22="ALTA"</formula>
    </cfRule>
    <cfRule type="expression" dxfId="92" priority="248">
      <formula>$AB$22="BAJA"</formula>
    </cfRule>
  </conditionalFormatting>
  <conditionalFormatting sqref="K20 K22 K85 K87">
    <cfRule type="expression" dxfId="91" priority="241">
      <formula>$K$22="BAJA"</formula>
    </cfRule>
    <cfRule type="expression" dxfId="90" priority="242">
      <formula>$K$22="MODERADA"</formula>
    </cfRule>
    <cfRule type="expression" dxfId="89" priority="243">
      <formula>$K$22="ALTA"</formula>
    </cfRule>
    <cfRule type="expression" dxfId="88" priority="244">
      <formula>$K$22="EXTREMA"</formula>
    </cfRule>
  </conditionalFormatting>
  <conditionalFormatting sqref="K27 K29">
    <cfRule type="expression" dxfId="87" priority="233">
      <formula>$K$29="BAJA"</formula>
    </cfRule>
    <cfRule type="expression" dxfId="86" priority="234">
      <formula>$K$29="MODERADA"</formula>
    </cfRule>
    <cfRule type="expression" dxfId="85" priority="235">
      <formula>$K$29="ALTA"</formula>
    </cfRule>
    <cfRule type="expression" dxfId="84" priority="236">
      <formula>$K$29="EXTREMA"</formula>
    </cfRule>
  </conditionalFormatting>
  <conditionalFormatting sqref="AB27:AB40 AB85:AB91">
    <cfRule type="expression" dxfId="83" priority="229">
      <formula>$AB$36="MODERADA"</formula>
    </cfRule>
    <cfRule type="expression" dxfId="82" priority="230">
      <formula>$AB$36="EXTREMA"</formula>
    </cfRule>
    <cfRule type="expression" dxfId="81" priority="231">
      <formula>$AB$36="ALTA"</formula>
    </cfRule>
    <cfRule type="expression" dxfId="80" priority="232">
      <formula>$AB$36="BAJA"</formula>
    </cfRule>
  </conditionalFormatting>
  <conditionalFormatting sqref="K34 K36">
    <cfRule type="expression" dxfId="79" priority="225">
      <formula>$K$36="BAJA"</formula>
    </cfRule>
    <cfRule type="expression" dxfId="78" priority="226">
      <formula>$K$36="MODERADA"</formula>
    </cfRule>
    <cfRule type="expression" dxfId="77" priority="227">
      <formula>$K$36="ALTA"</formula>
    </cfRule>
    <cfRule type="expression" dxfId="76" priority="228">
      <formula>$K$36="EXTREMA"</formula>
    </cfRule>
  </conditionalFormatting>
  <conditionalFormatting sqref="J85:J91">
    <cfRule type="expression" dxfId="75" priority="213">
      <formula>$J$14="BAJA"</formula>
    </cfRule>
    <cfRule type="expression" dxfId="74" priority="214">
      <formula>$J$14="MODERADA"</formula>
    </cfRule>
    <cfRule type="expression" dxfId="73" priority="215">
      <formula>$J$14="ALTA"</formula>
    </cfRule>
    <cfRule type="expression" dxfId="72" priority="216">
      <formula>$J$14="EXTREMA"</formula>
    </cfRule>
  </conditionalFormatting>
  <conditionalFormatting sqref="K92:K98">
    <cfRule type="expression" dxfId="71" priority="161">
      <formula>$K$15="BAJA"</formula>
    </cfRule>
    <cfRule type="expression" dxfId="70" priority="162">
      <formula>$K$15="MODERADA"</formula>
    </cfRule>
    <cfRule type="expression" dxfId="69" priority="163">
      <formula>$K$15="ALTA"</formula>
    </cfRule>
    <cfRule type="expression" dxfId="68" priority="164">
      <formula>$K$15="EXTREMA"</formula>
    </cfRule>
  </conditionalFormatting>
  <conditionalFormatting sqref="AB92:AB98">
    <cfRule type="expression" dxfId="67" priority="157">
      <formula>$AB$22="MODERADA"</formula>
    </cfRule>
    <cfRule type="expression" dxfId="66" priority="158">
      <formula>$AB$22="EXTREMA"</formula>
    </cfRule>
    <cfRule type="expression" dxfId="65" priority="159">
      <formula>$AB$22="ALTA"</formula>
    </cfRule>
    <cfRule type="expression" dxfId="64" priority="160">
      <formula>$AB$22="BAJA"</formula>
    </cfRule>
  </conditionalFormatting>
  <conditionalFormatting sqref="AB41:AB47">
    <cfRule type="expression" dxfId="63" priority="141">
      <formula>$AB$36="MODERADA"</formula>
    </cfRule>
    <cfRule type="expression" dxfId="62" priority="142">
      <formula>$AB$36="EXTREMA"</formula>
    </cfRule>
    <cfRule type="expression" dxfId="61" priority="143">
      <formula>$AB$36="ALTA"</formula>
    </cfRule>
    <cfRule type="expression" dxfId="60" priority="144">
      <formula>$AB$36="BAJA"</formula>
    </cfRule>
  </conditionalFormatting>
  <conditionalFormatting sqref="K41 K43">
    <cfRule type="expression" dxfId="59" priority="137">
      <formula>$K$22="BAJA"</formula>
    </cfRule>
    <cfRule type="expression" dxfId="58" priority="138">
      <formula>$K$22="MODERADA"</formula>
    </cfRule>
    <cfRule type="expression" dxfId="57" priority="139">
      <formula>$K$22="ALTA"</formula>
    </cfRule>
    <cfRule type="expression" dxfId="56" priority="140">
      <formula>$K$22="EXTREMA"</formula>
    </cfRule>
  </conditionalFormatting>
  <conditionalFormatting sqref="K99 K101">
    <cfRule type="expression" dxfId="55" priority="129">
      <formula>$K$22="BAJA"</formula>
    </cfRule>
    <cfRule type="expression" dxfId="54" priority="130">
      <formula>$K$22="MODERADA"</formula>
    </cfRule>
    <cfRule type="expression" dxfId="53" priority="131">
      <formula>$K$22="ALTA"</formula>
    </cfRule>
    <cfRule type="expression" dxfId="52" priority="132">
      <formula>$K$22="EXTREMA"</formula>
    </cfRule>
  </conditionalFormatting>
  <conditionalFormatting sqref="AB99:AB105">
    <cfRule type="expression" dxfId="51" priority="121">
      <formula>$AB$22="MODERADA"</formula>
    </cfRule>
    <cfRule type="expression" dxfId="50" priority="122">
      <formula>$AB$22="EXTREMA"</formula>
    </cfRule>
    <cfRule type="expression" dxfId="49" priority="123">
      <formula>$AB$22="ALTA"</formula>
    </cfRule>
    <cfRule type="expression" dxfId="48" priority="124">
      <formula>$AB$22="BAJA"</formula>
    </cfRule>
  </conditionalFormatting>
  <conditionalFormatting sqref="K106:K112">
    <cfRule type="expression" dxfId="47" priority="113">
      <formula>$K$15="BAJA"</formula>
    </cfRule>
    <cfRule type="expression" dxfId="46" priority="114">
      <formula>$K$15="MODERADA"</formula>
    </cfRule>
    <cfRule type="expression" dxfId="45" priority="115">
      <formula>$K$15="ALTA"</formula>
    </cfRule>
    <cfRule type="expression" dxfId="44" priority="116">
      <formula>$K$15="EXTREMA"</formula>
    </cfRule>
  </conditionalFormatting>
  <conditionalFormatting sqref="K62:K68">
    <cfRule type="expression" dxfId="43" priority="77">
      <formula>$K$15="BAJA"</formula>
    </cfRule>
    <cfRule type="expression" dxfId="42" priority="78">
      <formula>$K$15="MODERADA"</formula>
    </cfRule>
    <cfRule type="expression" dxfId="41" priority="79">
      <formula>$K$15="ALTA"</formula>
    </cfRule>
    <cfRule type="expression" dxfId="40" priority="80">
      <formula>$K$15="EXTREMA"</formula>
    </cfRule>
  </conditionalFormatting>
  <conditionalFormatting sqref="AB62:AB68">
    <cfRule type="expression" dxfId="39" priority="73">
      <formula>$AB$15="MODERADA"</formula>
    </cfRule>
    <cfRule type="expression" dxfId="38" priority="74">
      <formula>$AB$15="EXTREMA"</formula>
    </cfRule>
    <cfRule type="expression" dxfId="37" priority="75">
      <formula>$AB$15="ALTA"</formula>
    </cfRule>
    <cfRule type="expression" dxfId="36" priority="76">
      <formula>$AB$15="BAJA"</formula>
    </cfRule>
  </conditionalFormatting>
  <conditionalFormatting sqref="K69 K71">
    <cfRule type="expression" dxfId="35" priority="65">
      <formula>$K$22="BAJA"</formula>
    </cfRule>
    <cfRule type="expression" dxfId="34" priority="66">
      <formula>$K$22="MODERADA"</formula>
    </cfRule>
    <cfRule type="expression" dxfId="33" priority="67">
      <formula>$K$22="ALTA"</formula>
    </cfRule>
    <cfRule type="expression" dxfId="32" priority="68">
      <formula>$K$22="EXTREMA"</formula>
    </cfRule>
  </conditionalFormatting>
  <conditionalFormatting sqref="AB69:AB77">
    <cfRule type="expression" dxfId="31" priority="61">
      <formula>$AB$22="MODERADA"</formula>
    </cfRule>
    <cfRule type="expression" dxfId="30" priority="62">
      <formula>$AB$22="EXTREMA"</formula>
    </cfRule>
    <cfRule type="expression" dxfId="29" priority="63">
      <formula>$AB$22="ALTA"</formula>
    </cfRule>
    <cfRule type="expression" dxfId="28" priority="64">
      <formula>$AB$22="BAJA"</formula>
    </cfRule>
  </conditionalFormatting>
  <conditionalFormatting sqref="AB106 AB108">
    <cfRule type="expression" dxfId="27" priority="41">
      <formula>$K$28="BAJA"</formula>
    </cfRule>
    <cfRule type="expression" dxfId="26" priority="42">
      <formula>$K$28="MODERADA"</formula>
    </cfRule>
    <cfRule type="expression" dxfId="25" priority="43">
      <formula>$K$28="ALTA"</formula>
    </cfRule>
    <cfRule type="expression" dxfId="24" priority="44">
      <formula>$K$28="EXTREMA"</formula>
    </cfRule>
  </conditionalFormatting>
  <conditionalFormatting sqref="K78 K80">
    <cfRule type="expression" dxfId="23" priority="49">
      <formula>$K$28="BAJA"</formula>
    </cfRule>
    <cfRule type="expression" dxfId="22" priority="50">
      <formula>$K$28="MODERADA"</formula>
    </cfRule>
    <cfRule type="expression" dxfId="21" priority="51">
      <formula>$K$28="ALTA"</formula>
    </cfRule>
    <cfRule type="expression" dxfId="20" priority="52">
      <formula>$K$28="EXTREMA"</formula>
    </cfRule>
  </conditionalFormatting>
  <conditionalFormatting sqref="AB78 AB80">
    <cfRule type="expression" dxfId="19" priority="45">
      <formula>$K$28="BAJA"</formula>
    </cfRule>
    <cfRule type="expression" dxfId="18" priority="46">
      <formula>$K$28="MODERADA"</formula>
    </cfRule>
    <cfRule type="expression" dxfId="17" priority="47">
      <formula>$K$28="ALTA"</formula>
    </cfRule>
    <cfRule type="expression" dxfId="16" priority="48">
      <formula>$K$28="EXTREMA"</formula>
    </cfRule>
  </conditionalFormatting>
  <conditionalFormatting sqref="K48 K50">
    <cfRule type="expression" dxfId="15" priority="13">
      <formula>$K$36="BAJA"</formula>
    </cfRule>
    <cfRule type="expression" dxfId="14" priority="14">
      <formula>$K$36="MODERADA"</formula>
    </cfRule>
    <cfRule type="expression" dxfId="13" priority="15">
      <formula>$K$36="ALTA"</formula>
    </cfRule>
    <cfRule type="expression" dxfId="12" priority="16">
      <formula>$K$36="EXTREMA"</formula>
    </cfRule>
  </conditionalFormatting>
  <conditionalFormatting sqref="AB48:AB54">
    <cfRule type="expression" dxfId="11" priority="9">
      <formula>$AB$36="MODERADA"</formula>
    </cfRule>
    <cfRule type="expression" dxfId="10" priority="10">
      <formula>$AB$36="EXTREMA"</formula>
    </cfRule>
    <cfRule type="expression" dxfId="9" priority="11">
      <formula>$AB$36="ALTA"</formula>
    </cfRule>
    <cfRule type="expression" dxfId="8" priority="12">
      <formula>$AB$36="BAJA"</formula>
    </cfRule>
  </conditionalFormatting>
  <conditionalFormatting sqref="AB55:AB61">
    <cfRule type="expression" dxfId="7" priority="5">
      <formula>$AB$36="MODERADA"</formula>
    </cfRule>
    <cfRule type="expression" dxfId="6" priority="6">
      <formula>$AB$36="EXTREMA"</formula>
    </cfRule>
    <cfRule type="expression" dxfId="5" priority="7">
      <formula>$AB$36="ALTA"</formula>
    </cfRule>
    <cfRule type="expression" dxfId="4" priority="8">
      <formula>$AB$36="BAJA"</formula>
    </cfRule>
  </conditionalFormatting>
  <conditionalFormatting sqref="K55 K57">
    <cfRule type="expression" dxfId="3" priority="1">
      <formula>$K$28="BAJA"</formula>
    </cfRule>
    <cfRule type="expression" dxfId="2" priority="2">
      <formula>$K$28="MODERADA"</formula>
    </cfRule>
    <cfRule type="expression" dxfId="1" priority="3">
      <formula>$K$28="ALTA"</formula>
    </cfRule>
    <cfRule type="expression" dxfId="0" priority="4">
      <formula>$K$28="EXTREMA"</formula>
    </cfRule>
  </conditionalFormatting>
  <dataValidations count="19">
    <dataValidation type="list" allowBlank="1" showInputMessage="1" showErrorMessage="1" sqref="N13:N40">
      <formula1>$XEV$12:$XEW$12</formula1>
    </dataValidation>
    <dataValidation type="list" allowBlank="1" showInputMessage="1" showErrorMessage="1" sqref="H13:H40">
      <formula1>$XEV$10:$XEX$10</formula1>
    </dataValidation>
    <dataValidation type="list" allowBlank="1" showInputMessage="1" showErrorMessage="1" sqref="F13:F40 F99:F112 F48:F61">
      <formula1>$XEV$2:$XEV$6</formula1>
    </dataValidation>
    <dataValidation type="list" allowBlank="1" showInputMessage="1" showErrorMessage="1" sqref="V13:V40 V85">
      <formula1>$XEX$12:$XFD$12</formula1>
    </dataValidation>
    <dataValidation type="list" allowBlank="1" showInputMessage="1" showErrorMessage="1" sqref="H85:H98">
      <formula1>$XET$9:$XEV$9</formula1>
    </dataValidation>
    <dataValidation type="list" allowBlank="1" showInputMessage="1" showErrorMessage="1" sqref="F85:F98">
      <formula1>$XET$2:$XET$6</formula1>
    </dataValidation>
    <dataValidation type="list" allowBlank="1" showInputMessage="1" showErrorMessage="1" sqref="N85:N98">
      <formula1>$XET$11:$XEU$11</formula1>
    </dataValidation>
    <dataValidation type="list" allowBlank="1" showInputMessage="1" showErrorMessage="1" sqref="V92:V98">
      <formula1>$XEV$11:$XFD$11</formula1>
    </dataValidation>
    <dataValidation type="list" allowBlank="1" showInputMessage="1" showErrorMessage="1" sqref="F41:F47 H41:H47">
      <formula1>#REF!</formula1>
    </dataValidation>
    <dataValidation type="list" allowBlank="1" showInputMessage="1" showErrorMessage="1" sqref="N41:N47">
      <formula1>$KR$11:$KS$11</formula1>
    </dataValidation>
    <dataValidation type="list" allowBlank="1" showInputMessage="1" showErrorMessage="1" sqref="V41:V47">
      <formula1>$KT$11:$XFD$11</formula1>
    </dataValidation>
    <dataValidation type="list" allowBlank="1" showInputMessage="1" showErrorMessage="1" sqref="H99:H112 H48:H61">
      <formula1>$XEV$9:$XEX$9</formula1>
    </dataValidation>
    <dataValidation type="list" allowBlank="1" showInputMessage="1" showErrorMessage="1" sqref="N99:N112 N48:N61">
      <formula1>$XEV$11:$XEW$11</formula1>
    </dataValidation>
    <dataValidation type="list" allowBlank="1" showInputMessage="1" showErrorMessage="1" sqref="V99:V112 V48:V61">
      <formula1>$XEX$11:$XFD$11</formula1>
    </dataValidation>
    <dataValidation type="list" allowBlank="1" showInputMessage="1" showErrorMessage="1" sqref="F62:F84">
      <formula1>$FF$2:$FF$6</formula1>
    </dataValidation>
    <dataValidation type="list" allowBlank="1" showInputMessage="1" showErrorMessage="1" sqref="H62:H84">
      <formula1>$FF$9:$FH$9</formula1>
    </dataValidation>
    <dataValidation type="list" allowBlank="1" showInputMessage="1" showErrorMessage="1" sqref="V62:V68">
      <formula1>$FH$11:$XFD$11</formula1>
    </dataValidation>
    <dataValidation type="list" allowBlank="1" showInputMessage="1" showErrorMessage="1" sqref="N62:N84">
      <formula1>$FF$11:$FG$11</formula1>
    </dataValidation>
    <dataValidation type="list" allowBlank="1" showInputMessage="1" showErrorMessage="1" sqref="V69:V84">
      <formula1>#REF!</formula1>
    </dataValidation>
  </dataValidations>
  <printOptions horizontalCentered="1"/>
  <pageMargins left="0" right="0" top="0.39370078740157483" bottom="0.51181102362204722" header="0.31496062992125984" footer="0.31496062992125984"/>
  <pageSetup scale="31" orientation="landscape" r:id="rId1"/>
  <colBreaks count="1" manualBreakCount="1">
    <brk id="35" max="117"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
  <sheetViews>
    <sheetView workbookViewId="0">
      <selection sqref="A1:AJ6"/>
    </sheetView>
  </sheetViews>
  <sheetFormatPr baseColWidth="10" defaultRowHeight="15" x14ac:dyDescent="0.25"/>
  <sheetData>
    <row r="1" spans="1:36" s="1" customFormat="1" x14ac:dyDescent="0.25">
      <c r="A1" s="328" t="s">
        <v>51</v>
      </c>
      <c r="B1" s="328"/>
      <c r="C1" s="328"/>
      <c r="D1" s="328"/>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row>
    <row r="2" spans="1:36" s="1" customFormat="1" ht="21.75" customHeight="1" x14ac:dyDescent="0.25">
      <c r="A2" s="329" t="s">
        <v>28</v>
      </c>
      <c r="B2" s="329"/>
      <c r="C2" s="330"/>
      <c r="D2" s="330"/>
      <c r="E2" s="330"/>
      <c r="F2" s="330"/>
      <c r="G2" s="330"/>
      <c r="H2" s="330"/>
      <c r="I2" s="330"/>
      <c r="J2" s="330"/>
      <c r="K2" s="330"/>
      <c r="L2" s="330"/>
      <c r="M2" s="330"/>
      <c r="N2" s="330"/>
      <c r="O2" s="330"/>
      <c r="P2" s="330"/>
      <c r="Q2" s="330"/>
      <c r="R2" s="330"/>
      <c r="S2" s="330"/>
      <c r="T2" s="330"/>
      <c r="U2" s="330"/>
      <c r="V2" s="330"/>
      <c r="W2" s="330"/>
      <c r="X2" s="330"/>
      <c r="Y2" s="330"/>
      <c r="Z2" s="330"/>
      <c r="AA2" s="330"/>
      <c r="AB2" s="330"/>
      <c r="AC2" s="330"/>
      <c r="AD2" s="330"/>
      <c r="AE2" s="330"/>
      <c r="AF2" s="330"/>
      <c r="AG2" s="330"/>
      <c r="AH2" s="330"/>
      <c r="AI2" s="330"/>
      <c r="AJ2" s="330"/>
    </row>
    <row r="3" spans="1:36" s="1" customFormat="1" ht="27.75" customHeight="1" x14ac:dyDescent="0.25">
      <c r="A3" s="331" t="s">
        <v>46</v>
      </c>
      <c r="B3" s="331"/>
      <c r="C3" s="332"/>
      <c r="D3" s="304" t="s">
        <v>52</v>
      </c>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05"/>
      <c r="AE3" s="306" t="s">
        <v>47</v>
      </c>
      <c r="AF3" s="306"/>
      <c r="AG3" s="306"/>
      <c r="AH3" s="306" t="s">
        <v>26</v>
      </c>
      <c r="AI3" s="306"/>
      <c r="AJ3" s="306"/>
    </row>
    <row r="4" spans="1:36" s="9" customFormat="1" ht="14.25" customHeight="1" x14ac:dyDescent="0.25">
      <c r="A4" s="307">
        <v>1</v>
      </c>
      <c r="B4" s="307"/>
      <c r="C4" s="308"/>
      <c r="D4" s="146" t="s">
        <v>89</v>
      </c>
      <c r="E4" s="309"/>
      <c r="F4" s="309"/>
      <c r="G4" s="309"/>
      <c r="H4" s="309"/>
      <c r="I4" s="309"/>
      <c r="J4" s="309"/>
      <c r="K4" s="309"/>
      <c r="L4" s="309"/>
      <c r="M4" s="309"/>
      <c r="N4" s="309"/>
      <c r="O4" s="309"/>
      <c r="P4" s="309"/>
      <c r="Q4" s="309"/>
      <c r="R4" s="309"/>
      <c r="S4" s="309"/>
      <c r="T4" s="309"/>
      <c r="U4" s="309"/>
      <c r="V4" s="309"/>
      <c r="W4" s="309"/>
      <c r="X4" s="309"/>
      <c r="Y4" s="309"/>
      <c r="Z4" s="309"/>
      <c r="AA4" s="309"/>
      <c r="AB4" s="309"/>
      <c r="AC4" s="309"/>
      <c r="AD4" s="309"/>
      <c r="AE4" s="310">
        <v>43131</v>
      </c>
      <c r="AF4" s="311"/>
      <c r="AG4" s="312"/>
      <c r="AH4" s="103" t="s">
        <v>90</v>
      </c>
      <c r="AI4" s="103"/>
      <c r="AJ4" s="103"/>
    </row>
    <row r="5" spans="1:36" s="9" customFormat="1" ht="12.75" customHeight="1" x14ac:dyDescent="0.25">
      <c r="A5" s="311"/>
      <c r="B5" s="311"/>
      <c r="C5" s="312"/>
      <c r="D5" s="146"/>
      <c r="E5" s="309"/>
      <c r="F5" s="309"/>
      <c r="G5" s="309"/>
      <c r="H5" s="309"/>
      <c r="I5" s="309"/>
      <c r="J5" s="309"/>
      <c r="K5" s="309"/>
      <c r="L5" s="309"/>
      <c r="M5" s="309"/>
      <c r="N5" s="309"/>
      <c r="O5" s="309"/>
      <c r="P5" s="309"/>
      <c r="Q5" s="309"/>
      <c r="R5" s="309"/>
      <c r="S5" s="309"/>
      <c r="T5" s="309"/>
      <c r="U5" s="309"/>
      <c r="V5" s="309"/>
      <c r="W5" s="309"/>
      <c r="X5" s="309"/>
      <c r="Y5" s="309"/>
      <c r="Z5" s="309"/>
      <c r="AA5" s="309"/>
      <c r="AB5" s="309"/>
      <c r="AC5" s="309"/>
      <c r="AD5" s="309"/>
      <c r="AE5" s="103"/>
      <c r="AF5" s="103"/>
      <c r="AG5" s="103"/>
      <c r="AH5" s="103"/>
      <c r="AI5" s="103"/>
      <c r="AJ5" s="103"/>
    </row>
    <row r="6" spans="1:36" s="9" customFormat="1" ht="17.25" customHeight="1" x14ac:dyDescent="0.25">
      <c r="A6" s="311"/>
      <c r="B6" s="311"/>
      <c r="C6" s="312"/>
      <c r="D6" s="146"/>
      <c r="E6" s="309"/>
      <c r="F6" s="309"/>
      <c r="G6" s="309"/>
      <c r="H6" s="309"/>
      <c r="I6" s="309"/>
      <c r="J6" s="309"/>
      <c r="K6" s="309"/>
      <c r="L6" s="309"/>
      <c r="M6" s="309"/>
      <c r="N6" s="309"/>
      <c r="O6" s="309"/>
      <c r="P6" s="309"/>
      <c r="Q6" s="309"/>
      <c r="R6" s="309"/>
      <c r="S6" s="309"/>
      <c r="T6" s="309"/>
      <c r="U6" s="309"/>
      <c r="V6" s="309"/>
      <c r="W6" s="309"/>
      <c r="X6" s="309"/>
      <c r="Y6" s="309"/>
      <c r="Z6" s="309"/>
      <c r="AA6" s="309"/>
      <c r="AB6" s="309"/>
      <c r="AC6" s="309"/>
      <c r="AD6" s="309"/>
      <c r="AE6" s="103"/>
      <c r="AF6" s="103"/>
      <c r="AG6" s="103"/>
      <c r="AH6" s="103"/>
      <c r="AI6" s="103"/>
      <c r="AJ6" s="103"/>
    </row>
  </sheetData>
  <mergeCells count="18">
    <mergeCell ref="A6:C6"/>
    <mergeCell ref="D6:AD6"/>
    <mergeCell ref="AE6:AG6"/>
    <mergeCell ref="AH6:AJ6"/>
    <mergeCell ref="AE4:AG4"/>
    <mergeCell ref="D4:AD4"/>
    <mergeCell ref="AH4:AJ4"/>
    <mergeCell ref="A5:C5"/>
    <mergeCell ref="D5:AD5"/>
    <mergeCell ref="AE5:AG5"/>
    <mergeCell ref="AH5:AJ5"/>
    <mergeCell ref="A4:C4"/>
    <mergeCell ref="A1:AJ1"/>
    <mergeCell ref="A2:AJ2"/>
    <mergeCell ref="A3:C3"/>
    <mergeCell ref="D3:AD3"/>
    <mergeCell ref="AE3:AG3"/>
    <mergeCell ref="AH3:A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Hoja1</vt:lpstr>
      <vt:lpstr>FORMATO!Área_de_impresión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Yuly Milena Gomez Romero</cp:lastModifiedBy>
  <cp:lastPrinted>2016-11-25T16:21:45Z</cp:lastPrinted>
  <dcterms:created xsi:type="dcterms:W3CDTF">2016-10-28T13:56:30Z</dcterms:created>
  <dcterms:modified xsi:type="dcterms:W3CDTF">2018-04-30T17:50:18Z</dcterms:modified>
</cp:coreProperties>
</file>