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showInkAnnotation="0" autoCompressPictures="0"/>
  <mc:AlternateContent xmlns:mc="http://schemas.openxmlformats.org/markup-compatibility/2006">
    <mc:Choice Requires="x15">
      <x15ac:absPath xmlns:x15ac="http://schemas.microsoft.com/office/spreadsheetml/2010/11/ac" url="C:\Users\yulyg\Desktop\Mapas de Riesgo\Consolidados\"/>
    </mc:Choice>
  </mc:AlternateContent>
  <bookViews>
    <workbookView xWindow="0" yWindow="0" windowWidth="28800" windowHeight="11610"/>
  </bookViews>
  <sheets>
    <sheet name="APOYO" sheetId="6" r:id="rId1"/>
  </sheets>
  <definedNames>
    <definedName name="_xlnm.Print_Area" localSheetId="0">APOYO!$A$1:$AJ$143</definedName>
  </definedNames>
  <calcPr calcId="171027"/>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K34" i="6" l="1"/>
  <c r="O138" i="6"/>
  <c r="O137" i="6"/>
  <c r="O136" i="6"/>
  <c r="O135" i="6"/>
  <c r="O134" i="6"/>
  <c r="O133" i="6"/>
  <c r="O132" i="6"/>
  <c r="P132" i="6" s="1"/>
  <c r="Q132" i="6" s="1"/>
  <c r="R132" i="6" s="1"/>
  <c r="S132" i="6" s="1"/>
  <c r="W132" i="6" s="1"/>
  <c r="J132" i="6"/>
  <c r="K134" i="6" s="1"/>
  <c r="I132" i="6"/>
  <c r="G132" i="6"/>
  <c r="X132" i="6" s="1"/>
  <c r="O131" i="6"/>
  <c r="O130" i="6"/>
  <c r="O129" i="6"/>
  <c r="O128" i="6"/>
  <c r="O127" i="6"/>
  <c r="O126" i="6"/>
  <c r="O125" i="6"/>
  <c r="P125" i="6" s="1"/>
  <c r="Q125" i="6" s="1"/>
  <c r="R125" i="6" s="1"/>
  <c r="S125" i="6" s="1"/>
  <c r="I125" i="6"/>
  <c r="T125" i="6" s="1"/>
  <c r="G125" i="6"/>
  <c r="X125" i="6" s="1"/>
  <c r="O124" i="6"/>
  <c r="O123" i="6"/>
  <c r="O122" i="6"/>
  <c r="O121" i="6"/>
  <c r="O120" i="6"/>
  <c r="O119" i="6"/>
  <c r="O118" i="6"/>
  <c r="P118" i="6" s="1"/>
  <c r="Q118" i="6" s="1"/>
  <c r="I118" i="6"/>
  <c r="Z118" i="6" s="1"/>
  <c r="G118" i="6"/>
  <c r="W125" i="6"/>
  <c r="U125" i="6" l="1"/>
  <c r="Z125" i="6" s="1"/>
  <c r="AA125" i="6" s="1"/>
  <c r="Y125" i="6"/>
  <c r="T132" i="6"/>
  <c r="R118" i="6"/>
  <c r="S118" i="6" s="1"/>
  <c r="T118" i="6"/>
  <c r="J118" i="6"/>
  <c r="J125" i="6"/>
  <c r="K132" i="6"/>
  <c r="O117" i="6"/>
  <c r="O116" i="6"/>
  <c r="O115" i="6"/>
  <c r="O114" i="6"/>
  <c r="O113" i="6"/>
  <c r="O112" i="6"/>
  <c r="Z111" i="6"/>
  <c r="O111" i="6"/>
  <c r="P111" i="6" s="1"/>
  <c r="Q111" i="6" s="1"/>
  <c r="R111" i="6" s="1"/>
  <c r="S111" i="6" s="1"/>
  <c r="J111" i="6"/>
  <c r="K111" i="6" s="1"/>
  <c r="I111" i="6"/>
  <c r="G111" i="6"/>
  <c r="O110" i="6"/>
  <c r="O109" i="6"/>
  <c r="O108" i="6"/>
  <c r="O107" i="6"/>
  <c r="O106" i="6"/>
  <c r="O105" i="6"/>
  <c r="O104" i="6"/>
  <c r="P104" i="6" s="1"/>
  <c r="Q104" i="6" s="1"/>
  <c r="R104" i="6" s="1"/>
  <c r="S104" i="6" s="1"/>
  <c r="I104" i="6"/>
  <c r="G104" i="6"/>
  <c r="J104" i="6" s="1"/>
  <c r="AB127" i="6" l="1"/>
  <c r="AB125" i="6"/>
  <c r="U118" i="6"/>
  <c r="Y118" i="6"/>
  <c r="X118" i="6"/>
  <c r="AA118" i="6" s="1"/>
  <c r="W118" i="6"/>
  <c r="K125" i="6"/>
  <c r="K127" i="6"/>
  <c r="Y132" i="6"/>
  <c r="U132" i="6"/>
  <c r="Z132" i="6" s="1"/>
  <c r="AA132" i="6" s="1"/>
  <c r="K120" i="6"/>
  <c r="K118" i="6"/>
  <c r="K104" i="6"/>
  <c r="K106" i="6"/>
  <c r="T104" i="6"/>
  <c r="X104" i="6"/>
  <c r="W104" i="6"/>
  <c r="T111" i="6"/>
  <c r="X111" i="6"/>
  <c r="AA111" i="6" s="1"/>
  <c r="W111" i="6"/>
  <c r="K113" i="6"/>
  <c r="Z104" i="6"/>
  <c r="AB134" i="6" l="1"/>
  <c r="AB132" i="6"/>
  <c r="AB120" i="6"/>
  <c r="AB118" i="6"/>
  <c r="AB113" i="6"/>
  <c r="AB111" i="6"/>
  <c r="Y104" i="6"/>
  <c r="U104" i="6"/>
  <c r="AA104" i="6"/>
  <c r="U111" i="6"/>
  <c r="Y111" i="6"/>
  <c r="AB106" i="6" l="1"/>
  <c r="AB104" i="6"/>
  <c r="O103" i="6" l="1"/>
  <c r="O102" i="6"/>
  <c r="O101" i="6"/>
  <c r="O100" i="6"/>
  <c r="O99" i="6"/>
  <c r="O98" i="6"/>
  <c r="Z97" i="6"/>
  <c r="O97" i="6"/>
  <c r="P97" i="6" s="1"/>
  <c r="Q97" i="6" s="1"/>
  <c r="J97" i="6"/>
  <c r="K97" i="6" s="1"/>
  <c r="I97" i="6"/>
  <c r="G97" i="6"/>
  <c r="O96" i="6"/>
  <c r="O95" i="6"/>
  <c r="O94" i="6"/>
  <c r="O93" i="6"/>
  <c r="O92" i="6"/>
  <c r="P90" i="6" s="1"/>
  <c r="Q90" i="6" s="1"/>
  <c r="R90" i="6" s="1"/>
  <c r="S90" i="6" s="1"/>
  <c r="O91" i="6"/>
  <c r="O90" i="6"/>
  <c r="I90" i="6"/>
  <c r="G90" i="6"/>
  <c r="R97" i="6" l="1"/>
  <c r="S97" i="6" s="1"/>
  <c r="W90" i="6"/>
  <c r="X90" i="6"/>
  <c r="T90" i="6"/>
  <c r="T97" i="6"/>
  <c r="J90" i="6"/>
  <c r="Z90" i="6"/>
  <c r="K99" i="6"/>
  <c r="Y90" i="6" l="1"/>
  <c r="U90" i="6"/>
  <c r="AA90" i="6"/>
  <c r="K90" i="6"/>
  <c r="K92" i="6"/>
  <c r="U97" i="6"/>
  <c r="Y97" i="6"/>
  <c r="X97" i="6"/>
  <c r="AA97" i="6" s="1"/>
  <c r="W97" i="6"/>
  <c r="AB92" i="6" l="1"/>
  <c r="AB90" i="6"/>
  <c r="AB99" i="6"/>
  <c r="AB97" i="6"/>
  <c r="O89" i="6" l="1"/>
  <c r="O88" i="6"/>
  <c r="O87" i="6"/>
  <c r="O86" i="6"/>
  <c r="O85" i="6"/>
  <c r="O84" i="6"/>
  <c r="P83" i="6"/>
  <c r="Q83" i="6" s="1"/>
  <c r="O83" i="6"/>
  <c r="I83" i="6"/>
  <c r="T83" i="6" s="1"/>
  <c r="G83" i="6"/>
  <c r="X83" i="6" s="1"/>
  <c r="O82" i="6"/>
  <c r="O81" i="6"/>
  <c r="O80" i="6"/>
  <c r="O79" i="6"/>
  <c r="O78" i="6"/>
  <c r="O77" i="6"/>
  <c r="Q76" i="6"/>
  <c r="R76" i="6" s="1"/>
  <c r="S76" i="6" s="1"/>
  <c r="W76" i="6" s="1"/>
  <c r="P76" i="6"/>
  <c r="O76" i="6"/>
  <c r="J76" i="6"/>
  <c r="K76" i="6" s="1"/>
  <c r="I76" i="6"/>
  <c r="T76" i="6" s="1"/>
  <c r="G76" i="6"/>
  <c r="X76" i="6" s="1"/>
  <c r="Y76" i="6" l="1"/>
  <c r="U76" i="6"/>
  <c r="Z76" i="6" s="1"/>
  <c r="AA76" i="6" s="1"/>
  <c r="U83" i="6"/>
  <c r="Z83" i="6" s="1"/>
  <c r="AA83" i="6" s="1"/>
  <c r="Y83" i="6"/>
  <c r="K78" i="6"/>
  <c r="J83" i="6"/>
  <c r="R83" i="6"/>
  <c r="S83" i="6" s="1"/>
  <c r="W83" i="6" s="1"/>
  <c r="AB85" i="6" l="1"/>
  <c r="AB83" i="6"/>
  <c r="AB78" i="6"/>
  <c r="AB76" i="6"/>
  <c r="K83" i="6"/>
  <c r="K85" i="6"/>
  <c r="O75" i="6" l="1"/>
  <c r="O74" i="6"/>
  <c r="O73" i="6"/>
  <c r="O72" i="6"/>
  <c r="O71" i="6"/>
  <c r="O70" i="6"/>
  <c r="O69" i="6"/>
  <c r="I69" i="6"/>
  <c r="G69" i="6"/>
  <c r="P69" i="6" l="1"/>
  <c r="Q69" i="6" s="1"/>
  <c r="R69" i="6" s="1"/>
  <c r="S69" i="6" s="1"/>
  <c r="W69" i="6" s="1"/>
  <c r="J69" i="6"/>
  <c r="K69" i="6" s="1"/>
  <c r="Z69" i="6"/>
  <c r="X69" i="6" l="1"/>
  <c r="AA69" i="6" s="1"/>
  <c r="AB69" i="6" s="1"/>
  <c r="K71" i="6"/>
  <c r="T69" i="6"/>
  <c r="U69" i="6" l="1"/>
  <c r="Y69" i="6"/>
  <c r="AB71" i="6"/>
  <c r="O68" i="6" l="1"/>
  <c r="O67" i="6"/>
  <c r="O66" i="6"/>
  <c r="O65" i="6"/>
  <c r="O64" i="6"/>
  <c r="O63" i="6"/>
  <c r="O62" i="6"/>
  <c r="I62" i="6"/>
  <c r="Z62" i="6" s="1"/>
  <c r="G62" i="6"/>
  <c r="O61" i="6"/>
  <c r="O60" i="6"/>
  <c r="O59" i="6"/>
  <c r="O58" i="6"/>
  <c r="O57" i="6"/>
  <c r="O56" i="6"/>
  <c r="Z55" i="6"/>
  <c r="O55" i="6"/>
  <c r="I55" i="6"/>
  <c r="G55" i="6"/>
  <c r="O54" i="6"/>
  <c r="O53" i="6"/>
  <c r="O52" i="6"/>
  <c r="O51" i="6"/>
  <c r="O50" i="6"/>
  <c r="O49" i="6"/>
  <c r="O48" i="6"/>
  <c r="I48" i="6"/>
  <c r="Z48" i="6" s="1"/>
  <c r="G48" i="6"/>
  <c r="J48" i="6" s="1"/>
  <c r="P48" i="6" l="1"/>
  <c r="Q48" i="6" s="1"/>
  <c r="R48" i="6" s="1"/>
  <c r="S48" i="6" s="1"/>
  <c r="P55" i="6"/>
  <c r="Q55" i="6" s="1"/>
  <c r="R55" i="6" s="1"/>
  <c r="S55" i="6" s="1"/>
  <c r="J62" i="6"/>
  <c r="K64" i="6" s="1"/>
  <c r="P62" i="6"/>
  <c r="Q62" i="6" s="1"/>
  <c r="R62" i="6" s="1"/>
  <c r="S62" i="6" s="1"/>
  <c r="W62" i="6" s="1"/>
  <c r="X48" i="6"/>
  <c r="AA48" i="6" s="1"/>
  <c r="W48" i="6"/>
  <c r="K50" i="6"/>
  <c r="K48" i="6"/>
  <c r="T48" i="6"/>
  <c r="J55" i="6"/>
  <c r="K62" i="6" l="1"/>
  <c r="T62" i="6"/>
  <c r="X62" i="6"/>
  <c r="AA62" i="6" s="1"/>
  <c r="AB62" i="6" s="1"/>
  <c r="X55" i="6"/>
  <c r="AA55" i="6" s="1"/>
  <c r="AB55" i="6" s="1"/>
  <c r="W55" i="6"/>
  <c r="T55" i="6"/>
  <c r="U62" i="6"/>
  <c r="Y62" i="6"/>
  <c r="AB50" i="6"/>
  <c r="AB48" i="6"/>
  <c r="K55" i="6"/>
  <c r="K57" i="6"/>
  <c r="AB57" i="6"/>
  <c r="U48" i="6"/>
  <c r="Y48" i="6"/>
  <c r="AB64" i="6" l="1"/>
  <c r="Y55" i="6"/>
  <c r="U55" i="6"/>
  <c r="O47" i="6"/>
  <c r="O46" i="6"/>
  <c r="O45" i="6"/>
  <c r="O44" i="6"/>
  <c r="O43" i="6"/>
  <c r="O42" i="6"/>
  <c r="O41" i="6"/>
  <c r="I41" i="6"/>
  <c r="G41" i="6"/>
  <c r="O40" i="6"/>
  <c r="O39" i="6"/>
  <c r="O38" i="6"/>
  <c r="O37" i="6"/>
  <c r="O36" i="6"/>
  <c r="O35" i="6"/>
  <c r="O34" i="6"/>
  <c r="I34" i="6"/>
  <c r="G34" i="6"/>
  <c r="X34" i="6" s="1"/>
  <c r="O33" i="6"/>
  <c r="O32" i="6"/>
  <c r="O31" i="6"/>
  <c r="O30" i="6"/>
  <c r="O29" i="6"/>
  <c r="O28" i="6"/>
  <c r="O27" i="6"/>
  <c r="I27" i="6"/>
  <c r="G27" i="6"/>
  <c r="P34" i="6" l="1"/>
  <c r="Q34" i="6" s="1"/>
  <c r="P41" i="6"/>
  <c r="Q41" i="6" s="1"/>
  <c r="J34" i="6"/>
  <c r="P27" i="6"/>
  <c r="Q27" i="6" s="1"/>
  <c r="R27" i="6" s="1"/>
  <c r="S27" i="6" s="1"/>
  <c r="T34" i="6"/>
  <c r="Y34" i="6" s="1"/>
  <c r="R41" i="6"/>
  <c r="S41" i="6" s="1"/>
  <c r="U34" i="6"/>
  <c r="Z34" i="6" s="1"/>
  <c r="AA34" i="6" s="1"/>
  <c r="T41" i="6"/>
  <c r="R34" i="6"/>
  <c r="S34" i="6" s="1"/>
  <c r="W34" i="6" s="1"/>
  <c r="J41" i="6"/>
  <c r="Z41" i="6"/>
  <c r="J27" i="6"/>
  <c r="Z27" i="6"/>
  <c r="I13" i="6"/>
  <c r="O13" i="6"/>
  <c r="O14" i="6"/>
  <c r="O15" i="6"/>
  <c r="O16" i="6"/>
  <c r="O17" i="6"/>
  <c r="O18" i="6"/>
  <c r="O19" i="6"/>
  <c r="O26" i="6"/>
  <c r="O25" i="6"/>
  <c r="O24" i="6"/>
  <c r="O23" i="6"/>
  <c r="O22" i="6"/>
  <c r="O21" i="6"/>
  <c r="O20" i="6"/>
  <c r="I20" i="6"/>
  <c r="Z20" i="6" s="1"/>
  <c r="G20" i="6"/>
  <c r="G13" i="6"/>
  <c r="K36" i="6" l="1"/>
  <c r="T27" i="6"/>
  <c r="J20" i="6"/>
  <c r="K20" i="6" s="1"/>
  <c r="K41" i="6"/>
  <c r="K43" i="6"/>
  <c r="AB36" i="6"/>
  <c r="AB34" i="6"/>
  <c r="Y41" i="6"/>
  <c r="U41" i="6"/>
  <c r="X41" i="6"/>
  <c r="AA41" i="6" s="1"/>
  <c r="W41" i="6"/>
  <c r="K27" i="6"/>
  <c r="K29" i="6"/>
  <c r="W27" i="6"/>
  <c r="X27" i="6"/>
  <c r="AA27" i="6" s="1"/>
  <c r="U27" i="6"/>
  <c r="Y27" i="6"/>
  <c r="J13" i="6"/>
  <c r="K15" i="6" s="1"/>
  <c r="P13" i="6"/>
  <c r="Q13" i="6" s="1"/>
  <c r="T13" i="6" s="1"/>
  <c r="Y13" i="6" s="1"/>
  <c r="P20" i="6"/>
  <c r="Q20" i="6" s="1"/>
  <c r="R20" i="6" s="1"/>
  <c r="S20" i="6" s="1"/>
  <c r="W20" i="6" s="1"/>
  <c r="K22" i="6" l="1"/>
  <c r="T20" i="6"/>
  <c r="X20" i="6"/>
  <c r="AA20" i="6" s="1"/>
  <c r="AB22" i="6" s="1"/>
  <c r="AB43" i="6"/>
  <c r="AB41" i="6"/>
  <c r="AB29" i="6"/>
  <c r="AB27" i="6"/>
  <c r="R13" i="6"/>
  <c r="S13" i="6" s="1"/>
  <c r="W13" i="6" s="1"/>
  <c r="U13" i="6"/>
  <c r="Z13" i="6" s="1"/>
  <c r="K13" i="6"/>
  <c r="Y20" i="6"/>
  <c r="U20" i="6"/>
  <c r="AB20" i="6" l="1"/>
  <c r="X13" i="6"/>
  <c r="AA13" i="6" s="1"/>
  <c r="AB13" i="6" s="1"/>
  <c r="AB15" i="6" l="1"/>
</calcChain>
</file>

<file path=xl/comments1.xml><?xml version="1.0" encoding="utf-8"?>
<comments xmlns="http://schemas.openxmlformats.org/spreadsheetml/2006/main">
  <authors>
    <author>Hernan Salinas</author>
  </authors>
  <commentList>
    <comment ref="AH62" authorId="0" shapeId="0">
      <text>
        <r>
          <rPr>
            <b/>
            <sz val="9"/>
            <color indexed="81"/>
            <rFont val="Tahoma"/>
            <family val="2"/>
          </rPr>
          <t>Hernán Salinas:</t>
        </r>
        <r>
          <rPr>
            <sz val="9"/>
            <color indexed="81"/>
            <rFont val="Tahoma"/>
            <family val="2"/>
          </rPr>
          <t xml:space="preserve">
Acciones
</t>
        </r>
      </text>
    </comment>
  </commentList>
</comments>
</file>

<file path=xl/sharedStrings.xml><?xml version="1.0" encoding="utf-8"?>
<sst xmlns="http://schemas.openxmlformats.org/spreadsheetml/2006/main" count="540" uniqueCount="214">
  <si>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</si>
  <si>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</si>
  <si>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</si>
  <si>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</si>
  <si>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</si>
  <si>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</si>
  <si>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</si>
  <si>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</si>
  <si>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</si>
  <si>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</si>
  <si>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</si>
  <si>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</si>
  <si>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</si>
  <si>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</si>
  <si>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</si>
  <si>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</si>
  <si>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</si>
  <si>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</si>
  <si>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</si>
  <si>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</si>
  <si>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</si>
  <si>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</si>
  <si>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ANALISIS DEL RIESGO</t>
  </si>
  <si>
    <t>SÍ/NO</t>
  </si>
  <si>
    <t>EVALUACIÓN DEL RIESGO</t>
  </si>
  <si>
    <t>CONTROL</t>
  </si>
  <si>
    <t>ELABORÓ</t>
  </si>
  <si>
    <t>FECHA</t>
  </si>
  <si>
    <t>CONTROL DE CAMBIOS</t>
  </si>
  <si>
    <t>¿En el tiempo que lleva la herramienta ha demostrado ser efectiva?</t>
  </si>
  <si>
    <t>¿La frecuencia de ejecución del control y seguimiento es adecuada?</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</si>
  <si>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</si>
  <si>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</si>
  <si>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</si>
  <si>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</si>
  <si>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</si>
  <si>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</si>
  <si>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</si>
  <si>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</si>
  <si>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</si>
  <si>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</si>
  <si>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</si>
  <si>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</si>
  <si>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</si>
  <si>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</si>
  <si>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</si>
  <si>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ACTUALIZACIÓN</t>
  </si>
  <si>
    <t>FECHA  (DIA/MES/AÑO)</t>
  </si>
  <si>
    <t>PROCESO/
OBJETIVO</t>
  </si>
  <si>
    <t>ÁREA*</t>
  </si>
  <si>
    <t>ACCIONES DE CONTINGENCIA</t>
  </si>
  <si>
    <t>DESCRIPCIÓN DE CAMBIOS EN RIESGOS</t>
  </si>
  <si>
    <t>FECHA DE ACTUALIZACIÓN:</t>
  </si>
  <si>
    <t xml:space="preserve">Inexistencia de canales de denuncia interna y externa </t>
  </si>
  <si>
    <t xml:space="preserve">Ausencia o debilidad de canales de comunicación </t>
  </si>
  <si>
    <t>01 de enero al 31 de diciembre de 2018</t>
  </si>
  <si>
    <r>
      <t xml:space="preserve">1. Falta de conocimiento acerca del area y sus actividades                           2. </t>
    </r>
    <r>
      <rPr>
        <sz val="12"/>
        <rFont val="Times New Roman"/>
        <family val="1"/>
      </rPr>
      <t>Baja ejecución de los compromisos suscritos</t>
    </r>
    <r>
      <rPr>
        <sz val="12"/>
        <color rgb="FF008000"/>
        <rFont val="Times New Roman"/>
        <family val="1"/>
      </rPr>
      <t xml:space="preserve"> </t>
    </r>
    <r>
      <rPr>
        <sz val="12"/>
        <rFont val="Times New Roman"/>
        <family val="1"/>
      </rPr>
      <t>en el</t>
    </r>
    <r>
      <rPr>
        <sz val="12"/>
        <color theme="1"/>
        <rFont val="Times New Roman"/>
        <family val="1"/>
      </rPr>
      <t xml:space="preserve"> plan de acción interno y el concertado con la Secretaria Distrital de ambiente 
</t>
    </r>
  </si>
  <si>
    <t>Suministro de información incompleta que genera desviación o afectación en la implementación de política institucional de gestión ambiental (PIGA) y la aplicación de instrumentos generados por el área, con beneficio a terceros e intereses particulares</t>
  </si>
  <si>
    <t>La no aplicación de instrumentos, protocolos y procedimientos oficiales del área que retrazan los compromisos suscritos con la Entidad y el cumplimiento de las disposiciones normativas.</t>
  </si>
  <si>
    <t xml:space="preserve">
1) Desactualización de los indicadores de gestión de la Entidad.
2) Pérdida de credibilidad institucional y de gobernabilidad</t>
  </si>
  <si>
    <t xml:space="preserve">Realizar seguimiento a la publicación de la información suministrada, a través del link de gestión ambiental  </t>
  </si>
  <si>
    <t xml:space="preserve">Correo electrónico </t>
  </si>
  <si>
    <t>El grupo de trabajo de Gestión Ambiental es el encargado de realizar seguimiento y cumplimiento a los protocolos y procedimientos del área.</t>
  </si>
  <si>
    <t xml:space="preserve">Realizar visitas de seguimiento a los programas de PIGA y manual de saneamiento básico a las Unidades y Sedes </t>
  </si>
  <si>
    <t>El area de gestión ambiental suministra la información que debe ser publicada a través de los diferentes canales de comunicación y finaliza revisando la publicación de parte del  grupo de trabajo de comunicaciones.</t>
  </si>
  <si>
    <t>COORDINADORA DEL GRUPO DE TRABAJO DE GESTIÓN AMBIENTAL</t>
  </si>
  <si>
    <t>Difundir y realizar medición de entendimiento de la Política Ambiental de la Entidad
Realizar campaña de divulgación de la Política Ambiental de la Entidad
Realizar capacitaciones referentes a los programas del Plan Institucional de Gestión Ambiental (2016-2020) conforme a plan de acción.</t>
  </si>
  <si>
    <t>*Medición del entendimiento de la Políticia Ambiental
*Campaña de divulgación realizada / Campaña programada
* Número de Capacitaciones realizadas frente a los programas de Plan Institucional de Gestión Ambiental (2016-2020) / Número de capacitaciones proyectadas</t>
  </si>
  <si>
    <t xml:space="preserve">1. Sumistrar  la información para ser publicada  a traves del link de gestión ambiental ubicado en la página institucional del IDIPRON 
2. Realizar seguimientos mensuales de las publicaciones oficializadas en la página a través del link
http://www.idipron.gov.co/boletin-dos-gestion-ambiental </t>
  </si>
  <si>
    <r>
      <t>Información suministrada al Grupo de Trabajo de Comunicaciones de la Entidad 
Número de seguimientos mensuales a las publicaciones oficializadas</t>
    </r>
    <r>
      <rPr>
        <b/>
        <sz val="12"/>
        <color theme="1"/>
        <rFont val="Times New Roman"/>
        <family val="1"/>
      </rPr>
      <t xml:space="preserve"> / </t>
    </r>
    <r>
      <rPr>
        <sz val="12"/>
        <color theme="1"/>
        <rFont val="Times New Roman"/>
        <family val="1"/>
      </rPr>
      <t>Número de seguimientos proyectados (12)</t>
    </r>
  </si>
  <si>
    <t xml:space="preserve">Actas de visitas y seguimiento a los compromisos 
Listados de asistencia
Campañas de divulgación realizadas
Registros fotográficos
Piezas Publicitarias
Correos electrónicos
Encuestas virtuales
</t>
  </si>
  <si>
    <t>PROCESOS DE APOYO</t>
  </si>
  <si>
    <r>
      <rPr>
        <b/>
        <sz val="11"/>
        <color theme="1"/>
        <rFont val="Times New Roman"/>
        <family val="1"/>
      </rPr>
      <t>GESTION DOCUMENTAL ATENCIÓN A LA CIUDADANÍA</t>
    </r>
    <r>
      <rPr>
        <sz val="11"/>
        <color theme="1"/>
        <rFont val="Times New Roman"/>
        <family val="1"/>
      </rPr>
      <t xml:space="preserve">
Dar respuesta en términos de coherencia, calidad, calidez y oportunidad a los requerimientos realizados por parte de las y los ciudadanos al IDIPRON a través de los diferentes canales de comunicación que se encuentran dispuestos para tal fin.</t>
    </r>
  </si>
  <si>
    <t xml:space="preserve">
*Falta de cualificación/entrenamiento de los servidores públicos asignados a los procedimientos de atención al ciudadano.
                                                                                                                                                                                                                                                                                                                                                                   *Falla en los canales de comunicación establecidos para comunicación con el ciudadano.
* Inadecuada tipificación de PQRS.
*Demora en los tiempos por parte de las áreas asignadas para dar respuesta a un requerimiento.
*Falta de personal en las diferentes áreas para tramitar y cargar las respuestas a los requerimientos ciudadanos en el aplicativo Sistema Distrital de Quejas y Soluciones (SDQS).
</t>
  </si>
  <si>
    <t>Inadecuado trámite o demora en la respuesta de los requerimientos ciudadanos asignados a la entidad.</t>
  </si>
  <si>
    <t xml:space="preserve">
*Vencimiento de los términos legales de respuesta para atender solicitudes a la ciudadanía.
*Incumplimiento normativo.
*Denuncias e interposición de otras acciones ciudadanas.
*Procesos disciplinarios a los funcionarios responsables del no cumplimiento.
*Afectación de la imagen institucional. *Percepción de riesgos de corrupción.
 *Hallazgos de entidades de vigilancia y control
* Perjuicio al usuario.
*Insatisfacción de la ciudadanía</t>
  </si>
  <si>
    <t xml:space="preserve">Se tienen asignados a dos funcionarios en el área quienes realizan y apoyan las siguientes acciones.
1. Seguimiento periódico y continuo a las PQRS para vigilar el cumplimiento a los términos establecidos por la Ley 1755 de 2015.
2. Formato de control de requerimientos ciudadanos A-ACI-FT-003 formulado y parametrizado para la determinación de los tiempos de vencimiento de respuesta a ciudadanos vía PQRS.
3. Asignación oportuna al área que corresponda, para tramitar las PQRS.
4. Administración del Sistema Distrital de Quejas y Soluciones-SDQS.
5. Control archivístico de PQRS y respuestas.
6. Auditoría interna y formulación como seguimiento de planes de mejoramiento.
7. Informes periódicos del desempeño del proceso de atención al Ciudadano al Subdirector Administrativo del Instituto.
8. Indicadores de calidad, coherencia y oportunidad.
9. Canalización adecuada y oportuna de los requerimientos que son competencia del Instituto.
</t>
  </si>
  <si>
    <t xml:space="preserve">
*Presentación de espacios de retroalimentación en los que se identifique la falla para fomentar la capacidad de mejora.
*Informes dirigidos a los responsables de las respectivas áreas o dependencias para que se formulen planes de mejoramiento tendientes a mitigar o eliminar el riesgo.
</t>
  </si>
  <si>
    <t>ENERO A DICIEMBRE 2018</t>
  </si>
  <si>
    <t xml:space="preserve">
*Analizar el proceso de atención a la ciudadanía con el fin de ajustar procedimientos y formatos para unificar y hacer más oportuna la Atención al Ciudadano.
*Formular estrategias con el fin de reducir el riesgo de incumplimiento establecido en la ley 1755 de 2015.
*Fomentar espacios de cualificación de los funcionarios respecto a los términos y modalidades descritas en la ley 1755 de 2017.
*Continuar con los controles y alertas semanales por parte de la oficina de atención a la ciudadanía hacia las demás dependencias del instituto.
*Fomentar  campañas de concientización al interior del instituto para dar cumplimiento a las directrices de la ley 1755 de 2015.
</t>
  </si>
  <si>
    <t>*Actas de reunión 
*Correos Institucionales
*Instrumentos ajustados
*informe trimestral PQRSD</t>
  </si>
  <si>
    <t>*Responsable Proceso Atención a la Ciudadanía y Equipo del Proceso</t>
  </si>
  <si>
    <t xml:space="preserve">La información se encuentra disponible en un equipo y es vulnerable a ser modificada por un tercero.
Acceso abierto a las carpetas compartidas de atención a la ciudadanía.
</t>
  </si>
  <si>
    <t>Manipulación, modificación, adulteración o pérdida de la información de Información.</t>
  </si>
  <si>
    <t xml:space="preserve">
*Perdida de información del proceso.
*Perdida de fidelidad  de trabajos, planes, informes, documentos requeridos para dar cumplimiento a las metas y objetivos del proceso.                                                                      * Perdida de exactitud de datos.                         *Afectación para la toma de decisiones 
</t>
  </si>
  <si>
    <t xml:space="preserve">Copias de seguridad periodicas de la
base de datos de los equipos de computo, previa
solicitud al área de sistemas.
</t>
  </si>
  <si>
    <t xml:space="preserve">*Utilizar copias de seguridad personales  de la base de datos que hagan parte del área.
*Restablecer la información mediante el archivo físico.
*Poner en conocimiento de la situación a los funcionarios competentes.
</t>
  </si>
  <si>
    <t>Copias de seguridad periódicas de la base de datos de requerimientos, previa solicitud al área de sistemas.
Realizar copias de seguridad manual a la información del proceso.</t>
  </si>
  <si>
    <t xml:space="preserve">
*Acta de reunión.
*Correos electrónico institucional
</t>
  </si>
  <si>
    <t>*Complejidad y dificultad en la  realización de la encuesta de Percepción de Servicio a la Ciudadania por parte del ciudadano.   *Desconocimiento de la herramienta encuesta de Percepción de Servicio a la Ciudadania por parte del Ciudadano.</t>
  </si>
  <si>
    <t>*Desconocimiento de la percepción del ciudadano frente al servicio que presta l entidad. *Imposibilidad de toma de deciciones y directivas para mejorar el servicio al ciudadano.                                              *Imposibilidad de formular estartegias frente a  riesgos de gestión y corrupción.</t>
  </si>
  <si>
    <t xml:space="preserve">*Afectación de la imagen institucional.
*Imposibilidad de toma de decisiones y acciones de mejora de los servicios.
*Imposibilidad de medir índices e indicadores de satisfacción.
*Falta de interacción y participación del ciudadano con la entidad.
</t>
  </si>
  <si>
    <t>*Crear  un formato especial  dentro del proceso de atención a la ciudadanía, para dar respuesta a los requerimientos Sistema Distrital de Quejas y Soluciones  (SDQS), el cual contendrá el direccionamiento especial, para la aplicabilidad por parte del usuario, de la encuesta de percepción del servicio a la ciudadanía vía WEB. (Botón de encuesta).
*Actualización de la encuesta de Percepción de Servicio a la Ciudadanía, de conformidad a las directrices planteadas en el ultimo Comité de atención a la Ciudadanía del año 2017.                                *Formulación de capacitaciones a los funcionarios y beneficiarios del instituto referentes a la importancia del proceso de atención a la ciudadanía y encuesta de Percepción del servicio al ciudadano.</t>
  </si>
  <si>
    <t xml:space="preserve">
*Presentación de espacios de retroalimentación en los que se identifique la falla para fomentar la capacidad de mejora.
*Formulación de nuevas estrategias tendientes a fomentar el uso por parte del ciudadano de la encuesta de Percepción de Servicio al ciudadano.
</t>
  </si>
  <si>
    <t xml:space="preserve">*Acta de reunión.
*Presentación Capacitación
*Formato Actualizado SDQS proceso atención a la ciudadanía.
</t>
  </si>
  <si>
    <t xml:space="preserve">
ATENCIÓN A LA CIUDADANÍA</t>
  </si>
  <si>
    <t xml:space="preserve">GESTIÓN AMBIENTAL </t>
  </si>
  <si>
    <t xml:space="preserve">ÁREA DE TESORERÍA </t>
  </si>
  <si>
    <t xml:space="preserve">
1.Ausencia de
controles y alarmas
en el sistema
2. Abuso de poder
3.Favorecimiento a
propios o a terceros
4. No acogerse a los
procedimientos
</t>
  </si>
  <si>
    <t xml:space="preserve">Realizar pagos sin los requisitos establecidos.
</t>
  </si>
  <si>
    <t>Desfalcos en las cuentas
bancarias del Instituto, Perdida de recursos financieros.</t>
  </si>
  <si>
    <t xml:space="preserve">1.Realización de
conciliaciones Bancarias.
2.Controlar la programación y reprogramaciones  del PAC.
3. Revisión documentos de las Ordenes de pago.
</t>
  </si>
  <si>
    <t>No realizar el pago, hasta que se cumplan los requisitos. Devolución de los documentos.</t>
  </si>
  <si>
    <t>ANUAL</t>
  </si>
  <si>
    <t>1.Se realiza la revisión de las ordenes de pago.
2. Se emite orden de no pago.
3. Se realiza revisión al movimiento de transacciones bancarias.
4. Cierre de portales bancarios.
5. Seguir el procedimiento d epagos.</t>
  </si>
  <si>
    <t>Documentos emitidos por el sistema de información financiera.</t>
  </si>
  <si>
    <t>¿Se cuenta con evidencias de la ejecución y seguimiento del control?</t>
  </si>
  <si>
    <t xml:space="preserve">
1.Volúmen de cuentas por pagar en el mes
2. Trámites dispendiosos
</t>
  </si>
  <si>
    <t>Entrega de plásticos y claves a jóvenes no beneficiarios del pago de corresponsabilidad.</t>
  </si>
  <si>
    <t>Demora en el pago al joven beneficiario.
Perdida de Recursos financieros.
Inicio de investigaciones.(denuncios).</t>
  </si>
  <si>
    <t>1. Revisión de documentos de identidad.
2.  Diligenciamiento de planilla de entrega.
3. Acta mensual de tarjetas.</t>
  </si>
  <si>
    <t>No entregar la Tarjeta o Bloquearla.</t>
  </si>
  <si>
    <t xml:space="preserve">
1. Seguir el procedimiento vigente y aprobado.
2. Cotejar los datos de la cedula contra  los de la Tarjeta y los suministrados por el beneficiario.</t>
  </si>
  <si>
    <t>Planilla de entrega de Tarjetas.</t>
  </si>
  <si>
    <t xml:space="preserve">
Vulnarabilidad de los sistemas electronicos, para el manejo de los portales bancarios.
</t>
  </si>
  <si>
    <t>Robo de claves y nombres de usuarios.
Ingreso de pesonas no autorizadas a los computadores de los  portales bancarios.</t>
  </si>
  <si>
    <t>Perdida de informacion y recuros financieros.</t>
  </si>
  <si>
    <t xml:space="preserve">Cambio mensual de claves, actualizacion de erramientas informaticas de seguridad. </t>
  </si>
  <si>
    <t>Solicitar al area de sitemas las verificaciones y actualizaciones respectivas.</t>
  </si>
  <si>
    <t>1. Realizar los cambios de claves en los momentos sugeridos.
2. Cerrar las terminales del computador y portales bancarios cunado no se utilizan.
3. Utilizar el computador exclusivamente para la tarea encomenda.</t>
  </si>
  <si>
    <t>Reporte de cambio de claves.</t>
  </si>
  <si>
    <t>Omisión del servidor público (funcionarios y contratistas) en la función de velar por la integridad y salvaguarda de la documentación de archivo.
Incumplimiento del procedimiento de Organización, conservación, custodia y transferencia de archivos A-GDO-PR-003
Incumplimiento del Reglamento para préstamo de expedientes en Archivo Misional A-GDO-IN-004
Falta de controles o control ineficaz en la administración y custodia de la documentación.
Incumplimiento de las Politicas de Gestión Documental.
Desactualizaciòn de los instrumentos archivisticos tales como: Tablas de Retención Documental, -TRD, Indice de Información Clasificada y Reservada, Tabla de control de acceso, Tabla de Valoración Documental -TVD</t>
  </si>
  <si>
    <t>PÉRDIDA DE DOCUMENTOS INSTITUCIONALES (omisión, alteración, daño intencionado)</t>
  </si>
  <si>
    <t>Aumento en la notificación de hallazgos y sanciones a la Entidad por parte de los entes de control
Pérdida de valor legal y probatorio de la documentación 
Sustracción o alteración de expedientes o piezas documentales</t>
  </si>
  <si>
    <t>INSTRUMENTOS  DE LA  INFORMACIÓN  PÚBLICA (LEY DE TRANSPARENCIA)
TABLAS DE RETENCIÓN DOCUMENTAL ( A-GDO-FT-009) APROBADAS MEDIANTE RESOLUCIÓN 025 DE 2014 DE IDIPRON
INVENTARIO UNICO DOCUMENTAL A-GDO-FT-018.
INSTRUCTIVO ADMINISTRACIÓN DE HISTORIAS SOCIALES A-GDO-IN-003
INSTRUCTIVO REGLAMENTO PARA PRESTAMO DE EXPEDIENTES EN ARCHIVO MISIONAL A-GDO-IN-004
TRANSFERENCIA DE FOLIOS A LA HISTORIA SOCIAL A-GDO-FT-006
PRESTAMO DE HISTORIA SOCIAL A-GDO-FT-007
PROCEDIMIENTO DE ORGANIZACIÓN, CONSERVACIÓN, CUSTODIA Y TRANSFERENCIA DE ARCHIVOS A-GDO-PR-003
CAPACITACIONES COMO ASISTENCIAS TÈCNICAS SOBRE EL MANEJO DOCUMENTAL.
INSTRUCTIVO ORGANIZACIÓN DE ARCHIVO DE GESTIÓN A-GDO-IN-01.
PRESTAMO DE DOCUMENTOS A-GDO-FT-014</t>
  </si>
  <si>
    <t>1. Revisión de los nventarios documentales
2. Inspeccione  por parte de los profesionales del área
3. Capacitación y acompañamiento de cada una de las áreas</t>
  </si>
  <si>
    <t>Enero a Diciembre de 2018</t>
  </si>
  <si>
    <t>Ajuste de los instrumentos relacionados con el fin de fortalecerlos para hacerlos más eficientes y ajustarlos a las necesidades actuales el Instituto y la conservación y preservación de la información documental.
Fortalecimiento con la Inpección de Archivos  -a traves de capacitación, seguimiento y acompañamiento a los archivos de gestión de Intituto-</t>
  </si>
  <si>
    <t>Documentación del Sistema Integrado de Gestión -SIGID actualizada
Instrumentos archivisticos actualizados
Asistencias técnicas realizadas bajo acta y listado de asistencia</t>
  </si>
  <si>
    <t>RESPONSABLE ÁREA DE ADMINISTRACIÓN DOCUMENTAL</t>
  </si>
  <si>
    <t>Número de instrumentos actualizados / Número de instrumentos del SIGID
Número de asistencias técnicas realizadas / Número de asistencias programadas
Cronograma de asistencias técnicas
Informes de las visitas realizadas</t>
  </si>
  <si>
    <r>
      <t xml:space="preserve">GESTIÓN LOGÍSTICA  </t>
    </r>
    <r>
      <rPr>
        <sz val="12"/>
        <color theme="1"/>
        <rFont val="Times New Roman"/>
        <family val="1"/>
      </rPr>
      <t>Recibir, administrar y proveer oportunamente, los recursos materiales (bienes de consumo o devolutivos) adquiridos y/o recibidos por el Instituto, incluida su disposición final (cuando aplique), con el fin de que los servicios ofrecidos sean prestados con la calidad y oportunidad requeridas, para el cumplimiento de la misionalidad del IDIPRON.</t>
    </r>
  </si>
  <si>
    <t>Inventario inconsistente y desactualizado.</t>
  </si>
  <si>
    <t>Bajo esquema de seguridad a nivel de aplicaciones (Contraseñas sin encriptar)
Falta de conciencia alrededor de la seguridad informática
Falta de capacitación 
Falta de procedimientos oficiales
Ejecución de software malicioso
Acceso interno y/o externo abusivo</t>
  </si>
  <si>
    <t xml:space="preserve"> Sustraccion o divulgación no autorizada de la informacion sensible contenida en las bases de datos del IDIPRON</t>
  </si>
  <si>
    <t>* Exposición de información sensible a perdida, modificación, robo, sustracción o daño .
* Denegación de servicios.
* Niveles inapropiados de confiabilidad, disponibilidad e integridad de la informacion.</t>
  </si>
  <si>
    <t>Implementar esquema de encripción de contraseñas a aplicativos.
Revisar reglas de Firewall, antivirus, VPN
DESARROLLO Y ACTUALIZACIÓN DE SOFTWARE A-TIC-PR-002
POLÍTICA DE SEGURIDAD Y CONTROLES BÁSICOS Y ESPECÍFICOS PARA EL MANEJO DE LA INFORMACIÓN A-TIC-MA-001</t>
  </si>
  <si>
    <t>Implementar esquema de encripción de contraseñas a aplicativos.
Revisar reglas de Firewall, antivirus, VPN</t>
  </si>
  <si>
    <t>02/02/2018
a  31/12/2018</t>
  </si>
  <si>
    <t>Implementar esquema de encripción de contraseñas a aplicativos.
Mantenimiento y actualización del dispositivo de seguridad (Firewall)</t>
  </si>
  <si>
    <t>Formato de desarrollo de aplicaciones LEVANTAMIENTO DE REQUERIMIENTOS A-TIC-FT-011
Contrato de soporte y actualización (Firewall)</t>
  </si>
  <si>
    <t>Responsable del área de Sistemas</t>
  </si>
  <si>
    <r>
      <t>Número de desarrollo realizado</t>
    </r>
    <r>
      <rPr>
        <b/>
        <sz val="11"/>
        <color theme="1"/>
        <rFont val="Calibri"/>
        <family val="2"/>
        <scheme val="minor"/>
      </rPr>
      <t xml:space="preserve"> /</t>
    </r>
    <r>
      <rPr>
        <sz val="11"/>
        <color theme="1"/>
        <rFont val="Calibri"/>
        <family val="2"/>
        <scheme val="minor"/>
      </rPr>
      <t xml:space="preserve"> Número de desarrollo proyectado</t>
    </r>
    <r>
      <rPr>
        <b/>
        <sz val="11"/>
        <color theme="1"/>
        <rFont val="Calibri"/>
        <family val="2"/>
        <scheme val="minor"/>
      </rPr>
      <t xml:space="preserve"> (1)
</t>
    </r>
  </si>
  <si>
    <r>
      <t xml:space="preserve">GESTIÓN TECNOLÓGICA Y DE LA INFORMACIÓN
</t>
    </r>
    <r>
      <rPr>
        <sz val="9"/>
        <color theme="1"/>
        <rFont val="Calibri"/>
        <family val="2"/>
        <scheme val="minor"/>
      </rPr>
      <t>Garantizar la implementación, administración y prestación de los servicios para la optimización de las herramientas informáticas, actividades de mantenimiento preventivo y correctivo de los activos de información, plataforma de comunicaciones y desarrollo de aplicaciones a la medida, así mismo salvaguardar la información en sus criterios de confidencialidad, integridad y disponibilidad con el fin de garantizar la ejecución de los servicios informáticos que aporten al cumplimiento de la misión del Instituto.</t>
    </r>
  </si>
  <si>
    <t>Área de Sistemas</t>
  </si>
  <si>
    <t xml:space="preserve">Lineas de comunicación de red desprotegidas sin atender las normas de cableado estructurado
</t>
  </si>
  <si>
    <t>Interceptación, interrupcion , daño en la red de datos y equipos de comunicación: Daño en las Redes y Comunicaciones, que impiden la prestación de los servicios informaticos como son Internet, correo y acceso a los aplicativos misionales y administrativos.</t>
  </si>
  <si>
    <t>* Pérdida de conectividad de la estaciones de trabajo.
* Denegacion de servicios.
* Perdida de informacion.
* Exposicion de informacion sensible</t>
  </si>
  <si>
    <t>Implementar cableado estructurado certificado, Revisar reglas de Firewall, antivirus, VPN</t>
  </si>
  <si>
    <t>Implementar cableado estructurado certificado en Unidades.
Mantenimiento y actualización del dispositivo de seguridad.
Campañas de socializacion de seguridad informatica.</t>
  </si>
  <si>
    <t xml:space="preserve">Implementar cableado estructurado certificado en las Unidades identificadas y programadas por parte del Área de Sistemas.
Mantenimiento y actualización del dispositivo de seguridad (Firewall)
Socialización de seguridad informática.
</t>
  </si>
  <si>
    <r>
      <t xml:space="preserve">Contrato de soporte y actualización (Firewall)
</t>
    </r>
    <r>
      <rPr>
        <sz val="11"/>
        <color theme="1"/>
        <rFont val="Calibri"/>
        <family val="2"/>
        <scheme val="minor"/>
      </rPr>
      <t xml:space="preserve">
Garantías de cableado estructurado certificado
Anexo técnico remitido al Área de Adquisiciones de los procesos de contratación
Documentos internos de socialización de seguridad informática,.
Actas y listados de asistencia</t>
    </r>
  </si>
  <si>
    <r>
      <rPr>
        <sz val="11"/>
        <color theme="1"/>
        <rFont val="Calibri"/>
        <family val="2"/>
        <scheme val="minor"/>
      </rPr>
      <t>Número de Unidades, Sedes y Dependencias con cableado Estructurado</t>
    </r>
    <r>
      <rPr>
        <b/>
        <sz val="11"/>
        <color theme="1"/>
        <rFont val="Calibri"/>
        <family val="2"/>
        <scheme val="minor"/>
      </rPr>
      <t xml:space="preserve"> /</t>
    </r>
    <r>
      <rPr>
        <sz val="11"/>
        <color theme="1"/>
        <rFont val="Calibri"/>
        <family val="2"/>
        <scheme val="minor"/>
      </rPr>
      <t xml:space="preserve"> Número de Sedes y Dependencias proyectadas para la vigencia
Número de socializaciones realizadas</t>
    </r>
    <r>
      <rPr>
        <b/>
        <sz val="11"/>
        <color theme="1"/>
        <rFont val="Calibri"/>
        <family val="2"/>
        <scheme val="minor"/>
      </rPr>
      <t xml:space="preserve"> / </t>
    </r>
    <r>
      <rPr>
        <sz val="11"/>
        <color theme="1"/>
        <rFont val="Calibri"/>
        <family val="2"/>
        <scheme val="minor"/>
      </rPr>
      <t xml:space="preserve">Número socializaciones proyectadas para la vigencia
</t>
    </r>
  </si>
  <si>
    <t xml:space="preserve"> 
Manipulación indebida de la información en la programación de los alimentos  con el fin de generar necesidades inexistentes  para el beneficio a terceros
</t>
  </si>
  <si>
    <t>Desviación de recursos por   envío de alimentos a entes privados o con mayor cantidad de la requerida a una UPI en particular.</t>
  </si>
  <si>
    <t>1. Perdida de recursos publicos de la institución.
2.Deficit en la cantidad de recursos para la compra de alimentos programados para el año generada por sobre costos   
3. Necesidad de adiciones o contratación  por los deficit que se puedan generar
3. Sanciones por parte  de entes de control</t>
  </si>
  <si>
    <t xml:space="preserve">En el Economato  para el control se cuenta con los siguientes formatos:
1.  Matrices de programación de alimentos en donde se establece las cantidades, coberturas, tiempos de entregas y menús dependiendo de las necesidades de las UPI.
2. Se presenta formato   “Solicitud de  Elementos de  Bienes de Consumo o Devolutivos  A- GLO- FT - 004" con el fin de informar al  área de Gestión Logistica la cantidad de producto a enviar a la unidad o dependencia que solicita .
3. Adicionalmente con el fin de generar  trazabilidad se envia la programación de entregas a las unidades de protección integral por  medio del correo electronico para revision en las UPI.
</t>
  </si>
  <si>
    <t>En caso de detectarse inconsistencias en las necesidades generadas para la programación de alimentos, se cancelara dicho envio hasta la revisión y aprobación de la programación.
Adicionalmente se socializara con el lider de la UPI involucrado y se disminuira los valores enviados para las proximas entregas.</t>
  </si>
  <si>
    <r>
      <rPr>
        <sz val="11"/>
        <color theme="1"/>
        <rFont val="Calibri"/>
        <family val="2"/>
        <scheme val="minor"/>
      </rPr>
      <t>Realizar respectivo procedimiento y formatos para la  programación de alimentos</t>
    </r>
    <r>
      <rPr>
        <sz val="11"/>
        <color rgb="FFFF0000"/>
        <rFont val="Calibri"/>
        <family val="2"/>
        <scheme val="minor"/>
      </rPr>
      <t xml:space="preserve">
 </t>
    </r>
  </si>
  <si>
    <t xml:space="preserve">Documentos publicados en el Manual de Procesos y Procedimientos </t>
  </si>
  <si>
    <t># documentos oficializados/ # de documentos a oficializar</t>
  </si>
  <si>
    <t xml:space="preserve">Manipulación  de la  facturación por parte de un funcionario registrando un valor mayor a lo requerido  para beneficio a tercero. </t>
  </si>
  <si>
    <t xml:space="preserve">Desviación de recursos por causar valores facturados por encima de los valores recibidos </t>
  </si>
  <si>
    <t xml:space="preserve">1. Sanciones por entes de control.
2. terminar recursos con fechas anticipadas.
3.pérdida de recursos financieros </t>
  </si>
  <si>
    <t xml:space="preserve">En el Economato  para el control se cuenta con los siguientes formatos:
1. Se cuenta con una matriz de consolidación de  remisiones  con valor de las cantidades recibidas, número de remisión, saldos y recursos  usados los cuales tienen una trazabilidad.
2. Se realiza conciliación  de remisiones enviadas e  información del proveedor.
</t>
  </si>
  <si>
    <t xml:space="preserve">1,En caso de detectarse valores mayores de los solicitados  se informará al lider del proceso, supervisor del contrato.
2. Realizar ajuste de los valores con el proveedor correspondiente.
3. Según la legislación que aplique para el tipo de contratación se tomará las medidas correspondientes para el funcionario. </t>
  </si>
  <si>
    <r>
      <rPr>
        <sz val="11"/>
        <color theme="1"/>
        <rFont val="Calibri"/>
        <family val="2"/>
        <scheme val="minor"/>
      </rPr>
      <t xml:space="preserve">Realizar respectivo instructivo y formatos para la consolidación de las remisiones y facturación de los alimentos </t>
    </r>
    <r>
      <rPr>
        <sz val="11"/>
        <color rgb="FFFF0000"/>
        <rFont val="Calibri"/>
        <family val="2"/>
        <scheme val="minor"/>
      </rPr>
      <t xml:space="preserve">
 </t>
    </r>
  </si>
  <si>
    <r>
      <t xml:space="preserve">DESARROLLO HUMANO
</t>
    </r>
    <r>
      <rPr>
        <sz val="12"/>
        <color theme="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</si>
  <si>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r>
      <t xml:space="preserve">ECONOMATO :
</t>
    </r>
    <r>
      <rPr>
        <sz val="12"/>
        <color theme="1"/>
        <rFont val="Times New Roman"/>
        <family val="1"/>
      </rPr>
      <t>-Elaborar los pedidos para la requisición de los productos perecederos, no perecederos y proteínas.
-Recoger, distribuir y entregar a las diferentes unidades educativas los productos perecederos, no perecederos y proteínas</t>
    </r>
  </si>
  <si>
    <t>ALMACEN E INVENTARIOS</t>
  </si>
  <si>
    <t>Que el supervisor del contrato dé su consentimiento de recibir elementos que no cumplen las especificaciones técnicas o se hagan modificaciones a las fichas técnicas o condiciones de los contratos sin el debido procedimiento. 
 Que los elementos que ingresan al IDIPRON sean diferentes en cantidad y calidad a los adquiridos por la entidad.</t>
  </si>
  <si>
    <t>Bienes aceptados sin el cumplimiento de especiaciones técnicas.</t>
  </si>
  <si>
    <t>Hallazgos de los entes de control.
Fallas en la prestación
del servicio.
Perdida de la imagen institucional del Instituto.
Responsabilidades Disciplinarias
Que la misionalidad del IDIPRON se vea comprometida debido a la recepcion de elementos que no corresponden a la ficha tecnica de los bienes adquiridos.</t>
  </si>
  <si>
    <t>Se delega una persona del área (o mas dependiendo de la cantidad de elementos adquiridos), para la recepción de los  elementos y debe estar presente el Supervisor o el apoyo a la supervisión (debidamente designado). 
A partir de las Ficha Técnica A-GCO-FT-12Vr. 2, y la propuesta económica, que especifican las características y cantidadades de los elementos adquiridos, se confrontan los elementos a recepcionar, relacionados en la Remisiòn que entrega el proveedor.
Existe el Procedimiento  RECEPCIÓN E INGRESO DE BIENES DEVOLUTIVOS O BIENES DE CONSUMO A-GLO-PR-003, en donde se especifican las actividades de cada funcionario y los documentos necesarios para llevar a cabo la recepcion de los elementos.
Se constatan las caracteristicas de calidad y cantidad, en caso de encontrar diferencias se diligencia el formato la "NOTA DE DEVOLUCION RECIBO DE BIENES A-GLO-FT-012" y se hace la devolucion de los elementos que no cumplen, de acuerdo a la tipificación del contrato</t>
  </si>
  <si>
    <t xml:space="preserve">Garantizar que los bienes sean recibidos previa revisión por parte del funcionario del  Área de Almacén, de lo contario no se realizaran los correspondientes ingresos, </t>
  </si>
  <si>
    <t>Validar la recepción de la documentación de los contratos a recibir en el Almacén</t>
  </si>
  <si>
    <t>A través de actas  diligenciadas por el supervisor se registran las novedades que se han presentado en los recibos de elementos, asi como las Notas de Devolución y en caso de que el supervisor del contrato dé su consentimiento de recibir elementos que no cumplen con las especificaciones técnicas, se debe   reportar por medio de los distintos correos o comunicaciones, al superior inmediato. para el tramite correspondiente.</t>
  </si>
  <si>
    <t>ANDREA FERNANDA AHUMADA CHACÓN - Responsable Área de Almacén e Inventario</t>
  </si>
  <si>
    <t>Nº. de contratos recibidos/ Nº.  de contratos programados para recepciòn * 100%</t>
  </si>
  <si>
    <t xml:space="preserve">Que se presenten errores de registro en el ingreso de almacén de los bienes adquiridos humanos o del software
Falta de soporte técnico al software y al hadware
Traspaso de bienes entre funcionarios sin el debido procedimiento o demora en el envio de los documentos a el Área, que permiten registrar el procedimiento
Errores y omisiones en la verificación del inventario físico de los bienes de IDIPRON
</t>
  </si>
  <si>
    <t>Hallazgos de los entes de control.
Perdida de la imagen institucional del Instituto.
Hurto o Perdida de bienes en Servicio 
Responsabilidades Disciplinarias</t>
  </si>
  <si>
    <t>Se realiza control a los inventarios de propiedad planta y equipo (Bienes Devolutivos), como se estipula en el procedimiento CONTROL DE BIENES EN SERVICIO A-ABI-PR-011, a traves de tomas fisicas de inventario general o aleatorias.
Se registran los traslados entre funcionarios y dependencias de acuerdo Procedimiento de Traspaso
entre Dependencias
Funcionarios o Reintegro de
Bienes Devolutivos A-GLO-PR-006
Las personas que realizan esta labor son los funcionarios del Area de Amacen e Inventarios</t>
  </si>
  <si>
    <t xml:space="preserve">Informar al superior inmediato sobre la novedad encontrada y solicitar al funcionario encargado de realizar la correccion respectiva </t>
  </si>
  <si>
    <t>Realizar correcciones a los ingresos realizados en el Sistema de Área de Almacén e Inventario</t>
  </si>
  <si>
    <t xml:space="preserve">Controles y verificaciones  ciclicas y /o generales de Inventario de Bienes en Bodega.
Informe final de la toma física de inventarios al responsable del Área, al Comité de Inventarios
Se registran las novedades que se han presentado en los listados de Inventario la terminar la toma física.
No se firma la CERTIFICACIÓN DE ENTREGA DE ELEMENTOS A CARGO DEL CONTRATISTA A-GCO-FT-024 </t>
  </si>
  <si>
    <t>N.º de correcciones realizadas /N.º de Ingresos registrados en el sistema * 100%</t>
  </si>
  <si>
    <r>
      <t xml:space="preserve">GRUPO DE TRABAJO DE GESTIÓN AMBIENTAL
</t>
    </r>
    <r>
      <rPr>
        <sz val="12"/>
        <color theme="1"/>
        <rFont val="Times New Roman"/>
        <family val="1"/>
      </rPr>
      <t>Fomentar acciones que conlleven al cumplimiento de la normatividad ambiental vigente, mediante el desarrollo de los programas del PIGA del Instituto, implementando buenas prácticas ambientales que permitan prevenir y corregir los impactos ambientales.</t>
    </r>
  </si>
  <si>
    <r>
      <rPr>
        <b/>
        <sz val="12"/>
        <color theme="1"/>
        <rFont val="Calibri"/>
        <family val="2"/>
        <scheme val="minor"/>
      </rPr>
      <t>GESTIÓN DOCUMENTAL</t>
    </r>
    <r>
      <rPr>
        <sz val="12"/>
        <color theme="1"/>
        <rFont val="Calibri"/>
        <family val="2"/>
        <scheme val="minor"/>
      </rPr>
      <t xml:space="preserve">
Conservar la memoria institucional del IDIPRON, mediante la identificación, almacenamiento, protección, recuperación, tiempo de retención y disposición de los registros del instituto de acuerdo a lineamientos del Sistema de Gestión Documental SIGA</t>
    </r>
  </si>
  <si>
    <r>
      <t xml:space="preserve">GESTIÓN FINANCIERA
</t>
    </r>
    <r>
      <rPr>
        <sz val="12"/>
        <color theme="1"/>
        <rFont val="Times New Roman"/>
        <family val="1"/>
      </rPr>
      <t>Planear, gestionar y controlar los recursos financieros del IDIPRON con transparencia eficiencia y agilidad para dar cumplimiento a los objetivos institucionales.</t>
    </r>
  </si>
  <si>
    <t>Ejercer el control disciplinario sobre la conducta de los servidores públicos del IDIPRON, en el cumplimiento de sus deberes funcionales, a través de medidas de corrección o de prevención, con el fin de garantizar los principios de eficiencia moralidad economía y transparencia.</t>
  </si>
  <si>
    <t>CONTROL INTERNO DISCIPLINARIO</t>
  </si>
  <si>
    <r>
      <rPr>
        <b/>
        <sz val="11"/>
        <color theme="1"/>
        <rFont val="Calibri"/>
        <family val="2"/>
        <scheme val="minor"/>
      </rPr>
      <t xml:space="preserve">Causa 1: </t>
    </r>
    <r>
      <rPr>
        <sz val="11"/>
        <color theme="1"/>
        <rFont val="Calibri"/>
        <family val="2"/>
        <scheme val="minor"/>
      </rPr>
      <t>Divulgación de la información por parte de las personas que hacen parte del Grupo de Control Interno Disciplinario</t>
    </r>
  </si>
  <si>
    <t>* No confidencialidad de la información
* Procesos disciplinarios pueden ser desvirtuados de su principio
* Violación a la privacidad de los (las) investigados (as)</t>
  </si>
  <si>
    <t>* Demanda. 
* Violación al debido proceso. 
* Investigación disciplinaria al Grupo de Constrol Interno Disciplinario.</t>
  </si>
  <si>
    <t>* Se adoptan los procedimientos de la Alcaldía Mayor de Bogotá, de conformidad con la Resolución 284 de 2013.
* Toma de juramento de reserva  al Grupo de Control Interno Disciplinario de los expedientes que obran en el Despacho.</t>
  </si>
  <si>
    <t>* Se adoptan los procedimientos de la Alcaldía Mayor de Bogotá, de conformidad con la Resolución 284 de 2013.* Toma de juramento de reserva  al Grupo de Control Interno Disciplinario de los expedientes que obran en el Despacho.</t>
  </si>
  <si>
    <t>ANUAL - 2017</t>
  </si>
  <si>
    <t>Acta de toma de juramento del Grupo de Control Interno Disciplinario - Sistema de Información del Grupo de Trabajo para el ejercicio de Control Interno Disciplinario</t>
  </si>
  <si>
    <t>MAURICIO DIAZ LOZANO - Coordinador del Grupo de Trabajo para el Ejercicio del Control Interno Disciplinario</t>
  </si>
  <si>
    <r>
      <rPr>
        <b/>
        <sz val="11"/>
        <color theme="1"/>
        <rFont val="Calibri"/>
        <family val="2"/>
        <scheme val="minor"/>
      </rPr>
      <t xml:space="preserve">Causa 1: </t>
    </r>
    <r>
      <rPr>
        <sz val="11"/>
        <color theme="1"/>
        <rFont val="Calibri"/>
        <family val="2"/>
        <scheme val="minor"/>
      </rPr>
      <t xml:space="preserve"> No existen de copias de seguridad en la información magnetica. </t>
    </r>
    <r>
      <rPr>
        <b/>
        <sz val="11"/>
        <color theme="1"/>
        <rFont val="Calibri"/>
        <family val="2"/>
        <scheme val="minor"/>
      </rPr>
      <t xml:space="preserve">Causa 2:   </t>
    </r>
    <r>
      <rPr>
        <sz val="11"/>
        <color theme="1"/>
        <rFont val="Calibri"/>
        <family val="2"/>
        <scheme val="minor"/>
      </rPr>
      <t xml:space="preserve">Infraestructura fisica inadecuada en la guarda de los expedientes.  </t>
    </r>
  </si>
  <si>
    <t>* Perdida o alteración de la información fisica y magnetica.</t>
  </si>
  <si>
    <t>* Investigación disciplinaria al Grupo de Control Interno Disciplinario.
* Demanda Violación al debido proceso</t>
  </si>
  <si>
    <t>* Conservación de la información digital. 
* Archivo propicio para el archivo de los expedientes a cargo del Grupo de Control Interno Disciplinario.</t>
  </si>
  <si>
    <t>Guarda y protocolos de seguridad para la información física y magnética del Grupo de Trabajo de Control Interno Disciplinario</t>
  </si>
  <si>
    <t>Solicitud elevada de salvaguardar la información de Control Interno Disciplinario al Área de Sistemas para la información magnetica; respecto al archivo fisico, la misma estará en el sistema de Información del Grupo de Trabajo para el ejercicio de Control Interno Disciplinario en el archivo de la oficina.</t>
  </si>
  <si>
    <r>
      <rPr>
        <b/>
        <sz val="11"/>
        <color theme="1"/>
        <rFont val="Calibri"/>
        <family val="2"/>
        <scheme val="minor"/>
      </rPr>
      <t xml:space="preserve">Causa 1: </t>
    </r>
    <r>
      <rPr>
        <sz val="11"/>
        <color theme="1"/>
        <rFont val="Calibri"/>
        <family val="2"/>
        <scheme val="minor"/>
      </rPr>
      <t>Prescripción de los términos de las acciones disciplinarias de la Entidad</t>
    </r>
  </si>
  <si>
    <t>* Dilatación de los procesos contra los acusados</t>
  </si>
  <si>
    <t>* La acción dsciplinaria pierde credibilidad
* No se logra tener impacto respecto los hechos ocurridos en la Entidad y las medidas tomadas</t>
  </si>
  <si>
    <t>* Se adoptan los procedimientos de la Alcaldía Mayor de Bogotá, de conformidad con la Resolución 284 de 2013.</t>
  </si>
  <si>
    <t>Adelantar acciones que logren mayor celeridad y eficiencia los diferentes expedientes disciplinarios del  grupo de trabajo adelantando las acciones pertinentes que permitan depurar de los procesos disciplinarios activos de la Entidad de conformidad con el Plan de Acción plasmado para el 2017.</t>
  </si>
  <si>
    <t>El profesional a cargo de cada expediente generará estrategias para solicitar todas las pruebas documentales pertinentes para llegar así a la determinación del responsable de la conducta investigada, para generar confianza en Control Interno Disciplinario y se puedan depurar los procesos al tener conocimiento de la existencia de investigado o llegado el caso del respectivo archivo del expediente</t>
  </si>
  <si>
    <t xml:space="preserve">FORMULACIÓN - CONSOLIDACIÓN MAPAS DE RIESGO DE CORRUPCIÓN </t>
  </si>
  <si>
    <t>Yuly Milena Gómez</t>
  </si>
  <si>
    <t>ÁREA ADMINISTRACIÓN DOCUMENTAL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</si>
</sst>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6" x14ac:knownFonts="1">
    <font>
      <sz val="11"/>
      <color theme="1"/>
      <name val="Calibri"/>
      <family val="2"/>
      <scheme val="minor"/>
    </font>
    <font>
      <b/>
      <sz val="11"/>
      <color theme="1"/>
      <name val="Calibri"/>
      <family val="2"/>
      <scheme val="minor"/>
    </font>
    <font>
      <b/>
      <sz val="10"/>
      <name val="Times New Roman"/>
      <family val="1"/>
    </font>
    <font>
      <b/>
      <sz val="11"/>
      <name val="Times New Roman"/>
      <family val="1"/>
    </font>
    <font>
      <sz val="10"/>
      <color theme="1"/>
      <name val="Times New Roman"/>
      <family val="1"/>
    </font>
    <font>
      <sz val="10"/>
      <color theme="0"/>
      <name val="Times New Roman"/>
      <family val="1"/>
    </font>
    <font>
      <b/>
      <sz val="10"/>
      <color theme="1"/>
      <name val="Times New Roman"/>
      <family val="1"/>
    </font>
    <font>
      <sz val="11"/>
      <color theme="1"/>
      <name val="Times New Roman"/>
      <family val="1"/>
    </font>
    <font>
      <sz val="11"/>
      <color theme="0"/>
      <name val="Times New Roman"/>
      <family val="1"/>
    </font>
    <font>
      <b/>
      <sz val="11"/>
      <color theme="1"/>
      <name val="Times New Roman"/>
      <family val="1"/>
    </font>
    <font>
      <b/>
      <sz val="12"/>
      <color theme="1"/>
      <name val="Times New Roman"/>
      <family val="1"/>
    </font>
    <font>
      <b/>
      <sz val="9"/>
      <color theme="1"/>
      <name val="Times New Roman"/>
      <family val="1"/>
    </font>
    <font>
      <b/>
      <sz val="11"/>
      <color theme="0"/>
      <name val="Times New Roman"/>
      <family val="1"/>
    </font>
    <font>
      <b/>
      <sz val="9"/>
      <color theme="0"/>
      <name val="Times New Roman"/>
      <family val="1"/>
    </font>
    <font>
      <b/>
      <sz val="10"/>
      <color theme="0"/>
      <name val="Times New Roman"/>
      <family val="1"/>
    </font>
    <font>
      <sz val="12"/>
      <color theme="1"/>
      <name val="Times New Roman"/>
      <family val="1"/>
    </font>
    <font>
      <sz val="12"/>
      <name val="Times New Roman"/>
      <family val="1"/>
    </font>
    <font>
      <u/>
      <sz val="11"/>
      <color theme="10"/>
      <name val="Calibri"/>
      <family val="2"/>
      <scheme val="minor"/>
    </font>
    <font>
      <u/>
      <sz val="11"/>
      <color theme="11"/>
      <name val="Calibri"/>
      <family val="2"/>
      <scheme val="minor"/>
    </font>
    <font>
      <sz val="12"/>
      <color rgb="FF008000"/>
      <name val="Times New Roman"/>
      <family val="1"/>
    </font>
    <font>
      <b/>
      <sz val="12"/>
      <name val="Times New Roman"/>
      <family val="1"/>
    </font>
    <font>
      <sz val="12"/>
      <color theme="0"/>
      <name val="Times New Roman"/>
      <family val="1"/>
    </font>
    <font>
      <b/>
      <sz val="12"/>
      <name val="Times New Roman"/>
      <family val="1"/>
    </font>
    <font>
      <sz val="12"/>
      <name val="Times New Roman"/>
      <family val="1"/>
    </font>
    <font>
      <sz val="12"/>
      <color theme="1"/>
      <name val="Times New Roman"/>
      <family val="1"/>
    </font>
    <font>
      <sz val="11"/>
      <color rgb="FFFF0000"/>
      <name val="Calibri"/>
      <family val="2"/>
      <scheme val="minor"/>
    </font>
    <font>
      <sz val="11"/>
      <color theme="0"/>
      <name val="Calibri"/>
      <family val="2"/>
      <scheme val="minor"/>
    </font>
    <font>
      <b/>
      <sz val="22"/>
      <color theme="1"/>
      <name val="Times New Roman"/>
      <family val="1"/>
    </font>
    <font>
      <sz val="10"/>
      <name val="Times New Roman"/>
      <family val="1"/>
    </font>
    <font>
      <b/>
      <sz val="14"/>
      <name val="Times New Roman"/>
      <family val="1"/>
    </font>
    <font>
      <sz val="11"/>
      <name val="Times New Roman"/>
      <family val="1"/>
    </font>
    <font>
      <sz val="14"/>
      <name val="Times New Roman"/>
      <family val="1"/>
    </font>
    <font>
      <b/>
      <sz val="9"/>
      <color indexed="81"/>
      <name val="Tahoma"/>
      <family val="2"/>
    </font>
    <font>
      <sz val="9"/>
      <color indexed="81"/>
      <name val="Tahoma"/>
      <family val="2"/>
    </font>
    <font>
      <sz val="12"/>
      <color theme="1"/>
      <name val="Calibri"/>
      <family val="2"/>
      <scheme val="minor"/>
    </font>
    <font>
      <b/>
      <sz val="12"/>
      <color theme="1"/>
      <name val="Calibri"/>
      <family val="2"/>
      <scheme val="minor"/>
    </font>
    <font>
      <sz val="12"/>
      <name val="Calibri"/>
      <family val="2"/>
      <scheme val="minor"/>
    </font>
    <font>
      <sz val="11"/>
      <name val="Calibri"/>
      <family val="2"/>
      <scheme val="minor"/>
    </font>
    <font>
      <sz val="10"/>
      <name val="Calibri"/>
      <family val="2"/>
      <scheme val="minor"/>
    </font>
    <font>
      <sz val="9"/>
      <color theme="1"/>
      <name val="Calibri"/>
      <family val="2"/>
      <scheme val="minor"/>
    </font>
    <font>
      <b/>
      <sz val="9"/>
      <color theme="1"/>
      <name val="Calibri"/>
      <family val="2"/>
      <scheme val="minor"/>
    </font>
    <font>
      <b/>
      <sz val="12"/>
      <name val="Calibri"/>
      <family val="2"/>
      <scheme val="minor"/>
    </font>
    <font>
      <sz val="12"/>
      <color theme="0"/>
      <name val="Calibri"/>
      <family val="2"/>
      <scheme val="minor"/>
    </font>
    <font>
      <sz val="10"/>
      <color theme="1"/>
      <name val="Calibri"/>
      <family val="2"/>
      <scheme val="minor"/>
    </font>
    <font>
      <b/>
      <sz val="14"/>
      <color theme="1"/>
      <name val="Calibri"/>
      <family val="2"/>
      <scheme val="minor"/>
    </font>
    <font>
      <sz val="14"/>
      <color theme="1"/>
      <name val="Calibri"/>
      <family val="2"/>
      <scheme val="minor"/>
    </font>
  </fonts>
  <fills count="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s>
  <borders count="49">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style="thin">
        <color auto="1"/>
      </bottom>
      <diagonal/>
    </border>
    <border>
      <left/>
      <right style="thin">
        <color auto="1"/>
      </right>
      <top style="thin">
        <color auto="1"/>
      </top>
      <bottom style="thin">
        <color auto="1"/>
      </bottom>
      <diagonal/>
    </border>
    <border>
      <left style="thin">
        <color auto="1"/>
      </left>
      <right style="hair">
        <color auto="1"/>
      </right>
      <top style="hair">
        <color auto="1"/>
      </top>
      <bottom/>
      <diagonal/>
    </border>
    <border>
      <left style="hair">
        <color indexed="64"/>
      </left>
      <right/>
      <top style="hair">
        <color indexed="64"/>
      </top>
      <bottom/>
      <diagonal/>
    </border>
    <border>
      <left style="thin">
        <color auto="1"/>
      </left>
      <right style="hair">
        <color auto="1"/>
      </right>
      <top/>
      <bottom style="hair">
        <color auto="1"/>
      </bottom>
      <diagonal/>
    </border>
    <border>
      <left style="hair">
        <color auto="1"/>
      </left>
      <right/>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thin">
        <color auto="1"/>
      </right>
      <top style="medium">
        <color indexed="64"/>
      </top>
      <bottom style="thin">
        <color auto="1"/>
      </bottom>
      <diagonal/>
    </border>
    <border>
      <left/>
      <right/>
      <top style="medium">
        <color indexed="64"/>
      </top>
      <bottom/>
      <diagonal/>
    </border>
    <border>
      <left style="thin">
        <color auto="1"/>
      </left>
      <right style="hair">
        <color auto="1"/>
      </right>
      <top style="medium">
        <color indexed="64"/>
      </top>
      <bottom style="hair">
        <color auto="1"/>
      </bottom>
      <diagonal/>
    </border>
    <border>
      <left style="hair">
        <color auto="1"/>
      </left>
      <right/>
      <top style="medium">
        <color indexed="64"/>
      </top>
      <bottom style="thin">
        <color auto="1"/>
      </bottom>
      <diagonal/>
    </border>
    <border>
      <left style="thin">
        <color auto="1"/>
      </left>
      <right/>
      <top style="medium">
        <color indexed="64"/>
      </top>
      <bottom/>
      <diagonal/>
    </border>
    <border>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diagonal/>
    </border>
    <border>
      <left style="thin">
        <color auto="1"/>
      </left>
      <right style="medium">
        <color indexed="64"/>
      </right>
      <top/>
      <bottom/>
      <diagonal/>
    </border>
    <border>
      <left style="thin">
        <color auto="1"/>
      </left>
      <right style="medium">
        <color indexed="64"/>
      </right>
      <top style="thin">
        <color auto="1"/>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thin">
        <color auto="1"/>
      </right>
      <top style="thin">
        <color auto="1"/>
      </top>
      <bottom style="medium">
        <color indexed="64"/>
      </bottom>
      <diagonal/>
    </border>
    <border>
      <left/>
      <right/>
      <top/>
      <bottom style="medium">
        <color indexed="64"/>
      </bottom>
      <diagonal/>
    </border>
    <border>
      <left style="thin">
        <color auto="1"/>
      </left>
      <right style="hair">
        <color auto="1"/>
      </right>
      <top style="hair">
        <color auto="1"/>
      </top>
      <bottom style="medium">
        <color indexed="64"/>
      </bottom>
      <diagonal/>
    </border>
    <border>
      <left style="hair">
        <color auto="1"/>
      </left>
      <right/>
      <top style="hair">
        <color auto="1"/>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style="thin">
        <color auto="1"/>
      </right>
      <top style="medium">
        <color indexed="64"/>
      </top>
      <bottom style="thin">
        <color auto="1"/>
      </bottom>
      <diagonal/>
    </border>
    <border>
      <left style="thin">
        <color auto="1"/>
      </left>
      <right style="medium">
        <color indexed="64"/>
      </right>
      <top/>
      <bottom style="thin">
        <color auto="1"/>
      </bottom>
      <diagonal/>
    </border>
    <border>
      <left/>
      <right style="thin">
        <color auto="1"/>
      </right>
      <top style="thin">
        <color auto="1"/>
      </top>
      <bottom style="medium">
        <color indexed="64"/>
      </bottom>
      <diagonal/>
    </border>
  </borders>
  <cellStyleXfs count="5">
    <xf numFmtId="0" fontId="0"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cellStyleXfs>
  <cellXfs count="618">
    <xf numFmtId="0" fontId="0" fillId="0" borderId="0" xfId="0"/>
    <xf numFmtId="0" fontId="5" fillId="2" borderId="1"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3" fillId="4" borderId="12" xfId="0" applyFont="1" applyFill="1" applyBorder="1" applyAlignment="1" applyProtection="1">
      <alignment horizontal="center" vertical="center"/>
    </xf>
    <xf numFmtId="0" fontId="4" fillId="3" borderId="0" xfId="0" applyFont="1" applyFill="1" applyAlignment="1" applyProtection="1">
      <alignment vertical="center"/>
    </xf>
    <xf numFmtId="0" fontId="4" fillId="0" borderId="0" xfId="0" applyFont="1" applyBorder="1" applyAlignment="1" applyProtection="1">
      <alignment vertical="center"/>
    </xf>
    <xf numFmtId="0" fontId="4" fillId="0" borderId="0" xfId="0" applyFont="1" applyAlignment="1" applyProtection="1">
      <alignment vertical="center"/>
    </xf>
    <xf numFmtId="0" fontId="7" fillId="0" borderId="0" xfId="0" applyFont="1" applyAlignment="1" applyProtection="1">
      <alignment vertical="center"/>
    </xf>
    <xf numFmtId="0" fontId="9" fillId="0" borderId="0" xfId="0" applyFont="1" applyAlignment="1" applyProtection="1">
      <alignment horizontal="right" vertical="center"/>
    </xf>
    <xf numFmtId="0" fontId="9" fillId="0" borderId="0" xfId="0" applyFont="1" applyAlignment="1" applyProtection="1">
      <alignment vertical="center"/>
    </xf>
    <xf numFmtId="0" fontId="9" fillId="0" borderId="10" xfId="0" applyFont="1" applyBorder="1" applyAlignment="1" applyProtection="1">
      <alignment vertical="center"/>
    </xf>
    <xf numFmtId="0" fontId="3" fillId="4" borderId="0" xfId="0" applyFont="1" applyFill="1" applyAlignment="1" applyProtection="1">
      <alignment vertical="center"/>
    </xf>
    <xf numFmtId="0" fontId="12" fillId="2" borderId="0" xfId="0" applyFont="1" applyFill="1" applyAlignment="1" applyProtection="1">
      <alignment vertical="center"/>
    </xf>
    <xf numFmtId="0" fontId="15" fillId="0" borderId="15" xfId="0" applyFont="1" applyFill="1" applyBorder="1" applyAlignment="1" applyProtection="1">
      <alignment horizontal="justify" vertical="center" wrapText="1"/>
    </xf>
    <xf numFmtId="0" fontId="15" fillId="0" borderId="15" xfId="0" applyFont="1" applyFill="1" applyBorder="1" applyAlignment="1" applyProtection="1">
      <alignment horizontal="justify" vertical="center"/>
    </xf>
    <xf numFmtId="0" fontId="15" fillId="0" borderId="18" xfId="0" applyFont="1" applyFill="1" applyBorder="1" applyAlignment="1" applyProtection="1">
      <alignment horizontal="justify" vertical="center" wrapText="1"/>
    </xf>
    <xf numFmtId="0" fontId="15" fillId="0" borderId="14" xfId="0" applyFont="1" applyBorder="1" applyAlignment="1" applyProtection="1">
      <alignment horizontal="justify" vertical="center" wrapText="1"/>
    </xf>
    <xf numFmtId="0" fontId="15" fillId="0" borderId="15" xfId="0" applyFont="1" applyBorder="1" applyAlignment="1" applyProtection="1">
      <alignment horizontal="justify" vertical="center" wrapText="1"/>
    </xf>
    <xf numFmtId="0" fontId="16" fillId="0" borderId="15" xfId="0" applyFont="1" applyBorder="1" applyAlignment="1" applyProtection="1">
      <alignment horizontal="justify" vertical="center"/>
    </xf>
    <xf numFmtId="0" fontId="15" fillId="0" borderId="15" xfId="0" applyFont="1" applyBorder="1" applyAlignment="1" applyProtection="1">
      <alignment horizontal="justify" vertical="center"/>
    </xf>
    <xf numFmtId="0" fontId="15" fillId="0" borderId="18" xfId="0" applyFont="1" applyBorder="1" applyAlignment="1" applyProtection="1">
      <alignment horizontal="justify" vertical="center" wrapText="1"/>
    </xf>
    <xf numFmtId="0" fontId="10" fillId="0" borderId="16" xfId="0" applyFont="1" applyFill="1" applyBorder="1" applyAlignment="1" applyProtection="1">
      <alignment horizontal="center" vertical="center" wrapText="1"/>
      <protection locked="0"/>
    </xf>
    <xf numFmtId="0" fontId="15" fillId="0" borderId="0" xfId="0" applyFont="1" applyAlignment="1" applyProtection="1">
      <alignment vertical="center"/>
    </xf>
    <xf numFmtId="1" fontId="15" fillId="0" borderId="0" xfId="0" applyNumberFormat="1" applyFont="1" applyFill="1" applyBorder="1" applyAlignment="1" applyProtection="1">
      <alignment horizontal="center" vertical="center"/>
    </xf>
    <xf numFmtId="0" fontId="10" fillId="0" borderId="16" xfId="0" applyFont="1" applyBorder="1" applyAlignment="1" applyProtection="1">
      <alignment horizontal="center" vertical="center" wrapText="1"/>
      <protection locked="0"/>
    </xf>
    <xf numFmtId="1" fontId="15" fillId="0" borderId="0" xfId="0" applyNumberFormat="1" applyFont="1" applyBorder="1" applyAlignment="1" applyProtection="1">
      <alignment horizontal="center" vertical="center"/>
    </xf>
    <xf numFmtId="0" fontId="11" fillId="4" borderId="13" xfId="0" applyFont="1" applyFill="1" applyBorder="1" applyAlignment="1" applyProtection="1">
      <alignment horizontal="center" vertical="center" wrapText="1"/>
    </xf>
    <xf numFmtId="0" fontId="9" fillId="4" borderId="13" xfId="0" applyFont="1" applyFill="1" applyBorder="1" applyAlignment="1" applyProtection="1">
      <alignment horizontal="center" vertical="center"/>
    </xf>
    <xf numFmtId="1" fontId="15" fillId="0" borderId="9" xfId="0" applyNumberFormat="1" applyFont="1" applyBorder="1" applyAlignment="1" applyProtection="1">
      <alignment horizontal="center" vertical="center"/>
    </xf>
    <xf numFmtId="0" fontId="9" fillId="0" borderId="16" xfId="0" applyFont="1" applyBorder="1" applyAlignment="1" applyProtection="1">
      <alignment horizontal="center" vertical="center" wrapText="1"/>
      <protection locked="0"/>
    </xf>
    <xf numFmtId="1" fontId="7" fillId="0" borderId="9" xfId="0" applyNumberFormat="1" applyFont="1" applyBorder="1" applyAlignment="1" applyProtection="1">
      <alignment horizontal="center" vertical="center"/>
    </xf>
    <xf numFmtId="1" fontId="7" fillId="0" borderId="0" xfId="0" applyNumberFormat="1" applyFont="1" applyBorder="1" applyAlignment="1" applyProtection="1">
      <alignment horizontal="center" vertical="center"/>
    </xf>
    <xf numFmtId="0" fontId="9" fillId="0" borderId="19" xfId="0" applyFont="1" applyBorder="1" applyAlignment="1" applyProtection="1">
      <alignment horizontal="center" vertical="center" wrapText="1"/>
      <protection locked="0"/>
    </xf>
    <xf numFmtId="0" fontId="12" fillId="2" borderId="12" xfId="0" applyFont="1" applyFill="1" applyBorder="1" applyAlignment="1" applyProtection="1">
      <alignment horizontal="center" vertical="center" wrapText="1"/>
    </xf>
    <xf numFmtId="0" fontId="9" fillId="0" borderId="13" xfId="0" applyFont="1" applyBorder="1" applyAlignment="1" applyProtection="1">
      <alignment vertical="center"/>
    </xf>
    <xf numFmtId="0" fontId="13" fillId="2" borderId="13" xfId="0" applyFont="1" applyFill="1" applyBorder="1" applyAlignment="1" applyProtection="1">
      <alignment horizontal="center" vertical="center" wrapText="1"/>
    </xf>
    <xf numFmtId="0" fontId="14" fillId="2" borderId="13" xfId="0" applyFont="1" applyFill="1" applyBorder="1" applyAlignment="1" applyProtection="1">
      <alignment horizontal="center" vertical="center" wrapText="1"/>
    </xf>
    <xf numFmtId="0" fontId="14" fillId="2" borderId="13" xfId="0" applyFont="1" applyFill="1" applyBorder="1" applyAlignment="1" applyProtection="1">
      <alignment horizontal="center" vertical="center"/>
    </xf>
    <xf numFmtId="0" fontId="12" fillId="2" borderId="13" xfId="0" applyFont="1" applyFill="1" applyBorder="1" applyAlignment="1" applyProtection="1">
      <alignment vertical="center"/>
    </xf>
    <xf numFmtId="0" fontId="12" fillId="2" borderId="13" xfId="0" applyFont="1" applyFill="1" applyBorder="1" applyAlignment="1" applyProtection="1">
      <alignment horizontal="center" vertical="center" wrapText="1"/>
    </xf>
    <xf numFmtId="0" fontId="3" fillId="4" borderId="13" xfId="0" applyFont="1" applyFill="1" applyBorder="1" applyAlignment="1" applyProtection="1">
      <alignment horizontal="center" vertical="center"/>
    </xf>
    <xf numFmtId="0" fontId="2" fillId="4" borderId="13" xfId="0" applyFont="1" applyFill="1" applyBorder="1" applyAlignment="1" applyProtection="1">
      <alignment horizontal="center" vertical="center"/>
    </xf>
    <xf numFmtId="0" fontId="15" fillId="0" borderId="20" xfId="0" applyFont="1" applyBorder="1" applyAlignment="1" applyProtection="1">
      <alignment horizontal="justify" vertical="center" wrapText="1"/>
    </xf>
    <xf numFmtId="0" fontId="9" fillId="0" borderId="21" xfId="0" applyFont="1" applyBorder="1" applyAlignment="1" applyProtection="1">
      <alignment horizontal="center" vertical="center" wrapText="1"/>
      <protection locked="0"/>
    </xf>
    <xf numFmtId="0" fontId="15" fillId="0" borderId="26" xfId="0" applyFont="1" applyFill="1" applyBorder="1" applyAlignment="1" applyProtection="1">
      <alignment horizontal="justify" vertical="center" wrapText="1"/>
    </xf>
    <xf numFmtId="0" fontId="10" fillId="0" borderId="27" xfId="0" applyFont="1" applyFill="1" applyBorder="1" applyAlignment="1" applyProtection="1">
      <alignment horizontal="center" vertical="center" wrapText="1"/>
      <protection locked="0"/>
    </xf>
    <xf numFmtId="1" fontId="15" fillId="0" borderId="25" xfId="0" applyNumberFormat="1" applyFont="1" applyFill="1" applyBorder="1" applyAlignment="1" applyProtection="1">
      <alignment horizontal="center" vertical="center"/>
    </xf>
    <xf numFmtId="0" fontId="15" fillId="0" borderId="38" xfId="0" applyFont="1" applyBorder="1" applyAlignment="1" applyProtection="1">
      <alignment horizontal="justify" vertical="center" wrapText="1"/>
    </xf>
    <xf numFmtId="0" fontId="10" fillId="0" borderId="39" xfId="0" applyFont="1" applyBorder="1" applyAlignment="1" applyProtection="1">
      <alignment horizontal="center" vertical="center" wrapText="1"/>
      <protection locked="0"/>
    </xf>
    <xf numFmtId="1" fontId="15" fillId="0" borderId="37" xfId="0" applyNumberFormat="1" applyFont="1" applyBorder="1" applyAlignment="1" applyProtection="1">
      <alignment horizontal="center" vertical="center"/>
    </xf>
    <xf numFmtId="0" fontId="15" fillId="0" borderId="26" xfId="0" applyFont="1" applyBorder="1" applyAlignment="1" applyProtection="1">
      <alignment horizontal="justify" vertical="center" wrapText="1"/>
    </xf>
    <xf numFmtId="0" fontId="9" fillId="0" borderId="27" xfId="0" applyFont="1" applyBorder="1" applyAlignment="1" applyProtection="1">
      <alignment horizontal="center" vertical="center" wrapText="1"/>
      <protection locked="0"/>
    </xf>
    <xf numFmtId="1" fontId="7" fillId="0" borderId="25" xfId="0" applyNumberFormat="1" applyFont="1" applyBorder="1" applyAlignment="1" applyProtection="1">
      <alignment horizontal="center" vertical="center"/>
    </xf>
    <xf numFmtId="0" fontId="9" fillId="0" borderId="39" xfId="0" applyFont="1" applyBorder="1" applyAlignment="1" applyProtection="1">
      <alignment horizontal="center" vertical="center" wrapText="1"/>
      <protection locked="0"/>
    </xf>
    <xf numFmtId="1" fontId="7" fillId="0" borderId="37" xfId="0" applyNumberFormat="1" applyFont="1" applyBorder="1" applyAlignment="1" applyProtection="1">
      <alignment horizontal="center" vertical="center"/>
    </xf>
    <xf numFmtId="0" fontId="34" fillId="0" borderId="14" xfId="0" applyFont="1" applyBorder="1" applyAlignment="1" applyProtection="1">
      <alignment horizontal="justify" vertical="center" wrapText="1"/>
    </xf>
    <xf numFmtId="0" fontId="1" fillId="0" borderId="16" xfId="0" applyFont="1" applyBorder="1" applyAlignment="1" applyProtection="1">
      <alignment horizontal="center" vertical="center" wrapText="1"/>
      <protection locked="0"/>
    </xf>
    <xf numFmtId="1" fontId="0" fillId="0" borderId="9" xfId="0" applyNumberFormat="1" applyBorder="1" applyAlignment="1" applyProtection="1">
      <alignment horizontal="center" vertical="center"/>
    </xf>
    <xf numFmtId="0" fontId="0" fillId="0" borderId="0" xfId="0" applyAlignment="1" applyProtection="1">
      <alignment vertical="center"/>
    </xf>
    <xf numFmtId="0" fontId="34" fillId="0" borderId="15" xfId="0" applyFont="1" applyBorder="1" applyAlignment="1" applyProtection="1">
      <alignment horizontal="justify" vertical="center" wrapText="1"/>
    </xf>
    <xf numFmtId="1" fontId="0" fillId="0" borderId="0" xfId="0" applyNumberFormat="1" applyBorder="1" applyAlignment="1" applyProtection="1">
      <alignment horizontal="center" vertical="center"/>
    </xf>
    <xf numFmtId="0" fontId="34" fillId="0" borderId="15" xfId="0" applyFont="1" applyBorder="1" applyAlignment="1" applyProtection="1">
      <alignment horizontal="justify" vertical="center"/>
    </xf>
    <xf numFmtId="0" fontId="34" fillId="0" borderId="18" xfId="0" applyFont="1" applyBorder="1" applyAlignment="1" applyProtection="1">
      <alignment horizontal="justify" vertical="center" wrapText="1"/>
    </xf>
    <xf numFmtId="0" fontId="34" fillId="0" borderId="26" xfId="0" applyFont="1" applyBorder="1" applyAlignment="1" applyProtection="1">
      <alignment horizontal="justify" vertical="center" wrapText="1"/>
    </xf>
    <xf numFmtId="0" fontId="1" fillId="0" borderId="27" xfId="0" applyFont="1" applyBorder="1" applyAlignment="1" applyProtection="1">
      <alignment horizontal="center" vertical="center" wrapText="1"/>
      <protection locked="0"/>
    </xf>
    <xf numFmtId="1" fontId="0" fillId="0" borderId="25" xfId="0" applyNumberFormat="1" applyBorder="1" applyAlignment="1" applyProtection="1">
      <alignment horizontal="center" vertical="center"/>
    </xf>
    <xf numFmtId="0" fontId="34" fillId="0" borderId="38" xfId="0" applyFont="1" applyBorder="1" applyAlignment="1" applyProtection="1">
      <alignment horizontal="justify" vertical="center" wrapText="1"/>
    </xf>
    <xf numFmtId="0" fontId="1" fillId="0" borderId="39" xfId="0" applyFont="1" applyBorder="1" applyAlignment="1" applyProtection="1">
      <alignment horizontal="center" vertical="center" wrapText="1"/>
      <protection locked="0"/>
    </xf>
    <xf numFmtId="1" fontId="0" fillId="0" borderId="37" xfId="0" applyNumberFormat="1" applyBorder="1" applyAlignment="1" applyProtection="1">
      <alignment horizontal="center" vertical="center"/>
    </xf>
    <xf numFmtId="0" fontId="34" fillId="0" borderId="14" xfId="0" applyFont="1" applyBorder="1" applyAlignment="1" applyProtection="1">
      <alignment horizontal="justify" vertical="top" wrapText="1"/>
    </xf>
    <xf numFmtId="0" fontId="34" fillId="0" borderId="15" xfId="0" applyFont="1" applyBorder="1" applyAlignment="1" applyProtection="1">
      <alignment horizontal="justify" wrapText="1"/>
    </xf>
    <xf numFmtId="0" fontId="34" fillId="0" borderId="15" xfId="0" applyFont="1" applyBorder="1" applyAlignment="1" applyProtection="1">
      <alignment horizontal="justify"/>
    </xf>
    <xf numFmtId="0" fontId="34" fillId="0" borderId="18" xfId="0" applyFont="1" applyBorder="1" applyAlignment="1" applyProtection="1">
      <alignment horizontal="justify" wrapText="1"/>
    </xf>
    <xf numFmtId="0" fontId="35" fillId="0" borderId="16" xfId="0" applyFont="1" applyBorder="1" applyAlignment="1" applyProtection="1">
      <alignment horizontal="center" vertical="center" wrapText="1"/>
      <protection locked="0"/>
    </xf>
    <xf numFmtId="1" fontId="34" fillId="0" borderId="9" xfId="0" applyNumberFormat="1" applyFont="1" applyBorder="1" applyAlignment="1" applyProtection="1">
      <alignment horizontal="center" vertical="center"/>
    </xf>
    <xf numFmtId="1" fontId="34" fillId="0" borderId="0" xfId="0" applyNumberFormat="1" applyFont="1" applyBorder="1" applyAlignment="1" applyProtection="1">
      <alignment horizontal="center" vertical="center"/>
    </xf>
    <xf numFmtId="0" fontId="1" fillId="0" borderId="19" xfId="0" applyFont="1" applyBorder="1" applyAlignment="1" applyProtection="1">
      <alignment horizontal="center" vertical="center" wrapText="1"/>
      <protection locked="0"/>
    </xf>
    <xf numFmtId="0" fontId="35" fillId="0" borderId="27" xfId="0" applyFont="1" applyBorder="1" applyAlignment="1" applyProtection="1">
      <alignment horizontal="center" vertical="center" wrapText="1"/>
      <protection locked="0"/>
    </xf>
    <xf numFmtId="1" fontId="34" fillId="0" borderId="25" xfId="0" applyNumberFormat="1" applyFont="1" applyBorder="1" applyAlignment="1" applyProtection="1">
      <alignment horizontal="center" vertical="center"/>
    </xf>
    <xf numFmtId="0" fontId="35" fillId="0" borderId="39" xfId="0" applyFont="1" applyBorder="1" applyAlignment="1" applyProtection="1">
      <alignment horizontal="center" vertical="center" wrapText="1"/>
      <protection locked="0"/>
    </xf>
    <xf numFmtId="1" fontId="34" fillId="0" borderId="37" xfId="0" applyNumberFormat="1" applyFont="1" applyBorder="1" applyAlignment="1" applyProtection="1">
      <alignment horizontal="center" vertical="center"/>
    </xf>
    <xf numFmtId="0" fontId="34" fillId="0" borderId="26" xfId="0" applyFont="1" applyBorder="1" applyAlignment="1" applyProtection="1">
      <alignment horizontal="justify" vertical="top" wrapText="1"/>
    </xf>
    <xf numFmtId="0" fontId="34" fillId="0" borderId="38" xfId="0" applyFont="1" applyBorder="1" applyAlignment="1" applyProtection="1">
      <alignment horizontal="justify" wrapText="1"/>
    </xf>
    <xf numFmtId="0" fontId="40" fillId="0" borderId="1" xfId="0" applyFont="1" applyBorder="1" applyAlignment="1" applyProtection="1">
      <alignment horizontal="center" vertical="center" wrapText="1"/>
      <protection locked="0"/>
    </xf>
    <xf numFmtId="0" fontId="0" fillId="0" borderId="1" xfId="0" applyBorder="1" applyAlignment="1" applyProtection="1">
      <alignment vertical="center"/>
      <protection locked="0"/>
    </xf>
    <xf numFmtId="0" fontId="0" fillId="0" borderId="1"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0" fillId="0" borderId="1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13"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2" fillId="0" borderId="1"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44" fillId="2" borderId="1" xfId="0" applyFont="1" applyFill="1" applyBorder="1" applyAlignment="1" applyProtection="1">
      <alignment horizontal="center" vertical="center" wrapText="1"/>
    </xf>
    <xf numFmtId="0" fontId="45" fillId="2" borderId="1" xfId="0" applyFont="1" applyFill="1" applyBorder="1" applyAlignment="1" applyProtection="1">
      <alignment vertical="center"/>
    </xf>
    <xf numFmtId="0" fontId="35" fillId="3" borderId="1" xfId="0" applyFont="1" applyFill="1" applyBorder="1" applyAlignment="1" applyProtection="1">
      <alignment horizontal="center" vertical="center" wrapText="1"/>
    </xf>
    <xf numFmtId="0" fontId="35" fillId="3" borderId="1" xfId="0" applyFont="1" applyFill="1" applyBorder="1" applyAlignment="1" applyProtection="1">
      <alignment vertical="center"/>
    </xf>
    <xf numFmtId="0" fontId="35" fillId="3" borderId="1" xfId="0" applyFont="1" applyFill="1" applyBorder="1" applyAlignment="1" applyProtection="1">
      <alignment horizontal="center" vertical="center"/>
    </xf>
    <xf numFmtId="1" fontId="26" fillId="0" borderId="6" xfId="0" applyNumberFormat="1" applyFont="1" applyBorder="1" applyAlignment="1" applyProtection="1">
      <alignment horizontal="center" vertical="center"/>
    </xf>
    <xf numFmtId="1" fontId="43" fillId="0" borderId="4" xfId="0" applyNumberFormat="1" applyFont="1" applyBorder="1" applyAlignment="1" applyProtection="1">
      <alignment horizontal="center" vertical="center" wrapText="1"/>
    </xf>
    <xf numFmtId="1" fontId="43" fillId="0" borderId="2" xfId="0" applyNumberFormat="1" applyFont="1" applyBorder="1" applyAlignment="1" applyProtection="1">
      <alignment horizontal="center" vertical="center" wrapText="1"/>
    </xf>
    <xf numFmtId="1" fontId="43" fillId="0" borderId="7" xfId="0" applyNumberFormat="1" applyFont="1" applyBorder="1" applyAlignment="1" applyProtection="1">
      <alignment horizontal="center" vertical="center" wrapText="1"/>
    </xf>
    <xf numFmtId="0" fontId="0" fillId="0" borderId="6" xfId="0" applyBorder="1" applyAlignment="1" applyProtection="1">
      <alignment horizontal="center" vertical="center"/>
    </xf>
    <xf numFmtId="0" fontId="0" fillId="0" borderId="0" xfId="0" applyAlignment="1" applyProtection="1">
      <alignment horizontal="center" vertical="center"/>
    </xf>
    <xf numFmtId="0" fontId="31" fillId="0" borderId="10" xfId="0" applyFont="1" applyBorder="1" applyAlignment="1" applyProtection="1">
      <alignment horizontal="center" vertical="center"/>
    </xf>
    <xf numFmtId="0" fontId="31" fillId="0" borderId="1" xfId="0" applyFont="1" applyBorder="1" applyAlignment="1" applyProtection="1">
      <alignment horizontal="center" vertical="center"/>
    </xf>
    <xf numFmtId="0" fontId="0" fillId="0" borderId="4" xfId="0" applyBorder="1" applyAlignment="1" applyProtection="1">
      <alignment horizontal="justify" vertical="center" wrapText="1"/>
      <protection locked="0"/>
    </xf>
    <xf numFmtId="0" fontId="0" fillId="0" borderId="2" xfId="0" applyBorder="1" applyAlignment="1" applyProtection="1">
      <alignment horizontal="justify" vertical="center" wrapText="1"/>
      <protection locked="0"/>
    </xf>
    <xf numFmtId="0" fontId="0" fillId="0" borderId="13" xfId="0" applyBorder="1" applyAlignment="1" applyProtection="1">
      <alignment horizontal="justify" vertical="center" wrapText="1"/>
      <protection locked="0"/>
    </xf>
    <xf numFmtId="0" fontId="0" fillId="0" borderId="12" xfId="0" applyBorder="1" applyAlignment="1" applyProtection="1">
      <alignment horizontal="justify" vertical="center" wrapText="1"/>
      <protection locked="0"/>
    </xf>
    <xf numFmtId="0" fontId="0" fillId="0" borderId="10" xfId="0" applyBorder="1" applyAlignment="1" applyProtection="1">
      <alignment horizontal="justify" vertical="center" wrapText="1"/>
      <protection locked="0"/>
    </xf>
    <xf numFmtId="0" fontId="0" fillId="0" borderId="2" xfId="0" applyBorder="1" applyAlignment="1" applyProtection="1">
      <alignment horizontal="center" vertical="center" wrapText="1"/>
      <protection locked="0"/>
    </xf>
    <xf numFmtId="0" fontId="0" fillId="0" borderId="1" xfId="0" applyBorder="1" applyAlignment="1" applyProtection="1">
      <alignment horizontal="justify" vertical="center" wrapText="1"/>
      <protection locked="0"/>
    </xf>
    <xf numFmtId="0" fontId="0" fillId="0" borderId="1" xfId="0" applyBorder="1" applyAlignment="1" applyProtection="1">
      <alignment horizontal="justify" vertical="center"/>
      <protection locked="0"/>
    </xf>
    <xf numFmtId="0" fontId="0" fillId="0" borderId="13" xfId="0" applyBorder="1" applyAlignment="1" applyProtection="1">
      <alignment horizontal="justify" vertical="center"/>
      <protection locked="0"/>
    </xf>
    <xf numFmtId="0" fontId="38" fillId="0" borderId="1" xfId="0" applyFont="1" applyFill="1" applyBorder="1" applyAlignment="1" applyProtection="1">
      <alignment horizontal="center" vertical="center" wrapText="1"/>
      <protection locked="0"/>
    </xf>
    <xf numFmtId="0" fontId="38" fillId="0" borderId="13" xfId="0" applyFont="1" applyFill="1" applyBorder="1" applyAlignment="1" applyProtection="1">
      <alignment horizontal="center" vertical="center" wrapText="1"/>
      <protection locked="0"/>
    </xf>
    <xf numFmtId="0" fontId="38" fillId="0" borderId="1" xfId="0" applyFont="1" applyBorder="1" applyAlignment="1" applyProtection="1">
      <alignment horizontal="center" vertical="center" wrapText="1"/>
      <protection locked="0"/>
    </xf>
    <xf numFmtId="0" fontId="38" fillId="0" borderId="13" xfId="0" applyFont="1" applyBorder="1" applyAlignment="1" applyProtection="1">
      <alignment horizontal="center" vertical="center" wrapText="1"/>
      <protection locked="0"/>
    </xf>
    <xf numFmtId="0" fontId="0" fillId="0" borderId="0" xfId="0" applyBorder="1" applyAlignment="1" applyProtection="1">
      <alignment horizontal="center" vertical="center"/>
    </xf>
    <xf numFmtId="0" fontId="29" fillId="0" borderId="1" xfId="0" applyFont="1" applyBorder="1" applyAlignment="1" applyProtection="1">
      <alignment horizontal="center" vertical="center"/>
    </xf>
    <xf numFmtId="0" fontId="37" fillId="0" borderId="4" xfId="0" applyFont="1" applyBorder="1" applyAlignment="1" applyProtection="1">
      <alignment horizontal="justify" vertical="center" wrapText="1"/>
      <protection locked="0"/>
    </xf>
    <xf numFmtId="0" fontId="37" fillId="0" borderId="2" xfId="0" applyFont="1" applyBorder="1" applyAlignment="1" applyProtection="1">
      <alignment horizontal="justify" vertical="center" wrapText="1"/>
      <protection locked="0"/>
    </xf>
    <xf numFmtId="1" fontId="0" fillId="0" borderId="9" xfId="0" applyNumberFormat="1" applyBorder="1" applyAlignment="1" applyProtection="1">
      <alignment horizontal="center" vertical="center"/>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26" fillId="2" borderId="9" xfId="0" applyFont="1" applyFill="1" applyBorder="1" applyAlignment="1" applyProtection="1">
      <alignment horizontal="center" vertical="center" wrapText="1"/>
    </xf>
    <xf numFmtId="0" fontId="26" fillId="2" borderId="0" xfId="0" applyFont="1" applyFill="1" applyBorder="1" applyAlignment="1" applyProtection="1">
      <alignment horizontal="center" vertical="center" wrapText="1"/>
    </xf>
    <xf numFmtId="0" fontId="43" fillId="0" borderId="13" xfId="0" applyFont="1" applyBorder="1" applyAlignment="1" applyProtection="1">
      <alignment horizontal="center" vertical="center" textRotation="90" wrapText="1"/>
      <protection locked="0"/>
    </xf>
    <xf numFmtId="0" fontId="43" fillId="0" borderId="12" xfId="0" applyFont="1" applyBorder="1" applyAlignment="1" applyProtection="1">
      <alignment horizontal="center" vertical="center" textRotation="90" wrapText="1"/>
      <protection locked="0"/>
    </xf>
    <xf numFmtId="0" fontId="43" fillId="0" borderId="4" xfId="0" applyFont="1" applyBorder="1" applyAlignment="1" applyProtection="1">
      <alignment horizontal="center" vertical="center" wrapText="1"/>
    </xf>
    <xf numFmtId="0" fontId="43" fillId="0" borderId="2" xfId="0" applyFont="1" applyBorder="1" applyAlignment="1" applyProtection="1">
      <alignment horizontal="center" vertical="center" wrapText="1"/>
    </xf>
    <xf numFmtId="0" fontId="43" fillId="0" borderId="7" xfId="0" applyFont="1" applyBorder="1" applyAlignment="1" applyProtection="1">
      <alignment horizontal="center" vertical="center" wrapText="1"/>
    </xf>
    <xf numFmtId="1" fontId="26" fillId="0" borderId="5" xfId="0" applyNumberFormat="1" applyFont="1" applyBorder="1" applyAlignment="1" applyProtection="1">
      <alignment horizontal="center" vertical="center"/>
    </xf>
    <xf numFmtId="1" fontId="26" fillId="0" borderId="8" xfId="0" applyNumberFormat="1" applyFont="1" applyBorder="1" applyAlignment="1" applyProtection="1">
      <alignment horizontal="center" vertical="center"/>
    </xf>
    <xf numFmtId="0" fontId="38" fillId="0" borderId="13" xfId="0" applyFont="1" applyBorder="1" applyAlignment="1" applyProtection="1">
      <alignment horizontal="center" vertical="center" textRotation="90" wrapText="1"/>
      <protection locked="0"/>
    </xf>
    <xf numFmtId="0" fontId="38" fillId="0" borderId="12" xfId="0" applyFont="1" applyBorder="1" applyAlignment="1" applyProtection="1">
      <alignment horizontal="center" vertical="center" textRotation="90" wrapText="1"/>
      <protection locked="0"/>
    </xf>
    <xf numFmtId="0" fontId="38" fillId="0" borderId="4" xfId="0" applyFont="1" applyBorder="1" applyAlignment="1" applyProtection="1">
      <alignment horizontal="center" vertical="center" wrapText="1"/>
    </xf>
    <xf numFmtId="0" fontId="38" fillId="0" borderId="2" xfId="0" applyFont="1" applyBorder="1" applyAlignment="1" applyProtection="1">
      <alignment horizontal="center" vertical="center" wrapText="1"/>
    </xf>
    <xf numFmtId="0" fontId="38" fillId="0" borderId="7" xfId="0" applyFont="1" applyBorder="1" applyAlignment="1" applyProtection="1">
      <alignment horizontal="center" vertical="center" wrapText="1"/>
    </xf>
    <xf numFmtId="1" fontId="38" fillId="0" borderId="4" xfId="0" applyNumberFormat="1" applyFont="1" applyBorder="1" applyAlignment="1" applyProtection="1">
      <alignment horizontal="center" vertical="center" wrapText="1"/>
    </xf>
    <xf numFmtId="1" fontId="38" fillId="0" borderId="2" xfId="0" applyNumberFormat="1" applyFont="1" applyBorder="1" applyAlignment="1" applyProtection="1">
      <alignment horizontal="center" vertical="center" wrapText="1"/>
    </xf>
    <xf numFmtId="1" fontId="38" fillId="0" borderId="7" xfId="0" applyNumberFormat="1" applyFont="1" applyBorder="1" applyAlignment="1" applyProtection="1">
      <alignment horizontal="center" vertical="center" wrapText="1"/>
    </xf>
    <xf numFmtId="0" fontId="15" fillId="0" borderId="4" xfId="0" applyFont="1" applyBorder="1" applyAlignment="1" applyProtection="1">
      <alignment horizontal="justify" vertical="center" wrapText="1"/>
      <protection locked="0"/>
    </xf>
    <xf numFmtId="0" fontId="15" fillId="0" borderId="2" xfId="0" applyFont="1" applyBorder="1" applyAlignment="1" applyProtection="1">
      <alignment horizontal="justify" vertical="center" wrapText="1"/>
      <protection locked="0"/>
    </xf>
    <xf numFmtId="0" fontId="15" fillId="0" borderId="40" xfId="0" applyFont="1" applyBorder="1" applyAlignment="1" applyProtection="1">
      <alignment horizontal="justify" vertical="center" wrapText="1"/>
      <protection locked="0"/>
    </xf>
    <xf numFmtId="0" fontId="34" fillId="0" borderId="4" xfId="0" applyFont="1" applyBorder="1" applyAlignment="1" applyProtection="1">
      <alignment horizontal="center" vertical="center"/>
      <protection locked="0"/>
    </xf>
    <xf numFmtId="0" fontId="34" fillId="0" borderId="2" xfId="0" applyFont="1" applyBorder="1" applyAlignment="1" applyProtection="1">
      <alignment horizontal="center" vertical="center"/>
      <protection locked="0"/>
    </xf>
    <xf numFmtId="0" fontId="34" fillId="0" borderId="40" xfId="0" applyFont="1" applyBorder="1" applyAlignment="1" applyProtection="1">
      <alignment horizontal="center" vertical="center"/>
      <protection locked="0"/>
    </xf>
    <xf numFmtId="0" fontId="34" fillId="0" borderId="4"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0" fontId="34" fillId="0" borderId="33" xfId="0" applyFont="1" applyBorder="1" applyAlignment="1" applyProtection="1">
      <alignment horizontal="center" vertical="center" wrapText="1"/>
      <protection locked="0"/>
    </xf>
    <xf numFmtId="0" fontId="34" fillId="0" borderId="32" xfId="0" applyFont="1" applyBorder="1" applyAlignment="1" applyProtection="1">
      <alignment horizontal="center" vertical="center" wrapText="1"/>
      <protection locked="0"/>
    </xf>
    <xf numFmtId="0" fontId="34" fillId="0" borderId="42" xfId="0" applyFont="1" applyBorder="1" applyAlignment="1" applyProtection="1">
      <alignment horizontal="center" vertical="center" wrapText="1"/>
      <protection locked="0"/>
    </xf>
    <xf numFmtId="0" fontId="41" fillId="0" borderId="1" xfId="0" applyFont="1" applyFill="1" applyBorder="1" applyAlignment="1" applyProtection="1">
      <alignment horizontal="center" vertical="center"/>
    </xf>
    <xf numFmtId="0" fontId="41" fillId="0" borderId="13" xfId="0" applyFont="1" applyFill="1" applyBorder="1" applyAlignment="1" applyProtection="1">
      <alignment horizontal="center" vertical="center"/>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37" fillId="0" borderId="2" xfId="0" applyFont="1" applyBorder="1" applyAlignment="1" applyProtection="1">
      <alignment horizontal="justify" vertical="center"/>
      <protection locked="0"/>
    </xf>
    <xf numFmtId="0" fontId="36" fillId="0" borderId="13" xfId="0" applyFont="1" applyBorder="1" applyAlignment="1" applyProtection="1">
      <alignment horizontal="center" vertical="center" textRotation="90" wrapText="1"/>
      <protection locked="0"/>
    </xf>
    <xf numFmtId="0" fontId="36" fillId="0" borderId="12" xfId="0" applyFont="1" applyBorder="1" applyAlignment="1" applyProtection="1">
      <alignment horizontal="center" vertical="center" textRotation="90" wrapText="1"/>
      <protection locked="0"/>
    </xf>
    <xf numFmtId="0" fontId="36" fillId="0" borderId="35" xfId="0" applyFont="1" applyBorder="1" applyAlignment="1" applyProtection="1">
      <alignment horizontal="center" vertical="center" textRotation="90" wrapText="1"/>
      <protection locked="0"/>
    </xf>
    <xf numFmtId="0" fontId="36" fillId="0" borderId="4" xfId="0" applyFont="1" applyBorder="1" applyAlignment="1" applyProtection="1">
      <alignment horizontal="center" vertical="center" wrapText="1"/>
    </xf>
    <xf numFmtId="0" fontId="36" fillId="0" borderId="2" xfId="0" applyFont="1" applyBorder="1" applyAlignment="1" applyProtection="1">
      <alignment horizontal="center" vertical="center" wrapText="1"/>
    </xf>
    <xf numFmtId="0" fontId="36" fillId="0" borderId="40" xfId="0" applyFont="1" applyBorder="1" applyAlignment="1" applyProtection="1">
      <alignment horizontal="center" vertical="center" wrapText="1"/>
    </xf>
    <xf numFmtId="1" fontId="42" fillId="0" borderId="5" xfId="0" applyNumberFormat="1" applyFont="1" applyBorder="1" applyAlignment="1" applyProtection="1">
      <alignment horizontal="center" vertical="center"/>
    </xf>
    <xf numFmtId="1" fontId="42" fillId="0" borderId="6" xfId="0" applyNumberFormat="1" applyFont="1" applyBorder="1" applyAlignment="1" applyProtection="1">
      <alignment horizontal="center" vertical="center"/>
    </xf>
    <xf numFmtId="1" fontId="42" fillId="0" borderId="41" xfId="0" applyNumberFormat="1" applyFont="1" applyBorder="1" applyAlignment="1" applyProtection="1">
      <alignment horizontal="center" vertical="center"/>
    </xf>
    <xf numFmtId="1" fontId="36" fillId="0" borderId="4" xfId="0" applyNumberFormat="1" applyFont="1" applyBorder="1" applyAlignment="1" applyProtection="1">
      <alignment horizontal="center" vertical="center" wrapText="1"/>
    </xf>
    <xf numFmtId="1" fontId="36" fillId="0" borderId="2" xfId="0" applyNumberFormat="1" applyFont="1" applyBorder="1" applyAlignment="1" applyProtection="1">
      <alignment horizontal="center" vertical="center" wrapText="1"/>
    </xf>
    <xf numFmtId="1" fontId="36" fillId="0" borderId="40" xfId="0" applyNumberFormat="1" applyFont="1" applyBorder="1" applyAlignment="1" applyProtection="1">
      <alignment horizontal="center" vertical="center" wrapText="1"/>
    </xf>
    <xf numFmtId="0" fontId="34" fillId="0" borderId="6" xfId="0" applyFont="1" applyBorder="1" applyAlignment="1" applyProtection="1">
      <alignment horizontal="center" vertical="center"/>
    </xf>
    <xf numFmtId="0" fontId="34" fillId="0" borderId="41" xfId="0" applyFont="1" applyBorder="1" applyAlignment="1" applyProtection="1">
      <alignment horizontal="center" vertical="center"/>
    </xf>
    <xf numFmtId="0" fontId="34" fillId="0" borderId="0" xfId="0" applyFont="1" applyBorder="1" applyAlignment="1" applyProtection="1">
      <alignment horizontal="center" vertical="center"/>
    </xf>
    <xf numFmtId="0" fontId="34" fillId="0" borderId="37" xfId="0" applyFont="1" applyBorder="1" applyAlignment="1" applyProtection="1">
      <alignment horizontal="center" vertical="center"/>
    </xf>
    <xf numFmtId="16" fontId="34" fillId="0" borderId="4" xfId="0" applyNumberFormat="1" applyFont="1" applyBorder="1" applyAlignment="1" applyProtection="1">
      <alignment horizontal="center" vertical="center"/>
      <protection locked="0"/>
    </xf>
    <xf numFmtId="0" fontId="15" fillId="0" borderId="28" xfId="0" applyFont="1" applyBorder="1" applyAlignment="1" applyProtection="1">
      <alignment horizontal="justify" vertical="center" wrapText="1"/>
      <protection locked="0"/>
    </xf>
    <xf numFmtId="0" fontId="34" fillId="0" borderId="28"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34" fillId="0" borderId="1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0" borderId="30" xfId="0" applyFont="1" applyBorder="1" applyAlignment="1" applyProtection="1">
      <alignment horizontal="center" vertical="center" wrapText="1"/>
      <protection locked="0"/>
    </xf>
    <xf numFmtId="0" fontId="15" fillId="0" borderId="1" xfId="0" applyFont="1" applyBorder="1" applyAlignment="1" applyProtection="1">
      <alignment horizontal="justify" vertical="center" wrapText="1"/>
      <protection locked="0"/>
    </xf>
    <xf numFmtId="0" fontId="15" fillId="0" borderId="1" xfId="0" applyFont="1" applyBorder="1" applyAlignment="1" applyProtection="1">
      <alignment horizontal="justify" vertical="center"/>
      <protection locked="0"/>
    </xf>
    <xf numFmtId="0" fontId="15" fillId="0" borderId="36" xfId="0" applyFont="1" applyBorder="1" applyAlignment="1" applyProtection="1">
      <alignment horizontal="justify" vertical="center"/>
      <protection locked="0"/>
    </xf>
    <xf numFmtId="0" fontId="15" fillId="0" borderId="36" xfId="0" applyFont="1" applyBorder="1" applyAlignment="1" applyProtection="1">
      <alignment horizontal="justify" vertical="center" wrapText="1"/>
      <protection locked="0"/>
    </xf>
    <xf numFmtId="0" fontId="36" fillId="0" borderId="1" xfId="0" applyFont="1" applyFill="1" applyBorder="1" applyAlignment="1" applyProtection="1">
      <alignment horizontal="center" vertical="center" wrapText="1"/>
      <protection locked="0"/>
    </xf>
    <xf numFmtId="0" fontId="36" fillId="0" borderId="36" xfId="0" applyFont="1" applyFill="1" applyBorder="1" applyAlignment="1" applyProtection="1">
      <alignment horizontal="center" vertical="center" wrapText="1"/>
      <protection locked="0"/>
    </xf>
    <xf numFmtId="0" fontId="34" fillId="0" borderId="1" xfId="0" applyFont="1" applyBorder="1" applyAlignment="1" applyProtection="1">
      <alignment horizontal="center" vertical="center"/>
      <protection locked="0"/>
    </xf>
    <xf numFmtId="0" fontId="34" fillId="0" borderId="36" xfId="0" applyFont="1" applyBorder="1" applyAlignment="1" applyProtection="1">
      <alignment horizontal="center" vertical="center"/>
      <protection locked="0"/>
    </xf>
    <xf numFmtId="0" fontId="36" fillId="0" borderId="1"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41" fillId="0" borderId="24" xfId="0" applyFont="1" applyBorder="1" applyAlignment="1" applyProtection="1">
      <alignment horizontal="center" vertical="center"/>
    </xf>
    <xf numFmtId="0" fontId="41" fillId="0" borderId="1" xfId="0" applyFont="1" applyBorder="1" applyAlignment="1" applyProtection="1">
      <alignment horizontal="center" vertical="center"/>
    </xf>
    <xf numFmtId="0" fontId="30" fillId="0" borderId="4" xfId="0" applyFont="1" applyBorder="1" applyAlignment="1" applyProtection="1">
      <alignment horizontal="justify" vertical="top" wrapText="1"/>
      <protection locked="0"/>
    </xf>
    <xf numFmtId="0" fontId="3" fillId="0" borderId="2" xfId="0" applyFont="1" applyBorder="1" applyAlignment="1" applyProtection="1">
      <alignment horizontal="justify" vertical="top"/>
      <protection locked="0"/>
    </xf>
    <xf numFmtId="0" fontId="3" fillId="0" borderId="40" xfId="0" applyFont="1" applyBorder="1" applyAlignment="1" applyProtection="1">
      <alignment horizontal="justify" vertical="top"/>
      <protection locked="0"/>
    </xf>
    <xf numFmtId="1" fontId="34" fillId="0" borderId="9" xfId="0" applyNumberFormat="1" applyFont="1" applyBorder="1" applyAlignment="1" applyProtection="1">
      <alignment horizontal="center" vertical="center"/>
    </xf>
    <xf numFmtId="0" fontId="34" fillId="0" borderId="9" xfId="0" applyFont="1" applyBorder="1" applyAlignment="1" applyProtection="1">
      <alignment horizontal="center" vertical="center" wrapText="1"/>
    </xf>
    <xf numFmtId="0" fontId="34" fillId="0" borderId="0" xfId="0" applyFont="1" applyBorder="1" applyAlignment="1" applyProtection="1">
      <alignment horizontal="center" vertical="center" wrapText="1"/>
    </xf>
    <xf numFmtId="0" fontId="34" fillId="0" borderId="37" xfId="0" applyFont="1" applyBorder="1" applyAlignment="1" applyProtection="1">
      <alignment horizontal="center" vertical="center" wrapText="1"/>
    </xf>
    <xf numFmtId="0" fontId="42" fillId="2" borderId="9" xfId="0" applyFont="1" applyFill="1" applyBorder="1" applyAlignment="1" applyProtection="1">
      <alignment horizontal="center" vertical="center" wrapText="1"/>
    </xf>
    <xf numFmtId="0" fontId="42" fillId="2" borderId="0" xfId="0" applyFont="1" applyFill="1" applyBorder="1" applyAlignment="1" applyProtection="1">
      <alignment horizontal="center" vertical="center" wrapText="1"/>
    </xf>
    <xf numFmtId="0" fontId="42" fillId="2" borderId="37" xfId="0" applyFont="1" applyFill="1" applyBorder="1" applyAlignment="1" applyProtection="1">
      <alignment horizontal="center" vertical="center" wrapText="1"/>
    </xf>
    <xf numFmtId="0" fontId="36" fillId="0" borderId="23" xfId="0" applyFont="1" applyBorder="1" applyAlignment="1" applyProtection="1">
      <alignment horizontal="center" vertical="center" textRotation="90" wrapText="1"/>
      <protection locked="0"/>
    </xf>
    <xf numFmtId="0" fontId="36" fillId="0" borderId="28" xfId="0" applyFont="1" applyBorder="1" applyAlignment="1" applyProtection="1">
      <alignment horizontal="center" vertical="center" wrapText="1"/>
    </xf>
    <xf numFmtId="0" fontId="36" fillId="0" borderId="7" xfId="0" applyFont="1" applyBorder="1" applyAlignment="1" applyProtection="1">
      <alignment horizontal="center" vertical="center" wrapText="1"/>
    </xf>
    <xf numFmtId="1" fontId="42" fillId="0" borderId="29" xfId="0" applyNumberFormat="1" applyFont="1" applyBorder="1" applyAlignment="1" applyProtection="1">
      <alignment horizontal="center" vertical="center"/>
    </xf>
    <xf numFmtId="1" fontId="42" fillId="0" borderId="8" xfId="0" applyNumberFormat="1" applyFont="1" applyBorder="1" applyAlignment="1" applyProtection="1">
      <alignment horizontal="center" vertical="center"/>
    </xf>
    <xf numFmtId="1" fontId="36" fillId="0" borderId="28" xfId="0" applyNumberFormat="1" applyFont="1" applyBorder="1" applyAlignment="1" applyProtection="1">
      <alignment horizontal="center" vertical="center" wrapText="1"/>
    </xf>
    <xf numFmtId="1" fontId="36" fillId="0" borderId="7" xfId="0" applyNumberFormat="1" applyFont="1" applyBorder="1" applyAlignment="1" applyProtection="1">
      <alignment horizontal="center" vertical="center" wrapText="1"/>
    </xf>
    <xf numFmtId="0" fontId="34" fillId="0" borderId="29" xfId="0" applyFont="1" applyBorder="1" applyAlignment="1" applyProtection="1">
      <alignment horizontal="center" vertical="center"/>
    </xf>
    <xf numFmtId="0" fontId="34" fillId="0" borderId="25" xfId="0" applyFont="1" applyBorder="1" applyAlignment="1" applyProtection="1">
      <alignment horizontal="center" vertical="center"/>
    </xf>
    <xf numFmtId="16" fontId="34" fillId="0" borderId="28" xfId="0" applyNumberFormat="1" applyFont="1" applyBorder="1" applyAlignment="1" applyProtection="1">
      <alignment horizontal="center" vertic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40" xfId="0" applyBorder="1" applyAlignment="1" applyProtection="1">
      <alignment horizontal="center"/>
      <protection locked="0"/>
    </xf>
    <xf numFmtId="0" fontId="0" fillId="0" borderId="33"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10" fillId="0" borderId="22" xfId="0" applyFont="1" applyBorder="1" applyAlignment="1" applyProtection="1">
      <alignment horizontal="center" vertical="center" wrapText="1"/>
      <protection locked="0"/>
    </xf>
    <xf numFmtId="0" fontId="10" fillId="0" borderId="31" xfId="0" applyFont="1" applyBorder="1" applyAlignment="1" applyProtection="1">
      <alignment horizontal="center" vertical="center" wrapText="1"/>
      <protection locked="0"/>
    </xf>
    <xf numFmtId="0" fontId="10" fillId="0" borderId="34" xfId="0" applyFont="1" applyBorder="1" applyAlignment="1" applyProtection="1">
      <alignment horizontal="center" vertical="center" wrapText="1"/>
      <protection locked="0"/>
    </xf>
    <xf numFmtId="0" fontId="35" fillId="0" borderId="23" xfId="0" applyFont="1" applyBorder="1" applyAlignment="1" applyProtection="1">
      <alignment horizontal="center" vertical="center" wrapText="1"/>
      <protection locked="0"/>
    </xf>
    <xf numFmtId="0" fontId="35" fillId="0" borderId="12" xfId="0" applyFont="1" applyBorder="1" applyAlignment="1" applyProtection="1">
      <alignment horizontal="center" vertical="center" wrapText="1"/>
      <protection locked="0"/>
    </xf>
    <xf numFmtId="0" fontId="35" fillId="0" borderId="35" xfId="0" applyFont="1" applyBorder="1" applyAlignment="1" applyProtection="1">
      <alignment horizontal="center" vertical="center" wrapText="1"/>
      <protection locked="0"/>
    </xf>
    <xf numFmtId="0" fontId="15" fillId="0" borderId="24" xfId="0" applyFont="1" applyBorder="1" applyAlignment="1" applyProtection="1">
      <alignment horizontal="justify" vertical="center" wrapText="1"/>
      <protection locked="0"/>
    </xf>
    <xf numFmtId="0" fontId="15" fillId="0" borderId="13" xfId="0" applyFont="1" applyBorder="1" applyAlignment="1" applyProtection="1">
      <alignment horizontal="justify" vertical="center"/>
      <protection locked="0"/>
    </xf>
    <xf numFmtId="0" fontId="15" fillId="0" borderId="13" xfId="0" applyFont="1" applyBorder="1" applyAlignment="1" applyProtection="1">
      <alignment horizontal="justify" vertical="center" wrapText="1"/>
      <protection locked="0"/>
    </xf>
    <xf numFmtId="0" fontId="36" fillId="0" borderId="24" xfId="0" applyFont="1" applyFill="1" applyBorder="1" applyAlignment="1" applyProtection="1">
      <alignment horizontal="center" vertical="center" wrapText="1"/>
      <protection locked="0"/>
    </xf>
    <xf numFmtId="0" fontId="36" fillId="0" borderId="13" xfId="0" applyFont="1" applyFill="1" applyBorder="1" applyAlignment="1" applyProtection="1">
      <alignment horizontal="center" vertical="center" wrapText="1"/>
      <protection locked="0"/>
    </xf>
    <xf numFmtId="0" fontId="34" fillId="0" borderId="24" xfId="0" applyFont="1" applyBorder="1" applyAlignment="1" applyProtection="1">
      <alignment horizontal="center" vertical="center"/>
      <protection locked="0"/>
    </xf>
    <xf numFmtId="0" fontId="34" fillId="0" borderId="13" xfId="0" applyFont="1" applyBorder="1" applyAlignment="1" applyProtection="1">
      <alignment horizontal="center" vertical="center"/>
      <protection locked="0"/>
    </xf>
    <xf numFmtId="0" fontId="36" fillId="0" borderId="24"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16" fillId="0" borderId="28" xfId="0" applyFont="1" applyBorder="1" applyAlignment="1" applyProtection="1">
      <alignment horizontal="justify" vertical="center" wrapText="1"/>
      <protection locked="0"/>
    </xf>
    <xf numFmtId="0" fontId="16" fillId="0" borderId="2" xfId="0" applyFont="1" applyBorder="1" applyAlignment="1" applyProtection="1">
      <alignment horizontal="justify" vertical="center" wrapText="1"/>
      <protection locked="0"/>
    </xf>
    <xf numFmtId="1" fontId="34" fillId="0" borderId="25" xfId="0" applyNumberFormat="1" applyFont="1" applyBorder="1" applyAlignment="1" applyProtection="1">
      <alignment horizontal="center" vertical="center"/>
    </xf>
    <xf numFmtId="0" fontId="34" fillId="0" borderId="25" xfId="0" applyFont="1" applyBorder="1" applyAlignment="1" applyProtection="1">
      <alignment horizontal="center" vertical="center" wrapText="1"/>
    </xf>
    <xf numFmtId="0" fontId="42" fillId="2" borderId="25" xfId="0" applyFont="1" applyFill="1" applyBorder="1" applyAlignment="1" applyProtection="1">
      <alignment horizontal="center" vertical="center" wrapText="1"/>
    </xf>
    <xf numFmtId="1" fontId="26" fillId="0" borderId="41" xfId="0" applyNumberFormat="1" applyFont="1" applyBorder="1" applyAlignment="1" applyProtection="1">
      <alignment horizontal="center" vertical="center"/>
    </xf>
    <xf numFmtId="1" fontId="38" fillId="0" borderId="40" xfId="0" applyNumberFormat="1" applyFont="1" applyBorder="1" applyAlignment="1" applyProtection="1">
      <alignment horizontal="center" vertical="center" wrapText="1"/>
    </xf>
    <xf numFmtId="0" fontId="0" fillId="0" borderId="41" xfId="0" applyBorder="1" applyAlignment="1" applyProtection="1">
      <alignment horizontal="center" vertical="center"/>
    </xf>
    <xf numFmtId="0" fontId="0" fillId="0" borderId="37" xfId="0" applyBorder="1" applyAlignment="1" applyProtection="1">
      <alignment horizontal="center" vertical="center"/>
    </xf>
    <xf numFmtId="0" fontId="0" fillId="0" borderId="35" xfId="0" applyBorder="1" applyAlignment="1" applyProtection="1">
      <alignment horizontal="center" vertical="center" wrapText="1"/>
      <protection locked="0"/>
    </xf>
    <xf numFmtId="0" fontId="0" fillId="0" borderId="4"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25" fillId="0" borderId="4" xfId="0" applyFont="1" applyBorder="1" applyAlignment="1" applyProtection="1">
      <alignment horizontal="left" vertical="top" wrapText="1"/>
      <protection locked="0"/>
    </xf>
    <xf numFmtId="0" fontId="25" fillId="0" borderId="2" xfId="0" applyFont="1" applyBorder="1" applyAlignment="1" applyProtection="1">
      <alignment horizontal="left" vertical="top"/>
      <protection locked="0"/>
    </xf>
    <xf numFmtId="0" fontId="25" fillId="0" borderId="40" xfId="0" applyFont="1" applyBorder="1" applyAlignment="1" applyProtection="1">
      <alignment horizontal="left" vertical="top"/>
      <protection locked="0"/>
    </xf>
    <xf numFmtId="0" fontId="0" fillId="0" borderId="4" xfId="0"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40"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35" xfId="0" applyBorder="1" applyAlignment="1" applyProtection="1">
      <alignment horizontal="left" vertical="top" wrapText="1"/>
      <protection locked="0"/>
    </xf>
    <xf numFmtId="0" fontId="0" fillId="0" borderId="37" xfId="0" applyBorder="1" applyAlignment="1" applyProtection="1">
      <alignment horizontal="center" vertical="center" wrapText="1"/>
    </xf>
    <xf numFmtId="0" fontId="26" fillId="2" borderId="37" xfId="0" applyFont="1" applyFill="1" applyBorder="1" applyAlignment="1" applyProtection="1">
      <alignment horizontal="center" vertical="center" wrapText="1"/>
    </xf>
    <xf numFmtId="0" fontId="38" fillId="0" borderId="35" xfId="0" applyFont="1" applyBorder="1" applyAlignment="1" applyProtection="1">
      <alignment horizontal="center" vertical="center" textRotation="90" wrapText="1"/>
      <protection locked="0"/>
    </xf>
    <xf numFmtId="0" fontId="38" fillId="0" borderId="40" xfId="0" applyFont="1" applyBorder="1" applyAlignment="1" applyProtection="1">
      <alignment horizontal="center" vertical="center" wrapText="1"/>
    </xf>
    <xf numFmtId="0" fontId="34" fillId="0" borderId="17" xfId="0" applyFont="1" applyBorder="1" applyAlignment="1" applyProtection="1">
      <alignment vertical="top" wrapText="1"/>
      <protection locked="0"/>
    </xf>
    <xf numFmtId="0" fontId="34" fillId="0" borderId="17" xfId="0" applyFont="1" applyBorder="1" applyAlignment="1" applyProtection="1">
      <alignment vertical="top"/>
      <protection locked="0"/>
    </xf>
    <xf numFmtId="0" fontId="34" fillId="0" borderId="48" xfId="0" applyFont="1" applyBorder="1" applyAlignment="1" applyProtection="1">
      <alignment vertical="top"/>
      <protection locked="0"/>
    </xf>
    <xf numFmtId="0" fontId="34" fillId="0" borderId="1" xfId="0" applyFont="1" applyBorder="1" applyAlignment="1" applyProtection="1">
      <alignment vertical="top" wrapText="1"/>
      <protection locked="0"/>
    </xf>
    <xf numFmtId="0" fontId="34" fillId="0" borderId="36" xfId="0" applyFont="1" applyBorder="1" applyAlignment="1" applyProtection="1">
      <alignment vertical="top" wrapText="1"/>
      <protection locked="0"/>
    </xf>
    <xf numFmtId="0" fontId="34" fillId="0" borderId="1" xfId="0" applyFont="1" applyBorder="1" applyAlignment="1" applyProtection="1">
      <alignment vertical="top"/>
      <protection locked="0"/>
    </xf>
    <xf numFmtId="0" fontId="34" fillId="0" borderId="36" xfId="0" applyFont="1" applyBorder="1" applyAlignment="1" applyProtection="1">
      <alignment vertical="top"/>
      <protection locked="0"/>
    </xf>
    <xf numFmtId="0" fontId="38" fillId="0" borderId="36" xfId="0" applyFont="1" applyFill="1" applyBorder="1" applyAlignment="1" applyProtection="1">
      <alignment horizontal="center" vertical="center" wrapText="1"/>
      <protection locked="0"/>
    </xf>
    <xf numFmtId="0" fontId="0" fillId="0" borderId="36" xfId="0" applyBorder="1" applyAlignment="1" applyProtection="1">
      <alignment horizontal="center" vertical="center"/>
      <protection locked="0"/>
    </xf>
    <xf numFmtId="0" fontId="38" fillId="0" borderId="36" xfId="0" applyFont="1" applyBorder="1" applyAlignment="1" applyProtection="1">
      <alignment horizontal="center" vertical="center" wrapText="1"/>
      <protection locked="0"/>
    </xf>
    <xf numFmtId="0" fontId="0" fillId="0" borderId="28" xfId="0" applyBorder="1" applyAlignment="1" applyProtection="1">
      <alignment horizontal="center" vertical="center"/>
      <protection locked="0"/>
    </xf>
    <xf numFmtId="0" fontId="25" fillId="0" borderId="28" xfId="0" applyFont="1"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0" fillId="0" borderId="28" xfId="0" applyBorder="1" applyAlignment="1" applyProtection="1">
      <alignment horizontal="center"/>
      <protection locked="0"/>
    </xf>
    <xf numFmtId="0" fontId="0" fillId="0" borderId="30"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26" fillId="2" borderId="25" xfId="0" applyFont="1" applyFill="1" applyBorder="1" applyAlignment="1" applyProtection="1">
      <alignment horizontal="center" vertical="center" wrapText="1"/>
    </xf>
    <xf numFmtId="0" fontId="38" fillId="0" borderId="23" xfId="0" applyFont="1" applyBorder="1" applyAlignment="1" applyProtection="1">
      <alignment horizontal="center" vertical="center" textRotation="90" wrapText="1"/>
      <protection locked="0"/>
    </xf>
    <xf numFmtId="0" fontId="38" fillId="0" borderId="28" xfId="0" applyFont="1" applyBorder="1" applyAlignment="1" applyProtection="1">
      <alignment horizontal="center" vertical="center" wrapText="1"/>
    </xf>
    <xf numFmtId="1" fontId="26" fillId="0" borderId="29" xfId="0" applyNumberFormat="1" applyFont="1" applyBorder="1" applyAlignment="1" applyProtection="1">
      <alignment horizontal="center" vertical="center"/>
    </xf>
    <xf numFmtId="1" fontId="38" fillId="0" borderId="28" xfId="0" applyNumberFormat="1" applyFont="1" applyBorder="1" applyAlignment="1" applyProtection="1">
      <alignment horizontal="center" vertical="center" wrapText="1"/>
    </xf>
    <xf numFmtId="0" fontId="0" fillId="0" borderId="29" xfId="0" applyBorder="1" applyAlignment="1" applyProtection="1">
      <alignment horizontal="center" vertical="center"/>
    </xf>
    <xf numFmtId="0" fontId="0" fillId="0" borderId="25" xfId="0" applyBorder="1" applyAlignment="1" applyProtection="1">
      <alignment horizontal="center" vertical="center"/>
    </xf>
    <xf numFmtId="0" fontId="0" fillId="0" borderId="23" xfId="0" applyBorder="1" applyAlignment="1" applyProtection="1">
      <alignment horizontal="center" vertical="center" wrapText="1"/>
      <protection locked="0"/>
    </xf>
    <xf numFmtId="0" fontId="0" fillId="0" borderId="10" xfId="0" applyBorder="1" applyAlignment="1" applyProtection="1">
      <alignment horizontal="center" vertical="center"/>
      <protection locked="0"/>
    </xf>
    <xf numFmtId="0" fontId="0" fillId="3" borderId="4" xfId="0" applyFont="1" applyFill="1" applyBorder="1" applyAlignment="1" applyProtection="1">
      <alignment horizontal="justify" vertical="center" wrapText="1"/>
      <protection locked="0"/>
    </xf>
    <xf numFmtId="0" fontId="0" fillId="3" borderId="2" xfId="0" applyFont="1" applyFill="1" applyBorder="1" applyAlignment="1" applyProtection="1">
      <alignment horizontal="justify" vertical="center"/>
      <protection locked="0"/>
    </xf>
    <xf numFmtId="0" fontId="0" fillId="3" borderId="4" xfId="0" applyFont="1" applyFill="1" applyBorder="1" applyAlignment="1" applyProtection="1">
      <alignment horizontal="justify" vertical="center"/>
      <protection locked="0"/>
    </xf>
    <xf numFmtId="0" fontId="0" fillId="3" borderId="2" xfId="0" applyFont="1" applyFill="1" applyBorder="1" applyAlignment="1" applyProtection="1">
      <alignment horizontal="justify" vertical="center" wrapText="1"/>
      <protection locked="0"/>
    </xf>
    <xf numFmtId="0" fontId="0" fillId="3" borderId="13" xfId="0" applyFont="1" applyFill="1" applyBorder="1" applyAlignment="1" applyProtection="1">
      <alignment horizontal="justify" vertical="center" wrapText="1"/>
      <protection locked="0"/>
    </xf>
    <xf numFmtId="0" fontId="0" fillId="3" borderId="12" xfId="0" applyFont="1" applyFill="1" applyBorder="1" applyAlignment="1" applyProtection="1">
      <alignment horizontal="justify" vertical="center"/>
      <protection locked="0"/>
    </xf>
    <xf numFmtId="0" fontId="10" fillId="0" borderId="23"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0" fontId="0" fillId="0" borderId="46" xfId="0" applyBorder="1" applyAlignment="1" applyProtection="1">
      <alignment horizontal="left" vertical="top" wrapText="1"/>
      <protection locked="0"/>
    </xf>
    <xf numFmtId="0" fontId="0" fillId="0" borderId="17" xfId="0" applyBorder="1" applyAlignment="1" applyProtection="1">
      <alignment horizontal="left" vertical="top"/>
      <protection locked="0"/>
    </xf>
    <xf numFmtId="0" fontId="0" fillId="0" borderId="5" xfId="0" applyBorder="1" applyAlignment="1" applyProtection="1">
      <alignment horizontal="left" vertical="top"/>
      <protection locked="0"/>
    </xf>
    <xf numFmtId="0" fontId="0" fillId="0" borderId="24" xfId="0" applyBorder="1" applyAlignment="1" applyProtection="1">
      <alignment horizontal="center" vertical="center" wrapText="1"/>
      <protection locked="0"/>
    </xf>
    <xf numFmtId="0" fontId="38" fillId="0" borderId="24" xfId="0" applyFont="1" applyFill="1" applyBorder="1" applyAlignment="1" applyProtection="1">
      <alignment horizontal="center" vertical="center" wrapText="1"/>
      <protection locked="0"/>
    </xf>
    <xf numFmtId="0" fontId="0" fillId="0" borderId="24" xfId="0"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0" fillId="3" borderId="28"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1" fontId="0" fillId="0" borderId="25" xfId="0" applyNumberFormat="1" applyBorder="1" applyAlignment="1" applyProtection="1">
      <alignment horizontal="center" vertical="center"/>
    </xf>
    <xf numFmtId="0" fontId="0" fillId="0" borderId="25" xfId="0" applyBorder="1" applyAlignment="1" applyProtection="1">
      <alignment horizontal="center" vertical="center" wrapText="1"/>
    </xf>
    <xf numFmtId="1" fontId="37" fillId="0" borderId="5" xfId="0" applyNumberFormat="1" applyFont="1" applyBorder="1" applyAlignment="1" applyProtection="1">
      <alignment horizontal="center" vertical="center"/>
    </xf>
    <xf numFmtId="1" fontId="37" fillId="0" borderId="6" xfId="0" applyNumberFormat="1" applyFont="1" applyBorder="1" applyAlignment="1" applyProtection="1">
      <alignment horizontal="center" vertical="center"/>
    </xf>
    <xf numFmtId="0" fontId="0" fillId="0" borderId="2" xfId="0" applyBorder="1" applyAlignment="1" applyProtection="1">
      <alignment horizontal="justify" vertical="center"/>
      <protection locked="0"/>
    </xf>
    <xf numFmtId="0" fontId="0" fillId="0" borderId="4" xfId="0" applyFont="1" applyBorder="1" applyAlignment="1" applyProtection="1">
      <alignment horizontal="center" vertical="center" wrapText="1"/>
      <protection locked="0"/>
    </xf>
    <xf numFmtId="0" fontId="0" fillId="0" borderId="2" xfId="0" applyFont="1" applyBorder="1" applyAlignment="1" applyProtection="1">
      <alignment horizontal="center" vertical="center"/>
      <protection locked="0"/>
    </xf>
    <xf numFmtId="0" fontId="0" fillId="0" borderId="4" xfId="0" applyFont="1" applyBorder="1" applyAlignment="1" applyProtection="1">
      <alignment horizontal="justify" vertical="center" wrapText="1"/>
      <protection locked="0"/>
    </xf>
    <xf numFmtId="0" fontId="0" fillId="0" borderId="2" xfId="0" applyFont="1" applyBorder="1" applyAlignment="1" applyProtection="1">
      <alignment horizontal="justify" vertical="center"/>
      <protection locked="0"/>
    </xf>
    <xf numFmtId="0" fontId="0" fillId="0" borderId="4" xfId="0" applyFont="1" applyBorder="1" applyAlignment="1" applyProtection="1">
      <alignment horizontal="justify" vertical="center"/>
      <protection locked="0"/>
    </xf>
    <xf numFmtId="0" fontId="0" fillId="0" borderId="2" xfId="0" applyFont="1" applyBorder="1" applyAlignment="1" applyProtection="1">
      <alignment horizontal="justify" vertical="center" wrapText="1"/>
      <protection locked="0"/>
    </xf>
    <xf numFmtId="0" fontId="0" fillId="0" borderId="1" xfId="0" applyFont="1" applyBorder="1" applyAlignment="1" applyProtection="1">
      <alignment horizontal="justify" vertical="center" wrapText="1"/>
      <protection locked="0"/>
    </xf>
    <xf numFmtId="0" fontId="0" fillId="0" borderId="1" xfId="0" applyFont="1" applyBorder="1" applyAlignment="1" applyProtection="1">
      <alignment horizontal="justify" vertical="center"/>
      <protection locked="0"/>
    </xf>
    <xf numFmtId="0" fontId="0" fillId="0" borderId="13" xfId="0" applyFont="1" applyBorder="1" applyAlignment="1" applyProtection="1">
      <alignment horizontal="justify" vertical="center"/>
      <protection locked="0"/>
    </xf>
    <xf numFmtId="0" fontId="40" fillId="0" borderId="13" xfId="0" applyFont="1" applyBorder="1" applyAlignment="1" applyProtection="1">
      <alignment horizontal="center" vertical="center" wrapText="1"/>
      <protection locked="0"/>
    </xf>
    <xf numFmtId="0" fontId="40" fillId="0" borderId="12"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0" fillId="0" borderId="23" xfId="0" applyFont="1" applyBorder="1" applyAlignment="1" applyProtection="1">
      <alignment horizontal="justify" vertical="center" wrapText="1"/>
      <protection locked="0"/>
    </xf>
    <xf numFmtId="0" fontId="0" fillId="0" borderId="12" xfId="0" applyFont="1" applyBorder="1" applyAlignment="1" applyProtection="1">
      <alignment horizontal="justify" vertical="center" wrapText="1"/>
      <protection locked="0"/>
    </xf>
    <xf numFmtId="0" fontId="0" fillId="0" borderId="35" xfId="0" applyFont="1" applyBorder="1" applyAlignment="1" applyProtection="1">
      <alignment horizontal="justify" vertical="center" wrapText="1"/>
      <protection locked="0"/>
    </xf>
    <xf numFmtId="0" fontId="39" fillId="0" borderId="23" xfId="0" applyFont="1" applyBorder="1" applyAlignment="1" applyProtection="1">
      <alignment horizontal="justify" vertical="center" wrapText="1"/>
      <protection locked="0"/>
    </xf>
    <xf numFmtId="0" fontId="39" fillId="0" borderId="12" xfId="0" applyFont="1" applyBorder="1" applyAlignment="1" applyProtection="1">
      <alignment horizontal="justify" vertical="center" wrapText="1"/>
      <protection locked="0"/>
    </xf>
    <xf numFmtId="0" fontId="39" fillId="0" borderId="35" xfId="0" applyFont="1" applyBorder="1" applyAlignment="1" applyProtection="1">
      <alignment horizontal="justify" vertical="center" wrapText="1"/>
      <protection locked="0"/>
    </xf>
    <xf numFmtId="0" fontId="0" fillId="0" borderId="30" xfId="0" applyFont="1" applyBorder="1" applyAlignment="1" applyProtection="1">
      <alignment horizontal="justify" vertical="center" wrapText="1"/>
      <protection locked="0"/>
    </xf>
    <xf numFmtId="0" fontId="0" fillId="0" borderId="32" xfId="0" applyFont="1" applyBorder="1" applyAlignment="1" applyProtection="1">
      <alignment horizontal="justify" vertical="center" wrapText="1"/>
      <protection locked="0"/>
    </xf>
    <xf numFmtId="0" fontId="0" fillId="0" borderId="42" xfId="0" applyFont="1" applyBorder="1" applyAlignment="1" applyProtection="1">
      <alignment horizontal="justify" vertical="center" wrapText="1"/>
      <protection locked="0"/>
    </xf>
    <xf numFmtId="0" fontId="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3" borderId="1" xfId="0" applyFont="1" applyFill="1" applyBorder="1" applyAlignment="1" applyProtection="1">
      <alignment horizontal="justify" vertical="center" wrapText="1"/>
    </xf>
    <xf numFmtId="0" fontId="7" fillId="3" borderId="13" xfId="0" applyFont="1" applyFill="1" applyBorder="1" applyAlignment="1" applyProtection="1">
      <alignment horizontal="justify" vertical="center" wrapText="1"/>
    </xf>
    <xf numFmtId="0" fontId="7" fillId="3" borderId="1" xfId="0" applyFont="1" applyFill="1" applyBorder="1" applyAlignment="1" applyProtection="1">
      <alignment horizontal="center" vertical="center" wrapText="1"/>
    </xf>
    <xf numFmtId="0" fontId="7" fillId="3" borderId="13" xfId="0" applyFont="1" applyFill="1" applyBorder="1" applyAlignment="1" applyProtection="1">
      <alignment horizontal="center" vertical="center" wrapText="1"/>
    </xf>
    <xf numFmtId="0" fontId="7" fillId="3" borderId="1"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xf>
    <xf numFmtId="0" fontId="7" fillId="3" borderId="13" xfId="0" applyFont="1" applyFill="1" applyBorder="1" applyAlignment="1" applyProtection="1">
      <alignment horizontal="left" vertical="center"/>
    </xf>
    <xf numFmtId="0" fontId="20" fillId="0" borderId="1" xfId="0" applyFont="1" applyFill="1" applyBorder="1" applyAlignment="1" applyProtection="1">
      <alignment horizontal="center" vertical="center"/>
    </xf>
    <xf numFmtId="0" fontId="20" fillId="0" borderId="13" xfId="0" applyFont="1" applyFill="1" applyBorder="1" applyAlignment="1" applyProtection="1">
      <alignment horizontal="center" vertical="center"/>
    </xf>
    <xf numFmtId="0" fontId="34" fillId="0" borderId="43" xfId="0" applyFont="1" applyBorder="1" applyAlignment="1" applyProtection="1">
      <alignment horizontal="justify" vertical="center" wrapText="1"/>
      <protection locked="0"/>
    </xf>
    <xf numFmtId="0" fontId="34" fillId="0" borderId="44" xfId="0" applyFont="1" applyBorder="1" applyAlignment="1" applyProtection="1">
      <alignment horizontal="justify" vertical="center" wrapText="1"/>
      <protection locked="0"/>
    </xf>
    <xf numFmtId="0" fontId="34" fillId="0" borderId="45" xfId="0" applyFont="1" applyBorder="1" applyAlignment="1" applyProtection="1">
      <alignment horizontal="justify" vertical="center" wrapText="1"/>
      <protection locked="0"/>
    </xf>
    <xf numFmtId="0" fontId="34" fillId="0" borderId="23" xfId="0" applyFont="1" applyBorder="1" applyAlignment="1" applyProtection="1">
      <alignment horizontal="justify" vertical="center" wrapText="1"/>
      <protection locked="0"/>
    </xf>
    <xf numFmtId="0" fontId="34" fillId="0" borderId="12" xfId="0" applyFont="1" applyBorder="1" applyAlignment="1" applyProtection="1">
      <alignment horizontal="justify" vertical="center" wrapText="1"/>
      <protection locked="0"/>
    </xf>
    <xf numFmtId="0" fontId="34" fillId="0" borderId="35" xfId="0" applyFont="1" applyBorder="1" applyAlignment="1" applyProtection="1">
      <alignment horizontal="justify" vertical="center" wrapText="1"/>
      <protection locked="0"/>
    </xf>
    <xf numFmtId="0" fontId="34" fillId="0" borderId="24" xfId="0" applyFont="1" applyBorder="1" applyAlignment="1" applyProtection="1">
      <alignment horizontal="justify" vertical="center" wrapText="1"/>
      <protection locked="0"/>
    </xf>
    <xf numFmtId="0" fontId="34" fillId="0" borderId="1" xfId="0" applyFont="1" applyBorder="1" applyAlignment="1" applyProtection="1">
      <alignment horizontal="justify" vertical="center" wrapText="1"/>
      <protection locked="0"/>
    </xf>
    <xf numFmtId="0" fontId="34" fillId="0" borderId="36" xfId="0" applyFont="1" applyBorder="1" applyAlignment="1" applyProtection="1">
      <alignment horizontal="justify" vertical="center" wrapText="1"/>
      <protection locked="0"/>
    </xf>
    <xf numFmtId="0" fontId="34" fillId="0" borderId="1" xfId="0" applyFont="1" applyBorder="1" applyAlignment="1" applyProtection="1">
      <alignment horizontal="justify" vertical="center"/>
      <protection locked="0"/>
    </xf>
    <xf numFmtId="0" fontId="34" fillId="0" borderId="36" xfId="0" applyFont="1" applyBorder="1" applyAlignment="1" applyProtection="1">
      <alignment horizontal="justify" vertical="center"/>
      <protection locked="0"/>
    </xf>
    <xf numFmtId="0" fontId="36" fillId="0" borderId="2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6" fillId="0" borderId="35" xfId="0" applyFont="1" applyBorder="1" applyAlignment="1" applyProtection="1">
      <alignment horizontal="center" vertical="center" wrapText="1"/>
      <protection locked="0"/>
    </xf>
    <xf numFmtId="0" fontId="0" fillId="0" borderId="28" xfId="0" applyBorder="1" applyAlignment="1" applyProtection="1">
      <alignment horizontal="center" vertical="center"/>
    </xf>
    <xf numFmtId="0" fontId="0" fillId="0" borderId="2" xfId="0" applyBorder="1" applyAlignment="1" applyProtection="1">
      <alignment horizontal="center" vertical="center"/>
    </xf>
    <xf numFmtId="0" fontId="0" fillId="0" borderId="40" xfId="0" applyBorder="1" applyAlignment="1" applyProtection="1">
      <alignment horizontal="center" vertical="center"/>
    </xf>
    <xf numFmtId="0" fontId="38" fillId="0" borderId="23" xfId="0" applyFont="1" applyBorder="1" applyAlignment="1" applyProtection="1">
      <alignment horizontal="justify" vertical="center" wrapText="1"/>
      <protection locked="0"/>
    </xf>
    <xf numFmtId="0" fontId="38" fillId="0" borderId="12" xfId="0" applyFont="1" applyBorder="1" applyAlignment="1" applyProtection="1">
      <alignment horizontal="justify" vertical="center"/>
      <protection locked="0"/>
    </xf>
    <xf numFmtId="0" fontId="38" fillId="0" borderId="35" xfId="0" applyFont="1" applyBorder="1" applyAlignment="1" applyProtection="1">
      <alignment horizontal="justify" vertical="center"/>
      <protection locked="0"/>
    </xf>
    <xf numFmtId="1" fontId="30" fillId="0" borderId="6" xfId="0" applyNumberFormat="1" applyFont="1" applyBorder="1" applyAlignment="1" applyProtection="1">
      <alignment horizontal="center" vertical="center"/>
    </xf>
    <xf numFmtId="1" fontId="28" fillId="0" borderId="4" xfId="0" applyNumberFormat="1" applyFont="1" applyBorder="1" applyAlignment="1" applyProtection="1">
      <alignment horizontal="center" vertical="center" wrapText="1"/>
    </xf>
    <xf numFmtId="1" fontId="28" fillId="0" borderId="2" xfId="0" applyNumberFormat="1" applyFont="1" applyBorder="1" applyAlignment="1" applyProtection="1">
      <alignment horizontal="center" vertical="center" wrapText="1"/>
    </xf>
    <xf numFmtId="0" fontId="7" fillId="0" borderId="6" xfId="0" applyFont="1" applyBorder="1" applyAlignment="1" applyProtection="1">
      <alignment horizontal="center" vertical="center"/>
    </xf>
    <xf numFmtId="0" fontId="7" fillId="0" borderId="0" xfId="0" applyFont="1" applyAlignment="1" applyProtection="1">
      <alignment horizontal="center" vertical="center"/>
    </xf>
    <xf numFmtId="0" fontId="7" fillId="0" borderId="4" xfId="0" applyFont="1" applyBorder="1" applyAlignment="1" applyProtection="1">
      <alignment horizontal="justify" vertical="center" wrapText="1"/>
      <protection locked="0"/>
    </xf>
    <xf numFmtId="0" fontId="7" fillId="0" borderId="2" xfId="0" applyFont="1" applyBorder="1" applyAlignment="1" applyProtection="1">
      <alignment horizontal="justify" vertical="center" wrapText="1"/>
      <protection locked="0"/>
    </xf>
    <xf numFmtId="0" fontId="7" fillId="0" borderId="1" xfId="0" applyFont="1" applyBorder="1" applyAlignment="1" applyProtection="1">
      <alignment horizontal="justify" vertical="center" wrapText="1"/>
      <protection locked="0"/>
    </xf>
    <xf numFmtId="0" fontId="7" fillId="0" borderId="13" xfId="0" applyFont="1" applyBorder="1" applyAlignment="1" applyProtection="1">
      <alignment horizontal="justify" vertical="center" wrapText="1"/>
      <protection locked="0"/>
    </xf>
    <xf numFmtId="0" fontId="7" fillId="0" borderId="13" xfId="0" applyFont="1" applyFill="1" applyBorder="1" applyAlignment="1" applyProtection="1">
      <alignment horizontal="justify" vertical="center" wrapText="1"/>
      <protection locked="0"/>
    </xf>
    <xf numFmtId="0" fontId="7" fillId="0" borderId="12" xfId="0" applyFont="1" applyFill="1" applyBorder="1" applyAlignment="1" applyProtection="1">
      <alignment horizontal="justify" vertical="center" wrapText="1"/>
      <protection locked="0"/>
    </xf>
    <xf numFmtId="0" fontId="7" fillId="0" borderId="12" xfId="0" applyFont="1" applyBorder="1" applyAlignment="1" applyProtection="1">
      <alignment horizontal="justify" vertical="center" wrapText="1"/>
      <protection locked="0"/>
    </xf>
    <xf numFmtId="0" fontId="28" fillId="0" borderId="1" xfId="0" applyFont="1" applyFill="1" applyBorder="1" applyAlignment="1" applyProtection="1">
      <alignment horizontal="center" vertical="center" wrapText="1"/>
      <protection locked="0"/>
    </xf>
    <xf numFmtId="0" fontId="28" fillId="0" borderId="13" xfId="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28" fillId="0" borderId="1"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0" fontId="7" fillId="0" borderId="0" xfId="0" applyFont="1" applyBorder="1" applyAlignment="1" applyProtection="1">
      <alignment horizontal="center" vertical="center"/>
    </xf>
    <xf numFmtId="0" fontId="20" fillId="0" borderId="1" xfId="0" applyFont="1" applyBorder="1" applyAlignment="1" applyProtection="1">
      <alignment horizontal="center" vertical="center"/>
    </xf>
    <xf numFmtId="1" fontId="7" fillId="0" borderId="9" xfId="0" applyNumberFormat="1" applyFont="1" applyBorder="1" applyAlignment="1" applyProtection="1">
      <alignment horizontal="center" vertical="center"/>
    </xf>
    <xf numFmtId="0" fontId="7" fillId="0" borderId="9"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8" fillId="2" borderId="9" xfId="0" applyFont="1" applyFill="1" applyBorder="1" applyAlignment="1" applyProtection="1">
      <alignment horizontal="center" vertical="center" wrapText="1"/>
    </xf>
    <xf numFmtId="0" fontId="8" fillId="2" borderId="0" xfId="0" applyFont="1" applyFill="1" applyBorder="1" applyAlignment="1" applyProtection="1">
      <alignment horizontal="center" vertical="center" wrapText="1"/>
    </xf>
    <xf numFmtId="0" fontId="28" fillId="0" borderId="13" xfId="0" applyFont="1" applyBorder="1" applyAlignment="1" applyProtection="1">
      <alignment horizontal="center" vertical="center" textRotation="90" wrapText="1"/>
      <protection locked="0"/>
    </xf>
    <xf numFmtId="0" fontId="28" fillId="0" borderId="12" xfId="0" applyFont="1" applyBorder="1" applyAlignment="1" applyProtection="1">
      <alignment horizontal="center" vertical="center" textRotation="90" wrapText="1"/>
      <protection locked="0"/>
    </xf>
    <xf numFmtId="0" fontId="28" fillId="0" borderId="4" xfId="0" applyFont="1" applyBorder="1" applyAlignment="1" applyProtection="1">
      <alignment horizontal="center" vertical="center" wrapText="1"/>
    </xf>
    <xf numFmtId="0" fontId="28" fillId="0" borderId="2" xfId="0" applyFont="1" applyBorder="1" applyAlignment="1" applyProtection="1">
      <alignment horizontal="center" vertical="center" wrapText="1"/>
    </xf>
    <xf numFmtId="1" fontId="30" fillId="0" borderId="5" xfId="0" applyNumberFormat="1" applyFont="1" applyBorder="1" applyAlignment="1" applyProtection="1">
      <alignment horizontal="center" vertical="center"/>
    </xf>
    <xf numFmtId="1" fontId="30" fillId="0" borderId="8" xfId="0" applyNumberFormat="1" applyFont="1" applyBorder="1" applyAlignment="1" applyProtection="1">
      <alignment horizontal="center" vertical="center"/>
    </xf>
    <xf numFmtId="1" fontId="28" fillId="0" borderId="7" xfId="0" applyNumberFormat="1" applyFont="1" applyBorder="1" applyAlignment="1" applyProtection="1">
      <alignment horizontal="center" vertical="center" wrapText="1"/>
    </xf>
    <xf numFmtId="0" fontId="7" fillId="3" borderId="10" xfId="0" applyFont="1" applyFill="1" applyBorder="1" applyAlignment="1" applyProtection="1">
      <alignment horizontal="justify" vertical="center" wrapText="1"/>
    </xf>
    <xf numFmtId="0" fontId="7" fillId="3" borderId="10" xfId="0" applyFont="1" applyFill="1" applyBorder="1" applyAlignment="1" applyProtection="1">
      <alignment horizontal="center" vertical="center" wrapText="1"/>
    </xf>
    <xf numFmtId="0" fontId="7" fillId="0" borderId="10" xfId="0" applyFont="1" applyFill="1" applyBorder="1" applyAlignment="1" applyProtection="1">
      <alignment horizontal="justify" vertical="center" wrapText="1"/>
      <protection locked="0"/>
    </xf>
    <xf numFmtId="0" fontId="7" fillId="0" borderId="10" xfId="0" applyFont="1" applyBorder="1" applyAlignment="1" applyProtection="1">
      <alignment horizontal="justify" vertical="center" wrapText="1"/>
      <protection locked="0"/>
    </xf>
    <xf numFmtId="0" fontId="28" fillId="0" borderId="7" xfId="0" applyFont="1" applyBorder="1" applyAlignment="1" applyProtection="1">
      <alignment horizontal="center" vertical="center" wrapText="1"/>
    </xf>
    <xf numFmtId="1" fontId="8" fillId="0" borderId="6" xfId="0" applyNumberFormat="1" applyFont="1" applyBorder="1" applyAlignment="1" applyProtection="1">
      <alignment horizontal="center" vertical="center"/>
    </xf>
    <xf numFmtId="1" fontId="8" fillId="0" borderId="8" xfId="0" applyNumberFormat="1" applyFont="1" applyBorder="1" applyAlignment="1" applyProtection="1">
      <alignment horizontal="center" vertical="center"/>
    </xf>
    <xf numFmtId="1" fontId="7" fillId="0" borderId="0" xfId="0" applyNumberFormat="1" applyFont="1" applyBorder="1" applyAlignment="1" applyProtection="1">
      <alignment horizontal="center" vertical="center"/>
    </xf>
    <xf numFmtId="0" fontId="9" fillId="0" borderId="23" xfId="0" applyFont="1" applyBorder="1" applyAlignment="1" applyProtection="1">
      <alignment horizontal="center" vertical="center" wrapText="1"/>
      <protection locked="0"/>
    </xf>
    <xf numFmtId="0" fontId="9" fillId="0" borderId="12" xfId="0" applyFont="1" applyBorder="1" applyAlignment="1" applyProtection="1">
      <alignment horizontal="center" vertical="center" wrapText="1"/>
      <protection locked="0"/>
    </xf>
    <xf numFmtId="0" fontId="9" fillId="0" borderId="35" xfId="0" applyFont="1" applyBorder="1" applyAlignment="1" applyProtection="1">
      <alignment horizontal="center" vertical="center" wrapText="1"/>
      <protection locked="0"/>
    </xf>
    <xf numFmtId="0" fontId="10" fillId="0" borderId="23" xfId="0" applyFont="1" applyFill="1" applyBorder="1" applyAlignment="1" applyProtection="1">
      <alignment horizontal="center" vertical="center" wrapText="1"/>
      <protection locked="0"/>
    </xf>
    <xf numFmtId="0" fontId="10" fillId="0" borderId="12" xfId="0" applyFont="1" applyFill="1" applyBorder="1" applyAlignment="1" applyProtection="1">
      <alignment horizontal="center" vertical="center" wrapText="1"/>
      <protection locked="0"/>
    </xf>
    <xf numFmtId="0" fontId="10" fillId="0" borderId="35" xfId="0" applyFont="1" applyFill="1" applyBorder="1" applyAlignment="1" applyProtection="1">
      <alignment horizontal="center" vertical="center" wrapText="1"/>
      <protection locked="0"/>
    </xf>
    <xf numFmtId="0" fontId="7" fillId="0" borderId="22" xfId="0" applyFont="1" applyBorder="1" applyAlignment="1" applyProtection="1">
      <alignment horizontal="center" vertical="center" wrapText="1"/>
      <protection locked="0"/>
    </xf>
    <xf numFmtId="0" fontId="7" fillId="0" borderId="31" xfId="0" applyFont="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0" fontId="9" fillId="3" borderId="12" xfId="0" applyFont="1" applyFill="1" applyBorder="1" applyAlignment="1" applyProtection="1">
      <alignment horizontal="center" vertical="center" wrapText="1"/>
      <protection locked="0"/>
    </xf>
    <xf numFmtId="0" fontId="28" fillId="0" borderId="10" xfId="0" applyFont="1" applyFill="1" applyBorder="1" applyAlignment="1" applyProtection="1">
      <alignment horizontal="center" vertical="center" wrapText="1"/>
      <protection locked="0"/>
    </xf>
    <xf numFmtId="0" fontId="7" fillId="0" borderId="10" xfId="0" applyFont="1" applyBorder="1" applyAlignment="1" applyProtection="1">
      <alignment horizontal="center" vertical="center"/>
      <protection locked="0"/>
    </xf>
    <xf numFmtId="0" fontId="28" fillId="0" borderId="10"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xf>
    <xf numFmtId="0" fontId="7" fillId="0" borderId="1" xfId="0" applyFont="1" applyBorder="1" applyAlignment="1" applyProtection="1">
      <alignment horizontal="justify" vertical="center"/>
      <protection locked="0"/>
    </xf>
    <xf numFmtId="0" fontId="7" fillId="0" borderId="36" xfId="0" applyFont="1" applyBorder="1" applyAlignment="1" applyProtection="1">
      <alignment horizontal="justify" vertical="center"/>
      <protection locked="0"/>
    </xf>
    <xf numFmtId="0" fontId="7" fillId="0" borderId="36" xfId="0" applyFont="1" applyBorder="1" applyAlignment="1" applyProtection="1">
      <alignment horizontal="justify" vertical="center" wrapText="1"/>
      <protection locked="0"/>
    </xf>
    <xf numFmtId="0" fontId="28" fillId="0" borderId="36" xfId="0" applyFont="1" applyFill="1" applyBorder="1" applyAlignment="1" applyProtection="1">
      <alignment horizontal="center" vertical="center" wrapText="1"/>
      <protection locked="0"/>
    </xf>
    <xf numFmtId="0" fontId="7" fillId="0" borderId="36" xfId="0" applyFont="1" applyBorder="1" applyAlignment="1" applyProtection="1">
      <alignment horizontal="center" vertical="center"/>
      <protection locked="0"/>
    </xf>
    <xf numFmtId="0" fontId="28" fillId="0" borderId="36" xfId="0" applyFont="1" applyBorder="1" applyAlignment="1" applyProtection="1">
      <alignment horizontal="center" vertical="center" wrapText="1"/>
      <protection locked="0"/>
    </xf>
    <xf numFmtId="0" fontId="7" fillId="0" borderId="37" xfId="0" applyFont="1" applyBorder="1" applyAlignment="1" applyProtection="1">
      <alignment horizontal="center" vertical="center"/>
    </xf>
    <xf numFmtId="0" fontId="30" fillId="0" borderId="4" xfId="0" applyFont="1" applyBorder="1" applyAlignment="1" applyProtection="1">
      <alignment horizontal="justify" vertical="center" wrapText="1"/>
      <protection locked="0"/>
    </xf>
    <xf numFmtId="0" fontId="30" fillId="0" borderId="2" xfId="0" applyFont="1" applyBorder="1" applyAlignment="1" applyProtection="1">
      <alignment horizontal="justify" vertical="center"/>
      <protection locked="0"/>
    </xf>
    <xf numFmtId="0" fontId="30" fillId="0" borderId="40" xfId="0" applyFont="1" applyBorder="1" applyAlignment="1" applyProtection="1">
      <alignment horizontal="justify" vertical="center"/>
      <protection locked="0"/>
    </xf>
    <xf numFmtId="0" fontId="7" fillId="0" borderId="37" xfId="0" applyFont="1" applyBorder="1" applyAlignment="1" applyProtection="1">
      <alignment horizontal="center" vertical="center" wrapText="1"/>
    </xf>
    <xf numFmtId="0" fontId="8" fillId="2" borderId="37" xfId="0" applyFont="1" applyFill="1" applyBorder="1" applyAlignment="1" applyProtection="1">
      <alignment horizontal="center" vertical="center" wrapText="1"/>
    </xf>
    <xf numFmtId="0" fontId="28" fillId="0" borderId="35" xfId="0" applyFont="1" applyBorder="1" applyAlignment="1" applyProtection="1">
      <alignment horizontal="center" vertical="center" textRotation="90" wrapText="1"/>
      <protection locked="0"/>
    </xf>
    <xf numFmtId="0" fontId="28" fillId="0" borderId="40" xfId="0" applyFont="1" applyBorder="1" applyAlignment="1" applyProtection="1">
      <alignment horizontal="center" vertical="center" wrapText="1"/>
    </xf>
    <xf numFmtId="1" fontId="8" fillId="0" borderId="41" xfId="0" applyNumberFormat="1" applyFont="1" applyBorder="1" applyAlignment="1" applyProtection="1">
      <alignment horizontal="center" vertical="center"/>
    </xf>
    <xf numFmtId="1" fontId="28" fillId="0" borderId="40" xfId="0" applyNumberFormat="1" applyFont="1" applyBorder="1" applyAlignment="1" applyProtection="1">
      <alignment horizontal="center" vertical="center" wrapText="1"/>
    </xf>
    <xf numFmtId="0" fontId="7" fillId="0" borderId="30" xfId="0" applyFont="1" applyBorder="1" applyAlignment="1" applyProtection="1">
      <alignment horizontal="center" vertical="center"/>
      <protection locked="0"/>
    </xf>
    <xf numFmtId="0" fontId="7" fillId="0" borderId="32" xfId="0" applyFont="1" applyBorder="1" applyAlignment="1" applyProtection="1">
      <alignment horizontal="center" vertical="center"/>
      <protection locked="0"/>
    </xf>
    <xf numFmtId="0" fontId="7" fillId="0" borderId="13" xfId="0" applyFont="1" applyBorder="1" applyAlignment="1" applyProtection="1">
      <alignment horizontal="justify" vertical="center"/>
      <protection locked="0"/>
    </xf>
    <xf numFmtId="1" fontId="8" fillId="0" borderId="5" xfId="0" applyNumberFormat="1" applyFont="1" applyBorder="1" applyAlignment="1" applyProtection="1">
      <alignment horizontal="center" vertical="center"/>
    </xf>
    <xf numFmtId="0" fontId="7" fillId="0" borderId="25" xfId="0" applyFont="1" applyBorder="1" applyAlignment="1" applyProtection="1">
      <alignment horizontal="center" vertical="center"/>
    </xf>
    <xf numFmtId="0" fontId="31" fillId="0" borderId="24" xfId="0" applyFont="1" applyBorder="1" applyAlignment="1" applyProtection="1">
      <alignment horizontal="center" vertical="center"/>
    </xf>
    <xf numFmtId="0" fontId="7" fillId="0" borderId="28" xfId="0" applyFont="1" applyBorder="1" applyAlignment="1" applyProtection="1">
      <alignment horizontal="justify" vertical="center" wrapText="1"/>
      <protection locked="0"/>
    </xf>
    <xf numFmtId="0" fontId="7" fillId="0" borderId="2" xfId="0" applyFont="1" applyBorder="1" applyAlignment="1" applyProtection="1">
      <alignment horizontal="justify" vertical="center"/>
      <protection locked="0"/>
    </xf>
    <xf numFmtId="14" fontId="7" fillId="0" borderId="28" xfId="0" applyNumberFormat="1" applyFont="1" applyBorder="1" applyAlignment="1" applyProtection="1">
      <alignment horizontal="center" vertical="center"/>
      <protection locked="0"/>
    </xf>
    <xf numFmtId="0" fontId="7" fillId="0" borderId="28" xfId="0" applyFont="1" applyBorder="1" applyAlignment="1" applyProtection="1">
      <alignment horizontal="center" vertical="center"/>
      <protection locked="0"/>
    </xf>
    <xf numFmtId="0" fontId="7" fillId="0" borderId="28"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27" fillId="3" borderId="11" xfId="0" applyFont="1" applyFill="1" applyBorder="1" applyAlignment="1" applyProtection="1">
      <alignment horizontal="center" vertical="center"/>
    </xf>
    <xf numFmtId="0" fontId="7" fillId="0" borderId="24" xfId="0" applyFont="1" applyBorder="1" applyAlignment="1" applyProtection="1">
      <alignment horizontal="justify" vertical="center" wrapText="1"/>
      <protection locked="0"/>
    </xf>
    <xf numFmtId="0" fontId="28" fillId="0" borderId="24" xfId="0" applyFont="1" applyFill="1" applyBorder="1" applyAlignment="1" applyProtection="1">
      <alignment horizontal="center" vertical="center" wrapText="1"/>
      <protection locked="0"/>
    </xf>
    <xf numFmtId="0" fontId="7" fillId="0" borderId="24" xfId="0" applyFont="1" applyBorder="1" applyAlignment="1" applyProtection="1">
      <alignment horizontal="center" vertical="center"/>
      <protection locked="0"/>
    </xf>
    <xf numFmtId="0" fontId="28" fillId="0" borderId="24" xfId="0" applyFont="1" applyBorder="1" applyAlignment="1" applyProtection="1">
      <alignment horizontal="center" vertical="center" wrapText="1"/>
      <protection locked="0"/>
    </xf>
    <xf numFmtId="0" fontId="29" fillId="0" borderId="24" xfId="0" applyFont="1" applyBorder="1" applyAlignment="1" applyProtection="1">
      <alignment horizontal="center" vertical="center"/>
    </xf>
    <xf numFmtId="0" fontId="30" fillId="0" borderId="28" xfId="0" applyFont="1" applyBorder="1" applyAlignment="1" applyProtection="1">
      <alignment horizontal="justify" vertical="top" wrapText="1"/>
      <protection locked="0"/>
    </xf>
    <xf numFmtId="0" fontId="30" fillId="0" borderId="2" xfId="0" applyFont="1" applyBorder="1" applyAlignment="1" applyProtection="1">
      <alignment horizontal="justify" vertical="top"/>
      <protection locked="0"/>
    </xf>
    <xf numFmtId="1" fontId="7" fillId="0" borderId="25" xfId="0" applyNumberFormat="1" applyFont="1" applyBorder="1" applyAlignment="1" applyProtection="1">
      <alignment horizontal="center" vertical="center"/>
    </xf>
    <xf numFmtId="0" fontId="7" fillId="0" borderId="25" xfId="0" applyFont="1" applyBorder="1" applyAlignment="1" applyProtection="1">
      <alignment horizontal="center" vertical="center" wrapText="1"/>
    </xf>
    <xf numFmtId="0" fontId="8" fillId="2" borderId="25" xfId="0" applyFont="1" applyFill="1" applyBorder="1" applyAlignment="1" applyProtection="1">
      <alignment horizontal="center" vertical="center" wrapText="1"/>
    </xf>
    <xf numFmtId="0" fontId="28" fillId="0" borderId="23" xfId="0" applyFont="1" applyBorder="1" applyAlignment="1" applyProtection="1">
      <alignment horizontal="center" vertical="center" textRotation="90" wrapText="1"/>
      <protection locked="0"/>
    </xf>
    <xf numFmtId="0" fontId="28" fillId="0" borderId="28" xfId="0" applyFont="1" applyBorder="1" applyAlignment="1" applyProtection="1">
      <alignment horizontal="center" vertical="center" wrapText="1"/>
    </xf>
    <xf numFmtId="1" fontId="8" fillId="0" borderId="29" xfId="0" applyNumberFormat="1" applyFont="1" applyBorder="1" applyAlignment="1" applyProtection="1">
      <alignment horizontal="center" vertical="center"/>
    </xf>
    <xf numFmtId="1" fontId="28" fillId="0" borderId="28" xfId="0" applyNumberFormat="1" applyFont="1" applyBorder="1" applyAlignment="1" applyProtection="1">
      <alignment horizontal="center" vertical="center" wrapText="1"/>
    </xf>
    <xf numFmtId="0" fontId="7" fillId="0" borderId="29" xfId="0" applyFont="1" applyBorder="1" applyAlignment="1" applyProtection="1">
      <alignment horizontal="center" vertical="center"/>
    </xf>
    <xf numFmtId="0" fontId="6" fillId="3" borderId="1" xfId="0" applyFont="1" applyFill="1" applyBorder="1" applyAlignment="1" applyProtection="1">
      <alignment horizontal="left" vertical="center"/>
      <protection locked="0"/>
    </xf>
    <xf numFmtId="14" fontId="2" fillId="0" borderId="1" xfId="0" applyNumberFormat="1"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7" fillId="3" borderId="1" xfId="0" applyFont="1" applyFill="1" applyBorder="1" applyAlignment="1" applyProtection="1">
      <alignment horizontal="center" vertical="center"/>
    </xf>
    <xf numFmtId="0" fontId="24" fillId="0" borderId="23" xfId="0" applyFont="1" applyFill="1" applyBorder="1" applyAlignment="1" applyProtection="1">
      <alignment horizontal="justify" vertical="center" wrapText="1"/>
      <protection locked="0"/>
    </xf>
    <xf numFmtId="0" fontId="15" fillId="0" borderId="12" xfId="0" applyFont="1" applyFill="1" applyBorder="1" applyAlignment="1" applyProtection="1">
      <alignment horizontal="justify" vertical="center" wrapText="1"/>
      <protection locked="0"/>
    </xf>
    <xf numFmtId="0" fontId="15" fillId="0" borderId="10" xfId="0" applyFont="1" applyFill="1" applyBorder="1" applyAlignment="1" applyProtection="1">
      <alignment horizontal="justify" vertical="center" wrapText="1"/>
      <protection locked="0"/>
    </xf>
    <xf numFmtId="0" fontId="15" fillId="0" borderId="13" xfId="0" applyFont="1" applyFill="1" applyBorder="1" applyAlignment="1" applyProtection="1">
      <alignment horizontal="justify" vertical="center" wrapText="1"/>
      <protection locked="0"/>
    </xf>
    <xf numFmtId="0" fontId="15" fillId="0" borderId="35" xfId="0" applyFont="1" applyFill="1" applyBorder="1" applyAlignment="1" applyProtection="1">
      <alignment horizontal="justify" vertical="center" wrapText="1"/>
      <protection locked="0"/>
    </xf>
    <xf numFmtId="0" fontId="9" fillId="0" borderId="1" xfId="0" applyFont="1" applyBorder="1" applyAlignment="1" applyProtection="1">
      <alignment horizontal="center" vertical="center"/>
    </xf>
    <xf numFmtId="0" fontId="9" fillId="0" borderId="10" xfId="0" applyFont="1" applyBorder="1" applyAlignment="1" applyProtection="1">
      <alignment horizontal="center" vertical="center"/>
    </xf>
    <xf numFmtId="0" fontId="10" fillId="0" borderId="10" xfId="0" applyFont="1" applyBorder="1" applyAlignment="1" applyProtection="1">
      <alignment horizontal="center" vertical="center"/>
    </xf>
    <xf numFmtId="0" fontId="10" fillId="0" borderId="13" xfId="0" applyFont="1" applyBorder="1" applyAlignment="1" applyProtection="1">
      <alignment horizontal="center" vertical="center"/>
    </xf>
    <xf numFmtId="0" fontId="9" fillId="4" borderId="10" xfId="0" applyFont="1" applyFill="1" applyBorder="1" applyAlignment="1" applyProtection="1">
      <alignment horizontal="center" vertical="center"/>
    </xf>
    <xf numFmtId="0" fontId="9" fillId="4" borderId="13" xfId="0" applyFont="1" applyFill="1" applyBorder="1" applyAlignment="1" applyProtection="1">
      <alignment horizontal="center" vertical="center"/>
    </xf>
    <xf numFmtId="0" fontId="22" fillId="4" borderId="10" xfId="0" applyFont="1" applyFill="1" applyBorder="1" applyAlignment="1" applyProtection="1">
      <alignment horizontal="center" vertical="center"/>
    </xf>
    <xf numFmtId="0" fontId="22" fillId="4" borderId="13" xfId="0" applyFont="1" applyFill="1" applyBorder="1" applyAlignment="1" applyProtection="1">
      <alignment horizontal="center" vertical="center"/>
    </xf>
    <xf numFmtId="0" fontId="9" fillId="0" borderId="7" xfId="0" applyFont="1" applyBorder="1" applyAlignment="1" applyProtection="1">
      <alignment horizontal="center" vertical="center"/>
    </xf>
    <xf numFmtId="0" fontId="9" fillId="0" borderId="11" xfId="0" applyFont="1" applyBorder="1" applyAlignment="1" applyProtection="1">
      <alignment horizontal="center" vertical="center"/>
    </xf>
    <xf numFmtId="0" fontId="9" fillId="0" borderId="8" xfId="0" applyFont="1" applyBorder="1" applyAlignment="1" applyProtection="1">
      <alignment horizontal="center" vertical="center"/>
    </xf>
    <xf numFmtId="0" fontId="9" fillId="0" borderId="1" xfId="0" applyFont="1" applyBorder="1" applyAlignment="1" applyProtection="1">
      <alignment horizontal="center" vertical="center" wrapText="1"/>
    </xf>
    <xf numFmtId="0" fontId="23" fillId="0" borderId="23" xfId="0" applyFont="1" applyFill="1" applyBorder="1" applyAlignment="1" applyProtection="1">
      <alignment horizontal="justify" vertical="center" wrapText="1"/>
      <protection locked="0"/>
    </xf>
    <xf numFmtId="0" fontId="23" fillId="0" borderId="12" xfId="0" applyFont="1" applyFill="1" applyBorder="1" applyAlignment="1" applyProtection="1">
      <alignment horizontal="justify" vertical="center" wrapText="1"/>
      <protection locked="0"/>
    </xf>
    <xf numFmtId="0" fontId="23" fillId="0" borderId="10" xfId="0" applyFont="1" applyFill="1" applyBorder="1" applyAlignment="1" applyProtection="1">
      <alignment horizontal="justify" vertical="center" wrapText="1"/>
      <protection locked="0"/>
    </xf>
    <xf numFmtId="0" fontId="16" fillId="0" borderId="24" xfId="0" applyFont="1" applyFill="1" applyBorder="1" applyAlignment="1" applyProtection="1">
      <alignment horizontal="center" vertical="center" wrapText="1"/>
      <protection locked="0"/>
    </xf>
    <xf numFmtId="0" fontId="16" fillId="0" borderId="1" xfId="0" applyFont="1" applyFill="1" applyBorder="1" applyAlignment="1" applyProtection="1">
      <alignment horizontal="center" vertical="center" wrapText="1"/>
      <protection locked="0"/>
    </xf>
    <xf numFmtId="0" fontId="16" fillId="0" borderId="13" xfId="0" applyFont="1" applyFill="1" applyBorder="1" applyAlignment="1" applyProtection="1">
      <alignment horizontal="center" vertical="center" wrapText="1"/>
      <protection locked="0"/>
    </xf>
    <xf numFmtId="0" fontId="15" fillId="0" borderId="24"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5" fillId="0" borderId="13" xfId="0" applyFont="1" applyFill="1" applyBorder="1" applyAlignment="1" applyProtection="1">
      <alignment horizontal="center" vertical="center"/>
      <protection locked="0"/>
    </xf>
    <xf numFmtId="0" fontId="21" fillId="0" borderId="25"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15" fillId="0" borderId="25"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8" fillId="2" borderId="2"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10" fillId="4" borderId="13" xfId="0" applyFont="1" applyFill="1" applyBorder="1" applyAlignment="1" applyProtection="1">
      <alignment horizontal="center" vertical="center"/>
    </xf>
    <xf numFmtId="0" fontId="10" fillId="4" borderId="12" xfId="0" applyFont="1" applyFill="1" applyBorder="1" applyAlignment="1" applyProtection="1">
      <alignment horizontal="center" vertical="center"/>
    </xf>
    <xf numFmtId="0" fontId="10" fillId="0" borderId="4" xfId="0" applyFont="1" applyBorder="1" applyAlignment="1" applyProtection="1">
      <alignment horizontal="center" vertical="center"/>
    </xf>
    <xf numFmtId="0" fontId="10" fillId="0" borderId="9" xfId="0" applyFont="1" applyBorder="1" applyAlignment="1" applyProtection="1">
      <alignment horizontal="center" vertical="center"/>
    </xf>
    <xf numFmtId="0" fontId="10" fillId="0" borderId="5" xfId="0" applyFont="1" applyBorder="1" applyAlignment="1" applyProtection="1">
      <alignment horizontal="center" vertical="center"/>
    </xf>
    <xf numFmtId="0" fontId="10" fillId="0" borderId="2" xfId="0" applyFont="1" applyBorder="1" applyAlignment="1" applyProtection="1">
      <alignment horizontal="center" vertical="center"/>
    </xf>
    <xf numFmtId="0" fontId="10" fillId="0" borderId="0" xfId="0" applyFont="1" applyBorder="1" applyAlignment="1" applyProtection="1">
      <alignment horizontal="center" vertical="center"/>
    </xf>
    <xf numFmtId="0" fontId="10" fillId="0" borderId="6" xfId="0" applyFont="1" applyBorder="1" applyAlignment="1" applyProtection="1">
      <alignment horizontal="center" vertical="center"/>
    </xf>
    <xf numFmtId="0" fontId="10" fillId="0" borderId="7" xfId="0" applyFont="1" applyBorder="1" applyAlignment="1" applyProtection="1">
      <alignment horizontal="center" vertical="center"/>
    </xf>
    <xf numFmtId="0" fontId="10" fillId="0" borderId="11" xfId="0" applyFont="1" applyBorder="1" applyAlignment="1" applyProtection="1">
      <alignment horizontal="center" vertical="center"/>
    </xf>
    <xf numFmtId="0" fontId="10" fillId="0" borderId="8" xfId="0" applyFont="1" applyBorder="1" applyAlignment="1" applyProtection="1">
      <alignment horizontal="center" vertical="center"/>
    </xf>
    <xf numFmtId="0" fontId="9" fillId="4" borderId="1" xfId="0" applyFont="1" applyFill="1" applyBorder="1" applyAlignment="1" applyProtection="1">
      <alignment horizontal="center" vertical="center" wrapText="1"/>
    </xf>
    <xf numFmtId="0" fontId="9" fillId="4" borderId="13" xfId="0" applyFont="1" applyFill="1" applyBorder="1" applyAlignment="1" applyProtection="1">
      <alignment horizontal="center" vertical="center" wrapText="1"/>
    </xf>
    <xf numFmtId="0" fontId="9" fillId="4" borderId="12" xfId="0" applyFont="1" applyFill="1" applyBorder="1" applyAlignment="1" applyProtection="1">
      <alignment horizontal="center" vertical="center" wrapText="1"/>
    </xf>
    <xf numFmtId="0" fontId="11" fillId="4" borderId="13" xfId="0" applyFont="1" applyFill="1" applyBorder="1" applyAlignment="1" applyProtection="1">
      <alignment horizontal="center" vertical="center" wrapText="1"/>
    </xf>
    <xf numFmtId="0" fontId="11" fillId="4" borderId="12" xfId="0" applyFont="1" applyFill="1" applyBorder="1" applyAlignment="1" applyProtection="1">
      <alignment horizontal="center" vertical="center" wrapText="1"/>
    </xf>
    <xf numFmtId="0" fontId="9" fillId="4" borderId="1" xfId="0" applyFont="1" applyFill="1" applyBorder="1" applyAlignment="1" applyProtection="1">
      <alignment horizontal="center" vertical="center"/>
    </xf>
    <xf numFmtId="0" fontId="3" fillId="4" borderId="13" xfId="0" applyFont="1" applyFill="1" applyBorder="1" applyAlignment="1" applyProtection="1">
      <alignment horizontal="center" vertical="center" wrapText="1"/>
    </xf>
    <xf numFmtId="0" fontId="3" fillId="4" borderId="12" xfId="0" applyFont="1" applyFill="1" applyBorder="1" applyAlignment="1" applyProtection="1">
      <alignment horizontal="center" vertical="center" wrapText="1"/>
    </xf>
    <xf numFmtId="0" fontId="16" fillId="0" borderId="23" xfId="0" applyFont="1" applyFill="1" applyBorder="1" applyAlignment="1" applyProtection="1">
      <alignment horizontal="center" vertical="center" textRotation="90" wrapText="1"/>
      <protection locked="0"/>
    </xf>
    <xf numFmtId="0" fontId="16" fillId="0" borderId="12" xfId="0" applyFont="1" applyFill="1" applyBorder="1" applyAlignment="1" applyProtection="1">
      <alignment horizontal="center" vertical="center" textRotation="90" wrapText="1"/>
      <protection locked="0"/>
    </xf>
    <xf numFmtId="0" fontId="15" fillId="0" borderId="25"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20" fillId="0" borderId="24" xfId="0" applyFont="1" applyFill="1" applyBorder="1" applyAlignment="1" applyProtection="1">
      <alignment horizontal="center" vertical="center"/>
    </xf>
    <xf numFmtId="0" fontId="15" fillId="0" borderId="23" xfId="0" applyFont="1" applyFill="1" applyBorder="1" applyAlignment="1" applyProtection="1">
      <alignment horizontal="justify" vertical="center" wrapText="1"/>
      <protection locked="0"/>
    </xf>
    <xf numFmtId="1" fontId="15" fillId="0" borderId="25" xfId="0" applyNumberFormat="1" applyFont="1" applyFill="1" applyBorder="1" applyAlignment="1" applyProtection="1">
      <alignment horizontal="center" vertical="center"/>
    </xf>
    <xf numFmtId="0" fontId="15" fillId="3" borderId="30" xfId="0" applyFont="1" applyFill="1" applyBorder="1" applyAlignment="1" applyProtection="1">
      <alignment horizontal="center" vertical="center" wrapText="1"/>
      <protection locked="0"/>
    </xf>
    <xf numFmtId="0" fontId="15" fillId="3" borderId="32" xfId="0" applyFont="1" applyFill="1" applyBorder="1" applyAlignment="1" applyProtection="1">
      <alignment horizontal="center" vertical="center"/>
      <protection locked="0"/>
    </xf>
    <xf numFmtId="0" fontId="15" fillId="3" borderId="23" xfId="0" applyFont="1" applyFill="1" applyBorder="1" applyAlignment="1" applyProtection="1">
      <alignment horizontal="justify" vertical="center" wrapText="1"/>
      <protection locked="0"/>
    </xf>
    <xf numFmtId="0" fontId="15" fillId="3" borderId="12" xfId="0" applyFont="1" applyFill="1" applyBorder="1" applyAlignment="1" applyProtection="1">
      <alignment horizontal="justify" vertical="center" wrapText="1"/>
      <protection locked="0"/>
    </xf>
    <xf numFmtId="0" fontId="15" fillId="3" borderId="10" xfId="0" applyFont="1" applyFill="1" applyBorder="1" applyAlignment="1" applyProtection="1">
      <alignment horizontal="justify" vertical="center" wrapText="1"/>
      <protection locked="0"/>
    </xf>
    <xf numFmtId="14" fontId="15" fillId="3" borderId="28" xfId="0" applyNumberFormat="1" applyFont="1" applyFill="1" applyBorder="1" applyAlignment="1" applyProtection="1">
      <alignment horizontal="center" vertical="center"/>
      <protection locked="0"/>
    </xf>
    <xf numFmtId="0" fontId="15" fillId="3" borderId="2" xfId="0" applyFont="1" applyFill="1" applyBorder="1" applyAlignment="1" applyProtection="1">
      <alignment horizontal="center" vertical="center"/>
      <protection locked="0"/>
    </xf>
    <xf numFmtId="0" fontId="15" fillId="3" borderId="28" xfId="0" applyFont="1" applyFill="1" applyBorder="1" applyAlignment="1" applyProtection="1">
      <alignment horizontal="center" vertical="center"/>
      <protection locked="0"/>
    </xf>
    <xf numFmtId="0" fontId="4" fillId="3" borderId="23" xfId="0" applyFont="1" applyFill="1" applyBorder="1" applyAlignment="1" applyProtection="1">
      <alignment horizontal="center" vertical="center" wrapText="1"/>
      <protection locked="0"/>
    </xf>
    <xf numFmtId="0" fontId="4" fillId="3" borderId="12" xfId="0" applyFont="1" applyFill="1" applyBorder="1" applyAlignment="1" applyProtection="1">
      <alignment horizontal="center" vertical="center" wrapText="1"/>
      <protection locked="0"/>
    </xf>
    <xf numFmtId="0" fontId="4" fillId="3" borderId="10" xfId="0" applyFont="1" applyFill="1" applyBorder="1" applyAlignment="1" applyProtection="1">
      <alignment horizontal="center" vertical="center" wrapText="1"/>
      <protection locked="0"/>
    </xf>
    <xf numFmtId="0" fontId="23" fillId="0" borderId="13" xfId="0" applyFont="1" applyFill="1" applyBorder="1" applyAlignment="1" applyProtection="1">
      <alignment horizontal="justify" vertical="center" wrapText="1"/>
      <protection locked="0"/>
    </xf>
    <xf numFmtId="0" fontId="23" fillId="0" borderId="35" xfId="0" applyFont="1" applyFill="1" applyBorder="1" applyAlignment="1" applyProtection="1">
      <alignment horizontal="justify" vertical="center" wrapText="1"/>
      <protection locked="0"/>
    </xf>
    <xf numFmtId="0" fontId="16" fillId="0" borderId="36" xfId="0" applyFont="1" applyFill="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15" fillId="0" borderId="36"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15" fillId="0" borderId="23" xfId="0" applyFont="1" applyFill="1" applyBorder="1" applyAlignment="1" applyProtection="1">
      <alignment horizontal="center" vertical="center" wrapText="1"/>
      <protection locked="0"/>
    </xf>
    <xf numFmtId="0" fontId="15" fillId="0" borderId="12" xfId="0" applyFont="1" applyFill="1" applyBorder="1" applyAlignment="1" applyProtection="1">
      <alignment horizontal="center" vertical="center" wrapText="1"/>
      <protection locked="0"/>
    </xf>
    <xf numFmtId="0" fontId="15" fillId="0" borderId="10" xfId="0" applyFont="1" applyFill="1" applyBorder="1" applyAlignment="1" applyProtection="1">
      <alignment horizontal="center" vertical="center" wrapText="1"/>
      <protection locked="0"/>
    </xf>
    <xf numFmtId="0" fontId="16" fillId="0" borderId="28" xfId="0" applyFont="1" applyFill="1" applyBorder="1" applyAlignment="1" applyProtection="1">
      <alignment horizontal="center" vertical="center" wrapText="1"/>
    </xf>
    <xf numFmtId="0" fontId="16" fillId="0" borderId="2" xfId="0" applyFont="1" applyFill="1" applyBorder="1" applyAlignment="1" applyProtection="1">
      <alignment horizontal="center" vertical="center" wrapText="1"/>
    </xf>
    <xf numFmtId="0" fontId="16" fillId="0" borderId="7" xfId="0" applyFont="1" applyFill="1" applyBorder="1" applyAlignment="1" applyProtection="1">
      <alignment horizontal="center" vertical="center" wrapText="1"/>
    </xf>
    <xf numFmtId="1" fontId="21" fillId="0" borderId="29" xfId="0" applyNumberFormat="1" applyFont="1" applyFill="1" applyBorder="1" applyAlignment="1" applyProtection="1">
      <alignment horizontal="center" vertical="center"/>
    </xf>
    <xf numFmtId="1" fontId="21" fillId="0" borderId="6" xfId="0" applyNumberFormat="1" applyFont="1" applyFill="1" applyBorder="1" applyAlignment="1" applyProtection="1">
      <alignment horizontal="center" vertical="center"/>
    </xf>
    <xf numFmtId="1" fontId="21" fillId="0" borderId="8" xfId="0" applyNumberFormat="1" applyFont="1" applyFill="1" applyBorder="1" applyAlignment="1" applyProtection="1">
      <alignment horizontal="center" vertical="center"/>
    </xf>
    <xf numFmtId="1" fontId="16" fillId="0" borderId="28" xfId="0" applyNumberFormat="1" applyFont="1" applyFill="1" applyBorder="1" applyAlignment="1" applyProtection="1">
      <alignment horizontal="center" vertical="center" wrapText="1"/>
    </xf>
    <xf numFmtId="1" fontId="16" fillId="0" borderId="2" xfId="0" applyNumberFormat="1" applyFont="1" applyFill="1" applyBorder="1" applyAlignment="1" applyProtection="1">
      <alignment horizontal="center" vertical="center" wrapText="1"/>
    </xf>
    <xf numFmtId="1" fontId="16" fillId="0" borderId="7" xfId="0" applyNumberFormat="1" applyFont="1" applyFill="1" applyBorder="1" applyAlignment="1" applyProtection="1">
      <alignment horizontal="center" vertical="center" wrapText="1"/>
    </xf>
    <xf numFmtId="0" fontId="15" fillId="0" borderId="29" xfId="0" applyFont="1" applyFill="1" applyBorder="1" applyAlignment="1" applyProtection="1">
      <alignment horizontal="center" vertical="center"/>
    </xf>
    <xf numFmtId="0" fontId="15" fillId="0" borderId="6" xfId="0" applyFont="1" applyFill="1" applyBorder="1" applyAlignment="1" applyProtection="1">
      <alignment horizontal="center" vertical="center"/>
    </xf>
    <xf numFmtId="0" fontId="16" fillId="0" borderId="24" xfId="0" applyFont="1" applyFill="1" applyBorder="1" applyAlignment="1" applyProtection="1">
      <alignment horizontal="center" vertical="center"/>
    </xf>
    <xf numFmtId="0" fontId="16" fillId="0" borderId="1" xfId="0" applyFont="1" applyFill="1" applyBorder="1" applyAlignment="1" applyProtection="1">
      <alignment horizontal="center" vertical="center"/>
    </xf>
    <xf numFmtId="0" fontId="15" fillId="0" borderId="9" xfId="0" applyFont="1" applyBorder="1" applyAlignment="1" applyProtection="1">
      <alignment horizontal="center" vertical="center" wrapText="1"/>
    </xf>
    <xf numFmtId="0" fontId="15" fillId="0" borderId="0" xfId="0" applyFont="1" applyBorder="1" applyAlignment="1" applyProtection="1">
      <alignment horizontal="center" vertical="center" wrapText="1"/>
    </xf>
    <xf numFmtId="0" fontId="15" fillId="0" borderId="37" xfId="0" applyFont="1" applyBorder="1" applyAlignment="1" applyProtection="1">
      <alignment horizontal="center" vertical="center" wrapText="1"/>
    </xf>
    <xf numFmtId="0" fontId="21" fillId="2" borderId="9" xfId="0" applyFont="1" applyFill="1" applyBorder="1" applyAlignment="1" applyProtection="1">
      <alignment horizontal="center" vertical="center" wrapText="1"/>
    </xf>
    <xf numFmtId="0" fontId="21" fillId="2" borderId="0" xfId="0" applyFont="1" applyFill="1" applyBorder="1" applyAlignment="1" applyProtection="1">
      <alignment horizontal="center" vertical="center" wrapText="1"/>
    </xf>
    <xf numFmtId="0" fontId="21" fillId="2" borderId="37" xfId="0" applyFont="1" applyFill="1" applyBorder="1" applyAlignment="1" applyProtection="1">
      <alignment horizontal="center" vertical="center" wrapText="1"/>
    </xf>
    <xf numFmtId="0" fontId="16" fillId="0" borderId="13" xfId="0" applyFont="1" applyBorder="1" applyAlignment="1" applyProtection="1">
      <alignment horizontal="center" vertical="center" textRotation="90" wrapText="1"/>
      <protection locked="0"/>
    </xf>
    <xf numFmtId="0" fontId="16" fillId="0" borderId="12" xfId="0" applyFont="1" applyBorder="1" applyAlignment="1" applyProtection="1">
      <alignment horizontal="center" vertical="center" textRotation="90" wrapText="1"/>
      <protection locked="0"/>
    </xf>
    <xf numFmtId="0" fontId="16" fillId="0" borderId="35" xfId="0" applyFont="1" applyBorder="1" applyAlignment="1" applyProtection="1">
      <alignment horizontal="center" vertical="center" textRotation="90" wrapText="1"/>
      <protection locked="0"/>
    </xf>
    <xf numFmtId="0" fontId="16" fillId="0" borderId="4" xfId="0" applyFont="1" applyBorder="1" applyAlignment="1" applyProtection="1">
      <alignment horizontal="center" vertical="center" wrapText="1"/>
    </xf>
    <xf numFmtId="0" fontId="16" fillId="0" borderId="2" xfId="0" applyFont="1" applyBorder="1" applyAlignment="1" applyProtection="1">
      <alignment horizontal="center" vertical="center" wrapText="1"/>
    </xf>
    <xf numFmtId="0" fontId="16" fillId="0" borderId="40" xfId="0" applyFont="1" applyBorder="1" applyAlignment="1" applyProtection="1">
      <alignment horizontal="center" vertical="center" wrapText="1"/>
    </xf>
    <xf numFmtId="0" fontId="15" fillId="0" borderId="0" xfId="0" applyFont="1" applyBorder="1" applyAlignment="1" applyProtection="1">
      <alignment horizontal="center" vertical="center"/>
    </xf>
    <xf numFmtId="0" fontId="15" fillId="0" borderId="37" xfId="0" applyFont="1" applyBorder="1" applyAlignment="1" applyProtection="1">
      <alignment horizontal="center" vertical="center"/>
    </xf>
    <xf numFmtId="0" fontId="24" fillId="0" borderId="13" xfId="0" applyFont="1" applyFill="1" applyBorder="1" applyAlignment="1" applyProtection="1">
      <alignment horizontal="justify" vertical="center" wrapText="1"/>
      <protection locked="0"/>
    </xf>
    <xf numFmtId="1" fontId="15" fillId="0" borderId="9" xfId="0" applyNumberFormat="1" applyFont="1" applyBorder="1" applyAlignment="1" applyProtection="1">
      <alignment horizontal="center" vertical="center"/>
    </xf>
    <xf numFmtId="0" fontId="20" fillId="0" borderId="36" xfId="0" applyFont="1" applyFill="1" applyBorder="1" applyAlignment="1" applyProtection="1">
      <alignment horizontal="center" vertical="center"/>
    </xf>
    <xf numFmtId="0" fontId="15" fillId="3" borderId="1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5" fillId="3" borderId="35"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wrapText="1"/>
      <protection locked="0"/>
    </xf>
    <xf numFmtId="0" fontId="4" fillId="3" borderId="35" xfId="0" applyFont="1" applyFill="1" applyBorder="1" applyAlignment="1" applyProtection="1">
      <alignment horizontal="center" vertical="center" wrapText="1"/>
      <protection locked="0"/>
    </xf>
    <xf numFmtId="0" fontId="15" fillId="3" borderId="33" xfId="0" applyFont="1" applyFill="1" applyBorder="1" applyAlignment="1" applyProtection="1">
      <alignment horizontal="center" vertical="center" wrapText="1"/>
      <protection locked="0"/>
    </xf>
    <xf numFmtId="0" fontId="15" fillId="3" borderId="42" xfId="0" applyFont="1" applyFill="1" applyBorder="1" applyAlignment="1" applyProtection="1">
      <alignment horizontal="center" vertical="center"/>
      <protection locked="0"/>
    </xf>
    <xf numFmtId="1" fontId="21" fillId="0" borderId="5" xfId="0" applyNumberFormat="1" applyFont="1" applyBorder="1" applyAlignment="1" applyProtection="1">
      <alignment horizontal="center" vertical="center"/>
    </xf>
    <xf numFmtId="1" fontId="21" fillId="0" borderId="6" xfId="0" applyNumberFormat="1" applyFont="1" applyBorder="1" applyAlignment="1" applyProtection="1">
      <alignment horizontal="center" vertical="center"/>
    </xf>
    <xf numFmtId="1" fontId="21" fillId="0" borderId="41" xfId="0" applyNumberFormat="1" applyFont="1" applyBorder="1" applyAlignment="1" applyProtection="1">
      <alignment horizontal="center" vertical="center"/>
    </xf>
    <xf numFmtId="1" fontId="16" fillId="0" borderId="4" xfId="0" applyNumberFormat="1" applyFont="1" applyBorder="1" applyAlignment="1" applyProtection="1">
      <alignment horizontal="center" vertical="center" wrapText="1"/>
    </xf>
    <xf numFmtId="1" fontId="16" fillId="0" borderId="2" xfId="0" applyNumberFormat="1" applyFont="1" applyBorder="1" applyAlignment="1" applyProtection="1">
      <alignment horizontal="center" vertical="center" wrapText="1"/>
    </xf>
    <xf numFmtId="1" fontId="16" fillId="0" borderId="40" xfId="0" applyNumberFormat="1" applyFont="1" applyBorder="1" applyAlignment="1" applyProtection="1">
      <alignment horizontal="center" vertical="center" wrapText="1"/>
    </xf>
    <xf numFmtId="0" fontId="15" fillId="0" borderId="6" xfId="0" applyFont="1" applyBorder="1" applyAlignment="1" applyProtection="1">
      <alignment horizontal="center" vertical="center"/>
    </xf>
    <xf numFmtId="0" fontId="15" fillId="0" borderId="41" xfId="0" applyFont="1" applyBorder="1" applyAlignment="1" applyProtection="1">
      <alignment horizontal="center" vertical="center"/>
    </xf>
    <xf numFmtId="0" fontId="16" fillId="0" borderId="10" xfId="0" applyFont="1" applyBorder="1" applyAlignment="1" applyProtection="1">
      <alignment horizontal="center" vertical="center"/>
    </xf>
    <xf numFmtId="0" fontId="16" fillId="0" borderId="1" xfId="0" applyFont="1" applyBorder="1" applyAlignment="1" applyProtection="1">
      <alignment horizontal="center" vertical="center"/>
    </xf>
    <xf numFmtId="0" fontId="15" fillId="0" borderId="13"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3" borderId="13" xfId="0" applyFont="1" applyFill="1" applyBorder="1" applyAlignment="1" applyProtection="1">
      <alignment horizontal="justify" vertical="center" wrapText="1"/>
      <protection locked="0"/>
    </xf>
    <xf numFmtId="0" fontId="15" fillId="3" borderId="35" xfId="0" applyFont="1" applyFill="1" applyBorder="1" applyAlignment="1" applyProtection="1">
      <alignment horizontal="justify" vertical="center" wrapText="1"/>
      <protection locked="0"/>
    </xf>
    <xf numFmtId="14" fontId="15" fillId="3" borderId="4" xfId="0" applyNumberFormat="1" applyFont="1" applyFill="1" applyBorder="1" applyAlignment="1" applyProtection="1">
      <alignment horizontal="center" vertical="center"/>
      <protection locked="0"/>
    </xf>
    <xf numFmtId="0" fontId="15" fillId="3" borderId="40" xfId="0" applyFont="1" applyFill="1" applyBorder="1" applyAlignment="1" applyProtection="1">
      <alignment horizontal="center" vertical="center"/>
      <protection locked="0"/>
    </xf>
    <xf numFmtId="14" fontId="7" fillId="0" borderId="4" xfId="0" applyNumberFormat="1" applyFont="1" applyBorder="1" applyAlignment="1" applyProtection="1">
      <alignment horizontal="center" vertical="center"/>
      <protection locked="0"/>
    </xf>
    <xf numFmtId="0" fontId="7" fillId="0" borderId="4" xfId="0" applyFont="1" applyBorder="1" applyAlignment="1" applyProtection="1">
      <alignment horizontal="center" vertical="center" wrapText="1"/>
      <protection locked="0"/>
    </xf>
    <xf numFmtId="0" fontId="7" fillId="0" borderId="33" xfId="0" applyFont="1" applyBorder="1" applyAlignment="1" applyProtection="1">
      <alignment horizontal="center" vertical="center"/>
      <protection locked="0"/>
    </xf>
    <xf numFmtId="0" fontId="7" fillId="0" borderId="41" xfId="0" applyFont="1" applyBorder="1" applyAlignment="1" applyProtection="1">
      <alignment horizontal="center" vertical="center"/>
    </xf>
    <xf numFmtId="0" fontId="7" fillId="0" borderId="40" xfId="0" applyFont="1" applyBorder="1" applyAlignment="1" applyProtection="1">
      <alignment horizontal="justify" vertical="center"/>
      <protection locked="0"/>
    </xf>
    <xf numFmtId="0" fontId="7" fillId="0" borderId="40" xfId="0" applyFont="1" applyBorder="1" applyAlignment="1" applyProtection="1">
      <alignment horizontal="justify" vertical="center" wrapText="1"/>
      <protection locked="0"/>
    </xf>
    <xf numFmtId="0" fontId="7" fillId="0" borderId="40" xfId="0" applyFont="1" applyBorder="1" applyAlignment="1" applyProtection="1">
      <alignment horizontal="center" vertical="center"/>
      <protection locked="0"/>
    </xf>
    <xf numFmtId="0" fontId="7" fillId="0" borderId="40" xfId="0" applyFont="1" applyBorder="1" applyAlignment="1" applyProtection="1">
      <alignment horizontal="center" vertical="center" wrapText="1"/>
      <protection locked="0"/>
    </xf>
    <xf numFmtId="0" fontId="7" fillId="0" borderId="42" xfId="0" applyFont="1" applyBorder="1" applyAlignment="1" applyProtection="1">
      <alignment horizontal="center" vertical="center"/>
      <protection locked="0"/>
    </xf>
    <xf numFmtId="0" fontId="2" fillId="0" borderId="36" xfId="0" applyFont="1" applyFill="1" applyBorder="1" applyAlignment="1" applyProtection="1">
      <alignment horizontal="center" vertical="center"/>
    </xf>
    <xf numFmtId="0" fontId="3" fillId="0" borderId="36" xfId="0" applyFont="1" applyFill="1" applyBorder="1" applyAlignment="1" applyProtection="1">
      <alignment horizontal="center" vertical="center"/>
    </xf>
  </cellXfs>
  <cellStyles count="5">
    <cellStyle name="Hipervínculo" xfId="1" builtinId="8" hidden="1"/>
    <cellStyle name="Hipervínculo" xfId="3" builtinId="8" hidden="1"/>
    <cellStyle name="Hipervínculo visitado" xfId="2" builtinId="9" hidden="1"/>
    <cellStyle name="Hipervínculo visitado" xfId="4" builtinId="9" hidden="1"/>
    <cellStyle name="Normal" xfId="0" builtinId="0"/>
  </cellStyles>
  <dxfs count="144">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E15A2"/>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31752</xdr:rowOff>
    </xdr:from>
    <xdr:to>
      <xdr:col>35</xdr:col>
      <xdr:colOff>952500</xdr:colOff>
      <xdr:row>5</xdr:row>
      <xdr:rowOff>130736</xdr:rowOff>
    </xdr:to>
    <xdr:grpSp>
      <xdr:nvGrpSpPr>
        <xdr:cNvPr id="2" name="Group 4">
          <a:extLst>
            <a:ext uri="{FF2B5EF4-FFF2-40B4-BE49-F238E27FC236}">
              <a16:creationId xmlns:a16="http://schemas.microsoft.com/office/drawing/2014/main" id="{00000000-0008-0000-0300-000002000000}"/>
            </a:ext>
          </a:extLst>
        </xdr:cNvPr>
        <xdr:cNvGrpSpPr>
          <a:grpSpLocks/>
        </xdr:cNvGrpSpPr>
      </xdr:nvGrpSpPr>
      <xdr:grpSpPr bwMode="auto">
        <a:xfrm>
          <a:off x="0" y="31752"/>
          <a:ext cx="33909000" cy="964893"/>
          <a:chOff x="-8" y="0"/>
          <a:chExt cx="1382" cy="136"/>
        </a:xfrm>
      </xdr:grpSpPr>
      <xdr:sp macro="" textlink="">
        <xdr:nvSpPr>
          <xdr:cNvPr id="3" name="1 CuadroTexto">
            <a:extLst>
              <a:ext uri="{FF2B5EF4-FFF2-40B4-BE49-F238E27FC236}">
                <a16:creationId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2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2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200" b="1" i="0" strike="noStrike">
                <a:solidFill>
                  <a:srgbClr val="000000"/>
                </a:solidFill>
                <a:latin typeface="Times New Roman"/>
                <a:cs typeface="Times New Roman"/>
              </a:rPr>
              <a:t>GESTIÓN</a:t>
            </a:r>
            <a:r>
              <a:rPr lang="es-ES" sz="1200" b="1" i="0" strike="noStrike" baseline="0">
                <a:solidFill>
                  <a:srgbClr val="000000"/>
                </a:solidFill>
                <a:latin typeface="Times New Roman"/>
                <a:cs typeface="Times New Roman"/>
              </a:rPr>
              <a:t> DE MEJORAMIENTO</a:t>
            </a:r>
            <a:endParaRPr lang="es-ES" sz="12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2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2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200" b="1" i="0" strike="noStrike">
                <a:solidFill>
                  <a:srgbClr val="000000"/>
                </a:solidFill>
                <a:latin typeface="Times New Roman"/>
                <a:cs typeface="Times New Roman"/>
              </a:rPr>
              <a:t>E-MEJ-FT-008</a:t>
            </a:r>
          </a:p>
        </xdr:txBody>
      </xdr:sp>
      <xdr:sp macro="" textlink="">
        <xdr:nvSpPr>
          <xdr:cNvPr id="13" name="17 CuadroTexto">
            <a:extLst>
              <a:ext uri="{FF2B5EF4-FFF2-40B4-BE49-F238E27FC236}">
                <a16:creationId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02</a:t>
            </a:r>
          </a:p>
        </xdr:txBody>
      </xdr:sp>
      <xdr:sp macro="" textlink="">
        <xdr:nvSpPr>
          <xdr:cNvPr id="14" name="18 CuadroTexto">
            <a:extLst>
              <a:ext uri="{FF2B5EF4-FFF2-40B4-BE49-F238E27FC236}">
                <a16:creationId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2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200" b="1" i="0" strike="noStrike">
                <a:solidFill>
                  <a:srgbClr val="000000"/>
                </a:solidFill>
                <a:latin typeface="Times New Roman"/>
                <a:cs typeface="Times New Roman"/>
              </a:rPr>
              <a:t>10/10/2017</a:t>
            </a:r>
          </a:p>
        </xdr:txBody>
      </xdr:sp>
    </xdr:grpSp>
    <xdr:clientData/>
  </xdr:twoCellAnchor>
  <xdr:twoCellAnchor editAs="oneCell">
    <xdr:from>
      <xdr:col>0</xdr:col>
      <xdr:colOff>1226485</xdr:colOff>
      <xdr:row>0</xdr:row>
      <xdr:rowOff>79375</xdr:rowOff>
    </xdr:from>
    <xdr:to>
      <xdr:col>0</xdr:col>
      <xdr:colOff>2337850</xdr:colOff>
      <xdr:row>5</xdr:row>
      <xdr:rowOff>122903</xdr:rowOff>
    </xdr:to>
    <xdr:pic>
      <xdr:nvPicPr>
        <xdr:cNvPr id="16" name="Imagen 16">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5" y="79375"/>
          <a:ext cx="1108676" cy="965302"/>
        </a:xfrm>
        <a:prstGeom prst="rect">
          <a:avLst/>
        </a:prstGeom>
      </xdr:spPr>
    </xdr:pic>
    <xdr:clientData/>
  </xdr:twoCellAnchor>
  <xdr:twoCellAnchor>
    <xdr:from>
      <xdr:col>10</xdr:col>
      <xdr:colOff>1397000</xdr:colOff>
      <xdr:row>44</xdr:row>
      <xdr:rowOff>0</xdr:rowOff>
    </xdr:from>
    <xdr:to>
      <xdr:col>10</xdr:col>
      <xdr:colOff>2968625</xdr:colOff>
      <xdr:row>44</xdr:row>
      <xdr:rowOff>0</xdr:rowOff>
    </xdr:to>
    <xdr:cxnSp macro="">
      <xdr:nvCxnSpPr>
        <xdr:cNvPr id="17" name="Conector recto 46">
          <a:extLst>
            <a:ext uri="{FF2B5EF4-FFF2-40B4-BE49-F238E27FC236}">
              <a16:creationId xmlns:a16="http://schemas.microsoft.com/office/drawing/2014/main" id="{00000000-0008-0000-0300-000011000000}"/>
            </a:ext>
          </a:extLst>
        </xdr:cNvPr>
        <xdr:cNvCxnSpPr/>
      </xdr:nvCxnSpPr>
      <xdr:spPr>
        <a:xfrm>
          <a:off x="11436350" y="19050000"/>
          <a:ext cx="1571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1428750</xdr:colOff>
      <xdr:row>45</xdr:row>
      <xdr:rowOff>1</xdr:rowOff>
    </xdr:from>
    <xdr:to>
      <xdr:col>11</xdr:col>
      <xdr:colOff>0</xdr:colOff>
      <xdr:row>45</xdr:row>
      <xdr:rowOff>15875</xdr:rowOff>
    </xdr:to>
    <xdr:cxnSp macro="">
      <xdr:nvCxnSpPr>
        <xdr:cNvPr id="18" name="Conector recto 54">
          <a:extLst>
            <a:ext uri="{FF2B5EF4-FFF2-40B4-BE49-F238E27FC236}">
              <a16:creationId xmlns:a16="http://schemas.microsoft.com/office/drawing/2014/main" id="{00000000-0008-0000-0300-000012000000}"/>
            </a:ext>
          </a:extLst>
        </xdr:cNvPr>
        <xdr:cNvCxnSpPr/>
      </xdr:nvCxnSpPr>
      <xdr:spPr>
        <a:xfrm flipV="1">
          <a:off x="11468100" y="19240501"/>
          <a:ext cx="1552575"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Y143"/>
  <sheetViews>
    <sheetView tabSelected="1" view="pageBreakPreview" topLeftCell="A133" zoomScale="55" zoomScaleSheetLayoutView="55" workbookViewId="0">
      <selection activeCell="A7" sqref="A7:AJ7"/>
    </sheetView>
  </sheetViews>
  <sheetFormatPr baseColWidth="10" defaultColWidth="10.85546875" defaultRowHeight="15" x14ac:dyDescent="0.25"/>
  <cols>
    <col min="1" max="1" width="37.140625" style="8" customWidth="1"/>
    <col min="2" max="2" width="31" style="8" customWidth="1"/>
    <col min="3" max="3" width="28.7109375" style="8" customWidth="1"/>
    <col min="4" max="4" width="19.7109375" style="8" customWidth="1"/>
    <col min="5" max="5" width="25" style="8" customWidth="1"/>
    <col min="6" max="6" width="20.42578125" style="8" customWidth="1"/>
    <col min="7" max="7" width="2" style="8" hidden="1" customWidth="1"/>
    <col min="8" max="8" width="18.28515625" style="8" customWidth="1"/>
    <col min="9" max="9" width="11.42578125" style="8" hidden="1" customWidth="1"/>
    <col min="10" max="10" width="10.42578125" style="8" hidden="1" customWidth="1"/>
    <col min="11" max="11" width="17.140625" style="8" customWidth="1"/>
    <col min="12" max="12" width="30.85546875" style="8" customWidth="1"/>
    <col min="13" max="13" width="44.7109375" style="8" customWidth="1"/>
    <col min="14" max="14" width="9.42578125" style="8" customWidth="1"/>
    <col min="15" max="20" width="11.42578125" style="8" hidden="1" customWidth="1"/>
    <col min="21" max="21" width="2.42578125" style="8" hidden="1" customWidth="1"/>
    <col min="22" max="22" width="10.42578125" style="8" customWidth="1"/>
    <col min="23" max="23" width="16.85546875" style="8" customWidth="1"/>
    <col min="24" max="24" width="11.42578125" style="8" hidden="1" customWidth="1"/>
    <col min="25" max="25" width="16.7109375" style="8" customWidth="1"/>
    <col min="26" max="26" width="11.42578125" style="8" hidden="1" customWidth="1"/>
    <col min="27" max="27" width="0.42578125" style="8" customWidth="1"/>
    <col min="28" max="28" width="16.42578125" style="8" customWidth="1"/>
    <col min="29" max="29" width="22.42578125" style="8" customWidth="1"/>
    <col min="30" max="30" width="15.28515625" style="8" customWidth="1"/>
    <col min="31" max="31" width="29.42578125" style="8" customWidth="1"/>
    <col min="32" max="32" width="22.28515625" style="8" customWidth="1"/>
    <col min="33" max="33" width="17.7109375" style="8" bestFit="1" customWidth="1"/>
    <col min="34" max="34" width="24.85546875" style="8" customWidth="1"/>
    <col min="35" max="35" width="19.140625" style="8" customWidth="1"/>
    <col min="36" max="36" width="24.28515625" style="8" customWidth="1"/>
    <col min="37" max="16378" width="0" style="8" hidden="1" customWidth="1"/>
    <col min="16379" max="16379" width="11.140625" style="8" hidden="1" customWidth="1"/>
    <col min="16380" max="16384" width="10.85546875" style="8"/>
  </cols>
  <sheetData>
    <row r="1" spans="1:36 16376:16379" s="7" customFormat="1" ht="14.25" customHeigh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XEV1" s="1" t="s">
        <v>1</v>
      </c>
      <c r="XEW1" s="2" t="s">
        <v>2</v>
      </c>
      <c r="XEX1" s="6"/>
    </row>
    <row r="2" spans="1:36 16376:16379" s="7" customFormat="1" ht="14.25" customHeight="1" x14ac:dyDescent="0.25">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XEV2" s="7" t="s">
        <v>17</v>
      </c>
      <c r="XEW2" s="7">
        <v>5</v>
      </c>
      <c r="XEX2" s="3"/>
    </row>
    <row r="3" spans="1:36 16376:16379" s="7" customFormat="1" ht="14.25" customHeight="1" x14ac:dyDescent="0.25">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XEV3" s="7" t="s">
        <v>16</v>
      </c>
      <c r="XEW3" s="7">
        <v>4</v>
      </c>
      <c r="XEX3" s="3"/>
    </row>
    <row r="4" spans="1:36 16376:16379" s="7" customFormat="1" ht="14.25" customHeight="1" x14ac:dyDescent="0.25">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XEV4" s="7" t="s">
        <v>15</v>
      </c>
      <c r="XEW4" s="7">
        <v>3</v>
      </c>
      <c r="XEX4" s="3"/>
    </row>
    <row r="5" spans="1:36 16376:16379" s="7" customFormat="1" ht="14.2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XEV5" s="7" t="s">
        <v>14</v>
      </c>
      <c r="XEW5" s="7">
        <v>2</v>
      </c>
      <c r="XEX5" s="3"/>
    </row>
    <row r="6" spans="1:36 16376:16379" s="7" customFormat="1" ht="14.2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XEV6" s="7" t="s">
        <v>13</v>
      </c>
      <c r="XEW6" s="7">
        <v>1</v>
      </c>
      <c r="XEX6" s="3"/>
    </row>
    <row r="7" spans="1:36 16376:16379" s="7" customFormat="1" ht="47.25" customHeight="1" x14ac:dyDescent="0.25">
      <c r="A7" s="454" t="s">
        <v>71</v>
      </c>
      <c r="B7" s="454"/>
      <c r="C7" s="454"/>
      <c r="D7" s="454"/>
      <c r="E7" s="454"/>
      <c r="F7" s="454"/>
      <c r="G7" s="454"/>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c r="AI7" s="454"/>
      <c r="AJ7" s="454"/>
      <c r="XEX7" s="3"/>
    </row>
    <row r="8" spans="1:36 16376:16379" ht="33" customHeight="1" x14ac:dyDescent="0.25">
      <c r="A8" s="470" t="s">
        <v>52</v>
      </c>
      <c r="B8" s="470"/>
      <c r="C8" s="471">
        <v>43131</v>
      </c>
      <c r="D8" s="472"/>
      <c r="E8" s="472"/>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XEV8" s="504" t="s">
        <v>0</v>
      </c>
      <c r="XEW8" s="505"/>
    </row>
    <row r="9" spans="1:36 16376:16379" x14ac:dyDescent="0.25">
      <c r="A9" s="479" t="s">
        <v>44</v>
      </c>
      <c r="B9" s="479"/>
      <c r="C9" s="479"/>
      <c r="D9" s="479"/>
      <c r="E9" s="479"/>
      <c r="F9" s="479" t="s">
        <v>21</v>
      </c>
      <c r="G9" s="479"/>
      <c r="H9" s="479"/>
      <c r="I9" s="479"/>
      <c r="J9" s="479"/>
      <c r="K9" s="479"/>
      <c r="L9" s="479"/>
      <c r="M9" s="479"/>
      <c r="N9" s="479"/>
      <c r="O9" s="479"/>
      <c r="P9" s="479"/>
      <c r="Q9" s="479"/>
      <c r="R9" s="479"/>
      <c r="S9" s="479"/>
      <c r="T9" s="479"/>
      <c r="U9" s="479"/>
      <c r="V9" s="479"/>
      <c r="W9" s="479"/>
      <c r="X9" s="479"/>
      <c r="Y9" s="479"/>
      <c r="Z9" s="479"/>
      <c r="AA9" s="479"/>
      <c r="AB9" s="479"/>
      <c r="AC9" s="479"/>
      <c r="AD9" s="479"/>
      <c r="AE9" s="479"/>
      <c r="AF9" s="479"/>
      <c r="AG9" s="506" t="s">
        <v>27</v>
      </c>
      <c r="AH9" s="508" t="s">
        <v>31</v>
      </c>
      <c r="AI9" s="509"/>
      <c r="AJ9" s="510"/>
      <c r="XEV9" s="504" t="s">
        <v>2</v>
      </c>
      <c r="XEW9" s="505"/>
    </row>
    <row r="10" spans="1:36 16376:16379" s="10" customFormat="1" ht="14.25" x14ac:dyDescent="0.25">
      <c r="A10" s="517" t="s">
        <v>48</v>
      </c>
      <c r="B10" s="518" t="s">
        <v>49</v>
      </c>
      <c r="C10" s="517" t="s">
        <v>32</v>
      </c>
      <c r="D10" s="517" t="s">
        <v>33</v>
      </c>
      <c r="E10" s="522" t="s">
        <v>34</v>
      </c>
      <c r="F10" s="479" t="s">
        <v>22</v>
      </c>
      <c r="G10" s="479"/>
      <c r="H10" s="479"/>
      <c r="I10" s="479"/>
      <c r="J10" s="479"/>
      <c r="K10" s="479"/>
      <c r="L10" s="523" t="s">
        <v>25</v>
      </c>
      <c r="M10" s="479" t="s">
        <v>24</v>
      </c>
      <c r="N10" s="479"/>
      <c r="O10" s="479"/>
      <c r="P10" s="479"/>
      <c r="Q10" s="479"/>
      <c r="R10" s="479"/>
      <c r="S10" s="479"/>
      <c r="T10" s="479"/>
      <c r="U10" s="479"/>
      <c r="V10" s="479"/>
      <c r="W10" s="479"/>
      <c r="X10" s="479"/>
      <c r="Y10" s="479"/>
      <c r="Z10" s="479"/>
      <c r="AA10" s="479"/>
      <c r="AB10" s="479"/>
      <c r="AC10" s="479"/>
      <c r="AD10" s="479"/>
      <c r="AE10" s="479"/>
      <c r="AF10" s="479"/>
      <c r="AG10" s="507"/>
      <c r="AH10" s="511"/>
      <c r="AI10" s="512"/>
      <c r="AJ10" s="513"/>
      <c r="XEV10" s="9" t="s">
        <v>18</v>
      </c>
      <c r="XEW10" s="9" t="s">
        <v>20</v>
      </c>
      <c r="XEX10" s="9" t="s">
        <v>19</v>
      </c>
    </row>
    <row r="11" spans="1:36 16376:16379" s="10" customFormat="1" ht="15" customHeight="1" x14ac:dyDescent="0.25">
      <c r="A11" s="517"/>
      <c r="B11" s="519"/>
      <c r="C11" s="517"/>
      <c r="D11" s="517"/>
      <c r="E11" s="522"/>
      <c r="F11" s="480" t="s">
        <v>35</v>
      </c>
      <c r="G11" s="480"/>
      <c r="H11" s="480"/>
      <c r="I11" s="480"/>
      <c r="J11" s="480"/>
      <c r="K11" s="480"/>
      <c r="L11" s="524"/>
      <c r="M11" s="481" t="s">
        <v>45</v>
      </c>
      <c r="N11" s="483" t="s">
        <v>23</v>
      </c>
      <c r="O11" s="11"/>
      <c r="P11" s="11"/>
      <c r="Q11" s="11"/>
      <c r="R11" s="11"/>
      <c r="S11" s="11"/>
      <c r="T11" s="11"/>
      <c r="U11" s="11"/>
      <c r="V11" s="485" t="s">
        <v>37</v>
      </c>
      <c r="W11" s="487" t="s">
        <v>36</v>
      </c>
      <c r="X11" s="488"/>
      <c r="Y11" s="488"/>
      <c r="Z11" s="488"/>
      <c r="AA11" s="488"/>
      <c r="AB11" s="489"/>
      <c r="AC11" s="520" t="s">
        <v>50</v>
      </c>
      <c r="AD11" s="490" t="s">
        <v>41</v>
      </c>
      <c r="AE11" s="490"/>
      <c r="AF11" s="490"/>
      <c r="AG11" s="507"/>
      <c r="AH11" s="514"/>
      <c r="AI11" s="515"/>
      <c r="AJ11" s="516"/>
      <c r="XEV11" s="10">
        <v>5</v>
      </c>
      <c r="XEW11" s="10">
        <v>10</v>
      </c>
      <c r="XEX11" s="10">
        <v>20</v>
      </c>
    </row>
    <row r="12" spans="1:36 16376:16379" s="10" customFormat="1" ht="32.25" customHeight="1" thickBot="1" x14ac:dyDescent="0.3">
      <c r="A12" s="518"/>
      <c r="B12" s="519"/>
      <c r="C12" s="518"/>
      <c r="D12" s="518"/>
      <c r="E12" s="484"/>
      <c r="F12" s="4" t="s">
        <v>8</v>
      </c>
      <c r="G12" s="12"/>
      <c r="H12" s="4" t="s">
        <v>9</v>
      </c>
      <c r="I12" s="13"/>
      <c r="J12" s="13"/>
      <c r="K12" s="34" t="s">
        <v>10</v>
      </c>
      <c r="L12" s="524"/>
      <c r="M12" s="482"/>
      <c r="N12" s="484"/>
      <c r="O12" s="35"/>
      <c r="P12" s="35"/>
      <c r="Q12" s="35"/>
      <c r="R12" s="35"/>
      <c r="S12" s="35"/>
      <c r="T12" s="35"/>
      <c r="U12" s="35"/>
      <c r="V12" s="486"/>
      <c r="W12" s="36" t="s">
        <v>8</v>
      </c>
      <c r="X12" s="37"/>
      <c r="Y12" s="38" t="s">
        <v>9</v>
      </c>
      <c r="Z12" s="39"/>
      <c r="AA12" s="35"/>
      <c r="AB12" s="40" t="s">
        <v>10</v>
      </c>
      <c r="AC12" s="521"/>
      <c r="AD12" s="27" t="s">
        <v>38</v>
      </c>
      <c r="AE12" s="28" t="s">
        <v>39</v>
      </c>
      <c r="AF12" s="28" t="s">
        <v>40</v>
      </c>
      <c r="AG12" s="507"/>
      <c r="AH12" s="41" t="s">
        <v>39</v>
      </c>
      <c r="AI12" s="42" t="s">
        <v>42</v>
      </c>
      <c r="AJ12" s="41" t="s">
        <v>43</v>
      </c>
      <c r="XEV12" s="10" t="s">
        <v>11</v>
      </c>
      <c r="XEW12" s="10" t="s">
        <v>12</v>
      </c>
      <c r="XEX12" s="10" t="s">
        <v>9</v>
      </c>
      <c r="XEY12" s="10" t="s">
        <v>8</v>
      </c>
    </row>
    <row r="13" spans="1:36 16376:16379" s="23" customFormat="1" ht="64.5" customHeight="1" x14ac:dyDescent="0.25">
      <c r="A13" s="231" t="s">
        <v>186</v>
      </c>
      <c r="B13" s="415" t="s">
        <v>96</v>
      </c>
      <c r="C13" s="491" t="s">
        <v>57</v>
      </c>
      <c r="D13" s="491" t="s">
        <v>54</v>
      </c>
      <c r="E13" s="474" t="s">
        <v>56</v>
      </c>
      <c r="F13" s="494" t="s">
        <v>14</v>
      </c>
      <c r="G13" s="497" t="str">
        <f>IF(F13="(1) RARA VEZ","1", IF(F13="(2) IMPROBABLE","2",IF(F13="(3) POSIBLE","3",IF(F13="(4) PROBABLE","4",IF(F13="(5) CASI SEGURO","5","")))))</f>
        <v>2</v>
      </c>
      <c r="H13" s="494" t="s">
        <v>18</v>
      </c>
      <c r="I13" s="527" t="str">
        <f>IF(H13="(5) MODERADO","5", IF(H13="(10) MAYOR","10",IF(H13="(20) CATASTROFICO","20","")))</f>
        <v>5</v>
      </c>
      <c r="J13" s="527">
        <f>G13*I13</f>
        <v>10</v>
      </c>
      <c r="K13" s="529">
        <f>+J13</f>
        <v>10</v>
      </c>
      <c r="L13" s="530" t="s">
        <v>64</v>
      </c>
      <c r="M13" s="45" t="s">
        <v>6</v>
      </c>
      <c r="N13" s="46" t="s">
        <v>11</v>
      </c>
      <c r="O13" s="47">
        <f>IF(N13="SÍ",15,"0")</f>
        <v>15</v>
      </c>
      <c r="P13" s="531">
        <f>SUM(O13:O19)</f>
        <v>40</v>
      </c>
      <c r="Q13" s="502">
        <f>IF(AND($P13&gt;=0,$P13&lt;=50),0,IF(AND($P13&gt;50,$P13&lt;=75),1,IF(AND($P13&gt;75,$P13&lt;=100),2,"")))</f>
        <v>0</v>
      </c>
      <c r="R13" s="502">
        <f>$G13-$Q13</f>
        <v>2</v>
      </c>
      <c r="S13" s="500">
        <f>IF($R13&lt;=0,1,$R13)</f>
        <v>2</v>
      </c>
      <c r="T13" s="502">
        <f>$I13-$Q13</f>
        <v>5</v>
      </c>
      <c r="U13" s="500" t="str">
        <f>IF($T13=19,10,IF($T13=18,5,IF($T13=9,5,IF($T13=8,5,I13))))</f>
        <v>5</v>
      </c>
      <c r="V13" s="525" t="s">
        <v>8</v>
      </c>
      <c r="W13" s="553" t="str">
        <f>IF(AND($V13="PROBABILIDAD",$S13=1),$XEV$6,IF(AND($V13="PROBABILIDAD",$S13=2),$XEV$5,IF(AND($V13="PROBABILIDAD",$S13=3),$XEV$4,IF(AND($V13="PROBABILIDAD",$S13=4),$XEV$3,IF(AND($V13="PROBABILIDAD",$S13=5),$XEV$2,$F13)))))</f>
        <v>(2) IMPROBABLE</v>
      </c>
      <c r="X13" s="556">
        <f>IF($V13="PROBABILIDAD",$S13,$G13)</f>
        <v>2</v>
      </c>
      <c r="Y13" s="559" t="str">
        <f>IF(AND($V13="IMPACTO",$T13=18),$XEV$10,IF(AND($V13="IMPACTO",$T13=19),$XEW$10,IF(AND($V13="IMPACTO",$T13=20),$XEX$10,IF(AND($V13="IMPACTO",$T13&lt;10),$XEV$10,$H13))))</f>
        <v>(5) MODERADO</v>
      </c>
      <c r="Z13" s="562" t="str">
        <f>IF($V13="IMPACTO",$U13,$I13)</f>
        <v>5</v>
      </c>
      <c r="AA13" s="527">
        <f>$X13*$Z13</f>
        <v>10</v>
      </c>
      <c r="AB13" s="564">
        <f>$AA13</f>
        <v>10</v>
      </c>
      <c r="AC13" s="474" t="s">
        <v>60</v>
      </c>
      <c r="AD13" s="550" t="s">
        <v>55</v>
      </c>
      <c r="AE13" s="534" t="s">
        <v>68</v>
      </c>
      <c r="AF13" s="534" t="s">
        <v>61</v>
      </c>
      <c r="AG13" s="537"/>
      <c r="AH13" s="539"/>
      <c r="AI13" s="540" t="s">
        <v>65</v>
      </c>
      <c r="AJ13" s="532" t="s">
        <v>69</v>
      </c>
    </row>
    <row r="14" spans="1:36 16376:16379" s="23" customFormat="1" ht="64.5" customHeight="1" x14ac:dyDescent="0.25">
      <c r="A14" s="232"/>
      <c r="B14" s="416"/>
      <c r="C14" s="492"/>
      <c r="D14" s="492"/>
      <c r="E14" s="475"/>
      <c r="F14" s="495"/>
      <c r="G14" s="498"/>
      <c r="H14" s="495"/>
      <c r="I14" s="528"/>
      <c r="J14" s="528"/>
      <c r="K14" s="350"/>
      <c r="L14" s="475"/>
      <c r="M14" s="14" t="s">
        <v>7</v>
      </c>
      <c r="N14" s="22" t="s">
        <v>11</v>
      </c>
      <c r="O14" s="24">
        <f>IF(N14="SÍ",5,"0")</f>
        <v>5</v>
      </c>
      <c r="P14" s="528"/>
      <c r="Q14" s="503"/>
      <c r="R14" s="503"/>
      <c r="S14" s="501"/>
      <c r="T14" s="503"/>
      <c r="U14" s="501"/>
      <c r="V14" s="526"/>
      <c r="W14" s="554"/>
      <c r="X14" s="557"/>
      <c r="Y14" s="560"/>
      <c r="Z14" s="563"/>
      <c r="AA14" s="528"/>
      <c r="AB14" s="565"/>
      <c r="AC14" s="475"/>
      <c r="AD14" s="551"/>
      <c r="AE14" s="535"/>
      <c r="AF14" s="535"/>
      <c r="AG14" s="538"/>
      <c r="AH14" s="538"/>
      <c r="AI14" s="541"/>
      <c r="AJ14" s="533"/>
    </row>
    <row r="15" spans="1:36 16376:16379" s="23" customFormat="1" ht="64.5" customHeight="1" x14ac:dyDescent="0.25">
      <c r="A15" s="232"/>
      <c r="B15" s="416"/>
      <c r="C15" s="492"/>
      <c r="D15" s="492"/>
      <c r="E15" s="475"/>
      <c r="F15" s="495"/>
      <c r="G15" s="498"/>
      <c r="H15" s="495"/>
      <c r="I15" s="528"/>
      <c r="J15" s="528"/>
      <c r="K15" s="350" t="str">
        <f>IF(AND(J13&gt;=5,J13&lt;=10),"BAJA",IF(AND(J13&gt;=15,J13&lt;=25),"MODERADA",IF(AND(J13&gt;=30,J13&lt;=50),"ALTA",IF(AND(J13&gt;=60,J13&lt;=100),"EXTREMA",""))))</f>
        <v>BAJA</v>
      </c>
      <c r="L15" s="475"/>
      <c r="M15" s="15" t="s">
        <v>3</v>
      </c>
      <c r="N15" s="22" t="s">
        <v>12</v>
      </c>
      <c r="O15" s="24" t="str">
        <f>IF(N15="SÍ",15,"0")</f>
        <v>0</v>
      </c>
      <c r="P15" s="528"/>
      <c r="Q15" s="503"/>
      <c r="R15" s="503"/>
      <c r="S15" s="501"/>
      <c r="T15" s="503"/>
      <c r="U15" s="501"/>
      <c r="V15" s="526"/>
      <c r="W15" s="554"/>
      <c r="X15" s="557"/>
      <c r="Y15" s="560"/>
      <c r="Z15" s="563"/>
      <c r="AA15" s="528"/>
      <c r="AB15" s="350" t="str">
        <f>IF(AND($AA13&gt;=5,$AA13&lt;=10),"BAJA",IF(AND($AA13&gt;=15,$AA13&lt;=25),"MODERADA",IF(AND($AA13&gt;=30,$AA13&lt;=50),"ALTA",IF(AND($AA13&gt;=60,$AA13&lt;=100),"EXTREMA",""))))</f>
        <v>BAJA</v>
      </c>
      <c r="AC15" s="475"/>
      <c r="AD15" s="551"/>
      <c r="AE15" s="535"/>
      <c r="AF15" s="535"/>
      <c r="AG15" s="538"/>
      <c r="AH15" s="538"/>
      <c r="AI15" s="541"/>
      <c r="AJ15" s="533"/>
    </row>
    <row r="16" spans="1:36 16376:16379" s="23" customFormat="1" ht="64.5" customHeight="1" x14ac:dyDescent="0.25">
      <c r="A16" s="232"/>
      <c r="B16" s="416"/>
      <c r="C16" s="492"/>
      <c r="D16" s="492"/>
      <c r="E16" s="475"/>
      <c r="F16" s="495"/>
      <c r="G16" s="498"/>
      <c r="H16" s="495"/>
      <c r="I16" s="528"/>
      <c r="J16" s="528"/>
      <c r="K16" s="350"/>
      <c r="L16" s="475"/>
      <c r="M16" s="15" t="s">
        <v>4</v>
      </c>
      <c r="N16" s="22" t="s">
        <v>11</v>
      </c>
      <c r="O16" s="24">
        <f>IF(N16="SÍ",10,"0")</f>
        <v>10</v>
      </c>
      <c r="P16" s="528"/>
      <c r="Q16" s="503"/>
      <c r="R16" s="503"/>
      <c r="S16" s="501"/>
      <c r="T16" s="503"/>
      <c r="U16" s="501"/>
      <c r="V16" s="526"/>
      <c r="W16" s="554"/>
      <c r="X16" s="557"/>
      <c r="Y16" s="560"/>
      <c r="Z16" s="563"/>
      <c r="AA16" s="528"/>
      <c r="AB16" s="350"/>
      <c r="AC16" s="475"/>
      <c r="AD16" s="551"/>
      <c r="AE16" s="535"/>
      <c r="AF16" s="535"/>
      <c r="AG16" s="538"/>
      <c r="AH16" s="538"/>
      <c r="AI16" s="541"/>
      <c r="AJ16" s="533"/>
    </row>
    <row r="17" spans="1:36" s="23" customFormat="1" ht="64.5" customHeight="1" x14ac:dyDescent="0.25">
      <c r="A17" s="232"/>
      <c r="B17" s="416"/>
      <c r="C17" s="492"/>
      <c r="D17" s="492"/>
      <c r="E17" s="475"/>
      <c r="F17" s="495"/>
      <c r="G17" s="498"/>
      <c r="H17" s="495"/>
      <c r="I17" s="528"/>
      <c r="J17" s="528"/>
      <c r="K17" s="350"/>
      <c r="L17" s="475"/>
      <c r="M17" s="14" t="s">
        <v>30</v>
      </c>
      <c r="N17" s="22" t="s">
        <v>12</v>
      </c>
      <c r="O17" s="24" t="str">
        <f>IF(N17="SÍ",15,"0")</f>
        <v>0</v>
      </c>
      <c r="P17" s="528"/>
      <c r="Q17" s="503"/>
      <c r="R17" s="503"/>
      <c r="S17" s="501"/>
      <c r="T17" s="503"/>
      <c r="U17" s="501"/>
      <c r="V17" s="526"/>
      <c r="W17" s="554"/>
      <c r="X17" s="557"/>
      <c r="Y17" s="560"/>
      <c r="Z17" s="563"/>
      <c r="AA17" s="528"/>
      <c r="AB17" s="350"/>
      <c r="AC17" s="475"/>
      <c r="AD17" s="551"/>
      <c r="AE17" s="535"/>
      <c r="AF17" s="535"/>
      <c r="AG17" s="538"/>
      <c r="AH17" s="538"/>
      <c r="AI17" s="541"/>
      <c r="AJ17" s="533"/>
    </row>
    <row r="18" spans="1:36" s="23" customFormat="1" ht="64.5" customHeight="1" x14ac:dyDescent="0.25">
      <c r="A18" s="232"/>
      <c r="B18" s="416"/>
      <c r="C18" s="492"/>
      <c r="D18" s="492"/>
      <c r="E18" s="475"/>
      <c r="F18" s="495"/>
      <c r="G18" s="498"/>
      <c r="H18" s="495"/>
      <c r="I18" s="528"/>
      <c r="J18" s="528"/>
      <c r="K18" s="350"/>
      <c r="L18" s="475"/>
      <c r="M18" s="14" t="s">
        <v>5</v>
      </c>
      <c r="N18" s="22" t="s">
        <v>11</v>
      </c>
      <c r="O18" s="24">
        <f>IF(N18="SÍ",10,"0")</f>
        <v>10</v>
      </c>
      <c r="P18" s="528"/>
      <c r="Q18" s="503"/>
      <c r="R18" s="503"/>
      <c r="S18" s="501"/>
      <c r="T18" s="503"/>
      <c r="U18" s="501"/>
      <c r="V18" s="526"/>
      <c r="W18" s="554"/>
      <c r="X18" s="557"/>
      <c r="Y18" s="560"/>
      <c r="Z18" s="563"/>
      <c r="AA18" s="528"/>
      <c r="AB18" s="350"/>
      <c r="AC18" s="475"/>
      <c r="AD18" s="551"/>
      <c r="AE18" s="535"/>
      <c r="AF18" s="535"/>
      <c r="AG18" s="538"/>
      <c r="AH18" s="538"/>
      <c r="AI18" s="541"/>
      <c r="AJ18" s="533"/>
    </row>
    <row r="19" spans="1:36" s="23" customFormat="1" ht="42" customHeight="1" x14ac:dyDescent="0.25">
      <c r="A19" s="232"/>
      <c r="B19" s="416"/>
      <c r="C19" s="493"/>
      <c r="D19" s="493"/>
      <c r="E19" s="476"/>
      <c r="F19" s="496"/>
      <c r="G19" s="499"/>
      <c r="H19" s="496"/>
      <c r="I19" s="528"/>
      <c r="J19" s="528"/>
      <c r="K19" s="351"/>
      <c r="L19" s="476"/>
      <c r="M19" s="16" t="s">
        <v>29</v>
      </c>
      <c r="N19" s="22" t="s">
        <v>12</v>
      </c>
      <c r="O19" s="24" t="str">
        <f>IF(N19="SÍ",30,"0")</f>
        <v>0</v>
      </c>
      <c r="P19" s="528"/>
      <c r="Q19" s="503"/>
      <c r="R19" s="503"/>
      <c r="S19" s="501"/>
      <c r="T19" s="503"/>
      <c r="U19" s="501"/>
      <c r="V19" s="526"/>
      <c r="W19" s="555"/>
      <c r="X19" s="558"/>
      <c r="Y19" s="561"/>
      <c r="Z19" s="563"/>
      <c r="AA19" s="528"/>
      <c r="AB19" s="350"/>
      <c r="AC19" s="476"/>
      <c r="AD19" s="552"/>
      <c r="AE19" s="536"/>
      <c r="AF19" s="536"/>
      <c r="AG19" s="538"/>
      <c r="AH19" s="538"/>
      <c r="AI19" s="542"/>
      <c r="AJ19" s="533"/>
    </row>
    <row r="20" spans="1:36" s="23" customFormat="1" ht="64.5" customHeight="1" x14ac:dyDescent="0.25">
      <c r="A20" s="232"/>
      <c r="B20" s="416"/>
      <c r="C20" s="543" t="s">
        <v>58</v>
      </c>
      <c r="D20" s="543" t="s">
        <v>53</v>
      </c>
      <c r="E20" s="543" t="s">
        <v>59</v>
      </c>
      <c r="F20" s="495" t="s">
        <v>13</v>
      </c>
      <c r="G20" s="546" t="str">
        <f>IF(F20="(1) RARA VEZ","1", IF(F20="(2) IMPROBABLE","2",IF(F20="(3) POSIBLE","3",IF(F20="(4) PROBABLE","4",IF(F20="(5) CASI SEGURO","5","")))))</f>
        <v>1</v>
      </c>
      <c r="H20" s="548" t="s">
        <v>18</v>
      </c>
      <c r="I20" s="578" t="str">
        <f>IF(H20="(5) MODERADO","5", IF(H20="(10) MAYOR","10",IF(H20="(20) CATASTROFICO","20","")))</f>
        <v>5</v>
      </c>
      <c r="J20" s="578">
        <f>G20*I20</f>
        <v>5</v>
      </c>
      <c r="K20" s="391">
        <f>+J20</f>
        <v>5</v>
      </c>
      <c r="L20" s="580" t="s">
        <v>62</v>
      </c>
      <c r="M20" s="17" t="s">
        <v>6</v>
      </c>
      <c r="N20" s="25" t="s">
        <v>11</v>
      </c>
      <c r="O20" s="29">
        <f>IF(N20="SÍ",15,"0")</f>
        <v>15</v>
      </c>
      <c r="P20" s="581">
        <f>SUM(O20:O26)</f>
        <v>40</v>
      </c>
      <c r="Q20" s="566">
        <f>IF(AND($P20&gt;=0,$P20&lt;=50),0,IF(AND($P20&gt;50,$P20&lt;=75),1,IF(AND($P20&gt;75,$P20&lt;=100),2,"")))</f>
        <v>0</v>
      </c>
      <c r="R20" s="566">
        <f>$G20-$Q20</f>
        <v>1</v>
      </c>
      <c r="S20" s="569">
        <f>IF($R20&lt;=0,1,$R20)</f>
        <v>1</v>
      </c>
      <c r="T20" s="566">
        <f>$I20-$Q20</f>
        <v>5</v>
      </c>
      <c r="U20" s="569" t="str">
        <f>IF($T20=19,10,IF($T20=18,5,IF($T20=9,5,IF($T20=8,5,I20))))</f>
        <v>5</v>
      </c>
      <c r="V20" s="572" t="s">
        <v>8</v>
      </c>
      <c r="W20" s="575" t="str">
        <f>IF(AND($V20="PROBABILIDAD",$S20=1),$XEV$6,IF(AND($V20="PROBABILIDAD",$S20=2),$XEV$5,IF(AND($V20="PROBABILIDAD",$S20=3),$XEV$4,IF(AND($V20="PROBABILIDAD",$S20=4),$XEV$3,IF(AND($V20="PROBABILIDAD",$S20=5),$XEV$2,$F20)))))</f>
        <v>(1) RARA VEZ</v>
      </c>
      <c r="X20" s="590">
        <f>IF($V20="PROBABILIDAD",$S20,$G20)</f>
        <v>1</v>
      </c>
      <c r="Y20" s="593" t="str">
        <f>IF(AND($V20="IMPACTO",$T20=18),$XEV$10,IF(AND($V20="IMPACTO",$T20=19),$XEW$10,IF(AND($V20="IMPACTO",$T20=20),$XEX$10,IF(AND($V20="IMPACTO",$T20&lt;10),$XEV$10,$H20))))</f>
        <v>(5) MODERADO</v>
      </c>
      <c r="Z20" s="596" t="str">
        <f>IF($V20="IMPACTO",$U20,$I20)</f>
        <v>5</v>
      </c>
      <c r="AA20" s="578">
        <f>$X20*$Z20</f>
        <v>5</v>
      </c>
      <c r="AB20" s="598">
        <f>$AA20</f>
        <v>5</v>
      </c>
      <c r="AC20" s="477" t="s">
        <v>63</v>
      </c>
      <c r="AD20" s="600" t="s">
        <v>55</v>
      </c>
      <c r="AE20" s="603" t="s">
        <v>66</v>
      </c>
      <c r="AF20" s="603" t="s">
        <v>70</v>
      </c>
      <c r="AG20" s="605"/>
      <c r="AH20" s="583"/>
      <c r="AI20" s="586" t="s">
        <v>65</v>
      </c>
      <c r="AJ20" s="588" t="s">
        <v>67</v>
      </c>
    </row>
    <row r="21" spans="1:36" s="23" customFormat="1" ht="64.5" customHeight="1" x14ac:dyDescent="0.25">
      <c r="A21" s="232"/>
      <c r="B21" s="416"/>
      <c r="C21" s="492"/>
      <c r="D21" s="492"/>
      <c r="E21" s="492"/>
      <c r="F21" s="495"/>
      <c r="G21" s="546"/>
      <c r="H21" s="548"/>
      <c r="I21" s="578"/>
      <c r="J21" s="578"/>
      <c r="K21" s="391"/>
      <c r="L21" s="475"/>
      <c r="M21" s="18" t="s">
        <v>7</v>
      </c>
      <c r="N21" s="25" t="s">
        <v>11</v>
      </c>
      <c r="O21" s="26">
        <f>IF(N21="SÍ",5,"0")</f>
        <v>5</v>
      </c>
      <c r="P21" s="578"/>
      <c r="Q21" s="567"/>
      <c r="R21" s="567"/>
      <c r="S21" s="570"/>
      <c r="T21" s="567"/>
      <c r="U21" s="570"/>
      <c r="V21" s="573"/>
      <c r="W21" s="576"/>
      <c r="X21" s="591"/>
      <c r="Y21" s="594"/>
      <c r="Z21" s="596"/>
      <c r="AA21" s="578"/>
      <c r="AB21" s="599"/>
      <c r="AC21" s="475"/>
      <c r="AD21" s="601"/>
      <c r="AE21" s="535"/>
      <c r="AF21" s="535"/>
      <c r="AG21" s="538"/>
      <c r="AH21" s="584"/>
      <c r="AI21" s="541"/>
      <c r="AJ21" s="533"/>
    </row>
    <row r="22" spans="1:36" s="23" customFormat="1" ht="39" customHeight="1" x14ac:dyDescent="0.25">
      <c r="A22" s="232"/>
      <c r="B22" s="416"/>
      <c r="C22" s="492"/>
      <c r="D22" s="492"/>
      <c r="E22" s="492"/>
      <c r="F22" s="495"/>
      <c r="G22" s="546"/>
      <c r="H22" s="548"/>
      <c r="I22" s="578"/>
      <c r="J22" s="578"/>
      <c r="K22" s="350" t="str">
        <f>IF(AND(J20&gt;=5,J20&lt;=10),"BAJA",IF(AND(J20&gt;=15,J20&lt;=25),"MODERADA",IF(AND(J20&gt;=30,J20&lt;=50),"ALTA",IF(AND(J20&gt;=60,J20&lt;=100),"EXTREMA",""))))</f>
        <v>BAJA</v>
      </c>
      <c r="L22" s="475"/>
      <c r="M22" s="19" t="s">
        <v>3</v>
      </c>
      <c r="N22" s="25" t="s">
        <v>12</v>
      </c>
      <c r="O22" s="26" t="str">
        <f>IF(N22="SÍ",15,"0")</f>
        <v>0</v>
      </c>
      <c r="P22" s="578"/>
      <c r="Q22" s="567"/>
      <c r="R22" s="567"/>
      <c r="S22" s="570"/>
      <c r="T22" s="567"/>
      <c r="U22" s="570"/>
      <c r="V22" s="573"/>
      <c r="W22" s="576"/>
      <c r="X22" s="591"/>
      <c r="Y22" s="594"/>
      <c r="Z22" s="596"/>
      <c r="AA22" s="578"/>
      <c r="AB22" s="350" t="str">
        <f>IF(AND($AA20&gt;=5,$AA20&lt;=10),"BAJA",IF(AND($AA20&gt;=15,$AA20&lt;=25),"MODERADA",IF(AND($AA20&gt;=30,$AA20&lt;=50),"ALTA",IF(AND($AA20&gt;=60,$AA20&lt;=100),"EXTREMA",""))))</f>
        <v>BAJA</v>
      </c>
      <c r="AC22" s="475"/>
      <c r="AD22" s="601"/>
      <c r="AE22" s="535"/>
      <c r="AF22" s="535"/>
      <c r="AG22" s="538"/>
      <c r="AH22" s="584"/>
      <c r="AI22" s="541"/>
      <c r="AJ22" s="533"/>
    </row>
    <row r="23" spans="1:36" s="23" customFormat="1" ht="37.5" customHeight="1" x14ac:dyDescent="0.25">
      <c r="A23" s="232"/>
      <c r="B23" s="416"/>
      <c r="C23" s="492"/>
      <c r="D23" s="492"/>
      <c r="E23" s="492"/>
      <c r="F23" s="495"/>
      <c r="G23" s="546"/>
      <c r="H23" s="548"/>
      <c r="I23" s="578"/>
      <c r="J23" s="578"/>
      <c r="K23" s="350"/>
      <c r="L23" s="475"/>
      <c r="M23" s="20" t="s">
        <v>4</v>
      </c>
      <c r="N23" s="25" t="s">
        <v>11</v>
      </c>
      <c r="O23" s="26">
        <f>IF(N23="SÍ",10,"0")</f>
        <v>10</v>
      </c>
      <c r="P23" s="578"/>
      <c r="Q23" s="567"/>
      <c r="R23" s="567"/>
      <c r="S23" s="570"/>
      <c r="T23" s="567"/>
      <c r="U23" s="570"/>
      <c r="V23" s="573"/>
      <c r="W23" s="576"/>
      <c r="X23" s="591"/>
      <c r="Y23" s="594"/>
      <c r="Z23" s="596"/>
      <c r="AA23" s="578"/>
      <c r="AB23" s="350"/>
      <c r="AC23" s="475"/>
      <c r="AD23" s="601"/>
      <c r="AE23" s="535"/>
      <c r="AF23" s="535"/>
      <c r="AG23" s="538"/>
      <c r="AH23" s="584"/>
      <c r="AI23" s="541"/>
      <c r="AJ23" s="533"/>
    </row>
    <row r="24" spans="1:36" s="23" customFormat="1" ht="55.5" customHeight="1" x14ac:dyDescent="0.25">
      <c r="A24" s="232"/>
      <c r="B24" s="416"/>
      <c r="C24" s="492"/>
      <c r="D24" s="492"/>
      <c r="E24" s="492"/>
      <c r="F24" s="495"/>
      <c r="G24" s="546"/>
      <c r="H24" s="548"/>
      <c r="I24" s="578"/>
      <c r="J24" s="578"/>
      <c r="K24" s="350"/>
      <c r="L24" s="475"/>
      <c r="M24" s="18" t="s">
        <v>30</v>
      </c>
      <c r="N24" s="25" t="s">
        <v>12</v>
      </c>
      <c r="O24" s="26" t="str">
        <f>IF(N24="SÍ",15,"0")</f>
        <v>0</v>
      </c>
      <c r="P24" s="578"/>
      <c r="Q24" s="567"/>
      <c r="R24" s="567"/>
      <c r="S24" s="570"/>
      <c r="T24" s="567"/>
      <c r="U24" s="570"/>
      <c r="V24" s="573"/>
      <c r="W24" s="576"/>
      <c r="X24" s="591"/>
      <c r="Y24" s="594"/>
      <c r="Z24" s="596"/>
      <c r="AA24" s="578"/>
      <c r="AB24" s="350"/>
      <c r="AC24" s="475"/>
      <c r="AD24" s="601"/>
      <c r="AE24" s="535"/>
      <c r="AF24" s="535"/>
      <c r="AG24" s="538"/>
      <c r="AH24" s="584"/>
      <c r="AI24" s="541"/>
      <c r="AJ24" s="533"/>
    </row>
    <row r="25" spans="1:36" s="23" customFormat="1" ht="64.5" customHeight="1" x14ac:dyDescent="0.25">
      <c r="A25" s="232"/>
      <c r="B25" s="416"/>
      <c r="C25" s="492"/>
      <c r="D25" s="492"/>
      <c r="E25" s="492"/>
      <c r="F25" s="495"/>
      <c r="G25" s="546"/>
      <c r="H25" s="548"/>
      <c r="I25" s="578"/>
      <c r="J25" s="578"/>
      <c r="K25" s="350"/>
      <c r="L25" s="475"/>
      <c r="M25" s="18" t="s">
        <v>5</v>
      </c>
      <c r="N25" s="25" t="s">
        <v>11</v>
      </c>
      <c r="O25" s="26">
        <f>IF(N25="SÍ",10,"0")</f>
        <v>10</v>
      </c>
      <c r="P25" s="578"/>
      <c r="Q25" s="567"/>
      <c r="R25" s="567"/>
      <c r="S25" s="570"/>
      <c r="T25" s="567"/>
      <c r="U25" s="570"/>
      <c r="V25" s="573"/>
      <c r="W25" s="576"/>
      <c r="X25" s="591"/>
      <c r="Y25" s="594"/>
      <c r="Z25" s="596"/>
      <c r="AA25" s="578"/>
      <c r="AB25" s="350"/>
      <c r="AC25" s="475"/>
      <c r="AD25" s="601"/>
      <c r="AE25" s="535"/>
      <c r="AF25" s="535"/>
      <c r="AG25" s="538"/>
      <c r="AH25" s="584"/>
      <c r="AI25" s="541"/>
      <c r="AJ25" s="533"/>
    </row>
    <row r="26" spans="1:36" s="23" customFormat="1" ht="34.5" customHeight="1" thickBot="1" x14ac:dyDescent="0.3">
      <c r="A26" s="233"/>
      <c r="B26" s="417"/>
      <c r="C26" s="544"/>
      <c r="D26" s="544"/>
      <c r="E26" s="544"/>
      <c r="F26" s="545"/>
      <c r="G26" s="547"/>
      <c r="H26" s="549"/>
      <c r="I26" s="579"/>
      <c r="J26" s="579"/>
      <c r="K26" s="582"/>
      <c r="L26" s="478"/>
      <c r="M26" s="48" t="s">
        <v>29</v>
      </c>
      <c r="N26" s="49" t="s">
        <v>12</v>
      </c>
      <c r="O26" s="50" t="str">
        <f>IF(N26="SÍ",30,"0")</f>
        <v>0</v>
      </c>
      <c r="P26" s="579"/>
      <c r="Q26" s="568"/>
      <c r="R26" s="568"/>
      <c r="S26" s="571"/>
      <c r="T26" s="568"/>
      <c r="U26" s="571"/>
      <c r="V26" s="574"/>
      <c r="W26" s="577"/>
      <c r="X26" s="592"/>
      <c r="Y26" s="595"/>
      <c r="Z26" s="597"/>
      <c r="AA26" s="579"/>
      <c r="AB26" s="582"/>
      <c r="AC26" s="478"/>
      <c r="AD26" s="602"/>
      <c r="AE26" s="604"/>
      <c r="AF26" s="604"/>
      <c r="AG26" s="606"/>
      <c r="AH26" s="585"/>
      <c r="AI26" s="587"/>
      <c r="AJ26" s="589"/>
    </row>
    <row r="27" spans="1:36" ht="50.25" customHeight="1" x14ac:dyDescent="0.25">
      <c r="A27" s="418" t="s">
        <v>72</v>
      </c>
      <c r="B27" s="412" t="s">
        <v>95</v>
      </c>
      <c r="C27" s="455" t="s">
        <v>73</v>
      </c>
      <c r="D27" s="455" t="s">
        <v>74</v>
      </c>
      <c r="E27" s="455" t="s">
        <v>75</v>
      </c>
      <c r="F27" s="456" t="s">
        <v>15</v>
      </c>
      <c r="G27" s="457" t="str">
        <f>IF(F27="(1) RARA VEZ","1", IF(F27="(2) IMPROBABLE","2",IF(F27="(3) POSIBLE","3",IF(F27="(4) PROBABLE","4",IF(F27="(5) CASI SEGURO","5","")))))</f>
        <v>3</v>
      </c>
      <c r="H27" s="458" t="s">
        <v>18</v>
      </c>
      <c r="I27" s="446" t="str">
        <f>IF(H27="(5) MODERADO","5", IF(H27="(10) MAYOR","10",IF(H27="(20) CATASTROFICO","20","")))</f>
        <v>5</v>
      </c>
      <c r="J27" s="446">
        <f>G27*I27</f>
        <v>15</v>
      </c>
      <c r="K27" s="459">
        <f>+J27</f>
        <v>15</v>
      </c>
      <c r="L27" s="460" t="s">
        <v>76</v>
      </c>
      <c r="M27" s="51" t="s">
        <v>6</v>
      </c>
      <c r="N27" s="52" t="s">
        <v>11</v>
      </c>
      <c r="O27" s="53">
        <f>IF(N27="SÍ",15,"0")</f>
        <v>15</v>
      </c>
      <c r="P27" s="462">
        <f>SUM(O27:O33)</f>
        <v>85</v>
      </c>
      <c r="Q27" s="463">
        <f>IF(AND($P27&gt;=0,$P27&lt;=50),0,IF(AND($P27&gt;50,$P27&lt;=75),1,IF(AND($P27&gt;75,$P27&lt;=100),2,"")))</f>
        <v>2</v>
      </c>
      <c r="R27" s="463">
        <f>$G27-$Q27</f>
        <v>1</v>
      </c>
      <c r="S27" s="464">
        <f>IF($R27&lt;=0,1,$R27)</f>
        <v>1</v>
      </c>
      <c r="T27" s="463">
        <f>$I27-$Q27</f>
        <v>3</v>
      </c>
      <c r="U27" s="464" t="str">
        <f>IF($T27=19,10,IF($T27=18,5,IF($T27=9,5,IF($T27=8,5,I27))))</f>
        <v>5</v>
      </c>
      <c r="V27" s="465" t="s">
        <v>8</v>
      </c>
      <c r="W27" s="466">
        <f>IF(AND($V27="PROBABILIDAD",$S27=1),$XAI$6,IF(AND($V27="PROBABILIDAD",$S27=2),$XAI$5,IF(AND($V27="PROBABILIDAD",$S27=3),$XAI$4,IF(AND($V27="PROBABILIDAD",$S27=4),$XAI$3,IF(AND($V27="PROBABILIDAD",$S27=5),$XAI$2,$F27)))))</f>
        <v>0</v>
      </c>
      <c r="X27" s="467">
        <f>IF($V27="PROBABILIDAD",$S27,$G27)</f>
        <v>1</v>
      </c>
      <c r="Y27" s="468" t="str">
        <f>IF(AND($V27="IMPACTO",$T27=18),$XAI$10,IF(AND($V27="IMPACTO",$T27=19),$XAJ$10,IF(AND($V27="IMPACTO",$T27=20),$XAK$10,IF(AND($V27="IMPACTO",$T27&lt;10),$XAI$10,$H27))))</f>
        <v>(5) MODERADO</v>
      </c>
      <c r="Z27" s="469" t="str">
        <f>IF($V27="IMPACTO",$U27,$I27)</f>
        <v>5</v>
      </c>
      <c r="AA27" s="446">
        <f>$X27*$Z27</f>
        <v>5</v>
      </c>
      <c r="AB27" s="447">
        <f>$AA27</f>
        <v>5</v>
      </c>
      <c r="AC27" s="448" t="s">
        <v>77</v>
      </c>
      <c r="AD27" s="448" t="s">
        <v>78</v>
      </c>
      <c r="AE27" s="448" t="s">
        <v>79</v>
      </c>
      <c r="AF27" s="448" t="s">
        <v>80</v>
      </c>
      <c r="AG27" s="450"/>
      <c r="AH27" s="451"/>
      <c r="AI27" s="452" t="s">
        <v>81</v>
      </c>
      <c r="AJ27" s="442"/>
    </row>
    <row r="28" spans="1:36" ht="48" customHeight="1" x14ac:dyDescent="0.25">
      <c r="A28" s="419"/>
      <c r="B28" s="413"/>
      <c r="C28" s="426"/>
      <c r="D28" s="379"/>
      <c r="E28" s="426"/>
      <c r="F28" s="384"/>
      <c r="G28" s="386"/>
      <c r="H28" s="388"/>
      <c r="I28" s="390"/>
      <c r="J28" s="390"/>
      <c r="K28" s="129"/>
      <c r="L28" s="461"/>
      <c r="M28" s="18" t="s">
        <v>7</v>
      </c>
      <c r="N28" s="30" t="s">
        <v>11</v>
      </c>
      <c r="O28" s="32">
        <f>IF(N28="SÍ",5,"0")</f>
        <v>5</v>
      </c>
      <c r="P28" s="390"/>
      <c r="Q28" s="394"/>
      <c r="R28" s="394"/>
      <c r="S28" s="396"/>
      <c r="T28" s="394"/>
      <c r="U28" s="396"/>
      <c r="V28" s="398"/>
      <c r="W28" s="400"/>
      <c r="X28" s="409"/>
      <c r="Y28" s="374"/>
      <c r="Z28" s="375"/>
      <c r="AA28" s="390"/>
      <c r="AB28" s="114"/>
      <c r="AC28" s="449"/>
      <c r="AD28" s="378"/>
      <c r="AE28" s="449"/>
      <c r="AF28" s="449"/>
      <c r="AG28" s="342"/>
      <c r="AH28" s="342"/>
      <c r="AI28" s="453"/>
      <c r="AJ28" s="443"/>
    </row>
    <row r="29" spans="1:36" ht="33" customHeight="1" x14ac:dyDescent="0.25">
      <c r="A29" s="419"/>
      <c r="B29" s="413"/>
      <c r="C29" s="426"/>
      <c r="D29" s="379"/>
      <c r="E29" s="426"/>
      <c r="F29" s="384"/>
      <c r="G29" s="386"/>
      <c r="H29" s="388"/>
      <c r="I29" s="390"/>
      <c r="J29" s="390"/>
      <c r="K29" s="98" t="str">
        <f>IF(AND(J27&gt;=5,J27&lt;=10),"BAJA",IF(AND(J27&gt;=15,J27&lt;=25),"MODERADA",IF(AND(J27&gt;=30,J27&lt;=50),"ALTA",IF(AND(J27&gt;=60,J27&lt;=100),"EXTREMA",""))))</f>
        <v>MODERADA</v>
      </c>
      <c r="L29" s="461"/>
      <c r="M29" s="20" t="s">
        <v>3</v>
      </c>
      <c r="N29" s="30" t="s">
        <v>12</v>
      </c>
      <c r="O29" s="32" t="str">
        <f>IF(N29="SÍ",15,"0")</f>
        <v>0</v>
      </c>
      <c r="P29" s="390"/>
      <c r="Q29" s="394"/>
      <c r="R29" s="394"/>
      <c r="S29" s="396"/>
      <c r="T29" s="394"/>
      <c r="U29" s="396"/>
      <c r="V29" s="398"/>
      <c r="W29" s="400"/>
      <c r="X29" s="409"/>
      <c r="Y29" s="374"/>
      <c r="Z29" s="375"/>
      <c r="AA29" s="390"/>
      <c r="AB29" s="100" t="str">
        <f>IF(AND($AA27&gt;=5,$AA27&lt;=10),"BAJA",IF(AND($AA27&gt;=15,$AA27&lt;=25),"MODERADA",IF(AND($AA27&gt;=30,$AA27&lt;=50),"ALTA",IF(AND($AA27&gt;=60,$AA27&lt;=100),"EXTREMA",""))))</f>
        <v>BAJA</v>
      </c>
      <c r="AC29" s="449"/>
      <c r="AD29" s="378"/>
      <c r="AE29" s="449"/>
      <c r="AF29" s="449"/>
      <c r="AG29" s="342"/>
      <c r="AH29" s="342"/>
      <c r="AI29" s="453"/>
      <c r="AJ29" s="443"/>
    </row>
    <row r="30" spans="1:36" ht="26.25" customHeight="1" x14ac:dyDescent="0.25">
      <c r="A30" s="419"/>
      <c r="B30" s="413"/>
      <c r="C30" s="426"/>
      <c r="D30" s="379"/>
      <c r="E30" s="426"/>
      <c r="F30" s="384"/>
      <c r="G30" s="386"/>
      <c r="H30" s="388"/>
      <c r="I30" s="390"/>
      <c r="J30" s="390"/>
      <c r="K30" s="98"/>
      <c r="L30" s="461"/>
      <c r="M30" s="20" t="s">
        <v>4</v>
      </c>
      <c r="N30" s="30" t="s">
        <v>11</v>
      </c>
      <c r="O30" s="32">
        <f>IF(N30="SÍ",10,"0")</f>
        <v>10</v>
      </c>
      <c r="P30" s="390"/>
      <c r="Q30" s="394"/>
      <c r="R30" s="394"/>
      <c r="S30" s="396"/>
      <c r="T30" s="394"/>
      <c r="U30" s="396"/>
      <c r="V30" s="398"/>
      <c r="W30" s="400"/>
      <c r="X30" s="409"/>
      <c r="Y30" s="374"/>
      <c r="Z30" s="375"/>
      <c r="AA30" s="390"/>
      <c r="AB30" s="100"/>
      <c r="AC30" s="449"/>
      <c r="AD30" s="378"/>
      <c r="AE30" s="449"/>
      <c r="AF30" s="449"/>
      <c r="AG30" s="342"/>
      <c r="AH30" s="342"/>
      <c r="AI30" s="453"/>
      <c r="AJ30" s="443"/>
    </row>
    <row r="31" spans="1:36" ht="45" customHeight="1" x14ac:dyDescent="0.25">
      <c r="A31" s="419"/>
      <c r="B31" s="413"/>
      <c r="C31" s="426"/>
      <c r="D31" s="379"/>
      <c r="E31" s="426"/>
      <c r="F31" s="384"/>
      <c r="G31" s="386"/>
      <c r="H31" s="388"/>
      <c r="I31" s="390"/>
      <c r="J31" s="390"/>
      <c r="K31" s="98"/>
      <c r="L31" s="461"/>
      <c r="M31" s="18" t="s">
        <v>30</v>
      </c>
      <c r="N31" s="30" t="s">
        <v>11</v>
      </c>
      <c r="O31" s="32">
        <f>IF(N31="SÍ",15,"0")</f>
        <v>15</v>
      </c>
      <c r="P31" s="390"/>
      <c r="Q31" s="394"/>
      <c r="R31" s="394"/>
      <c r="S31" s="396"/>
      <c r="T31" s="394"/>
      <c r="U31" s="396"/>
      <c r="V31" s="398"/>
      <c r="W31" s="400"/>
      <c r="X31" s="409"/>
      <c r="Y31" s="374"/>
      <c r="Z31" s="375"/>
      <c r="AA31" s="390"/>
      <c r="AB31" s="100"/>
      <c r="AC31" s="449"/>
      <c r="AD31" s="378"/>
      <c r="AE31" s="449"/>
      <c r="AF31" s="449"/>
      <c r="AG31" s="342"/>
      <c r="AH31" s="342"/>
      <c r="AI31" s="453"/>
      <c r="AJ31" s="443"/>
    </row>
    <row r="32" spans="1:36" ht="51" customHeight="1" x14ac:dyDescent="0.25">
      <c r="A32" s="419"/>
      <c r="B32" s="413"/>
      <c r="C32" s="426"/>
      <c r="D32" s="379"/>
      <c r="E32" s="426"/>
      <c r="F32" s="384"/>
      <c r="G32" s="386"/>
      <c r="H32" s="388"/>
      <c r="I32" s="390"/>
      <c r="J32" s="390"/>
      <c r="K32" s="98"/>
      <c r="L32" s="461"/>
      <c r="M32" s="18" t="s">
        <v>5</v>
      </c>
      <c r="N32" s="30" t="s">
        <v>11</v>
      </c>
      <c r="O32" s="32">
        <f>IF(N32="SÍ",10,"0")</f>
        <v>10</v>
      </c>
      <c r="P32" s="390"/>
      <c r="Q32" s="394"/>
      <c r="R32" s="394"/>
      <c r="S32" s="396"/>
      <c r="T32" s="394"/>
      <c r="U32" s="396"/>
      <c r="V32" s="398"/>
      <c r="W32" s="400"/>
      <c r="X32" s="409"/>
      <c r="Y32" s="374"/>
      <c r="Z32" s="375"/>
      <c r="AA32" s="390"/>
      <c r="AB32" s="100"/>
      <c r="AC32" s="449"/>
      <c r="AD32" s="378"/>
      <c r="AE32" s="449"/>
      <c r="AF32" s="449"/>
      <c r="AG32" s="342"/>
      <c r="AH32" s="342"/>
      <c r="AI32" s="453"/>
      <c r="AJ32" s="443"/>
    </row>
    <row r="33" spans="1:36" ht="334.5" customHeight="1" x14ac:dyDescent="0.25">
      <c r="A33" s="419"/>
      <c r="B33" s="413"/>
      <c r="C33" s="444"/>
      <c r="D33" s="380"/>
      <c r="E33" s="444"/>
      <c r="F33" s="385"/>
      <c r="G33" s="387"/>
      <c r="H33" s="389"/>
      <c r="I33" s="390"/>
      <c r="J33" s="390"/>
      <c r="K33" s="99"/>
      <c r="L33" s="461"/>
      <c r="M33" s="21" t="s">
        <v>29</v>
      </c>
      <c r="N33" s="30" t="s">
        <v>11</v>
      </c>
      <c r="O33" s="32">
        <f>IF(N33="SÍ",30,"0")</f>
        <v>30</v>
      </c>
      <c r="P33" s="390"/>
      <c r="Q33" s="394"/>
      <c r="R33" s="394"/>
      <c r="S33" s="396"/>
      <c r="T33" s="394"/>
      <c r="U33" s="396"/>
      <c r="V33" s="398"/>
      <c r="W33" s="408"/>
      <c r="X33" s="410"/>
      <c r="Y33" s="403"/>
      <c r="Z33" s="375"/>
      <c r="AA33" s="390"/>
      <c r="AB33" s="100"/>
      <c r="AC33" s="449"/>
      <c r="AD33" s="378"/>
      <c r="AE33" s="449"/>
      <c r="AF33" s="449"/>
      <c r="AG33" s="342"/>
      <c r="AH33" s="342"/>
      <c r="AI33" s="453"/>
      <c r="AJ33" s="443"/>
    </row>
    <row r="34" spans="1:36" ht="50.25" customHeight="1" x14ac:dyDescent="0.25">
      <c r="A34" s="419"/>
      <c r="B34" s="413"/>
      <c r="C34" s="379" t="s">
        <v>82</v>
      </c>
      <c r="D34" s="379" t="s">
        <v>83</v>
      </c>
      <c r="E34" s="379" t="s">
        <v>84</v>
      </c>
      <c r="F34" s="384" t="s">
        <v>15</v>
      </c>
      <c r="G34" s="386" t="str">
        <f>IF(F34="(1) RARA VEZ","1", IF(F34="(2) IMPROBABLE","2",IF(F34="(3) POSIBLE","3",IF(F34="(4) PROBABLE","4",IF(F34="(5) CASI SEGURO","5","")))))</f>
        <v>3</v>
      </c>
      <c r="H34" s="388" t="s">
        <v>18</v>
      </c>
      <c r="I34" s="390" t="str">
        <f>IF(H34="(5) MODERADO","5", IF(H34="(10) MAYOR","10",IF(H34="(20) CATASTROFICO","20","")))</f>
        <v>5</v>
      </c>
      <c r="J34" s="390">
        <f>G34*I34</f>
        <v>15</v>
      </c>
      <c r="K34" s="129">
        <f>+J34</f>
        <v>15</v>
      </c>
      <c r="L34" s="433" t="s">
        <v>85</v>
      </c>
      <c r="M34" s="17" t="s">
        <v>6</v>
      </c>
      <c r="N34" s="30" t="s">
        <v>11</v>
      </c>
      <c r="O34" s="31">
        <f>IF(N34="SÍ",15,"0")</f>
        <v>15</v>
      </c>
      <c r="P34" s="392">
        <f>SUM(O34:O40)</f>
        <v>30</v>
      </c>
      <c r="Q34" s="393">
        <f>IF(AND($P34&gt;=0,$P34&lt;=50),0,IF(AND($P34&gt;50,$P34&lt;=75),1,IF(AND($P34&gt;75,$P34&lt;=100),2,"")))</f>
        <v>0</v>
      </c>
      <c r="R34" s="393">
        <f>$G34-$Q34</f>
        <v>3</v>
      </c>
      <c r="S34" s="395">
        <f>IF($R34&lt;=0,1,$R34)</f>
        <v>3</v>
      </c>
      <c r="T34" s="393">
        <f>$I34-$Q34</f>
        <v>5</v>
      </c>
      <c r="U34" s="395" t="str">
        <f>IF($T34=19,10,IF($T34=18,5,IF($T34=9,5,IF($T34=8,5,I34))))</f>
        <v>5</v>
      </c>
      <c r="V34" s="397" t="s">
        <v>9</v>
      </c>
      <c r="W34" s="399" t="str">
        <f>IF(AND($V34="PROBABILIDAD",$S34=1),$XAI$6,IF(AND($V34="PROBABILIDAD",$S34=2),$XAI$5,IF(AND($V34="PROBABILIDAD",$S34=3),$XAI$4,IF(AND($V34="PROBABILIDAD",$S34=4),$XAI$3,IF(AND($V34="PROBABILIDAD",$S34=5),$XAI$2,$F34)))))</f>
        <v>(3) POSIBLE</v>
      </c>
      <c r="X34" s="445" t="str">
        <f>IF($V34="PROBABILIDAD",$S34,$G34)</f>
        <v>3</v>
      </c>
      <c r="Y34" s="373">
        <f>IF(AND($V34="IMPACTO",$T34=18),$XAI$10,IF(AND($V34="IMPACTO",$T34=19),$XAJ$10,IF(AND($V34="IMPACTO",$T34=20),$XAK$10,IF(AND($V34="IMPACTO",$T34&lt;10),$XAI$10,$H34))))</f>
        <v>0</v>
      </c>
      <c r="Z34" s="375" t="str">
        <f>IF($V34="IMPACTO",$U34,$I34)</f>
        <v>5</v>
      </c>
      <c r="AA34" s="390">
        <f>$X34*$Z34</f>
        <v>15</v>
      </c>
      <c r="AB34" s="113">
        <f>$AA34</f>
        <v>15</v>
      </c>
      <c r="AC34" s="377" t="s">
        <v>86</v>
      </c>
      <c r="AD34" s="377" t="s">
        <v>78</v>
      </c>
      <c r="AE34" s="377" t="s">
        <v>87</v>
      </c>
      <c r="AF34" s="377" t="s">
        <v>88</v>
      </c>
      <c r="AG34" s="607"/>
      <c r="AH34" s="341"/>
      <c r="AI34" s="608" t="s">
        <v>81</v>
      </c>
      <c r="AJ34" s="609"/>
    </row>
    <row r="35" spans="1:36" ht="48" customHeight="1" x14ac:dyDescent="0.25">
      <c r="A35" s="419"/>
      <c r="B35" s="413"/>
      <c r="C35" s="426"/>
      <c r="D35" s="379"/>
      <c r="E35" s="426"/>
      <c r="F35" s="384"/>
      <c r="G35" s="386"/>
      <c r="H35" s="388"/>
      <c r="I35" s="390"/>
      <c r="J35" s="390"/>
      <c r="K35" s="129"/>
      <c r="L35" s="434"/>
      <c r="M35" s="18" t="s">
        <v>7</v>
      </c>
      <c r="N35" s="30" t="s">
        <v>11</v>
      </c>
      <c r="O35" s="32">
        <f>IF(N35="SÍ",5,"0")</f>
        <v>5</v>
      </c>
      <c r="P35" s="390"/>
      <c r="Q35" s="394"/>
      <c r="R35" s="394"/>
      <c r="S35" s="396"/>
      <c r="T35" s="394"/>
      <c r="U35" s="396"/>
      <c r="V35" s="398"/>
      <c r="W35" s="400"/>
      <c r="X35" s="409"/>
      <c r="Y35" s="374"/>
      <c r="Z35" s="375"/>
      <c r="AA35" s="390"/>
      <c r="AB35" s="114"/>
      <c r="AC35" s="449"/>
      <c r="AD35" s="378"/>
      <c r="AE35" s="449"/>
      <c r="AF35" s="449"/>
      <c r="AG35" s="342"/>
      <c r="AH35" s="342"/>
      <c r="AI35" s="453"/>
      <c r="AJ35" s="443"/>
    </row>
    <row r="36" spans="1:36" ht="33" customHeight="1" x14ac:dyDescent="0.25">
      <c r="A36" s="419"/>
      <c r="B36" s="413"/>
      <c r="C36" s="426"/>
      <c r="D36" s="379"/>
      <c r="E36" s="426"/>
      <c r="F36" s="384"/>
      <c r="G36" s="386"/>
      <c r="H36" s="388"/>
      <c r="I36" s="390"/>
      <c r="J36" s="390"/>
      <c r="K36" s="98" t="str">
        <f>IF(AND(J34&gt;=5,J34&lt;=10),"BAJA",IF(AND(J34&gt;=15,J34&lt;=25),"MODERADA",IF(AND(J34&gt;=30,J34&lt;=50),"ALTA",IF(AND(J34&gt;=60,J34&lt;=100),"EXTREMA",""))))</f>
        <v>MODERADA</v>
      </c>
      <c r="L36" s="434"/>
      <c r="M36" s="20" t="s">
        <v>3</v>
      </c>
      <c r="N36" s="30" t="s">
        <v>12</v>
      </c>
      <c r="O36" s="32" t="str">
        <f>IF(N36="SÍ",15,"0")</f>
        <v>0</v>
      </c>
      <c r="P36" s="390"/>
      <c r="Q36" s="394"/>
      <c r="R36" s="394"/>
      <c r="S36" s="396"/>
      <c r="T36" s="394"/>
      <c r="U36" s="396"/>
      <c r="V36" s="398"/>
      <c r="W36" s="400"/>
      <c r="X36" s="409"/>
      <c r="Y36" s="374"/>
      <c r="Z36" s="375"/>
      <c r="AA36" s="390"/>
      <c r="AB36" s="100" t="str">
        <f>IF(AND($AA34&gt;=5,$AA34&lt;=10),"BAJA",IF(AND($AA34&gt;=15,$AA34&lt;=25),"MODERADA",IF(AND($AA34&gt;=30,$AA34&lt;=50),"ALTA",IF(AND($AA34&gt;=60,$AA34&lt;=100),"EXTREMA",""))))</f>
        <v>MODERADA</v>
      </c>
      <c r="AC36" s="449"/>
      <c r="AD36" s="378"/>
      <c r="AE36" s="449"/>
      <c r="AF36" s="449"/>
      <c r="AG36" s="342"/>
      <c r="AH36" s="342"/>
      <c r="AI36" s="453"/>
      <c r="AJ36" s="443"/>
    </row>
    <row r="37" spans="1:36" ht="26.25" customHeight="1" x14ac:dyDescent="0.25">
      <c r="A37" s="419"/>
      <c r="B37" s="413"/>
      <c r="C37" s="426"/>
      <c r="D37" s="379"/>
      <c r="E37" s="426"/>
      <c r="F37" s="384"/>
      <c r="G37" s="386"/>
      <c r="H37" s="388"/>
      <c r="I37" s="390"/>
      <c r="J37" s="390"/>
      <c r="K37" s="98"/>
      <c r="L37" s="434"/>
      <c r="M37" s="20" t="s">
        <v>4</v>
      </c>
      <c r="N37" s="30" t="s">
        <v>11</v>
      </c>
      <c r="O37" s="32">
        <f>IF(N37="SÍ",10,"0")</f>
        <v>10</v>
      </c>
      <c r="P37" s="390"/>
      <c r="Q37" s="394"/>
      <c r="R37" s="394"/>
      <c r="S37" s="396"/>
      <c r="T37" s="394"/>
      <c r="U37" s="396"/>
      <c r="V37" s="398"/>
      <c r="W37" s="400"/>
      <c r="X37" s="409"/>
      <c r="Y37" s="374"/>
      <c r="Z37" s="375"/>
      <c r="AA37" s="390"/>
      <c r="AB37" s="100"/>
      <c r="AC37" s="449"/>
      <c r="AD37" s="378"/>
      <c r="AE37" s="449"/>
      <c r="AF37" s="449"/>
      <c r="AG37" s="342"/>
      <c r="AH37" s="342"/>
      <c r="AI37" s="453"/>
      <c r="AJ37" s="443"/>
    </row>
    <row r="38" spans="1:36" ht="45" customHeight="1" x14ac:dyDescent="0.25">
      <c r="A38" s="419"/>
      <c r="B38" s="413"/>
      <c r="C38" s="426"/>
      <c r="D38" s="379"/>
      <c r="E38" s="426"/>
      <c r="F38" s="384"/>
      <c r="G38" s="386"/>
      <c r="H38" s="388"/>
      <c r="I38" s="390"/>
      <c r="J38" s="390"/>
      <c r="K38" s="98"/>
      <c r="L38" s="434"/>
      <c r="M38" s="18" t="s">
        <v>30</v>
      </c>
      <c r="N38" s="30" t="s">
        <v>12</v>
      </c>
      <c r="O38" s="32" t="str">
        <f>IF(N38="SÍ",15,"0")</f>
        <v>0</v>
      </c>
      <c r="P38" s="390"/>
      <c r="Q38" s="394"/>
      <c r="R38" s="394"/>
      <c r="S38" s="396"/>
      <c r="T38" s="394"/>
      <c r="U38" s="396"/>
      <c r="V38" s="398"/>
      <c r="W38" s="400"/>
      <c r="X38" s="409"/>
      <c r="Y38" s="374"/>
      <c r="Z38" s="375"/>
      <c r="AA38" s="390"/>
      <c r="AB38" s="100"/>
      <c r="AC38" s="449"/>
      <c r="AD38" s="378"/>
      <c r="AE38" s="449"/>
      <c r="AF38" s="449"/>
      <c r="AG38" s="342"/>
      <c r="AH38" s="342"/>
      <c r="AI38" s="453"/>
      <c r="AJ38" s="443"/>
    </row>
    <row r="39" spans="1:36" ht="51" customHeight="1" x14ac:dyDescent="0.25">
      <c r="A39" s="419"/>
      <c r="B39" s="413"/>
      <c r="C39" s="426"/>
      <c r="D39" s="379"/>
      <c r="E39" s="426"/>
      <c r="F39" s="384"/>
      <c r="G39" s="386"/>
      <c r="H39" s="388"/>
      <c r="I39" s="390"/>
      <c r="J39" s="390"/>
      <c r="K39" s="98"/>
      <c r="L39" s="434"/>
      <c r="M39" s="18" t="s">
        <v>5</v>
      </c>
      <c r="N39" s="30" t="s">
        <v>12</v>
      </c>
      <c r="O39" s="32" t="str">
        <f>IF(N39="SÍ",10,"0")</f>
        <v>0</v>
      </c>
      <c r="P39" s="390"/>
      <c r="Q39" s="394"/>
      <c r="R39" s="394"/>
      <c r="S39" s="396"/>
      <c r="T39" s="394"/>
      <c r="U39" s="396"/>
      <c r="V39" s="398"/>
      <c r="W39" s="400"/>
      <c r="X39" s="409"/>
      <c r="Y39" s="374"/>
      <c r="Z39" s="375"/>
      <c r="AA39" s="390"/>
      <c r="AB39" s="100"/>
      <c r="AC39" s="449"/>
      <c r="AD39" s="378"/>
      <c r="AE39" s="449"/>
      <c r="AF39" s="449"/>
      <c r="AG39" s="342"/>
      <c r="AH39" s="342"/>
      <c r="AI39" s="453"/>
      <c r="AJ39" s="443"/>
    </row>
    <row r="40" spans="1:36" ht="75" customHeight="1" x14ac:dyDescent="0.25">
      <c r="A40" s="419"/>
      <c r="B40" s="413"/>
      <c r="C40" s="444"/>
      <c r="D40" s="380"/>
      <c r="E40" s="444"/>
      <c r="F40" s="385"/>
      <c r="G40" s="387"/>
      <c r="H40" s="389"/>
      <c r="I40" s="390"/>
      <c r="J40" s="390"/>
      <c r="K40" s="99"/>
      <c r="L40" s="434"/>
      <c r="M40" s="21" t="s">
        <v>29</v>
      </c>
      <c r="N40" s="30" t="s">
        <v>12</v>
      </c>
      <c r="O40" s="32" t="str">
        <f>IF(N40="SÍ",30,"0")</f>
        <v>0</v>
      </c>
      <c r="P40" s="390"/>
      <c r="Q40" s="394"/>
      <c r="R40" s="394"/>
      <c r="S40" s="396"/>
      <c r="T40" s="394"/>
      <c r="U40" s="396"/>
      <c r="V40" s="398"/>
      <c r="W40" s="408"/>
      <c r="X40" s="410"/>
      <c r="Y40" s="403"/>
      <c r="Z40" s="375"/>
      <c r="AA40" s="390"/>
      <c r="AB40" s="100"/>
      <c r="AC40" s="449"/>
      <c r="AD40" s="378"/>
      <c r="AE40" s="449"/>
      <c r="AF40" s="449"/>
      <c r="AG40" s="342"/>
      <c r="AH40" s="342"/>
      <c r="AI40" s="453"/>
      <c r="AJ40" s="443"/>
    </row>
    <row r="41" spans="1:36" ht="50.25" customHeight="1" x14ac:dyDescent="0.25">
      <c r="A41" s="419"/>
      <c r="B41" s="413"/>
      <c r="C41" s="379" t="s">
        <v>89</v>
      </c>
      <c r="D41" s="379" t="s">
        <v>90</v>
      </c>
      <c r="E41" s="379" t="s">
        <v>91</v>
      </c>
      <c r="F41" s="384" t="s">
        <v>15</v>
      </c>
      <c r="G41" s="386" t="str">
        <f>IF(F41="(1) RARA VEZ","1", IF(F41="(2) IMPROBABLE","2",IF(F41="(3) POSIBLE","3",IF(F41="(4) PROBABLE","4",IF(F41="(5) CASI SEGURO","5","")))))</f>
        <v>3</v>
      </c>
      <c r="H41" s="388" t="s">
        <v>18</v>
      </c>
      <c r="I41" s="390" t="str">
        <f>IF(H41="(5) MODERADO","5", IF(H41="(10) MAYOR","10",IF(H41="(20) CATASTROFICO","20","")))</f>
        <v>5</v>
      </c>
      <c r="J41" s="390">
        <f>G41*I41</f>
        <v>15</v>
      </c>
      <c r="K41" s="129">
        <f>+J41</f>
        <v>15</v>
      </c>
      <c r="L41" s="433" t="s">
        <v>92</v>
      </c>
      <c r="M41" s="17" t="s">
        <v>6</v>
      </c>
      <c r="N41" s="30" t="s">
        <v>11</v>
      </c>
      <c r="O41" s="31">
        <f>IF(N41="SÍ",15,"0")</f>
        <v>15</v>
      </c>
      <c r="P41" s="392">
        <f>SUM(O41:O47)</f>
        <v>55</v>
      </c>
      <c r="Q41" s="393">
        <f>IF(AND($P41&gt;=0,$P41&lt;=50),0,IF(AND($P41&gt;50,$P41&lt;=75),1,IF(AND($P41&gt;75,$P41&lt;=100),2,"")))</f>
        <v>1</v>
      </c>
      <c r="R41" s="393">
        <f>$G41-$Q41</f>
        <v>2</v>
      </c>
      <c r="S41" s="395">
        <f>IF($R41&lt;=0,1,$R41)</f>
        <v>2</v>
      </c>
      <c r="T41" s="393">
        <f>$I41-$Q41</f>
        <v>4</v>
      </c>
      <c r="U41" s="395" t="str">
        <f>IF($T41=19,10,IF($T41=18,5,IF($T41=9,5,IF($T41=8,5,I41))))</f>
        <v>5</v>
      </c>
      <c r="V41" s="397" t="s">
        <v>8</v>
      </c>
      <c r="W41" s="399">
        <f>IF(AND($V41="PROBABILIDAD",$S41=1),$XAI$6,IF(AND($V41="PROBABILIDAD",$S41=2),$XAI$5,IF(AND($V41="PROBABILIDAD",$S41=3),$XAI$4,IF(AND($V41="PROBABILIDAD",$S41=4),$XAI$3,IF(AND($V41="PROBABILIDAD",$S41=5),$XAI$2,$F41)))))</f>
        <v>0</v>
      </c>
      <c r="X41" s="409">
        <f>IF($V41="PROBABILIDAD",$S41,$G41)</f>
        <v>2</v>
      </c>
      <c r="Y41" s="373" t="str">
        <f>IF(AND($V41="IMPACTO",$T41=18),$XAI$10,IF(AND($V41="IMPACTO",$T41=19),$XAJ$10,IF(AND($V41="IMPACTO",$T41=20),$XAK$10,IF(AND($V41="IMPACTO",$T41&lt;10),$XAI$10,$H41))))</f>
        <v>(5) MODERADO</v>
      </c>
      <c r="Z41" s="375" t="str">
        <f>IF($V41="IMPACTO",$U41,$I41)</f>
        <v>5</v>
      </c>
      <c r="AA41" s="390">
        <f>$X41*$Z41</f>
        <v>10</v>
      </c>
      <c r="AB41" s="113">
        <f>$AA41</f>
        <v>10</v>
      </c>
      <c r="AC41" s="377" t="s">
        <v>93</v>
      </c>
      <c r="AD41" s="377" t="s">
        <v>78</v>
      </c>
      <c r="AE41" s="377" t="s">
        <v>92</v>
      </c>
      <c r="AF41" s="377" t="s">
        <v>94</v>
      </c>
      <c r="AG41" s="607"/>
      <c r="AH41" s="341"/>
      <c r="AI41" s="608" t="s">
        <v>81</v>
      </c>
      <c r="AJ41" s="609"/>
    </row>
    <row r="42" spans="1:36" ht="48" customHeight="1" x14ac:dyDescent="0.25">
      <c r="A42" s="419"/>
      <c r="B42" s="413"/>
      <c r="C42" s="426"/>
      <c r="D42" s="379"/>
      <c r="E42" s="426"/>
      <c r="F42" s="384"/>
      <c r="G42" s="386"/>
      <c r="H42" s="388"/>
      <c r="I42" s="390"/>
      <c r="J42" s="390"/>
      <c r="K42" s="129"/>
      <c r="L42" s="434"/>
      <c r="M42" s="18" t="s">
        <v>7</v>
      </c>
      <c r="N42" s="30" t="s">
        <v>11</v>
      </c>
      <c r="O42" s="32">
        <f>IF(N42="SÍ",5,"0")</f>
        <v>5</v>
      </c>
      <c r="P42" s="390"/>
      <c r="Q42" s="394"/>
      <c r="R42" s="394"/>
      <c r="S42" s="396"/>
      <c r="T42" s="394"/>
      <c r="U42" s="396"/>
      <c r="V42" s="398"/>
      <c r="W42" s="400"/>
      <c r="X42" s="409"/>
      <c r="Y42" s="374"/>
      <c r="Z42" s="375"/>
      <c r="AA42" s="390"/>
      <c r="AB42" s="114"/>
      <c r="AC42" s="449"/>
      <c r="AD42" s="378"/>
      <c r="AE42" s="449"/>
      <c r="AF42" s="449"/>
      <c r="AG42" s="342"/>
      <c r="AH42" s="342"/>
      <c r="AI42" s="453"/>
      <c r="AJ42" s="443"/>
    </row>
    <row r="43" spans="1:36" ht="33" customHeight="1" x14ac:dyDescent="0.25">
      <c r="A43" s="419"/>
      <c r="B43" s="413"/>
      <c r="C43" s="426"/>
      <c r="D43" s="379"/>
      <c r="E43" s="426"/>
      <c r="F43" s="384"/>
      <c r="G43" s="386"/>
      <c r="H43" s="388"/>
      <c r="I43" s="390"/>
      <c r="J43" s="390"/>
      <c r="K43" s="98" t="str">
        <f>IF(AND(J41&gt;=5,J41&lt;=10),"BAJA",IF(AND(J41&gt;=15,J41&lt;=25),"MODERADA",IF(AND(J41&gt;=30,J41&lt;=50),"ALTA",IF(AND(J41&gt;=60,J41&lt;=100),"EXTREMA",""))))</f>
        <v>MODERADA</v>
      </c>
      <c r="L43" s="434"/>
      <c r="M43" s="20" t="s">
        <v>3</v>
      </c>
      <c r="N43" s="30" t="s">
        <v>12</v>
      </c>
      <c r="O43" s="32" t="str">
        <f>IF(N43="SÍ",15,"0")</f>
        <v>0</v>
      </c>
      <c r="P43" s="390"/>
      <c r="Q43" s="394"/>
      <c r="R43" s="394"/>
      <c r="S43" s="396"/>
      <c r="T43" s="394"/>
      <c r="U43" s="396"/>
      <c r="V43" s="398"/>
      <c r="W43" s="400"/>
      <c r="X43" s="409"/>
      <c r="Y43" s="374"/>
      <c r="Z43" s="375"/>
      <c r="AA43" s="390"/>
      <c r="AB43" s="100" t="str">
        <f>IF(AND($AA41&gt;=5,$AA41&lt;=10),"BAJA",IF(AND($AA41&gt;=15,$AA41&lt;=25),"MODERADA",IF(AND($AA41&gt;=30,$AA41&lt;=50),"ALTA",IF(AND($AA41&gt;=60,$AA41&lt;=100),"EXTREMA",""))))</f>
        <v>BAJA</v>
      </c>
      <c r="AC43" s="449"/>
      <c r="AD43" s="378"/>
      <c r="AE43" s="449"/>
      <c r="AF43" s="449"/>
      <c r="AG43" s="342"/>
      <c r="AH43" s="342"/>
      <c r="AI43" s="453"/>
      <c r="AJ43" s="443"/>
    </row>
    <row r="44" spans="1:36" ht="26.25" customHeight="1" x14ac:dyDescent="0.25">
      <c r="A44" s="419"/>
      <c r="B44" s="413"/>
      <c r="C44" s="426"/>
      <c r="D44" s="379"/>
      <c r="E44" s="426"/>
      <c r="F44" s="384"/>
      <c r="G44" s="386"/>
      <c r="H44" s="388"/>
      <c r="I44" s="390"/>
      <c r="J44" s="390"/>
      <c r="K44" s="98"/>
      <c r="L44" s="434"/>
      <c r="M44" s="20" t="s">
        <v>4</v>
      </c>
      <c r="N44" s="30" t="s">
        <v>11</v>
      </c>
      <c r="O44" s="32">
        <f>IF(N44="SÍ",10,"0")</f>
        <v>10</v>
      </c>
      <c r="P44" s="390"/>
      <c r="Q44" s="394"/>
      <c r="R44" s="394"/>
      <c r="S44" s="396"/>
      <c r="T44" s="394"/>
      <c r="U44" s="396"/>
      <c r="V44" s="398"/>
      <c r="W44" s="400"/>
      <c r="X44" s="409"/>
      <c r="Y44" s="374"/>
      <c r="Z44" s="375"/>
      <c r="AA44" s="390"/>
      <c r="AB44" s="100"/>
      <c r="AC44" s="449"/>
      <c r="AD44" s="378"/>
      <c r="AE44" s="449"/>
      <c r="AF44" s="449"/>
      <c r="AG44" s="342"/>
      <c r="AH44" s="342"/>
      <c r="AI44" s="453"/>
      <c r="AJ44" s="443"/>
    </row>
    <row r="45" spans="1:36" ht="45" customHeight="1" x14ac:dyDescent="0.25">
      <c r="A45" s="419"/>
      <c r="B45" s="413"/>
      <c r="C45" s="426"/>
      <c r="D45" s="379"/>
      <c r="E45" s="426"/>
      <c r="F45" s="384"/>
      <c r="G45" s="386"/>
      <c r="H45" s="388"/>
      <c r="I45" s="390"/>
      <c r="J45" s="390"/>
      <c r="K45" s="98"/>
      <c r="L45" s="434"/>
      <c r="M45" s="18" t="s">
        <v>30</v>
      </c>
      <c r="N45" s="30" t="s">
        <v>11</v>
      </c>
      <c r="O45" s="32">
        <f>IF(N45="SÍ",15,"0")</f>
        <v>15</v>
      </c>
      <c r="P45" s="390"/>
      <c r="Q45" s="394"/>
      <c r="R45" s="394"/>
      <c r="S45" s="396"/>
      <c r="T45" s="394"/>
      <c r="U45" s="396"/>
      <c r="V45" s="398"/>
      <c r="W45" s="400"/>
      <c r="X45" s="409"/>
      <c r="Y45" s="374"/>
      <c r="Z45" s="375"/>
      <c r="AA45" s="390"/>
      <c r="AB45" s="100"/>
      <c r="AC45" s="449"/>
      <c r="AD45" s="378"/>
      <c r="AE45" s="449"/>
      <c r="AF45" s="449"/>
      <c r="AG45" s="342"/>
      <c r="AH45" s="342"/>
      <c r="AI45" s="453"/>
      <c r="AJ45" s="443"/>
    </row>
    <row r="46" spans="1:36" ht="51" customHeight="1" x14ac:dyDescent="0.25">
      <c r="A46" s="419"/>
      <c r="B46" s="413"/>
      <c r="C46" s="426"/>
      <c r="D46" s="379"/>
      <c r="E46" s="426"/>
      <c r="F46" s="384"/>
      <c r="G46" s="386"/>
      <c r="H46" s="388"/>
      <c r="I46" s="390"/>
      <c r="J46" s="390"/>
      <c r="K46" s="98"/>
      <c r="L46" s="434"/>
      <c r="M46" s="18" t="s">
        <v>5</v>
      </c>
      <c r="N46" s="30" t="s">
        <v>11</v>
      </c>
      <c r="O46" s="32">
        <f>IF(N46="SÍ",10,"0")</f>
        <v>10</v>
      </c>
      <c r="P46" s="390"/>
      <c r="Q46" s="394"/>
      <c r="R46" s="394"/>
      <c r="S46" s="396"/>
      <c r="T46" s="394"/>
      <c r="U46" s="396"/>
      <c r="V46" s="398"/>
      <c r="W46" s="400"/>
      <c r="X46" s="409"/>
      <c r="Y46" s="374"/>
      <c r="Z46" s="375"/>
      <c r="AA46" s="390"/>
      <c r="AB46" s="100"/>
      <c r="AC46" s="449"/>
      <c r="AD46" s="378"/>
      <c r="AE46" s="449"/>
      <c r="AF46" s="449"/>
      <c r="AG46" s="342"/>
      <c r="AH46" s="342"/>
      <c r="AI46" s="453"/>
      <c r="AJ46" s="443"/>
    </row>
    <row r="47" spans="1:36" ht="234.75" customHeight="1" thickBot="1" x14ac:dyDescent="0.3">
      <c r="A47" s="420"/>
      <c r="B47" s="414"/>
      <c r="C47" s="427"/>
      <c r="D47" s="428"/>
      <c r="E47" s="427"/>
      <c r="F47" s="429"/>
      <c r="G47" s="430"/>
      <c r="H47" s="431"/>
      <c r="I47" s="432"/>
      <c r="J47" s="432"/>
      <c r="K47" s="616"/>
      <c r="L47" s="435"/>
      <c r="M47" s="48" t="s">
        <v>29</v>
      </c>
      <c r="N47" s="54" t="s">
        <v>12</v>
      </c>
      <c r="O47" s="55" t="str">
        <f>IF(N47="SÍ",30,"0")</f>
        <v>0</v>
      </c>
      <c r="P47" s="432"/>
      <c r="Q47" s="436"/>
      <c r="R47" s="436"/>
      <c r="S47" s="437"/>
      <c r="T47" s="436"/>
      <c r="U47" s="437"/>
      <c r="V47" s="438"/>
      <c r="W47" s="439"/>
      <c r="X47" s="440"/>
      <c r="Y47" s="441"/>
      <c r="Z47" s="610"/>
      <c r="AA47" s="432"/>
      <c r="AB47" s="617"/>
      <c r="AC47" s="611"/>
      <c r="AD47" s="612"/>
      <c r="AE47" s="611"/>
      <c r="AF47" s="611"/>
      <c r="AG47" s="613"/>
      <c r="AH47" s="613"/>
      <c r="AI47" s="614"/>
      <c r="AJ47" s="615"/>
    </row>
    <row r="48" spans="1:36" ht="50.25" customHeight="1" x14ac:dyDescent="0.25">
      <c r="A48" s="303" t="s">
        <v>188</v>
      </c>
      <c r="B48" s="421" t="s">
        <v>97</v>
      </c>
      <c r="C48" s="382" t="s">
        <v>98</v>
      </c>
      <c r="D48" s="383" t="s">
        <v>99</v>
      </c>
      <c r="E48" s="383" t="s">
        <v>100</v>
      </c>
      <c r="F48" s="422" t="s">
        <v>14</v>
      </c>
      <c r="G48" s="423" t="str">
        <f>IF(F48="(1) RARA VEZ","1", IF(F48="(2) IMPROBABLE","2",IF(F48="(3) POSIBLE","3",IF(F48="(4) PROBABLE","4",IF(F48="(5) CASI SEGURO","5","")))))</f>
        <v>2</v>
      </c>
      <c r="H48" s="424" t="s">
        <v>20</v>
      </c>
      <c r="I48" s="376" t="str">
        <f>IF(H48="(5) MODERADO","5", IF(H48="(10) MAYOR","10",IF(H48="(20) CATASTROFICO","20","")))</f>
        <v>10</v>
      </c>
      <c r="J48" s="390">
        <f>G48*I48</f>
        <v>20</v>
      </c>
      <c r="K48" s="425">
        <f>+J48</f>
        <v>20</v>
      </c>
      <c r="L48" s="378" t="s">
        <v>101</v>
      </c>
      <c r="M48" s="43" t="s">
        <v>6</v>
      </c>
      <c r="N48" s="44" t="s">
        <v>11</v>
      </c>
      <c r="O48" s="32">
        <f>IF(N48="SÍ",15,"0")</f>
        <v>15</v>
      </c>
      <c r="P48" s="411">
        <f>SUM(O48:O54)</f>
        <v>90</v>
      </c>
      <c r="Q48" s="394">
        <f>IF(AND($P48&gt;=0,$P48&lt;=50),0,IF(AND($P48&gt;50,$P48&lt;=75),1,IF(AND($P48&gt;75,$P48&lt;=100),2,"")))</f>
        <v>2</v>
      </c>
      <c r="R48" s="394">
        <f>$G48-$Q48</f>
        <v>0</v>
      </c>
      <c r="S48" s="396">
        <f>IF($R48&lt;=0,1,$R48)</f>
        <v>1</v>
      </c>
      <c r="T48" s="394">
        <f>$I48-$Q48</f>
        <v>8</v>
      </c>
      <c r="U48" s="396">
        <f>IF($T48=19,10,IF($T48=18,5,IF($T48=9,5,IF($T48=8,5,I48))))</f>
        <v>5</v>
      </c>
      <c r="V48" s="398" t="s">
        <v>8</v>
      </c>
      <c r="W48" s="400">
        <f>IF(AND($V48="PROBABILIDAD",$S48=1),$URF$6,IF(AND($V48="PROBABILIDAD",$S48=2),$URF$5,IF(AND($V48="PROBABILIDAD",$S48=3),$URF$4,IF(AND($V48="PROBABILIDAD",$S48=4),$URF$3,IF(AND($V48="PROBABILIDAD",$S48=5),$URF$2,$F48)))))</f>
        <v>0</v>
      </c>
      <c r="X48" s="409">
        <f>IF($V48="PROBABILIDAD",$S48,$G48)</f>
        <v>1</v>
      </c>
      <c r="Y48" s="374" t="str">
        <f>IF(AND($V48="IMPACTO",$T48=18),$URF$9,IF(AND($V48="IMPACTO",$T48=19),$URG$9,IF(AND($V48="IMPACTO",$T48=20),$URH$9,IF(AND($V48="IMPACTO",$T48&lt;10),$URF$9,$H48))))</f>
        <v>(10) MAYOR</v>
      </c>
      <c r="Z48" s="375" t="str">
        <f>IF($V48="IMPACTO",$U48,$I48)</f>
        <v>10</v>
      </c>
      <c r="AA48" s="376">
        <f>$X48*$Z48</f>
        <v>10</v>
      </c>
      <c r="AB48" s="113">
        <f>$AA48</f>
        <v>10</v>
      </c>
      <c r="AC48" s="378" t="s">
        <v>102</v>
      </c>
      <c r="AD48" s="378" t="s">
        <v>103</v>
      </c>
      <c r="AE48" s="378" t="s">
        <v>104</v>
      </c>
      <c r="AF48" s="407" t="s">
        <v>105</v>
      </c>
      <c r="AG48" s="342"/>
      <c r="AH48" s="404"/>
      <c r="AI48" s="405"/>
      <c r="AJ48" s="404"/>
    </row>
    <row r="49" spans="1:36" ht="48" customHeight="1" x14ac:dyDescent="0.25">
      <c r="A49" s="303"/>
      <c r="B49" s="421"/>
      <c r="C49" s="382"/>
      <c r="D49" s="383"/>
      <c r="E49" s="383"/>
      <c r="F49" s="384"/>
      <c r="G49" s="386"/>
      <c r="H49" s="388"/>
      <c r="I49" s="376"/>
      <c r="J49" s="390"/>
      <c r="K49" s="129"/>
      <c r="L49" s="378"/>
      <c r="M49" s="18" t="s">
        <v>7</v>
      </c>
      <c r="N49" s="30" t="s">
        <v>11</v>
      </c>
      <c r="O49" s="32">
        <f>IF(N49="SÍ",5,"0")</f>
        <v>5</v>
      </c>
      <c r="P49" s="390"/>
      <c r="Q49" s="394"/>
      <c r="R49" s="394"/>
      <c r="S49" s="396"/>
      <c r="T49" s="394"/>
      <c r="U49" s="396"/>
      <c r="V49" s="398"/>
      <c r="W49" s="400"/>
      <c r="X49" s="409"/>
      <c r="Y49" s="374"/>
      <c r="Z49" s="375"/>
      <c r="AA49" s="376"/>
      <c r="AB49" s="114"/>
      <c r="AC49" s="378"/>
      <c r="AD49" s="378"/>
      <c r="AE49" s="378"/>
      <c r="AF49" s="379"/>
      <c r="AG49" s="342"/>
      <c r="AH49" s="343"/>
      <c r="AI49" s="345"/>
      <c r="AJ49" s="343"/>
    </row>
    <row r="50" spans="1:36" ht="33" customHeight="1" x14ac:dyDescent="0.25">
      <c r="A50" s="303"/>
      <c r="B50" s="421"/>
      <c r="C50" s="382"/>
      <c r="D50" s="383"/>
      <c r="E50" s="383"/>
      <c r="F50" s="384"/>
      <c r="G50" s="386"/>
      <c r="H50" s="388"/>
      <c r="I50" s="376"/>
      <c r="J50" s="390"/>
      <c r="K50" s="98" t="str">
        <f>IF(AND(J48&gt;=5,J48&lt;=10),"BAJA",IF(AND(J48&gt;=15,J48&lt;=25),"MODERADA",IF(AND(J48&gt;=30,J48&lt;=50),"ALTA",IF(AND(J48&gt;=60,J48&lt;=100),"EXTREMA",""))))</f>
        <v>MODERADA</v>
      </c>
      <c r="L50" s="378"/>
      <c r="M50" s="20" t="s">
        <v>3</v>
      </c>
      <c r="N50" s="30" t="s">
        <v>11</v>
      </c>
      <c r="O50" s="32">
        <f>IF(N50="SÍ",15,"0")</f>
        <v>15</v>
      </c>
      <c r="P50" s="390"/>
      <c r="Q50" s="394"/>
      <c r="R50" s="394"/>
      <c r="S50" s="396"/>
      <c r="T50" s="394"/>
      <c r="U50" s="396"/>
      <c r="V50" s="398"/>
      <c r="W50" s="400"/>
      <c r="X50" s="409"/>
      <c r="Y50" s="374"/>
      <c r="Z50" s="375"/>
      <c r="AA50" s="376"/>
      <c r="AB50" s="100" t="str">
        <f>IF(AND($AA48&gt;=5,$AA48&lt;=10),"BAJA",IF(AND($AA48&gt;=15,$AA48&lt;=25),"MODERADA",IF(AND($AA48&gt;=30,$AA48&lt;=50),"ALTA",IF(AND($AA48&gt;=60,$AA48&lt;=100),"EXTREMA",""))))</f>
        <v>BAJA</v>
      </c>
      <c r="AC50" s="378"/>
      <c r="AD50" s="378"/>
      <c r="AE50" s="378"/>
      <c r="AF50" s="379"/>
      <c r="AG50" s="342"/>
      <c r="AH50" s="343"/>
      <c r="AI50" s="345"/>
      <c r="AJ50" s="343"/>
    </row>
    <row r="51" spans="1:36" ht="26.25" customHeight="1" x14ac:dyDescent="0.25">
      <c r="A51" s="303"/>
      <c r="B51" s="421"/>
      <c r="C51" s="382"/>
      <c r="D51" s="383"/>
      <c r="E51" s="383"/>
      <c r="F51" s="384"/>
      <c r="G51" s="386"/>
      <c r="H51" s="388"/>
      <c r="I51" s="376"/>
      <c r="J51" s="390"/>
      <c r="K51" s="98"/>
      <c r="L51" s="378"/>
      <c r="M51" s="20" t="s">
        <v>4</v>
      </c>
      <c r="N51" s="30" t="s">
        <v>11</v>
      </c>
      <c r="O51" s="32">
        <f>IF(N51="SÍ",10,"0")</f>
        <v>10</v>
      </c>
      <c r="P51" s="390"/>
      <c r="Q51" s="394"/>
      <c r="R51" s="394"/>
      <c r="S51" s="396"/>
      <c r="T51" s="394"/>
      <c r="U51" s="396"/>
      <c r="V51" s="398"/>
      <c r="W51" s="400"/>
      <c r="X51" s="409"/>
      <c r="Y51" s="374"/>
      <c r="Z51" s="375"/>
      <c r="AA51" s="376"/>
      <c r="AB51" s="100"/>
      <c r="AC51" s="378"/>
      <c r="AD51" s="378"/>
      <c r="AE51" s="378"/>
      <c r="AF51" s="379"/>
      <c r="AG51" s="342"/>
      <c r="AH51" s="343"/>
      <c r="AI51" s="345"/>
      <c r="AJ51" s="343"/>
    </row>
    <row r="52" spans="1:36" ht="45" customHeight="1" x14ac:dyDescent="0.25">
      <c r="A52" s="303"/>
      <c r="B52" s="421"/>
      <c r="C52" s="382"/>
      <c r="D52" s="383"/>
      <c r="E52" s="383"/>
      <c r="F52" s="384"/>
      <c r="G52" s="386"/>
      <c r="H52" s="388"/>
      <c r="I52" s="376"/>
      <c r="J52" s="390"/>
      <c r="K52" s="98"/>
      <c r="L52" s="378"/>
      <c r="M52" s="18" t="s">
        <v>30</v>
      </c>
      <c r="N52" s="30" t="s">
        <v>11</v>
      </c>
      <c r="O52" s="32">
        <f>IF(N52="SÍ",15,"0")</f>
        <v>15</v>
      </c>
      <c r="P52" s="390"/>
      <c r="Q52" s="394"/>
      <c r="R52" s="394"/>
      <c r="S52" s="396"/>
      <c r="T52" s="394"/>
      <c r="U52" s="396"/>
      <c r="V52" s="398"/>
      <c r="W52" s="400"/>
      <c r="X52" s="409"/>
      <c r="Y52" s="374"/>
      <c r="Z52" s="375"/>
      <c r="AA52" s="376"/>
      <c r="AB52" s="100"/>
      <c r="AC52" s="378"/>
      <c r="AD52" s="378"/>
      <c r="AE52" s="378"/>
      <c r="AF52" s="379"/>
      <c r="AG52" s="342"/>
      <c r="AH52" s="343"/>
      <c r="AI52" s="345"/>
      <c r="AJ52" s="343"/>
    </row>
    <row r="53" spans="1:36" ht="51" customHeight="1" x14ac:dyDescent="0.25">
      <c r="A53" s="303"/>
      <c r="B53" s="421"/>
      <c r="C53" s="382"/>
      <c r="D53" s="383"/>
      <c r="E53" s="383"/>
      <c r="F53" s="384"/>
      <c r="G53" s="386"/>
      <c r="H53" s="388"/>
      <c r="I53" s="376"/>
      <c r="J53" s="390"/>
      <c r="K53" s="98"/>
      <c r="L53" s="378"/>
      <c r="M53" s="18" t="s">
        <v>106</v>
      </c>
      <c r="N53" s="30" t="s">
        <v>12</v>
      </c>
      <c r="O53" s="32" t="str">
        <f>IF(N53="SÍ",10,"0")</f>
        <v>0</v>
      </c>
      <c r="P53" s="390"/>
      <c r="Q53" s="394"/>
      <c r="R53" s="394"/>
      <c r="S53" s="396"/>
      <c r="T53" s="394"/>
      <c r="U53" s="396"/>
      <c r="V53" s="398"/>
      <c r="W53" s="400"/>
      <c r="X53" s="409"/>
      <c r="Y53" s="374"/>
      <c r="Z53" s="375"/>
      <c r="AA53" s="376"/>
      <c r="AB53" s="100"/>
      <c r="AC53" s="378"/>
      <c r="AD53" s="378"/>
      <c r="AE53" s="378"/>
      <c r="AF53" s="379"/>
      <c r="AG53" s="342"/>
      <c r="AH53" s="343"/>
      <c r="AI53" s="345"/>
      <c r="AJ53" s="343"/>
    </row>
    <row r="54" spans="1:36" ht="39.75" customHeight="1" x14ac:dyDescent="0.25">
      <c r="A54" s="303"/>
      <c r="B54" s="421"/>
      <c r="C54" s="406"/>
      <c r="D54" s="407"/>
      <c r="E54" s="407"/>
      <c r="F54" s="385"/>
      <c r="G54" s="387"/>
      <c r="H54" s="389"/>
      <c r="I54" s="376"/>
      <c r="J54" s="390"/>
      <c r="K54" s="99"/>
      <c r="L54" s="378"/>
      <c r="M54" s="21" t="s">
        <v>29</v>
      </c>
      <c r="N54" s="30" t="s">
        <v>11</v>
      </c>
      <c r="O54" s="32">
        <f>IF(N54="SÍ",30,"0")</f>
        <v>30</v>
      </c>
      <c r="P54" s="390"/>
      <c r="Q54" s="394"/>
      <c r="R54" s="394"/>
      <c r="S54" s="396"/>
      <c r="T54" s="394"/>
      <c r="U54" s="396"/>
      <c r="V54" s="398"/>
      <c r="W54" s="408"/>
      <c r="X54" s="410"/>
      <c r="Y54" s="403"/>
      <c r="Z54" s="375"/>
      <c r="AA54" s="376"/>
      <c r="AB54" s="100"/>
      <c r="AC54" s="378"/>
      <c r="AD54" s="378"/>
      <c r="AE54" s="378"/>
      <c r="AF54" s="379"/>
      <c r="AG54" s="342"/>
      <c r="AH54" s="343"/>
      <c r="AI54" s="345"/>
      <c r="AJ54" s="343"/>
    </row>
    <row r="55" spans="1:36" ht="50.25" customHeight="1" x14ac:dyDescent="0.25">
      <c r="A55" s="303"/>
      <c r="B55" s="421"/>
      <c r="C55" s="381" t="s">
        <v>107</v>
      </c>
      <c r="D55" s="380" t="s">
        <v>108</v>
      </c>
      <c r="E55" s="380" t="s">
        <v>109</v>
      </c>
      <c r="F55" s="384" t="s">
        <v>14</v>
      </c>
      <c r="G55" s="386" t="str">
        <f>IF(F55="(1) RARA VEZ","1", IF(F55="(2) IMPROBABLE","2",IF(F55="(3) POSIBLE","3",IF(F55="(4) PROBABLE","4",IF(F55="(5) CASI SEGURO","5","")))))</f>
        <v>2</v>
      </c>
      <c r="H55" s="388" t="s">
        <v>18</v>
      </c>
      <c r="I55" s="376" t="str">
        <f>IF(H55="(5) MODERADO","5", IF(H55="(10) MAYOR","10",IF(H55="(20) CATASTROFICO","20","")))</f>
        <v>5</v>
      </c>
      <c r="J55" s="390">
        <f>G55*I55</f>
        <v>10</v>
      </c>
      <c r="K55" s="391">
        <f>+J55</f>
        <v>10</v>
      </c>
      <c r="L55" s="377" t="s">
        <v>110</v>
      </c>
      <c r="M55" s="17" t="s">
        <v>6</v>
      </c>
      <c r="N55" s="30" t="s">
        <v>11</v>
      </c>
      <c r="O55" s="31">
        <f>IF(N55="SÍ",15,"0")</f>
        <v>15</v>
      </c>
      <c r="P55" s="392">
        <f>SUM(O55:O61)</f>
        <v>85</v>
      </c>
      <c r="Q55" s="393">
        <f>IF(AND($P55&gt;=0,$P55&lt;=50),0,IF(AND($P55&gt;50,$P55&lt;=75),1,IF(AND($P55&gt;75,$P55&lt;=100),2,"")))</f>
        <v>2</v>
      </c>
      <c r="R55" s="393">
        <f>$G55-$Q55</f>
        <v>0</v>
      </c>
      <c r="S55" s="395">
        <f>IF($R55&lt;=0,1,$R55)</f>
        <v>1</v>
      </c>
      <c r="T55" s="393">
        <f>$I55-$Q55</f>
        <v>3</v>
      </c>
      <c r="U55" s="395" t="str">
        <f>IF($T55=19,10,IF($T55=18,5,IF($T55=9,5,IF($T55=8,5,I55))))</f>
        <v>5</v>
      </c>
      <c r="V55" s="397" t="s">
        <v>8</v>
      </c>
      <c r="W55" s="399">
        <f>IF(AND($V55="PROBABILIDAD",$S55=1),$URF$6,IF(AND($V55="PROBABILIDAD",$S55=2),$URF$5,IF(AND($V55="PROBABILIDAD",$S55=3),$URF$4,IF(AND($V55="PROBABILIDAD",$S55=4),$URF$3,IF(AND($V55="PROBABILIDAD",$S55=5),$URF$2,$F55)))))</f>
        <v>0</v>
      </c>
      <c r="X55" s="401">
        <f>IF($V55="PROBABILIDAD",$S55,$G55)</f>
        <v>1</v>
      </c>
      <c r="Y55" s="373" t="str">
        <f>IF(AND($V55="IMPACTO",$T55=18),$URF$9,IF(AND($V55="IMPACTO",$T55=19),$URG$9,IF(AND($V55="IMPACTO",$T55=20),$URH$9,IF(AND($V55="IMPACTO",$T55&lt;10),$URF$9,$H55))))</f>
        <v>(5) MODERADO</v>
      </c>
      <c r="Z55" s="375" t="str">
        <f>IF($V55="IMPACTO",$U55,$I55)</f>
        <v>5</v>
      </c>
      <c r="AA55" s="376">
        <f>$X55*$Z55</f>
        <v>5</v>
      </c>
      <c r="AB55" s="113">
        <f>$AA55</f>
        <v>5</v>
      </c>
      <c r="AC55" s="377" t="s">
        <v>111</v>
      </c>
      <c r="AD55" s="377" t="s">
        <v>103</v>
      </c>
      <c r="AE55" s="377" t="s">
        <v>112</v>
      </c>
      <c r="AF55" s="379" t="s">
        <v>113</v>
      </c>
      <c r="AG55" s="341"/>
      <c r="AH55" s="343"/>
      <c r="AI55" s="345"/>
      <c r="AJ55" s="343"/>
    </row>
    <row r="56" spans="1:36" ht="48" customHeight="1" x14ac:dyDescent="0.25">
      <c r="A56" s="303"/>
      <c r="B56" s="421"/>
      <c r="C56" s="382"/>
      <c r="D56" s="383"/>
      <c r="E56" s="383"/>
      <c r="F56" s="384"/>
      <c r="G56" s="386"/>
      <c r="H56" s="388"/>
      <c r="I56" s="376"/>
      <c r="J56" s="390"/>
      <c r="K56" s="391"/>
      <c r="L56" s="378"/>
      <c r="M56" s="18" t="s">
        <v>7</v>
      </c>
      <c r="N56" s="30" t="s">
        <v>11</v>
      </c>
      <c r="O56" s="32">
        <f>IF(N56="SÍ",5,"0")</f>
        <v>5</v>
      </c>
      <c r="P56" s="390"/>
      <c r="Q56" s="394"/>
      <c r="R56" s="394"/>
      <c r="S56" s="396"/>
      <c r="T56" s="394"/>
      <c r="U56" s="396"/>
      <c r="V56" s="398"/>
      <c r="W56" s="400"/>
      <c r="X56" s="372"/>
      <c r="Y56" s="374"/>
      <c r="Z56" s="375"/>
      <c r="AA56" s="376"/>
      <c r="AB56" s="114"/>
      <c r="AC56" s="378"/>
      <c r="AD56" s="378"/>
      <c r="AE56" s="378"/>
      <c r="AF56" s="379"/>
      <c r="AG56" s="342"/>
      <c r="AH56" s="343"/>
      <c r="AI56" s="345"/>
      <c r="AJ56" s="343"/>
    </row>
    <row r="57" spans="1:36" ht="33" customHeight="1" x14ac:dyDescent="0.25">
      <c r="A57" s="303"/>
      <c r="B57" s="421"/>
      <c r="C57" s="382"/>
      <c r="D57" s="383"/>
      <c r="E57" s="383"/>
      <c r="F57" s="384"/>
      <c r="G57" s="386"/>
      <c r="H57" s="388"/>
      <c r="I57" s="376"/>
      <c r="J57" s="390"/>
      <c r="K57" s="350" t="str">
        <f>IF(AND(J55&gt;=5,J55&lt;=10),"BAJA",IF(AND(J55&gt;=15,J55&lt;=25),"MODERADA",IF(AND(J55&gt;=30,J55&lt;=50),"ALTA",IF(AND(J55&gt;=60,J55&lt;=100),"EXTREMA",""))))</f>
        <v>BAJA</v>
      </c>
      <c r="L57" s="378"/>
      <c r="M57" s="20" t="s">
        <v>3</v>
      </c>
      <c r="N57" s="30" t="s">
        <v>12</v>
      </c>
      <c r="O57" s="32" t="str">
        <f>IF(N57="SÍ",15,"0")</f>
        <v>0</v>
      </c>
      <c r="P57" s="390"/>
      <c r="Q57" s="394"/>
      <c r="R57" s="394"/>
      <c r="S57" s="396"/>
      <c r="T57" s="394"/>
      <c r="U57" s="396"/>
      <c r="V57" s="398"/>
      <c r="W57" s="400"/>
      <c r="X57" s="372"/>
      <c r="Y57" s="374"/>
      <c r="Z57" s="375"/>
      <c r="AA57" s="376"/>
      <c r="AB57" s="100" t="str">
        <f>IF(AND($AA55&gt;=5,$AA55&lt;=10),"BAJA",IF(AND($AA55&gt;=15,$AA55&lt;=25),"MODERADA",IF(AND($AA55&gt;=30,$AA55&lt;=50),"ALTA",IF(AND($AA55&gt;=60,$AA55&lt;=100),"EXTREMA",""))))</f>
        <v>BAJA</v>
      </c>
      <c r="AC57" s="378"/>
      <c r="AD57" s="378"/>
      <c r="AE57" s="378"/>
      <c r="AF57" s="379"/>
      <c r="AG57" s="342"/>
      <c r="AH57" s="343"/>
      <c r="AI57" s="345"/>
      <c r="AJ57" s="343"/>
    </row>
    <row r="58" spans="1:36" ht="26.25" customHeight="1" x14ac:dyDescent="0.25">
      <c r="A58" s="303"/>
      <c r="B58" s="421"/>
      <c r="C58" s="382"/>
      <c r="D58" s="383"/>
      <c r="E58" s="383"/>
      <c r="F58" s="384"/>
      <c r="G58" s="386"/>
      <c r="H58" s="388"/>
      <c r="I58" s="376"/>
      <c r="J58" s="390"/>
      <c r="K58" s="350"/>
      <c r="L58" s="378"/>
      <c r="M58" s="20" t="s">
        <v>4</v>
      </c>
      <c r="N58" s="30" t="s">
        <v>11</v>
      </c>
      <c r="O58" s="32">
        <f>IF(N58="SÍ",10,"0")</f>
        <v>10</v>
      </c>
      <c r="P58" s="390"/>
      <c r="Q58" s="394"/>
      <c r="R58" s="394"/>
      <c r="S58" s="396"/>
      <c r="T58" s="394"/>
      <c r="U58" s="396"/>
      <c r="V58" s="398"/>
      <c r="W58" s="400"/>
      <c r="X58" s="372"/>
      <c r="Y58" s="374"/>
      <c r="Z58" s="375"/>
      <c r="AA58" s="376"/>
      <c r="AB58" s="100"/>
      <c r="AC58" s="378"/>
      <c r="AD58" s="378"/>
      <c r="AE58" s="378"/>
      <c r="AF58" s="379"/>
      <c r="AG58" s="342"/>
      <c r="AH58" s="343"/>
      <c r="AI58" s="345"/>
      <c r="AJ58" s="343"/>
    </row>
    <row r="59" spans="1:36" ht="45" customHeight="1" x14ac:dyDescent="0.25">
      <c r="A59" s="303"/>
      <c r="B59" s="421"/>
      <c r="C59" s="382"/>
      <c r="D59" s="383"/>
      <c r="E59" s="383"/>
      <c r="F59" s="384"/>
      <c r="G59" s="386"/>
      <c r="H59" s="388"/>
      <c r="I59" s="376"/>
      <c r="J59" s="390"/>
      <c r="K59" s="350"/>
      <c r="L59" s="378"/>
      <c r="M59" s="18" t="s">
        <v>30</v>
      </c>
      <c r="N59" s="30" t="s">
        <v>11</v>
      </c>
      <c r="O59" s="32">
        <f>IF(N59="SÍ",15,"0")</f>
        <v>15</v>
      </c>
      <c r="P59" s="390"/>
      <c r="Q59" s="394"/>
      <c r="R59" s="394"/>
      <c r="S59" s="396"/>
      <c r="T59" s="394"/>
      <c r="U59" s="396"/>
      <c r="V59" s="398"/>
      <c r="W59" s="400"/>
      <c r="X59" s="372"/>
      <c r="Y59" s="374"/>
      <c r="Z59" s="375"/>
      <c r="AA59" s="376"/>
      <c r="AB59" s="100"/>
      <c r="AC59" s="378"/>
      <c r="AD59" s="378"/>
      <c r="AE59" s="378"/>
      <c r="AF59" s="379"/>
      <c r="AG59" s="342"/>
      <c r="AH59" s="343"/>
      <c r="AI59" s="345"/>
      <c r="AJ59" s="343"/>
    </row>
    <row r="60" spans="1:36" ht="51" customHeight="1" x14ac:dyDescent="0.25">
      <c r="A60" s="303"/>
      <c r="B60" s="421"/>
      <c r="C60" s="382"/>
      <c r="D60" s="383"/>
      <c r="E60" s="383"/>
      <c r="F60" s="384"/>
      <c r="G60" s="386"/>
      <c r="H60" s="388"/>
      <c r="I60" s="376"/>
      <c r="J60" s="390"/>
      <c r="K60" s="350"/>
      <c r="L60" s="378"/>
      <c r="M60" s="18" t="s">
        <v>106</v>
      </c>
      <c r="N60" s="30" t="s">
        <v>11</v>
      </c>
      <c r="O60" s="32">
        <f>IF(N60="SÍ",10,"0")</f>
        <v>10</v>
      </c>
      <c r="P60" s="390"/>
      <c r="Q60" s="394"/>
      <c r="R60" s="394"/>
      <c r="S60" s="396"/>
      <c r="T60" s="394"/>
      <c r="U60" s="396"/>
      <c r="V60" s="398"/>
      <c r="W60" s="400"/>
      <c r="X60" s="372"/>
      <c r="Y60" s="374"/>
      <c r="Z60" s="375"/>
      <c r="AA60" s="376"/>
      <c r="AB60" s="100"/>
      <c r="AC60" s="378"/>
      <c r="AD60" s="378"/>
      <c r="AE60" s="378"/>
      <c r="AF60" s="379"/>
      <c r="AG60" s="342"/>
      <c r="AH60" s="343"/>
      <c r="AI60" s="345"/>
      <c r="AJ60" s="343"/>
    </row>
    <row r="61" spans="1:36" ht="39.75" customHeight="1" x14ac:dyDescent="0.25">
      <c r="A61" s="303"/>
      <c r="B61" s="421"/>
      <c r="C61" s="406"/>
      <c r="D61" s="407"/>
      <c r="E61" s="407"/>
      <c r="F61" s="385"/>
      <c r="G61" s="387"/>
      <c r="H61" s="389"/>
      <c r="I61" s="376"/>
      <c r="J61" s="390"/>
      <c r="K61" s="351"/>
      <c r="L61" s="378"/>
      <c r="M61" s="21" t="s">
        <v>29</v>
      </c>
      <c r="N61" s="30" t="s">
        <v>11</v>
      </c>
      <c r="O61" s="32">
        <f>IF(N61="SÍ",30,"0")</f>
        <v>30</v>
      </c>
      <c r="P61" s="390"/>
      <c r="Q61" s="394"/>
      <c r="R61" s="394"/>
      <c r="S61" s="396"/>
      <c r="T61" s="394"/>
      <c r="U61" s="396"/>
      <c r="V61" s="398"/>
      <c r="W61" s="408"/>
      <c r="X61" s="402"/>
      <c r="Y61" s="403"/>
      <c r="Z61" s="375"/>
      <c r="AA61" s="376"/>
      <c r="AB61" s="100"/>
      <c r="AC61" s="378"/>
      <c r="AD61" s="378"/>
      <c r="AE61" s="378"/>
      <c r="AF61" s="379"/>
      <c r="AG61" s="342"/>
      <c r="AH61" s="343"/>
      <c r="AI61" s="345"/>
      <c r="AJ61" s="343"/>
    </row>
    <row r="62" spans="1:36" ht="50.25" customHeight="1" x14ac:dyDescent="0.25">
      <c r="A62" s="303"/>
      <c r="B62" s="421"/>
      <c r="C62" s="381" t="s">
        <v>114</v>
      </c>
      <c r="D62" s="380" t="s">
        <v>115</v>
      </c>
      <c r="E62" s="380" t="s">
        <v>116</v>
      </c>
      <c r="F62" s="384" t="s">
        <v>13</v>
      </c>
      <c r="G62" s="386" t="str">
        <f>IF(F62="(1) RARA VEZ","1", IF(F62="(2) IMPROBABLE","2",IF(F62="(3) POSIBLE","3",IF(F62="(4) PROBABLE","4",IF(F62="(5) CASI SEGURO","5","")))))</f>
        <v>1</v>
      </c>
      <c r="H62" s="388" t="s">
        <v>20</v>
      </c>
      <c r="I62" s="376" t="str">
        <f>IF(H62="(5) MODERADO","5", IF(H62="(10) MAYOR","10",IF(H62="(20) CATASTROFICO","20","")))</f>
        <v>10</v>
      </c>
      <c r="J62" s="390">
        <f>G62*I62</f>
        <v>10</v>
      </c>
      <c r="K62" s="391">
        <f>+J62</f>
        <v>10</v>
      </c>
      <c r="L62" s="377" t="s">
        <v>117</v>
      </c>
      <c r="M62" s="17" t="s">
        <v>6</v>
      </c>
      <c r="N62" s="30" t="s">
        <v>11</v>
      </c>
      <c r="O62" s="31">
        <f>IF(N62="SÍ",15,"0")</f>
        <v>15</v>
      </c>
      <c r="P62" s="392">
        <f>SUM(O62:O68)</f>
        <v>80</v>
      </c>
      <c r="Q62" s="393">
        <f>IF(AND($P62&gt;=0,$P62&lt;=50),0,IF(AND($P62&gt;50,$P62&lt;=75),1,IF(AND($P62&gt;75,$P62&lt;=100),2,"")))</f>
        <v>2</v>
      </c>
      <c r="R62" s="393">
        <f>$G62-$Q62</f>
        <v>-1</v>
      </c>
      <c r="S62" s="395">
        <f>IF($R62&lt;=0,1,$R62)</f>
        <v>1</v>
      </c>
      <c r="T62" s="393">
        <f>$I62-$Q62</f>
        <v>8</v>
      </c>
      <c r="U62" s="395">
        <f>IF($T62=19,10,IF($T62=18,5,IF($T62=9,5,IF($T62=8,5,I62))))</f>
        <v>5</v>
      </c>
      <c r="V62" s="397" t="s">
        <v>8</v>
      </c>
      <c r="W62" s="399">
        <f>IF(AND($V62="PROBABILIDAD",$S62=1),$URF$6,IF(AND($V62="PROBABILIDAD",$S62=2),$URF$5,IF(AND($V62="PROBABILIDAD",$S62=3),$URF$4,IF(AND($V62="PROBABILIDAD",$S62=4),$URF$3,IF(AND($V62="PROBABILIDAD",$S62=5),$URF$2,$F62)))))</f>
        <v>0</v>
      </c>
      <c r="X62" s="372">
        <f>IF($V62="PROBABILIDAD",$S62,$G62)</f>
        <v>1</v>
      </c>
      <c r="Y62" s="373" t="str">
        <f>IF(AND($V62="IMPACTO",$T62=18),$URF$9,IF(AND($V62="IMPACTO",$T62=19),$URG$9,IF(AND($V62="IMPACTO",$T62=20),$URH$9,IF(AND($V62="IMPACTO",$T62&lt;10),$URF$9,$H62))))</f>
        <v>(10) MAYOR</v>
      </c>
      <c r="Z62" s="375" t="str">
        <f>IF($V62="IMPACTO",$U62,$I62)</f>
        <v>10</v>
      </c>
      <c r="AA62" s="376">
        <f>$X62*$Z62</f>
        <v>10</v>
      </c>
      <c r="AB62" s="113">
        <f>$AA62</f>
        <v>10</v>
      </c>
      <c r="AC62" s="377" t="s">
        <v>118</v>
      </c>
      <c r="AD62" s="377" t="s">
        <v>103</v>
      </c>
      <c r="AE62" s="377" t="s">
        <v>119</v>
      </c>
      <c r="AF62" s="379" t="s">
        <v>120</v>
      </c>
      <c r="AG62" s="341"/>
      <c r="AH62" s="343"/>
      <c r="AI62" s="345"/>
      <c r="AJ62" s="347"/>
    </row>
    <row r="63" spans="1:36" ht="48" customHeight="1" x14ac:dyDescent="0.25">
      <c r="A63" s="303"/>
      <c r="B63" s="421"/>
      <c r="C63" s="382"/>
      <c r="D63" s="383"/>
      <c r="E63" s="383"/>
      <c r="F63" s="384"/>
      <c r="G63" s="386"/>
      <c r="H63" s="388"/>
      <c r="I63" s="376"/>
      <c r="J63" s="390"/>
      <c r="K63" s="391"/>
      <c r="L63" s="378"/>
      <c r="M63" s="18" t="s">
        <v>7</v>
      </c>
      <c r="N63" s="30" t="s">
        <v>11</v>
      </c>
      <c r="O63" s="32">
        <f>IF(N63="SÍ",5,"0")</f>
        <v>5</v>
      </c>
      <c r="P63" s="390"/>
      <c r="Q63" s="394"/>
      <c r="R63" s="394"/>
      <c r="S63" s="396"/>
      <c r="T63" s="394"/>
      <c r="U63" s="396"/>
      <c r="V63" s="398"/>
      <c r="W63" s="400"/>
      <c r="X63" s="372"/>
      <c r="Y63" s="374"/>
      <c r="Z63" s="375"/>
      <c r="AA63" s="376"/>
      <c r="AB63" s="114"/>
      <c r="AC63" s="378"/>
      <c r="AD63" s="378"/>
      <c r="AE63" s="378"/>
      <c r="AF63" s="379"/>
      <c r="AG63" s="342"/>
      <c r="AH63" s="343"/>
      <c r="AI63" s="345"/>
      <c r="AJ63" s="348"/>
    </row>
    <row r="64" spans="1:36" ht="33" customHeight="1" x14ac:dyDescent="0.25">
      <c r="A64" s="303"/>
      <c r="B64" s="421"/>
      <c r="C64" s="382"/>
      <c r="D64" s="383"/>
      <c r="E64" s="383"/>
      <c r="F64" s="384"/>
      <c r="G64" s="386"/>
      <c r="H64" s="388"/>
      <c r="I64" s="376"/>
      <c r="J64" s="390"/>
      <c r="K64" s="350" t="str">
        <f>IF(AND(J62&gt;=5,J62&lt;=10),"BAJA",IF(AND(J62&gt;=15,J62&lt;=25),"MODERADA",IF(AND(J62&gt;=30,J62&lt;=50),"ALTA",IF(AND(J62&gt;=60,J62&lt;=100),"EXTREMA",""))))</f>
        <v>BAJA</v>
      </c>
      <c r="L64" s="378"/>
      <c r="M64" s="20" t="s">
        <v>3</v>
      </c>
      <c r="N64" s="30" t="s">
        <v>11</v>
      </c>
      <c r="O64" s="32">
        <f>IF(N64="SÍ",15,"0")</f>
        <v>15</v>
      </c>
      <c r="P64" s="390"/>
      <c r="Q64" s="394"/>
      <c r="R64" s="394"/>
      <c r="S64" s="396"/>
      <c r="T64" s="394"/>
      <c r="U64" s="396"/>
      <c r="V64" s="398"/>
      <c r="W64" s="400"/>
      <c r="X64" s="372"/>
      <c r="Y64" s="374"/>
      <c r="Z64" s="375"/>
      <c r="AA64" s="376"/>
      <c r="AB64" s="100" t="str">
        <f>IF(AND($AA62&gt;=5,$AA62&lt;=10),"BAJA",IF(AND($AA62&gt;=15,$AA62&lt;=25),"MODERADA",IF(AND($AA62&gt;=30,$AA62&lt;=50),"ALTA",IF(AND($AA62&gt;=60,$AA62&lt;=100),"EXTREMA",""))))</f>
        <v>BAJA</v>
      </c>
      <c r="AC64" s="378"/>
      <c r="AD64" s="378"/>
      <c r="AE64" s="378"/>
      <c r="AF64" s="379"/>
      <c r="AG64" s="342"/>
      <c r="AH64" s="343"/>
      <c r="AI64" s="345"/>
      <c r="AJ64" s="348"/>
    </row>
    <row r="65" spans="1:36" ht="26.25" customHeight="1" x14ac:dyDescent="0.25">
      <c r="A65" s="303"/>
      <c r="B65" s="421"/>
      <c r="C65" s="382"/>
      <c r="D65" s="383"/>
      <c r="E65" s="383"/>
      <c r="F65" s="384"/>
      <c r="G65" s="386"/>
      <c r="H65" s="388"/>
      <c r="I65" s="376"/>
      <c r="J65" s="390"/>
      <c r="K65" s="350"/>
      <c r="L65" s="378"/>
      <c r="M65" s="20" t="s">
        <v>4</v>
      </c>
      <c r="N65" s="30" t="s">
        <v>12</v>
      </c>
      <c r="O65" s="32" t="str">
        <f>IF(N65="SÍ",10,"0")</f>
        <v>0</v>
      </c>
      <c r="P65" s="390"/>
      <c r="Q65" s="394"/>
      <c r="R65" s="394"/>
      <c r="S65" s="396"/>
      <c r="T65" s="394"/>
      <c r="U65" s="396"/>
      <c r="V65" s="398"/>
      <c r="W65" s="400"/>
      <c r="X65" s="372"/>
      <c r="Y65" s="374"/>
      <c r="Z65" s="375"/>
      <c r="AA65" s="376"/>
      <c r="AB65" s="100"/>
      <c r="AC65" s="378"/>
      <c r="AD65" s="378"/>
      <c r="AE65" s="378"/>
      <c r="AF65" s="379"/>
      <c r="AG65" s="342"/>
      <c r="AH65" s="343"/>
      <c r="AI65" s="345"/>
      <c r="AJ65" s="348"/>
    </row>
    <row r="66" spans="1:36" ht="45" customHeight="1" x14ac:dyDescent="0.25">
      <c r="A66" s="303"/>
      <c r="B66" s="421"/>
      <c r="C66" s="382"/>
      <c r="D66" s="383"/>
      <c r="E66" s="383"/>
      <c r="F66" s="384"/>
      <c r="G66" s="386"/>
      <c r="H66" s="388"/>
      <c r="I66" s="376"/>
      <c r="J66" s="390"/>
      <c r="K66" s="350"/>
      <c r="L66" s="378"/>
      <c r="M66" s="18" t="s">
        <v>30</v>
      </c>
      <c r="N66" s="30" t="s">
        <v>11</v>
      </c>
      <c r="O66" s="32">
        <f>IF(N66="SÍ",15,"0")</f>
        <v>15</v>
      </c>
      <c r="P66" s="390"/>
      <c r="Q66" s="394"/>
      <c r="R66" s="394"/>
      <c r="S66" s="396"/>
      <c r="T66" s="394"/>
      <c r="U66" s="396"/>
      <c r="V66" s="398"/>
      <c r="W66" s="400"/>
      <c r="X66" s="372"/>
      <c r="Y66" s="374"/>
      <c r="Z66" s="375"/>
      <c r="AA66" s="376"/>
      <c r="AB66" s="100"/>
      <c r="AC66" s="378"/>
      <c r="AD66" s="378"/>
      <c r="AE66" s="378"/>
      <c r="AF66" s="379"/>
      <c r="AG66" s="342"/>
      <c r="AH66" s="343"/>
      <c r="AI66" s="345"/>
      <c r="AJ66" s="348"/>
    </row>
    <row r="67" spans="1:36" ht="51" customHeight="1" x14ac:dyDescent="0.25">
      <c r="A67" s="303"/>
      <c r="B67" s="421"/>
      <c r="C67" s="382"/>
      <c r="D67" s="383"/>
      <c r="E67" s="383"/>
      <c r="F67" s="384"/>
      <c r="G67" s="386"/>
      <c r="H67" s="388"/>
      <c r="I67" s="376"/>
      <c r="J67" s="390"/>
      <c r="K67" s="350"/>
      <c r="L67" s="378"/>
      <c r="M67" s="18" t="s">
        <v>106</v>
      </c>
      <c r="N67" s="30" t="s">
        <v>12</v>
      </c>
      <c r="O67" s="32" t="str">
        <f>IF(N67="SÍ",10,"0")</f>
        <v>0</v>
      </c>
      <c r="P67" s="390"/>
      <c r="Q67" s="394"/>
      <c r="R67" s="394"/>
      <c r="S67" s="396"/>
      <c r="T67" s="394"/>
      <c r="U67" s="396"/>
      <c r="V67" s="398"/>
      <c r="W67" s="400"/>
      <c r="X67" s="372"/>
      <c r="Y67" s="374"/>
      <c r="Z67" s="375"/>
      <c r="AA67" s="376"/>
      <c r="AB67" s="100"/>
      <c r="AC67" s="378"/>
      <c r="AD67" s="378"/>
      <c r="AE67" s="378"/>
      <c r="AF67" s="379"/>
      <c r="AG67" s="342"/>
      <c r="AH67" s="343"/>
      <c r="AI67" s="345"/>
      <c r="AJ67" s="348"/>
    </row>
    <row r="68" spans="1:36" ht="39.75" customHeight="1" thickBot="1" x14ac:dyDescent="0.3">
      <c r="A68" s="303"/>
      <c r="B68" s="421"/>
      <c r="C68" s="382"/>
      <c r="D68" s="383"/>
      <c r="E68" s="383"/>
      <c r="F68" s="385"/>
      <c r="G68" s="387"/>
      <c r="H68" s="389"/>
      <c r="I68" s="376"/>
      <c r="J68" s="390"/>
      <c r="K68" s="351"/>
      <c r="L68" s="378"/>
      <c r="M68" s="21" t="s">
        <v>29</v>
      </c>
      <c r="N68" s="33" t="s">
        <v>11</v>
      </c>
      <c r="O68" s="32">
        <f>IF(N68="SÍ",30,"0")</f>
        <v>30</v>
      </c>
      <c r="P68" s="390"/>
      <c r="Q68" s="394"/>
      <c r="R68" s="394"/>
      <c r="S68" s="396"/>
      <c r="T68" s="394"/>
      <c r="U68" s="396"/>
      <c r="V68" s="398"/>
      <c r="W68" s="400"/>
      <c r="X68" s="372"/>
      <c r="Y68" s="374"/>
      <c r="Z68" s="375"/>
      <c r="AA68" s="376"/>
      <c r="AB68" s="100"/>
      <c r="AC68" s="378"/>
      <c r="AD68" s="378"/>
      <c r="AE68" s="378"/>
      <c r="AF68" s="380"/>
      <c r="AG68" s="342"/>
      <c r="AH68" s="344"/>
      <c r="AI68" s="346"/>
      <c r="AJ68" s="349"/>
    </row>
    <row r="69" spans="1:36" s="59" customFormat="1" ht="74.25" customHeight="1" x14ac:dyDescent="0.25">
      <c r="A69" s="352" t="s">
        <v>187</v>
      </c>
      <c r="B69" s="234" t="s">
        <v>213</v>
      </c>
      <c r="C69" s="355" t="s">
        <v>121</v>
      </c>
      <c r="D69" s="358" t="s">
        <v>122</v>
      </c>
      <c r="E69" s="358" t="s">
        <v>123</v>
      </c>
      <c r="F69" s="240" t="s">
        <v>14</v>
      </c>
      <c r="G69" s="242" t="str">
        <f>IF(F69="(1) RARA VEZ","1", IF(F69="(2) IMPROBABLE","2",IF(F69="(3) POSIBLE","3",IF(F69="(4) PROBABLE","4",IF(F69="(5) CASI SEGURO","5","")))))</f>
        <v>2</v>
      </c>
      <c r="H69" s="363" t="s">
        <v>19</v>
      </c>
      <c r="I69" s="366" t="str">
        <f>IF(H69="(5) MODERADO","5", IF(H69="(10) MAYOR","10",IF(H69="(20) CATASTROFICO","20","")))</f>
        <v>20</v>
      </c>
      <c r="J69" s="292">
        <f>G69*I69</f>
        <v>40</v>
      </c>
      <c r="K69" s="203">
        <f>+J69</f>
        <v>40</v>
      </c>
      <c r="L69" s="369" t="s">
        <v>124</v>
      </c>
      <c r="M69" s="64" t="s">
        <v>6</v>
      </c>
      <c r="N69" s="65" t="s">
        <v>11</v>
      </c>
      <c r="O69" s="66">
        <f>IF(N69="SÍ",15,"0")</f>
        <v>15</v>
      </c>
      <c r="P69" s="314">
        <f>SUM(O69:O75)</f>
        <v>45</v>
      </c>
      <c r="Q69" s="315">
        <f>IF(AND($P69&gt;=0,$P69&lt;=50),0,IF(AND($P69&gt;50,$P69&lt;=75),1,IF(AND($P69&gt;75,$P69&lt;=100),2,"")))</f>
        <v>0</v>
      </c>
      <c r="R69" s="315">
        <f>$G69-$Q69</f>
        <v>2</v>
      </c>
      <c r="S69" s="287">
        <f>IF($R69&lt;=0,1,$R69)</f>
        <v>2</v>
      </c>
      <c r="T69" s="315">
        <f>$I69-$Q69</f>
        <v>20</v>
      </c>
      <c r="U69" s="287" t="str">
        <f>IF($T69=19,10,IF($T69=18,5,IF($T69=9,5,IF($T69=8,5,I69))))</f>
        <v>20</v>
      </c>
      <c r="V69" s="288" t="s">
        <v>8</v>
      </c>
      <c r="W69" s="288" t="str">
        <f>IF(AND($V69="PROBABILIDAD",$S69=1),$XEV$6,IF(AND($V69="PROBABILIDAD",$S69=2),$XEV$5,IF(AND($V69="PROBABILIDAD",$S69=3),$XEV$4,IF(AND($V69="PROBABILIDAD",$S69=4),$XEV$3,IF(AND($V69="PROBABILIDAD",$S69=5),$XEV$2,$F69)))))</f>
        <v>(2) IMPROBABLE</v>
      </c>
      <c r="X69" s="288">
        <f>IF($V69="PROBABILIDAD",$S69,$G69)</f>
        <v>2</v>
      </c>
      <c r="Y69" s="288" t="str">
        <f>IF(AND($V69="IMPACTO",$T69=18),$XEV$9,IF(AND($V69="IMPACTO",$T69=19),$XEW$9,IF(AND($V69="IMPACTO",$T69=20),$XEX$9,IF(AND($V69="IMPACTO",$T69&lt;10),$XEV$9,$H69))))</f>
        <v>(20) CATASTROFICO</v>
      </c>
      <c r="Z69" s="292" t="str">
        <f>IF($V69="IMPACTO",$U69,$I69)</f>
        <v>20</v>
      </c>
      <c r="AA69" s="293">
        <f>$X69*$Z69</f>
        <v>40</v>
      </c>
      <c r="AB69" s="203">
        <f>$AA69</f>
        <v>40</v>
      </c>
      <c r="AC69" s="332" t="s">
        <v>125</v>
      </c>
      <c r="AD69" s="294" t="s">
        <v>126</v>
      </c>
      <c r="AE69" s="332" t="s">
        <v>127</v>
      </c>
      <c r="AF69" s="332" t="s">
        <v>128</v>
      </c>
      <c r="AG69" s="335"/>
      <c r="AH69" s="335"/>
      <c r="AI69" s="332" t="s">
        <v>129</v>
      </c>
      <c r="AJ69" s="338" t="s">
        <v>130</v>
      </c>
    </row>
    <row r="70" spans="1:36" s="59" customFormat="1" ht="96.75" customHeight="1" x14ac:dyDescent="0.25">
      <c r="A70" s="353"/>
      <c r="B70" s="235"/>
      <c r="C70" s="356"/>
      <c r="D70" s="359"/>
      <c r="E70" s="361"/>
      <c r="F70" s="197"/>
      <c r="G70" s="199"/>
      <c r="H70" s="364"/>
      <c r="I70" s="367"/>
      <c r="J70" s="111"/>
      <c r="K70" s="204"/>
      <c r="L70" s="370"/>
      <c r="M70" s="60" t="s">
        <v>7</v>
      </c>
      <c r="N70" s="57" t="s">
        <v>11</v>
      </c>
      <c r="O70" s="61">
        <f>IF(N70="SÍ",5,"0")</f>
        <v>5</v>
      </c>
      <c r="P70" s="128"/>
      <c r="Q70" s="134"/>
      <c r="R70" s="134"/>
      <c r="S70" s="136"/>
      <c r="T70" s="134"/>
      <c r="U70" s="136"/>
      <c r="V70" s="145"/>
      <c r="W70" s="145"/>
      <c r="X70" s="145"/>
      <c r="Y70" s="145"/>
      <c r="Z70" s="111"/>
      <c r="AA70" s="128"/>
      <c r="AB70" s="204"/>
      <c r="AC70" s="333"/>
      <c r="AD70" s="94"/>
      <c r="AE70" s="333"/>
      <c r="AF70" s="333"/>
      <c r="AG70" s="336"/>
      <c r="AH70" s="336"/>
      <c r="AI70" s="333"/>
      <c r="AJ70" s="339"/>
    </row>
    <row r="71" spans="1:36" s="59" customFormat="1" ht="79.5" customHeight="1" x14ac:dyDescent="0.25">
      <c r="A71" s="353"/>
      <c r="B71" s="235"/>
      <c r="C71" s="356"/>
      <c r="D71" s="359"/>
      <c r="E71" s="361"/>
      <c r="F71" s="197"/>
      <c r="G71" s="199"/>
      <c r="H71" s="364"/>
      <c r="I71" s="367"/>
      <c r="J71" s="111"/>
      <c r="K71" s="164" t="str">
        <f>IF(AND(J69&gt;=5,J69&lt;=10),"BAJA",IF(AND(J69&gt;=15,J69&lt;=25),"MODERADA",IF(AND(J69&gt;=30,J69&lt;=50),"ALTA",IF(AND(J69&gt;=60,J69&lt;=100),"EXTREMA",""))))</f>
        <v>ALTA</v>
      </c>
      <c r="L71" s="370"/>
      <c r="M71" s="62" t="s">
        <v>3</v>
      </c>
      <c r="N71" s="57" t="s">
        <v>12</v>
      </c>
      <c r="O71" s="61" t="str">
        <f>IF(N71="SÍ",15,"0")</f>
        <v>0</v>
      </c>
      <c r="P71" s="128"/>
      <c r="Q71" s="134"/>
      <c r="R71" s="134"/>
      <c r="S71" s="136"/>
      <c r="T71" s="134"/>
      <c r="U71" s="136"/>
      <c r="V71" s="145"/>
      <c r="W71" s="145"/>
      <c r="X71" s="145"/>
      <c r="Y71" s="145"/>
      <c r="Z71" s="111"/>
      <c r="AA71" s="128"/>
      <c r="AB71" s="164" t="str">
        <f>IF(AND($AA69&gt;=5,$AA69&lt;=10),"BAJA",IF(AND($AA69&gt;=15,$AA69&lt;=25),"MODERADA",IF(AND($AA69&gt;=30,$AA69&lt;=50),"ALTA",IF(AND($AA69&gt;=60,$AA69&lt;=100),"EXTREMA",""))))</f>
        <v>ALTA</v>
      </c>
      <c r="AC71" s="333"/>
      <c r="AD71" s="94"/>
      <c r="AE71" s="333"/>
      <c r="AF71" s="333"/>
      <c r="AG71" s="336"/>
      <c r="AH71" s="336"/>
      <c r="AI71" s="333"/>
      <c r="AJ71" s="339"/>
    </row>
    <row r="72" spans="1:36" s="59" customFormat="1" ht="93" customHeight="1" x14ac:dyDescent="0.25">
      <c r="A72" s="353"/>
      <c r="B72" s="235"/>
      <c r="C72" s="356"/>
      <c r="D72" s="359"/>
      <c r="E72" s="361"/>
      <c r="F72" s="197"/>
      <c r="G72" s="199"/>
      <c r="H72" s="364"/>
      <c r="I72" s="367"/>
      <c r="J72" s="111"/>
      <c r="K72" s="164"/>
      <c r="L72" s="370"/>
      <c r="M72" s="62" t="s">
        <v>4</v>
      </c>
      <c r="N72" s="57" t="s">
        <v>11</v>
      </c>
      <c r="O72" s="61">
        <f>IF(N72="SÍ",10,"0")</f>
        <v>10</v>
      </c>
      <c r="P72" s="128"/>
      <c r="Q72" s="134"/>
      <c r="R72" s="134"/>
      <c r="S72" s="136"/>
      <c r="T72" s="134"/>
      <c r="U72" s="136"/>
      <c r="V72" s="145"/>
      <c r="W72" s="145"/>
      <c r="X72" s="145"/>
      <c r="Y72" s="145"/>
      <c r="Z72" s="111"/>
      <c r="AA72" s="128"/>
      <c r="AB72" s="164"/>
      <c r="AC72" s="333"/>
      <c r="AD72" s="94"/>
      <c r="AE72" s="333"/>
      <c r="AF72" s="333"/>
      <c r="AG72" s="336"/>
      <c r="AH72" s="336"/>
      <c r="AI72" s="333"/>
      <c r="AJ72" s="339"/>
    </row>
    <row r="73" spans="1:36" s="59" customFormat="1" ht="104.25" customHeight="1" x14ac:dyDescent="0.25">
      <c r="A73" s="353"/>
      <c r="B73" s="235"/>
      <c r="C73" s="356"/>
      <c r="D73" s="359"/>
      <c r="E73" s="361"/>
      <c r="F73" s="197"/>
      <c r="G73" s="199"/>
      <c r="H73" s="364"/>
      <c r="I73" s="367"/>
      <c r="J73" s="111"/>
      <c r="K73" s="164"/>
      <c r="L73" s="370"/>
      <c r="M73" s="60" t="s">
        <v>30</v>
      </c>
      <c r="N73" s="57" t="s">
        <v>11</v>
      </c>
      <c r="O73" s="61">
        <f>IF(N73="SÍ",15,"0")</f>
        <v>15</v>
      </c>
      <c r="P73" s="128"/>
      <c r="Q73" s="134"/>
      <c r="R73" s="134"/>
      <c r="S73" s="136"/>
      <c r="T73" s="134"/>
      <c r="U73" s="136"/>
      <c r="V73" s="145"/>
      <c r="W73" s="145"/>
      <c r="X73" s="145"/>
      <c r="Y73" s="145"/>
      <c r="Z73" s="111"/>
      <c r="AA73" s="128"/>
      <c r="AB73" s="164"/>
      <c r="AC73" s="333"/>
      <c r="AD73" s="94"/>
      <c r="AE73" s="333"/>
      <c r="AF73" s="333"/>
      <c r="AG73" s="336"/>
      <c r="AH73" s="336"/>
      <c r="AI73" s="333"/>
      <c r="AJ73" s="339"/>
    </row>
    <row r="74" spans="1:36" s="59" customFormat="1" ht="104.25" customHeight="1" x14ac:dyDescent="0.25">
      <c r="A74" s="353"/>
      <c r="B74" s="235"/>
      <c r="C74" s="356"/>
      <c r="D74" s="359"/>
      <c r="E74" s="361"/>
      <c r="F74" s="197"/>
      <c r="G74" s="199"/>
      <c r="H74" s="364"/>
      <c r="I74" s="367"/>
      <c r="J74" s="111"/>
      <c r="K74" s="164"/>
      <c r="L74" s="370"/>
      <c r="M74" s="60" t="s">
        <v>5</v>
      </c>
      <c r="N74" s="57" t="s">
        <v>12</v>
      </c>
      <c r="O74" s="61" t="str">
        <f>IF(N74="SÍ",10,"0")</f>
        <v>0</v>
      </c>
      <c r="P74" s="128"/>
      <c r="Q74" s="134"/>
      <c r="R74" s="134"/>
      <c r="S74" s="136"/>
      <c r="T74" s="134"/>
      <c r="U74" s="136"/>
      <c r="V74" s="145"/>
      <c r="W74" s="145"/>
      <c r="X74" s="145"/>
      <c r="Y74" s="145"/>
      <c r="Z74" s="111"/>
      <c r="AA74" s="128"/>
      <c r="AB74" s="164"/>
      <c r="AC74" s="333"/>
      <c r="AD74" s="94"/>
      <c r="AE74" s="333"/>
      <c r="AF74" s="333"/>
      <c r="AG74" s="336"/>
      <c r="AH74" s="336"/>
      <c r="AI74" s="333"/>
      <c r="AJ74" s="339"/>
    </row>
    <row r="75" spans="1:36" s="59" customFormat="1" ht="104.25" customHeight="1" thickBot="1" x14ac:dyDescent="0.3">
      <c r="A75" s="354"/>
      <c r="B75" s="236"/>
      <c r="C75" s="357"/>
      <c r="D75" s="360"/>
      <c r="E75" s="362"/>
      <c r="F75" s="198"/>
      <c r="G75" s="200"/>
      <c r="H75" s="365"/>
      <c r="I75" s="368"/>
      <c r="J75" s="253"/>
      <c r="K75" s="165"/>
      <c r="L75" s="371"/>
      <c r="M75" s="67" t="s">
        <v>29</v>
      </c>
      <c r="N75" s="68" t="s">
        <v>12</v>
      </c>
      <c r="O75" s="69" t="str">
        <f>IF(N75="SÍ",30,"0")</f>
        <v>0</v>
      </c>
      <c r="P75" s="254"/>
      <c r="Q75" s="267"/>
      <c r="R75" s="267"/>
      <c r="S75" s="268"/>
      <c r="T75" s="267"/>
      <c r="U75" s="268"/>
      <c r="V75" s="269"/>
      <c r="W75" s="269"/>
      <c r="X75" s="269"/>
      <c r="Y75" s="269"/>
      <c r="Z75" s="253"/>
      <c r="AA75" s="254"/>
      <c r="AB75" s="165"/>
      <c r="AC75" s="334"/>
      <c r="AD75" s="255"/>
      <c r="AE75" s="334"/>
      <c r="AF75" s="334"/>
      <c r="AG75" s="337"/>
      <c r="AH75" s="337"/>
      <c r="AI75" s="334"/>
      <c r="AJ75" s="340"/>
    </row>
    <row r="76" spans="1:36" ht="33" customHeight="1" x14ac:dyDescent="0.25">
      <c r="A76" s="328" t="s">
        <v>143</v>
      </c>
      <c r="B76" s="330" t="s">
        <v>144</v>
      </c>
      <c r="C76" s="121" t="s">
        <v>145</v>
      </c>
      <c r="D76" s="121" t="s">
        <v>146</v>
      </c>
      <c r="E76" s="325" t="s">
        <v>147</v>
      </c>
      <c r="F76" s="124" t="s">
        <v>16</v>
      </c>
      <c r="G76" s="88" t="str">
        <f>IF(F76="(1) RARA VEZ","1", IF(F76="(2) IMPROBABLE","2",IF(F76="(3) POSIBLE","3",IF(F76="(4) PROBABLE","4",IF(F76="(5) CASI SEGURO","5","")))))</f>
        <v>4</v>
      </c>
      <c r="H76" s="126" t="s">
        <v>20</v>
      </c>
      <c r="I76" s="112" t="str">
        <f>IF(H76="(5) MODERADO","5", IF(H76="(10) MAYOR","10",IF(H76="(20) CATASTROFICO","20","")))</f>
        <v>10</v>
      </c>
      <c r="J76" s="128">
        <f>G76*I76</f>
        <v>40</v>
      </c>
      <c r="K76" s="203">
        <f>+J76</f>
        <v>40</v>
      </c>
      <c r="L76" s="325" t="s">
        <v>148</v>
      </c>
      <c r="M76" s="56" t="s">
        <v>6</v>
      </c>
      <c r="N76" s="57" t="s">
        <v>11</v>
      </c>
      <c r="O76" s="58">
        <f>IF(N76="SÍ",15,"0")</f>
        <v>15</v>
      </c>
      <c r="P76" s="132">
        <f>SUM(O76:O82)</f>
        <v>40</v>
      </c>
      <c r="Q76" s="133">
        <f>IF(AND($P76&gt;=0,$P76&lt;=50),0,IF(AND($P76&gt;50,$P76&lt;=75),1,IF(AND($P76&gt;75,$P76&lt;=100),2,"")))</f>
        <v>0</v>
      </c>
      <c r="R76" s="133">
        <f>$G76-$Q76</f>
        <v>4</v>
      </c>
      <c r="S76" s="135">
        <f>IF($R76&lt;=0,1,$R76)</f>
        <v>4</v>
      </c>
      <c r="T76" s="133">
        <f>$I76-$Q76</f>
        <v>10</v>
      </c>
      <c r="U76" s="135" t="str">
        <f>IF($T76=19,10,IF($T76=18,5,IF($T76=9,5,IF($T76=8,5,I76))))</f>
        <v>10</v>
      </c>
      <c r="V76" s="144" t="s">
        <v>9</v>
      </c>
      <c r="W76" s="146" t="str">
        <f>IF(AND($V76="PROBABILIDAD",$S76=1),$XEV$6,IF(AND($V76="PROBABILIDAD",$S76=2),$XEV$5,IF(AND($V76="PROBABILIDAD",$S76=3),$XEV$4,IF(AND($V76="PROBABILIDAD",$S76=4),$XEV$3,IF(AND($V76="PROBABILIDAD",$S76=5),$XEV$2,$F76)))))</f>
        <v>(4) PROBABLE</v>
      </c>
      <c r="X76" s="142" t="str">
        <f>IF($V76="PROBABILIDAD",$S76,$G76)</f>
        <v>4</v>
      </c>
      <c r="Y76" s="149" t="str">
        <f>IF(AND($V76="IMPACTO",$T76=18),$XEV$9,IF(AND($V76="IMPACTO",$T76=19),$XEW$9,IF(AND($V76="IMPACTO",$T76=20),$XEX$9,IF(AND($V76="IMPACTO",$T76&lt;10),$XEV$9,$H76))))</f>
        <v>(10) MAYOR</v>
      </c>
      <c r="Z76" s="111" t="str">
        <f>IF($V76="IMPACTO",$U76,$I76)</f>
        <v>10</v>
      </c>
      <c r="AA76" s="112">
        <f>$X76*$Z76</f>
        <v>40</v>
      </c>
      <c r="AB76" s="203">
        <f>$AA76</f>
        <v>40</v>
      </c>
      <c r="AC76" s="115" t="s">
        <v>149</v>
      </c>
      <c r="AD76" s="319" t="s">
        <v>138</v>
      </c>
      <c r="AE76" s="296" t="s">
        <v>150</v>
      </c>
      <c r="AF76" s="321" t="s">
        <v>151</v>
      </c>
      <c r="AG76" s="323"/>
      <c r="AH76" s="321"/>
      <c r="AI76" s="321" t="s">
        <v>141</v>
      </c>
      <c r="AJ76" s="300" t="s">
        <v>152</v>
      </c>
    </row>
    <row r="77" spans="1:36" ht="26.25" customHeight="1" x14ac:dyDescent="0.25">
      <c r="A77" s="329"/>
      <c r="B77" s="331"/>
      <c r="C77" s="122"/>
      <c r="D77" s="121"/>
      <c r="E77" s="326"/>
      <c r="F77" s="124"/>
      <c r="G77" s="88"/>
      <c r="H77" s="126"/>
      <c r="I77" s="112"/>
      <c r="J77" s="128"/>
      <c r="K77" s="204"/>
      <c r="L77" s="326"/>
      <c r="M77" s="60" t="s">
        <v>7</v>
      </c>
      <c r="N77" s="57" t="s">
        <v>11</v>
      </c>
      <c r="O77" s="61">
        <f>IF(N77="SÍ",5,"0")</f>
        <v>5</v>
      </c>
      <c r="P77" s="128"/>
      <c r="Q77" s="134"/>
      <c r="R77" s="134"/>
      <c r="S77" s="136"/>
      <c r="T77" s="134"/>
      <c r="U77" s="136"/>
      <c r="V77" s="145"/>
      <c r="W77" s="147"/>
      <c r="X77" s="107"/>
      <c r="Y77" s="150"/>
      <c r="Z77" s="111"/>
      <c r="AA77" s="112"/>
      <c r="AB77" s="204"/>
      <c r="AC77" s="318"/>
      <c r="AD77" s="320"/>
      <c r="AE77" s="297"/>
      <c r="AF77" s="322"/>
      <c r="AG77" s="322"/>
      <c r="AH77" s="322"/>
      <c r="AI77" s="324"/>
      <c r="AJ77" s="301"/>
    </row>
    <row r="78" spans="1:36" ht="45" customHeight="1" x14ac:dyDescent="0.25">
      <c r="A78" s="329"/>
      <c r="B78" s="331"/>
      <c r="C78" s="122"/>
      <c r="D78" s="121"/>
      <c r="E78" s="326"/>
      <c r="F78" s="124"/>
      <c r="G78" s="88"/>
      <c r="H78" s="126"/>
      <c r="I78" s="112"/>
      <c r="J78" s="128"/>
      <c r="K78" s="164" t="str">
        <f>IF(AND(J76&gt;=5,J76&lt;=10),"BAJA",IF(AND(J76&gt;=15,J76&lt;=25),"MODERADA",IF(AND(J76&gt;=30,J76&lt;=50),"ALTA",IF(AND(J76&gt;=60,J76&lt;=100),"EXTREMA",""))))</f>
        <v>ALTA</v>
      </c>
      <c r="L78" s="326"/>
      <c r="M78" s="62" t="s">
        <v>3</v>
      </c>
      <c r="N78" s="57" t="s">
        <v>12</v>
      </c>
      <c r="O78" s="61" t="str">
        <f>IF(N78="SÍ",15,"0")</f>
        <v>0</v>
      </c>
      <c r="P78" s="128"/>
      <c r="Q78" s="134"/>
      <c r="R78" s="134"/>
      <c r="S78" s="136"/>
      <c r="T78" s="134"/>
      <c r="U78" s="136"/>
      <c r="V78" s="145"/>
      <c r="W78" s="147"/>
      <c r="X78" s="107"/>
      <c r="Y78" s="150"/>
      <c r="Z78" s="111"/>
      <c r="AA78" s="112"/>
      <c r="AB78" s="164" t="str">
        <f>IF(AND($AA76&gt;=5,$AA76&lt;=10),"BAJA",IF(AND($AA76&gt;=15,$AA76&lt;=25),"MODERADA",IF(AND($AA76&gt;=30,$AA76&lt;=50),"ALTA",IF(AND($AA76&gt;=60,$AA76&lt;=100),"EXTREMA",""))))</f>
        <v>ALTA</v>
      </c>
      <c r="AC78" s="318"/>
      <c r="AD78" s="320"/>
      <c r="AE78" s="297"/>
      <c r="AF78" s="322"/>
      <c r="AG78" s="322"/>
      <c r="AH78" s="322"/>
      <c r="AI78" s="324"/>
      <c r="AJ78" s="301"/>
    </row>
    <row r="79" spans="1:36" ht="51" customHeight="1" x14ac:dyDescent="0.25">
      <c r="A79" s="329"/>
      <c r="B79" s="331"/>
      <c r="C79" s="122"/>
      <c r="D79" s="121"/>
      <c r="E79" s="326"/>
      <c r="F79" s="124"/>
      <c r="G79" s="88"/>
      <c r="H79" s="126"/>
      <c r="I79" s="112"/>
      <c r="J79" s="128"/>
      <c r="K79" s="164"/>
      <c r="L79" s="326"/>
      <c r="M79" s="62" t="s">
        <v>4</v>
      </c>
      <c r="N79" s="57" t="s">
        <v>11</v>
      </c>
      <c r="O79" s="61">
        <f>IF(N79="SÍ",10,"0")</f>
        <v>10</v>
      </c>
      <c r="P79" s="128"/>
      <c r="Q79" s="134"/>
      <c r="R79" s="134"/>
      <c r="S79" s="136"/>
      <c r="T79" s="134"/>
      <c r="U79" s="136"/>
      <c r="V79" s="145"/>
      <c r="W79" s="147"/>
      <c r="X79" s="107"/>
      <c r="Y79" s="150"/>
      <c r="Z79" s="111"/>
      <c r="AA79" s="112"/>
      <c r="AB79" s="164"/>
      <c r="AC79" s="318"/>
      <c r="AD79" s="320"/>
      <c r="AE79" s="297"/>
      <c r="AF79" s="322"/>
      <c r="AG79" s="322"/>
      <c r="AH79" s="322"/>
      <c r="AI79" s="324"/>
      <c r="AJ79" s="301"/>
    </row>
    <row r="80" spans="1:36" ht="39.75" customHeight="1" x14ac:dyDescent="0.25">
      <c r="A80" s="329"/>
      <c r="B80" s="331"/>
      <c r="C80" s="122"/>
      <c r="D80" s="121"/>
      <c r="E80" s="326"/>
      <c r="F80" s="124"/>
      <c r="G80" s="88"/>
      <c r="H80" s="126"/>
      <c r="I80" s="112"/>
      <c r="J80" s="128"/>
      <c r="K80" s="164"/>
      <c r="L80" s="326"/>
      <c r="M80" s="60" t="s">
        <v>30</v>
      </c>
      <c r="N80" s="57" t="s">
        <v>12</v>
      </c>
      <c r="O80" s="61" t="str">
        <f>IF(N80="SÍ",15,"0")</f>
        <v>0</v>
      </c>
      <c r="P80" s="128"/>
      <c r="Q80" s="134"/>
      <c r="R80" s="134"/>
      <c r="S80" s="136"/>
      <c r="T80" s="134"/>
      <c r="U80" s="136"/>
      <c r="V80" s="145"/>
      <c r="W80" s="147"/>
      <c r="X80" s="107"/>
      <c r="Y80" s="150"/>
      <c r="Z80" s="111"/>
      <c r="AA80" s="112"/>
      <c r="AB80" s="164"/>
      <c r="AC80" s="318"/>
      <c r="AD80" s="320"/>
      <c r="AE80" s="297"/>
      <c r="AF80" s="322"/>
      <c r="AG80" s="322"/>
      <c r="AH80" s="322"/>
      <c r="AI80" s="324"/>
      <c r="AJ80" s="301"/>
    </row>
    <row r="81" spans="1:36" ht="69" customHeight="1" x14ac:dyDescent="0.25">
      <c r="A81" s="329"/>
      <c r="B81" s="331"/>
      <c r="C81" s="122"/>
      <c r="D81" s="121"/>
      <c r="E81" s="326"/>
      <c r="F81" s="124"/>
      <c r="G81" s="88"/>
      <c r="H81" s="126"/>
      <c r="I81" s="112"/>
      <c r="J81" s="128"/>
      <c r="K81" s="164"/>
      <c r="L81" s="326"/>
      <c r="M81" s="60" t="s">
        <v>106</v>
      </c>
      <c r="N81" s="57" t="s">
        <v>11</v>
      </c>
      <c r="O81" s="61">
        <f>IF(N81="SÍ",10,"0")</f>
        <v>10</v>
      </c>
      <c r="P81" s="128"/>
      <c r="Q81" s="134"/>
      <c r="R81" s="134"/>
      <c r="S81" s="136"/>
      <c r="T81" s="134"/>
      <c r="U81" s="136"/>
      <c r="V81" s="145"/>
      <c r="W81" s="147"/>
      <c r="X81" s="107"/>
      <c r="Y81" s="150"/>
      <c r="Z81" s="111"/>
      <c r="AA81" s="112"/>
      <c r="AB81" s="164"/>
      <c r="AC81" s="318"/>
      <c r="AD81" s="320"/>
      <c r="AE81" s="297"/>
      <c r="AF81" s="322"/>
      <c r="AG81" s="322"/>
      <c r="AH81" s="322"/>
      <c r="AI81" s="324"/>
      <c r="AJ81" s="301"/>
    </row>
    <row r="82" spans="1:36" ht="69" customHeight="1" thickBot="1" x14ac:dyDescent="0.3">
      <c r="A82" s="329"/>
      <c r="B82" s="331"/>
      <c r="C82" s="123"/>
      <c r="D82" s="117"/>
      <c r="E82" s="327"/>
      <c r="F82" s="125"/>
      <c r="G82" s="96"/>
      <c r="H82" s="127"/>
      <c r="I82" s="112"/>
      <c r="J82" s="128"/>
      <c r="K82" s="165"/>
      <c r="L82" s="327"/>
      <c r="M82" s="63" t="s">
        <v>29</v>
      </c>
      <c r="N82" s="57" t="s">
        <v>12</v>
      </c>
      <c r="O82" s="61" t="str">
        <f>IF(N82="SÍ",30,"0")</f>
        <v>0</v>
      </c>
      <c r="P82" s="128"/>
      <c r="Q82" s="134"/>
      <c r="R82" s="134"/>
      <c r="S82" s="136"/>
      <c r="T82" s="134"/>
      <c r="U82" s="136"/>
      <c r="V82" s="145"/>
      <c r="W82" s="148"/>
      <c r="X82" s="143"/>
      <c r="Y82" s="151"/>
      <c r="Z82" s="111"/>
      <c r="AA82" s="112"/>
      <c r="AB82" s="165"/>
      <c r="AC82" s="318"/>
      <c r="AD82" s="320"/>
      <c r="AE82" s="297"/>
      <c r="AF82" s="322"/>
      <c r="AG82" s="322"/>
      <c r="AH82" s="322"/>
      <c r="AI82" s="324"/>
      <c r="AJ82" s="301"/>
    </row>
    <row r="83" spans="1:36" ht="69" customHeight="1" x14ac:dyDescent="0.25">
      <c r="A83" s="329"/>
      <c r="B83" s="331"/>
      <c r="C83" s="121" t="s">
        <v>133</v>
      </c>
      <c r="D83" s="121" t="s">
        <v>134</v>
      </c>
      <c r="E83" s="325" t="s">
        <v>135</v>
      </c>
      <c r="F83" s="124" t="s">
        <v>15</v>
      </c>
      <c r="G83" s="88" t="str">
        <f>IF(F83="(1) RARA VEZ","1", IF(F83="(2) IMPROBABLE","2",IF(F83="(3) POSIBLE","3",IF(F83="(4) PROBABLE","4",IF(F83="(5) CASI SEGURO","5","")))))</f>
        <v>3</v>
      </c>
      <c r="H83" s="126" t="s">
        <v>20</v>
      </c>
      <c r="I83" s="112" t="str">
        <f>IF(H83="(5) MODERADO","5", IF(H83="(10) MAYOR","10",IF(H83="(20) CATASTROFICO","20","")))</f>
        <v>10</v>
      </c>
      <c r="J83" s="128">
        <f>G83*I83</f>
        <v>30</v>
      </c>
      <c r="K83" s="203">
        <f>+J83</f>
        <v>30</v>
      </c>
      <c r="L83" s="325" t="s">
        <v>136</v>
      </c>
      <c r="M83" s="56" t="s">
        <v>6</v>
      </c>
      <c r="N83" s="57" t="s">
        <v>11</v>
      </c>
      <c r="O83" s="58">
        <f>IF(N83="SÍ",15,"0")</f>
        <v>15</v>
      </c>
      <c r="P83" s="132">
        <f>SUM(O83:O89)</f>
        <v>30</v>
      </c>
      <c r="Q83" s="133">
        <f>IF(AND($P83&gt;=0,$P83&lt;=50),0,IF(AND($P83&gt;50,$P83&lt;=75),1,IF(AND($P83&gt;75,$P83&lt;=100),2,"")))</f>
        <v>0</v>
      </c>
      <c r="R83" s="133">
        <f>$G83-$Q83</f>
        <v>3</v>
      </c>
      <c r="S83" s="135">
        <f>IF($R83&lt;=0,1,$R83)</f>
        <v>3</v>
      </c>
      <c r="T83" s="133">
        <f>$I83-$Q83</f>
        <v>10</v>
      </c>
      <c r="U83" s="135" t="str">
        <f>IF($T83=19,10,IF($T83=18,5,IF($T83=9,5,IF($T83=8,5,I83))))</f>
        <v>10</v>
      </c>
      <c r="V83" s="144" t="s">
        <v>9</v>
      </c>
      <c r="W83" s="146" t="str">
        <f>IF(AND($V83="PROBABILIDAD",$S83=1),$XEV$6,IF(AND($V83="PROBABILIDAD",$S83=2),$XEV$5,IF(AND($V83="PROBABILIDAD",$S83=3),$XEV$4,IF(AND($V83="PROBABILIDAD",$S83=4),$XEV$3,IF(AND($V83="PROBABILIDAD",$S83=5),$XEV$2,$F83)))))</f>
        <v>(3) POSIBLE</v>
      </c>
      <c r="X83" s="316" t="str">
        <f>IF($V83="PROBABILIDAD",$S83,$G83)</f>
        <v>3</v>
      </c>
      <c r="Y83" s="149" t="str">
        <f>IF(AND($V83="IMPACTO",$T83=18),$XEV$9,IF(AND($V83="IMPACTO",$T83=19),$XEW$9,IF(AND($V83="IMPACTO",$T83=20),$XEX$9,IF(AND($V83="IMPACTO",$T83&lt;10),$XEV$9,$H83))))</f>
        <v>(10) MAYOR</v>
      </c>
      <c r="Z83" s="111" t="str">
        <f>IF($V83="IMPACTO",$U83,$I83)</f>
        <v>10</v>
      </c>
      <c r="AA83" s="112">
        <f>$X83*$Z83</f>
        <v>30</v>
      </c>
      <c r="AB83" s="203">
        <f>$AA83</f>
        <v>30</v>
      </c>
      <c r="AC83" s="115" t="s">
        <v>137</v>
      </c>
      <c r="AD83" s="319" t="s">
        <v>138</v>
      </c>
      <c r="AE83" s="296" t="s">
        <v>139</v>
      </c>
      <c r="AF83" s="296" t="s">
        <v>140</v>
      </c>
      <c r="AG83" s="298"/>
      <c r="AH83" s="296"/>
      <c r="AI83" s="296" t="s">
        <v>141</v>
      </c>
      <c r="AJ83" s="300" t="s">
        <v>142</v>
      </c>
    </row>
    <row r="84" spans="1:36" ht="69" customHeight="1" x14ac:dyDescent="0.25">
      <c r="A84" s="329"/>
      <c r="B84" s="331"/>
      <c r="C84" s="122"/>
      <c r="D84" s="121"/>
      <c r="E84" s="326"/>
      <c r="F84" s="124"/>
      <c r="G84" s="88"/>
      <c r="H84" s="126"/>
      <c r="I84" s="112"/>
      <c r="J84" s="128"/>
      <c r="K84" s="204"/>
      <c r="L84" s="326"/>
      <c r="M84" s="60" t="s">
        <v>7</v>
      </c>
      <c r="N84" s="57" t="s">
        <v>11</v>
      </c>
      <c r="O84" s="61">
        <f>IF(N84="SÍ",5,"0")</f>
        <v>5</v>
      </c>
      <c r="P84" s="128"/>
      <c r="Q84" s="134"/>
      <c r="R84" s="134"/>
      <c r="S84" s="136"/>
      <c r="T84" s="134"/>
      <c r="U84" s="136"/>
      <c r="V84" s="145"/>
      <c r="W84" s="147"/>
      <c r="X84" s="317"/>
      <c r="Y84" s="150"/>
      <c r="Z84" s="111"/>
      <c r="AA84" s="112"/>
      <c r="AB84" s="204"/>
      <c r="AC84" s="318"/>
      <c r="AD84" s="320"/>
      <c r="AE84" s="297"/>
      <c r="AF84" s="297"/>
      <c r="AG84" s="297"/>
      <c r="AH84" s="297"/>
      <c r="AI84" s="299"/>
      <c r="AJ84" s="301"/>
    </row>
    <row r="85" spans="1:36" ht="69" customHeight="1" x14ac:dyDescent="0.25">
      <c r="A85" s="329"/>
      <c r="B85" s="331"/>
      <c r="C85" s="122"/>
      <c r="D85" s="121"/>
      <c r="E85" s="326"/>
      <c r="F85" s="124"/>
      <c r="G85" s="88"/>
      <c r="H85" s="126"/>
      <c r="I85" s="112"/>
      <c r="J85" s="128"/>
      <c r="K85" s="164" t="str">
        <f>IF(AND(J83&gt;=5,J83&lt;=10),"BAJA",IF(AND(J83&gt;=15,J83&lt;=25),"MODERADA",IF(AND(J83&gt;=30,J83&lt;=50),"ALTA",IF(AND(J83&gt;=60,J83&lt;=100),"EXTREMA",""))))</f>
        <v>ALTA</v>
      </c>
      <c r="L85" s="326"/>
      <c r="M85" s="62" t="s">
        <v>3</v>
      </c>
      <c r="N85" s="57" t="s">
        <v>12</v>
      </c>
      <c r="O85" s="61" t="str">
        <f>IF(N85="SÍ",15,"0")</f>
        <v>0</v>
      </c>
      <c r="P85" s="128"/>
      <c r="Q85" s="134"/>
      <c r="R85" s="134"/>
      <c r="S85" s="136"/>
      <c r="T85" s="134"/>
      <c r="U85" s="136"/>
      <c r="V85" s="145"/>
      <c r="W85" s="147"/>
      <c r="X85" s="317"/>
      <c r="Y85" s="150"/>
      <c r="Z85" s="111"/>
      <c r="AA85" s="112"/>
      <c r="AB85" s="164" t="str">
        <f>IF(AND($AA83&gt;=5,$AA83&lt;=10),"BAJA",IF(AND($AA83&gt;=15,$AA83&lt;=25),"MODERADA",IF(AND($AA83&gt;=30,$AA83&lt;=50),"ALTA",IF(AND($AA83&gt;=60,$AA83&lt;=100),"EXTREMA",""))))</f>
        <v>ALTA</v>
      </c>
      <c r="AC85" s="318"/>
      <c r="AD85" s="320"/>
      <c r="AE85" s="297"/>
      <c r="AF85" s="297"/>
      <c r="AG85" s="297"/>
      <c r="AH85" s="297"/>
      <c r="AI85" s="299"/>
      <c r="AJ85" s="301"/>
    </row>
    <row r="86" spans="1:36" ht="69" customHeight="1" x14ac:dyDescent="0.25">
      <c r="A86" s="329"/>
      <c r="B86" s="331"/>
      <c r="C86" s="122"/>
      <c r="D86" s="121"/>
      <c r="E86" s="326"/>
      <c r="F86" s="124"/>
      <c r="G86" s="88"/>
      <c r="H86" s="126"/>
      <c r="I86" s="112"/>
      <c r="J86" s="128"/>
      <c r="K86" s="164"/>
      <c r="L86" s="326"/>
      <c r="M86" s="62" t="s">
        <v>4</v>
      </c>
      <c r="N86" s="57" t="s">
        <v>11</v>
      </c>
      <c r="O86" s="61">
        <f>IF(N86="SÍ",10,"0")</f>
        <v>10</v>
      </c>
      <c r="P86" s="128"/>
      <c r="Q86" s="134"/>
      <c r="R86" s="134"/>
      <c r="S86" s="136"/>
      <c r="T86" s="134"/>
      <c r="U86" s="136"/>
      <c r="V86" s="145"/>
      <c r="W86" s="147"/>
      <c r="X86" s="317"/>
      <c r="Y86" s="150"/>
      <c r="Z86" s="111"/>
      <c r="AA86" s="112"/>
      <c r="AB86" s="164"/>
      <c r="AC86" s="318"/>
      <c r="AD86" s="320"/>
      <c r="AE86" s="297"/>
      <c r="AF86" s="297"/>
      <c r="AG86" s="297"/>
      <c r="AH86" s="297"/>
      <c r="AI86" s="299"/>
      <c r="AJ86" s="301"/>
    </row>
    <row r="87" spans="1:36" ht="69" customHeight="1" x14ac:dyDescent="0.25">
      <c r="A87" s="329"/>
      <c r="B87" s="331"/>
      <c r="C87" s="122"/>
      <c r="D87" s="121"/>
      <c r="E87" s="326"/>
      <c r="F87" s="124"/>
      <c r="G87" s="88"/>
      <c r="H87" s="126"/>
      <c r="I87" s="112"/>
      <c r="J87" s="128"/>
      <c r="K87" s="164"/>
      <c r="L87" s="326"/>
      <c r="M87" s="60" t="s">
        <v>30</v>
      </c>
      <c r="N87" s="57" t="s">
        <v>12</v>
      </c>
      <c r="O87" s="61" t="str">
        <f>IF(N87="SÍ",15,"0")</f>
        <v>0</v>
      </c>
      <c r="P87" s="128"/>
      <c r="Q87" s="134"/>
      <c r="R87" s="134"/>
      <c r="S87" s="136"/>
      <c r="T87" s="134"/>
      <c r="U87" s="136"/>
      <c r="V87" s="145"/>
      <c r="W87" s="147"/>
      <c r="X87" s="317"/>
      <c r="Y87" s="150"/>
      <c r="Z87" s="111"/>
      <c r="AA87" s="112"/>
      <c r="AB87" s="164"/>
      <c r="AC87" s="318"/>
      <c r="AD87" s="320"/>
      <c r="AE87" s="297"/>
      <c r="AF87" s="297"/>
      <c r="AG87" s="297"/>
      <c r="AH87" s="297"/>
      <c r="AI87" s="299"/>
      <c r="AJ87" s="301"/>
    </row>
    <row r="88" spans="1:36" ht="31.5" x14ac:dyDescent="0.25">
      <c r="A88" s="329"/>
      <c r="B88" s="331"/>
      <c r="C88" s="122"/>
      <c r="D88" s="121"/>
      <c r="E88" s="326"/>
      <c r="F88" s="124"/>
      <c r="G88" s="88"/>
      <c r="H88" s="126"/>
      <c r="I88" s="112"/>
      <c r="J88" s="128"/>
      <c r="K88" s="164"/>
      <c r="L88" s="326"/>
      <c r="M88" s="60" t="s">
        <v>106</v>
      </c>
      <c r="N88" s="57" t="s">
        <v>12</v>
      </c>
      <c r="O88" s="61" t="str">
        <f>IF(N88="SÍ",10,"0")</f>
        <v>0</v>
      </c>
      <c r="P88" s="128"/>
      <c r="Q88" s="134"/>
      <c r="R88" s="134"/>
      <c r="S88" s="136"/>
      <c r="T88" s="134"/>
      <c r="U88" s="136"/>
      <c r="V88" s="145"/>
      <c r="W88" s="147"/>
      <c r="X88" s="317"/>
      <c r="Y88" s="150"/>
      <c r="Z88" s="111"/>
      <c r="AA88" s="112"/>
      <c r="AB88" s="164"/>
      <c r="AC88" s="318"/>
      <c r="AD88" s="320"/>
      <c r="AE88" s="297"/>
      <c r="AF88" s="297"/>
      <c r="AG88" s="297"/>
      <c r="AH88" s="297"/>
      <c r="AI88" s="299"/>
      <c r="AJ88" s="301"/>
    </row>
    <row r="89" spans="1:36" ht="32.25" thickBot="1" x14ac:dyDescent="0.3">
      <c r="A89" s="329"/>
      <c r="B89" s="331"/>
      <c r="C89" s="123"/>
      <c r="D89" s="117"/>
      <c r="E89" s="327"/>
      <c r="F89" s="125"/>
      <c r="G89" s="96"/>
      <c r="H89" s="127"/>
      <c r="I89" s="112"/>
      <c r="J89" s="128"/>
      <c r="K89" s="165"/>
      <c r="L89" s="327"/>
      <c r="M89" s="63" t="s">
        <v>29</v>
      </c>
      <c r="N89" s="77" t="s">
        <v>12</v>
      </c>
      <c r="O89" s="61" t="str">
        <f>IF(N89="SÍ",30,"0")</f>
        <v>0</v>
      </c>
      <c r="P89" s="128"/>
      <c r="Q89" s="134"/>
      <c r="R89" s="134"/>
      <c r="S89" s="136"/>
      <c r="T89" s="134"/>
      <c r="U89" s="136"/>
      <c r="V89" s="145"/>
      <c r="W89" s="147"/>
      <c r="X89" s="317"/>
      <c r="Y89" s="150"/>
      <c r="Z89" s="111"/>
      <c r="AA89" s="112"/>
      <c r="AB89" s="165"/>
      <c r="AC89" s="318"/>
      <c r="AD89" s="320"/>
      <c r="AE89" s="297"/>
      <c r="AF89" s="297"/>
      <c r="AG89" s="297"/>
      <c r="AH89" s="297"/>
      <c r="AI89" s="299"/>
      <c r="AJ89" s="301"/>
    </row>
    <row r="90" spans="1:36" ht="51.75" customHeight="1" x14ac:dyDescent="0.25">
      <c r="A90" s="231" t="s">
        <v>167</v>
      </c>
      <c r="B90" s="302" t="s">
        <v>168</v>
      </c>
      <c r="C90" s="305" t="s">
        <v>153</v>
      </c>
      <c r="D90" s="308" t="s">
        <v>154</v>
      </c>
      <c r="E90" s="305" t="s">
        <v>155</v>
      </c>
      <c r="F90" s="309" t="s">
        <v>15</v>
      </c>
      <c r="G90" s="310" t="str">
        <f>IF(F90="(1) RARA VEZ","1", IF(F90="(2) IMPROBABLE","2",IF(F90="(3) POSIBLE","3",IF(F90="(4) PROBABLE","4",IF(F90="(5) CASI SEGURO","5","")))))</f>
        <v>3</v>
      </c>
      <c r="H90" s="311" t="s">
        <v>20</v>
      </c>
      <c r="I90" s="293" t="str">
        <f>IF(H90="(5) MODERADO","5", IF(H90="(10) MAYOR","10",IF(H90="(20) CATASTROFICO","20","")))</f>
        <v>10</v>
      </c>
      <c r="J90" s="293">
        <f>G90*I90</f>
        <v>30</v>
      </c>
      <c r="K90" s="203">
        <f>+J90</f>
        <v>30</v>
      </c>
      <c r="L90" s="312" t="s">
        <v>156</v>
      </c>
      <c r="M90" s="82" t="s">
        <v>6</v>
      </c>
      <c r="N90" s="65" t="s">
        <v>12</v>
      </c>
      <c r="O90" s="66" t="str">
        <f>IF(N90="SÍ",15,"0")</f>
        <v>0</v>
      </c>
      <c r="P90" s="314">
        <f>SUM(O90:O96)</f>
        <v>65</v>
      </c>
      <c r="Q90" s="315">
        <f>IF(AND($P90&gt;=0,$P90&lt;=50),0,IF(AND($P90&gt;50,$P90&lt;=75),1,IF(AND($P90&gt;75,$P90&lt;=100),2,"")))</f>
        <v>1</v>
      </c>
      <c r="R90" s="315">
        <f>$G90-$Q90</f>
        <v>2</v>
      </c>
      <c r="S90" s="287">
        <f>IF($R90&lt;=0,1,$R90)</f>
        <v>2</v>
      </c>
      <c r="T90" s="315">
        <f>$I90-$Q90</f>
        <v>9</v>
      </c>
      <c r="U90" s="287">
        <f>IF($T90=19,10,IF($T90=18,5,IF($T90=9,5,IF($T90=8,5,I90))))</f>
        <v>5</v>
      </c>
      <c r="V90" s="288" t="s">
        <v>8</v>
      </c>
      <c r="W90" s="289" t="str">
        <f>IF(AND($V90="PROBABILIDAD",$S90=1),$XEV$6,IF(AND($V90="PROBABILIDAD",$S90=2),$XEV$5,IF(AND($V90="PROBABILIDAD",$S90=3),$XEV$4,IF(AND($V90="PROBABILIDAD",$S90=4),$XEV$3,IF(AND($V90="PROBABILIDAD",$S90=5),$XEV$2,$F90)))))</f>
        <v>(2) IMPROBABLE</v>
      </c>
      <c r="X90" s="290">
        <f>IF($V90="PROBABILIDAD",$S90,$G90)</f>
        <v>2</v>
      </c>
      <c r="Y90" s="291" t="str">
        <f>IF(AND($V90="IMPACTO",$T90=18),$XEV$9,IF(AND($V90="IMPACTO",$T90=19),$XEW$9,IF(AND($V90="IMPACTO",$T90=20),$XEX$9,IF(AND($V90="IMPACTO",$T90&lt;10),$XEV$9,$H90))))</f>
        <v>(10) MAYOR</v>
      </c>
      <c r="Z90" s="292" t="str">
        <f>IF($V90="IMPACTO",$U90,$I90)</f>
        <v>10</v>
      </c>
      <c r="AA90" s="293">
        <f>$X90*$Z90</f>
        <v>20</v>
      </c>
      <c r="AB90" s="129">
        <f>$AA90</f>
        <v>20</v>
      </c>
      <c r="AC90" s="294" t="s">
        <v>157</v>
      </c>
      <c r="AD90" s="281">
        <v>2018</v>
      </c>
      <c r="AE90" s="282" t="s">
        <v>158</v>
      </c>
      <c r="AF90" s="283" t="s">
        <v>159</v>
      </c>
      <c r="AG90" s="284"/>
      <c r="AH90" s="284"/>
      <c r="AI90" s="284"/>
      <c r="AJ90" s="285" t="s">
        <v>160</v>
      </c>
    </row>
    <row r="91" spans="1:36" ht="54" customHeight="1" x14ac:dyDescent="0.25">
      <c r="A91" s="232"/>
      <c r="B91" s="303"/>
      <c r="C91" s="306"/>
      <c r="D91" s="86"/>
      <c r="E91" s="306"/>
      <c r="F91" s="124"/>
      <c r="G91" s="88"/>
      <c r="H91" s="126"/>
      <c r="I91" s="128"/>
      <c r="J91" s="128"/>
      <c r="K91" s="204"/>
      <c r="L91" s="313"/>
      <c r="M91" s="71" t="s">
        <v>7</v>
      </c>
      <c r="N91" s="57" t="s">
        <v>12</v>
      </c>
      <c r="O91" s="61" t="str">
        <f>IF(N91="SÍ",5,"0")</f>
        <v>0</v>
      </c>
      <c r="P91" s="128"/>
      <c r="Q91" s="134"/>
      <c r="R91" s="134"/>
      <c r="S91" s="136"/>
      <c r="T91" s="134"/>
      <c r="U91" s="136"/>
      <c r="V91" s="145"/>
      <c r="W91" s="147"/>
      <c r="X91" s="107"/>
      <c r="Y91" s="150"/>
      <c r="Z91" s="111"/>
      <c r="AA91" s="128"/>
      <c r="AB91" s="129"/>
      <c r="AC91" s="97"/>
      <c r="AD91" s="92"/>
      <c r="AE91" s="259"/>
      <c r="AF91" s="262"/>
      <c r="AG91" s="226"/>
      <c r="AH91" s="226"/>
      <c r="AI91" s="226"/>
      <c r="AJ91" s="229"/>
    </row>
    <row r="92" spans="1:36" ht="27.75" customHeight="1" x14ac:dyDescent="0.25">
      <c r="A92" s="232"/>
      <c r="B92" s="303"/>
      <c r="C92" s="306"/>
      <c r="D92" s="86"/>
      <c r="E92" s="306"/>
      <c r="F92" s="124"/>
      <c r="G92" s="88"/>
      <c r="H92" s="126"/>
      <c r="I92" s="128"/>
      <c r="J92" s="128"/>
      <c r="K92" s="164" t="str">
        <f>IF(AND(J90&gt;=5,J90&lt;=10),"BAJA",IF(AND(J90&gt;=15,J90&lt;=25),"MODERADA",IF(AND(J90&gt;=30,J90&lt;=50),"ALTA",IF(AND(J90&gt;=60,J90&lt;=100),"EXTREMA",""))))</f>
        <v>ALTA</v>
      </c>
      <c r="L92" s="313"/>
      <c r="M92" s="72" t="s">
        <v>3</v>
      </c>
      <c r="N92" s="57" t="s">
        <v>12</v>
      </c>
      <c r="O92" s="61" t="str">
        <f>IF(N92="SÍ",15,"0")</f>
        <v>0</v>
      </c>
      <c r="P92" s="128"/>
      <c r="Q92" s="134"/>
      <c r="R92" s="134"/>
      <c r="S92" s="136"/>
      <c r="T92" s="134"/>
      <c r="U92" s="136"/>
      <c r="V92" s="145"/>
      <c r="W92" s="147"/>
      <c r="X92" s="107"/>
      <c r="Y92" s="150"/>
      <c r="Z92" s="111"/>
      <c r="AA92" s="128"/>
      <c r="AB92" s="98" t="str">
        <f>IF(AND($AA90&gt;=5,$AA90&lt;=10),"BAJA",IF(AND($AA90&gt;=15,$AA90&lt;=25),"MODERADA",IF(AND($AA90&gt;=30,$AA90&lt;=50),"ALTA",IF(AND($AA90&gt;=60,$AA90&lt;=100),"EXTREMA",""))))</f>
        <v>MODERADA</v>
      </c>
      <c r="AC92" s="97"/>
      <c r="AD92" s="92"/>
      <c r="AE92" s="259"/>
      <c r="AF92" s="262"/>
      <c r="AG92" s="226"/>
      <c r="AH92" s="226"/>
      <c r="AI92" s="226"/>
      <c r="AJ92" s="229"/>
    </row>
    <row r="93" spans="1:36" ht="27.75" customHeight="1" x14ac:dyDescent="0.25">
      <c r="A93" s="232"/>
      <c r="B93" s="303"/>
      <c r="C93" s="306"/>
      <c r="D93" s="86"/>
      <c r="E93" s="306"/>
      <c r="F93" s="124"/>
      <c r="G93" s="88"/>
      <c r="H93" s="126"/>
      <c r="I93" s="128"/>
      <c r="J93" s="128"/>
      <c r="K93" s="164"/>
      <c r="L93" s="313"/>
      <c r="M93" s="72" t="s">
        <v>4</v>
      </c>
      <c r="N93" s="57" t="s">
        <v>11</v>
      </c>
      <c r="O93" s="61">
        <f>IF(N93="SÍ",10,"0")</f>
        <v>10</v>
      </c>
      <c r="P93" s="128"/>
      <c r="Q93" s="134"/>
      <c r="R93" s="134"/>
      <c r="S93" s="136"/>
      <c r="T93" s="134"/>
      <c r="U93" s="136"/>
      <c r="V93" s="145"/>
      <c r="W93" s="147"/>
      <c r="X93" s="107"/>
      <c r="Y93" s="150"/>
      <c r="Z93" s="111"/>
      <c r="AA93" s="128"/>
      <c r="AB93" s="98"/>
      <c r="AC93" s="97"/>
      <c r="AD93" s="92"/>
      <c r="AE93" s="259"/>
      <c r="AF93" s="262"/>
      <c r="AG93" s="226"/>
      <c r="AH93" s="226"/>
      <c r="AI93" s="226"/>
      <c r="AJ93" s="229"/>
    </row>
    <row r="94" spans="1:36" ht="35.25" customHeight="1" x14ac:dyDescent="0.25">
      <c r="A94" s="232"/>
      <c r="B94" s="303"/>
      <c r="C94" s="306"/>
      <c r="D94" s="86"/>
      <c r="E94" s="306"/>
      <c r="F94" s="124"/>
      <c r="G94" s="88"/>
      <c r="H94" s="126"/>
      <c r="I94" s="128"/>
      <c r="J94" s="128"/>
      <c r="K94" s="164"/>
      <c r="L94" s="313"/>
      <c r="M94" s="71" t="s">
        <v>30</v>
      </c>
      <c r="N94" s="57" t="s">
        <v>11</v>
      </c>
      <c r="O94" s="61">
        <f>IF(N94="SÍ",15,"0")</f>
        <v>15</v>
      </c>
      <c r="P94" s="128"/>
      <c r="Q94" s="134"/>
      <c r="R94" s="134"/>
      <c r="S94" s="136"/>
      <c r="T94" s="134"/>
      <c r="U94" s="136"/>
      <c r="V94" s="145"/>
      <c r="W94" s="147"/>
      <c r="X94" s="107"/>
      <c r="Y94" s="150"/>
      <c r="Z94" s="111"/>
      <c r="AA94" s="128"/>
      <c r="AB94" s="98"/>
      <c r="AC94" s="97"/>
      <c r="AD94" s="92"/>
      <c r="AE94" s="259"/>
      <c r="AF94" s="262"/>
      <c r="AG94" s="226"/>
      <c r="AH94" s="226"/>
      <c r="AI94" s="226"/>
      <c r="AJ94" s="229"/>
    </row>
    <row r="95" spans="1:36" ht="49.5" customHeight="1" x14ac:dyDescent="0.25">
      <c r="A95" s="232"/>
      <c r="B95" s="303"/>
      <c r="C95" s="306"/>
      <c r="D95" s="86"/>
      <c r="E95" s="306"/>
      <c r="F95" s="124"/>
      <c r="G95" s="88"/>
      <c r="H95" s="126"/>
      <c r="I95" s="128"/>
      <c r="J95" s="128"/>
      <c r="K95" s="164"/>
      <c r="L95" s="313"/>
      <c r="M95" s="71" t="s">
        <v>5</v>
      </c>
      <c r="N95" s="57" t="s">
        <v>11</v>
      </c>
      <c r="O95" s="61">
        <f>IF(N95="SÍ",10,"0")</f>
        <v>10</v>
      </c>
      <c r="P95" s="128"/>
      <c r="Q95" s="134"/>
      <c r="R95" s="134"/>
      <c r="S95" s="136"/>
      <c r="T95" s="134"/>
      <c r="U95" s="136"/>
      <c r="V95" s="145"/>
      <c r="W95" s="147"/>
      <c r="X95" s="107"/>
      <c r="Y95" s="150"/>
      <c r="Z95" s="111"/>
      <c r="AA95" s="128"/>
      <c r="AB95" s="98"/>
      <c r="AC95" s="97"/>
      <c r="AD95" s="92"/>
      <c r="AE95" s="259"/>
      <c r="AF95" s="262"/>
      <c r="AG95" s="226"/>
      <c r="AH95" s="226"/>
      <c r="AI95" s="226"/>
      <c r="AJ95" s="229"/>
    </row>
    <row r="96" spans="1:36" ht="135.75" customHeight="1" x14ac:dyDescent="0.25">
      <c r="A96" s="232"/>
      <c r="B96" s="303"/>
      <c r="C96" s="307"/>
      <c r="D96" s="93"/>
      <c r="E96" s="307"/>
      <c r="F96" s="125"/>
      <c r="G96" s="96"/>
      <c r="H96" s="127"/>
      <c r="I96" s="128"/>
      <c r="J96" s="128"/>
      <c r="K96" s="165"/>
      <c r="L96" s="313"/>
      <c r="M96" s="73" t="s">
        <v>29</v>
      </c>
      <c r="N96" s="57" t="s">
        <v>11</v>
      </c>
      <c r="O96" s="61">
        <f>IF(N96="SÍ",30,"0")</f>
        <v>30</v>
      </c>
      <c r="P96" s="128"/>
      <c r="Q96" s="134"/>
      <c r="R96" s="134"/>
      <c r="S96" s="136"/>
      <c r="T96" s="134"/>
      <c r="U96" s="136"/>
      <c r="V96" s="145"/>
      <c r="W96" s="148"/>
      <c r="X96" s="143"/>
      <c r="Y96" s="151"/>
      <c r="Z96" s="111"/>
      <c r="AA96" s="128"/>
      <c r="AB96" s="99"/>
      <c r="AC96" s="295"/>
      <c r="AD96" s="92"/>
      <c r="AE96" s="259"/>
      <c r="AF96" s="262"/>
      <c r="AG96" s="226"/>
      <c r="AH96" s="226"/>
      <c r="AI96" s="226"/>
      <c r="AJ96" s="286"/>
    </row>
    <row r="97" spans="1:36" ht="51" customHeight="1" x14ac:dyDescent="0.25">
      <c r="A97" s="232"/>
      <c r="B97" s="303"/>
      <c r="C97" s="271" t="s">
        <v>161</v>
      </c>
      <c r="D97" s="274" t="s">
        <v>162</v>
      </c>
      <c r="E97" s="274" t="s">
        <v>163</v>
      </c>
      <c r="F97" s="124" t="s">
        <v>13</v>
      </c>
      <c r="G97" s="88" t="str">
        <f>IF(F97="(1) RARA VEZ","1", IF(F97="(2) IMPROBABLE","2",IF(F97="(3) POSIBLE","3",IF(F97="(4) PROBABLE","4",IF(F97="(5) CASI SEGURO","5","")))))</f>
        <v>1</v>
      </c>
      <c r="H97" s="126" t="s">
        <v>20</v>
      </c>
      <c r="I97" s="128" t="str">
        <f>IF(H97="(5) MODERADO","5", IF(H97="(10) MAYOR","10",IF(H97="(20) CATASTROFICO","20","")))</f>
        <v>10</v>
      </c>
      <c r="J97" s="128">
        <f>G97*I97</f>
        <v>10</v>
      </c>
      <c r="K97" s="113">
        <f>+J97</f>
        <v>10</v>
      </c>
      <c r="L97" s="264" t="s">
        <v>164</v>
      </c>
      <c r="M97" s="70" t="s">
        <v>6</v>
      </c>
      <c r="N97" s="57" t="s">
        <v>12</v>
      </c>
      <c r="O97" s="58" t="str">
        <f>IF(N97="SÍ",15,"0")</f>
        <v>0</v>
      </c>
      <c r="P97" s="132">
        <f>SUM(O97:O103)</f>
        <v>65</v>
      </c>
      <c r="Q97" s="133">
        <f>IF(AND($P97&gt;=0,$P97&lt;=50),0,IF(AND($P97&gt;50,$P97&lt;=75),1,IF(AND($P97&gt;75,$P97&lt;=100),2,"")))</f>
        <v>1</v>
      </c>
      <c r="R97" s="133">
        <f>$G97-$Q97</f>
        <v>0</v>
      </c>
      <c r="S97" s="135">
        <f>IF($R97&lt;=0,1,$R97)</f>
        <v>1</v>
      </c>
      <c r="T97" s="133">
        <f>$I97-$Q97</f>
        <v>9</v>
      </c>
      <c r="U97" s="135">
        <f>IF($T97=19,10,IF($T97=18,5,IF($T97=9,5,IF($T97=8,5,I97))))</f>
        <v>5</v>
      </c>
      <c r="V97" s="144" t="s">
        <v>8</v>
      </c>
      <c r="W97" s="146" t="str">
        <f>IF(AND($V97="PROBABILIDAD",$S97=1),$XEV$6,IF(AND($V97="PROBABILIDAD",$S97=2),$XEV$5,IF(AND($V97="PROBABILIDAD",$S97=3),$XEV$4,IF(AND($V97="PROBABILIDAD",$S97=4),$XEV$3,IF(AND($V97="PROBABILIDAD",$S97=5),$XEV$2,$F97)))))</f>
        <v>(1) RARA VEZ</v>
      </c>
      <c r="X97" s="142">
        <f>IF($V97="PROBABILIDAD",$S97,$G97)</f>
        <v>1</v>
      </c>
      <c r="Y97" s="149" t="str">
        <f>IF(AND($V97="IMPACTO",$T97=18),$XEV$9,IF(AND($V97="IMPACTO",$T97=19),$XEW$9,IF(AND($V97="IMPACTO",$T97=20),$XEX$9,IF(AND($V97="IMPACTO",$T97&lt;10),$XEV$9,$H97))))</f>
        <v>(10) MAYOR</v>
      </c>
      <c r="Z97" s="111" t="str">
        <f>IF($V97="IMPACTO",$U97,$I97)</f>
        <v>10</v>
      </c>
      <c r="AA97" s="128">
        <f>$X97*$Z97</f>
        <v>10</v>
      </c>
      <c r="AB97" s="113">
        <f>$AA97</f>
        <v>10</v>
      </c>
      <c r="AC97" s="93" t="s">
        <v>165</v>
      </c>
      <c r="AD97" s="256">
        <v>2018</v>
      </c>
      <c r="AE97" s="258" t="s">
        <v>166</v>
      </c>
      <c r="AF97" s="261" t="s">
        <v>159</v>
      </c>
      <c r="AG97" s="225"/>
      <c r="AH97" s="225"/>
      <c r="AI97" s="225"/>
      <c r="AJ97" s="228" t="s">
        <v>160</v>
      </c>
    </row>
    <row r="98" spans="1:36" ht="50.25" customHeight="1" x14ac:dyDescent="0.25">
      <c r="A98" s="232"/>
      <c r="B98" s="303"/>
      <c r="C98" s="272"/>
      <c r="D98" s="274"/>
      <c r="E98" s="276"/>
      <c r="F98" s="124"/>
      <c r="G98" s="88"/>
      <c r="H98" s="126"/>
      <c r="I98" s="128"/>
      <c r="J98" s="128"/>
      <c r="K98" s="114"/>
      <c r="L98" s="265"/>
      <c r="M98" s="71" t="s">
        <v>7</v>
      </c>
      <c r="N98" s="57" t="s">
        <v>12</v>
      </c>
      <c r="O98" s="61" t="str">
        <f>IF(N98="SÍ",5,"0")</f>
        <v>0</v>
      </c>
      <c r="P98" s="128"/>
      <c r="Q98" s="134"/>
      <c r="R98" s="134"/>
      <c r="S98" s="136"/>
      <c r="T98" s="134"/>
      <c r="U98" s="136"/>
      <c r="V98" s="145"/>
      <c r="W98" s="147"/>
      <c r="X98" s="107"/>
      <c r="Y98" s="150"/>
      <c r="Z98" s="111"/>
      <c r="AA98" s="128"/>
      <c r="AB98" s="114"/>
      <c r="AC98" s="94"/>
      <c r="AD98" s="92"/>
      <c r="AE98" s="259"/>
      <c r="AF98" s="262"/>
      <c r="AG98" s="226"/>
      <c r="AH98" s="226"/>
      <c r="AI98" s="226"/>
      <c r="AJ98" s="229"/>
    </row>
    <row r="99" spans="1:36" ht="29.25" customHeight="1" x14ac:dyDescent="0.25">
      <c r="A99" s="232"/>
      <c r="B99" s="303"/>
      <c r="C99" s="272"/>
      <c r="D99" s="274"/>
      <c r="E99" s="276"/>
      <c r="F99" s="124"/>
      <c r="G99" s="88"/>
      <c r="H99" s="126"/>
      <c r="I99" s="128"/>
      <c r="J99" s="128"/>
      <c r="K99" s="100" t="str">
        <f>IF(AND(J97&gt;=5,J97&lt;=10),"BAJA",IF(AND(J97&gt;=15,J97&lt;=25),"MODERADA",IF(AND(J97&gt;=30,J97&lt;=50),"ALTA",IF(AND(J97&gt;=60,J97&lt;=100),"EXTREMA",""))))</f>
        <v>BAJA</v>
      </c>
      <c r="L99" s="265"/>
      <c r="M99" s="72" t="s">
        <v>3</v>
      </c>
      <c r="N99" s="57" t="s">
        <v>12</v>
      </c>
      <c r="O99" s="61" t="str">
        <f>IF(N99="SÍ",15,"0")</f>
        <v>0</v>
      </c>
      <c r="P99" s="128"/>
      <c r="Q99" s="134"/>
      <c r="R99" s="134"/>
      <c r="S99" s="136"/>
      <c r="T99" s="134"/>
      <c r="U99" s="136"/>
      <c r="V99" s="145"/>
      <c r="W99" s="147"/>
      <c r="X99" s="107"/>
      <c r="Y99" s="150"/>
      <c r="Z99" s="111"/>
      <c r="AA99" s="128"/>
      <c r="AB99" s="100" t="str">
        <f>IF(AND($AA97&gt;=5,$AA97&lt;=10),"BAJA",IF(AND($AA97&gt;=15,$AA97&lt;=25),"MODERADA",IF(AND($AA97&gt;=30,$AA97&lt;=50),"ALTA",IF(AND($AA97&gt;=60,$AA97&lt;=100),"EXTREMA",""))))</f>
        <v>BAJA</v>
      </c>
      <c r="AC99" s="94"/>
      <c r="AD99" s="92"/>
      <c r="AE99" s="259"/>
      <c r="AF99" s="262"/>
      <c r="AG99" s="226"/>
      <c r="AH99" s="226"/>
      <c r="AI99" s="226"/>
      <c r="AJ99" s="229"/>
    </row>
    <row r="100" spans="1:36" ht="24" customHeight="1" x14ac:dyDescent="0.25">
      <c r="A100" s="232"/>
      <c r="B100" s="303"/>
      <c r="C100" s="272"/>
      <c r="D100" s="274"/>
      <c r="E100" s="276"/>
      <c r="F100" s="124"/>
      <c r="G100" s="88"/>
      <c r="H100" s="126"/>
      <c r="I100" s="128"/>
      <c r="J100" s="128"/>
      <c r="K100" s="100"/>
      <c r="L100" s="265"/>
      <c r="M100" s="72" t="s">
        <v>4</v>
      </c>
      <c r="N100" s="57" t="s">
        <v>11</v>
      </c>
      <c r="O100" s="61">
        <f>IF(N100="SÍ",10,"0")</f>
        <v>10</v>
      </c>
      <c r="P100" s="128"/>
      <c r="Q100" s="134"/>
      <c r="R100" s="134"/>
      <c r="S100" s="136"/>
      <c r="T100" s="134"/>
      <c r="U100" s="136"/>
      <c r="V100" s="145"/>
      <c r="W100" s="147"/>
      <c r="X100" s="107"/>
      <c r="Y100" s="150"/>
      <c r="Z100" s="111"/>
      <c r="AA100" s="128"/>
      <c r="AB100" s="100"/>
      <c r="AC100" s="94"/>
      <c r="AD100" s="92"/>
      <c r="AE100" s="259"/>
      <c r="AF100" s="262"/>
      <c r="AG100" s="226"/>
      <c r="AH100" s="226"/>
      <c r="AI100" s="226"/>
      <c r="AJ100" s="229"/>
    </row>
    <row r="101" spans="1:36" ht="36.75" customHeight="1" x14ac:dyDescent="0.25">
      <c r="A101" s="232"/>
      <c r="B101" s="303"/>
      <c r="C101" s="272"/>
      <c r="D101" s="274"/>
      <c r="E101" s="276"/>
      <c r="F101" s="124"/>
      <c r="G101" s="88"/>
      <c r="H101" s="126"/>
      <c r="I101" s="128"/>
      <c r="J101" s="128"/>
      <c r="K101" s="100"/>
      <c r="L101" s="265"/>
      <c r="M101" s="71" t="s">
        <v>30</v>
      </c>
      <c r="N101" s="57" t="s">
        <v>11</v>
      </c>
      <c r="O101" s="61">
        <f>IF(N101="SÍ",15,"0")</f>
        <v>15</v>
      </c>
      <c r="P101" s="128"/>
      <c r="Q101" s="134"/>
      <c r="R101" s="134"/>
      <c r="S101" s="136"/>
      <c r="T101" s="134"/>
      <c r="U101" s="136"/>
      <c r="V101" s="145"/>
      <c r="W101" s="147"/>
      <c r="X101" s="107"/>
      <c r="Y101" s="150"/>
      <c r="Z101" s="111"/>
      <c r="AA101" s="128"/>
      <c r="AB101" s="100"/>
      <c r="AC101" s="94"/>
      <c r="AD101" s="92"/>
      <c r="AE101" s="259"/>
      <c r="AF101" s="262"/>
      <c r="AG101" s="226"/>
      <c r="AH101" s="226"/>
      <c r="AI101" s="226"/>
      <c r="AJ101" s="229"/>
    </row>
    <row r="102" spans="1:36" ht="35.25" customHeight="1" x14ac:dyDescent="0.25">
      <c r="A102" s="232"/>
      <c r="B102" s="303"/>
      <c r="C102" s="272"/>
      <c r="D102" s="274"/>
      <c r="E102" s="276"/>
      <c r="F102" s="124"/>
      <c r="G102" s="88"/>
      <c r="H102" s="126"/>
      <c r="I102" s="128"/>
      <c r="J102" s="128"/>
      <c r="K102" s="100"/>
      <c r="L102" s="265"/>
      <c r="M102" s="71" t="s">
        <v>5</v>
      </c>
      <c r="N102" s="57" t="s">
        <v>11</v>
      </c>
      <c r="O102" s="61">
        <f>IF(N102="SÍ",10,"0")</f>
        <v>10</v>
      </c>
      <c r="P102" s="128"/>
      <c r="Q102" s="134"/>
      <c r="R102" s="134"/>
      <c r="S102" s="136"/>
      <c r="T102" s="134"/>
      <c r="U102" s="136"/>
      <c r="V102" s="145"/>
      <c r="W102" s="147"/>
      <c r="X102" s="107"/>
      <c r="Y102" s="150"/>
      <c r="Z102" s="111"/>
      <c r="AA102" s="128"/>
      <c r="AB102" s="100"/>
      <c r="AC102" s="94"/>
      <c r="AD102" s="92"/>
      <c r="AE102" s="259"/>
      <c r="AF102" s="262"/>
      <c r="AG102" s="226"/>
      <c r="AH102" s="226"/>
      <c r="AI102" s="226"/>
      <c r="AJ102" s="229"/>
    </row>
    <row r="103" spans="1:36" ht="53.25" customHeight="1" thickBot="1" x14ac:dyDescent="0.3">
      <c r="A103" s="233"/>
      <c r="B103" s="304"/>
      <c r="C103" s="273"/>
      <c r="D103" s="275"/>
      <c r="E103" s="277"/>
      <c r="F103" s="278"/>
      <c r="G103" s="279"/>
      <c r="H103" s="280"/>
      <c r="I103" s="254"/>
      <c r="J103" s="254"/>
      <c r="K103" s="101"/>
      <c r="L103" s="266"/>
      <c r="M103" s="83" t="s">
        <v>29</v>
      </c>
      <c r="N103" s="68" t="s">
        <v>11</v>
      </c>
      <c r="O103" s="69">
        <f>IF(N103="SÍ",30,"0")</f>
        <v>30</v>
      </c>
      <c r="P103" s="254"/>
      <c r="Q103" s="267"/>
      <c r="R103" s="267"/>
      <c r="S103" s="268"/>
      <c r="T103" s="267"/>
      <c r="U103" s="268"/>
      <c r="V103" s="269"/>
      <c r="W103" s="270"/>
      <c r="X103" s="251"/>
      <c r="Y103" s="252"/>
      <c r="Z103" s="253"/>
      <c r="AA103" s="254"/>
      <c r="AB103" s="101"/>
      <c r="AC103" s="255"/>
      <c r="AD103" s="257"/>
      <c r="AE103" s="260"/>
      <c r="AF103" s="263"/>
      <c r="AG103" s="227"/>
      <c r="AH103" s="227"/>
      <c r="AI103" s="227"/>
      <c r="AJ103" s="230"/>
    </row>
    <row r="104" spans="1:36" ht="53.25" customHeight="1" x14ac:dyDescent="0.25">
      <c r="A104" s="231" t="s">
        <v>131</v>
      </c>
      <c r="B104" s="234" t="s">
        <v>169</v>
      </c>
      <c r="C104" s="237" t="s">
        <v>170</v>
      </c>
      <c r="D104" s="237" t="s">
        <v>171</v>
      </c>
      <c r="E104" s="237" t="s">
        <v>172</v>
      </c>
      <c r="F104" s="240" t="s">
        <v>15</v>
      </c>
      <c r="G104" s="242" t="str">
        <f>IF(F104="(1) RARA VEZ","1", IF(F104="(2) IMPROBABLE","2",IF(F104="(3) POSIBLE","3",IF(F104="(4) PROBABLE","4",IF(F104="(5) CASI SEGURO","5","")))))</f>
        <v>3</v>
      </c>
      <c r="H104" s="244" t="s">
        <v>20</v>
      </c>
      <c r="I104" s="223" t="str">
        <f>IF(H104="(5) MODERADO","5", IF(H104="(10) MAYOR","10",IF(H104="(20) CATASTROFICO","20","")))</f>
        <v>10</v>
      </c>
      <c r="J104" s="223">
        <f>G104*I104</f>
        <v>30</v>
      </c>
      <c r="K104" s="203">
        <f>+J104</f>
        <v>30</v>
      </c>
      <c r="L104" s="246" t="s">
        <v>173</v>
      </c>
      <c r="M104" s="64" t="s">
        <v>6</v>
      </c>
      <c r="N104" s="78" t="s">
        <v>11</v>
      </c>
      <c r="O104" s="79">
        <f>IF(N104="SÍ",15,"0")</f>
        <v>15</v>
      </c>
      <c r="P104" s="248">
        <f>SUM(O104:O110)</f>
        <v>55</v>
      </c>
      <c r="Q104" s="249">
        <f>IF(AND($P104&gt;=0,$P104&lt;=50),0,IF(AND($P104&gt;50,$P104&lt;=75),1,IF(AND($P104&gt;75,$P104&lt;=100),2,"")))</f>
        <v>1</v>
      </c>
      <c r="R104" s="249">
        <f>$G104-$Q104</f>
        <v>2</v>
      </c>
      <c r="S104" s="250">
        <f>IF($R104&lt;=0,1,$R104)</f>
        <v>2</v>
      </c>
      <c r="T104" s="249">
        <f>$I104-$Q104</f>
        <v>9</v>
      </c>
      <c r="U104" s="250">
        <f>IF($T104=19,10,IF($T104=18,5,IF($T104=9,5,IF($T104=8,5,I104))))</f>
        <v>5</v>
      </c>
      <c r="V104" s="215" t="s">
        <v>8</v>
      </c>
      <c r="W104" s="216" t="str">
        <f>IF(AND($V104="PROBABILIDAD",$S104=1),$XEV$6,IF(AND($V104="PROBABILIDAD",$S104=2),$XEV$5,IF(AND($V104="PROBABILIDAD",$S104=3),$XEV$4,IF(AND($V104="PROBABILIDAD",$S104=4),$XEV$3,IF(AND($V104="PROBABILIDAD",$S104=5),$XEV$2,$F104)))))</f>
        <v>(2) IMPROBABLE</v>
      </c>
      <c r="X104" s="218">
        <f>IF($V104="PROBABILIDAD",$S104,$G104)</f>
        <v>2</v>
      </c>
      <c r="Y104" s="220" t="str">
        <f>IF(AND($V104="IMPACTO",$T104=18),$XEV$9,IF(AND($V104="IMPACTO",$T104=19),$XEW$9,IF(AND($V104="IMPACTO",$T104=20),$XEX$9,IF(AND($V104="IMPACTO",$T104&lt;10),$XEV$9,$H104))))</f>
        <v>(10) MAYOR</v>
      </c>
      <c r="Z104" s="222" t="str">
        <f>IF($V104="IMPACTO",$U104,$I104)</f>
        <v>10</v>
      </c>
      <c r="AA104" s="223">
        <f>$X104*$Z104</f>
        <v>20</v>
      </c>
      <c r="AB104" s="129">
        <f>$AA104</f>
        <v>20</v>
      </c>
      <c r="AC104" s="187" t="s">
        <v>174</v>
      </c>
      <c r="AD104" s="224">
        <v>43464</v>
      </c>
      <c r="AE104" s="187" t="s">
        <v>175</v>
      </c>
      <c r="AF104" s="187" t="s">
        <v>176</v>
      </c>
      <c r="AG104" s="188"/>
      <c r="AH104" s="188"/>
      <c r="AI104" s="189" t="s">
        <v>177</v>
      </c>
      <c r="AJ104" s="192" t="s">
        <v>178</v>
      </c>
    </row>
    <row r="105" spans="1:36" ht="60" customHeight="1" x14ac:dyDescent="0.25">
      <c r="A105" s="232"/>
      <c r="B105" s="235"/>
      <c r="C105" s="194"/>
      <c r="D105" s="193"/>
      <c r="E105" s="194"/>
      <c r="F105" s="197"/>
      <c r="G105" s="199"/>
      <c r="H105" s="201"/>
      <c r="I105" s="184"/>
      <c r="J105" s="184"/>
      <c r="K105" s="204"/>
      <c r="L105" s="247"/>
      <c r="M105" s="60" t="s">
        <v>7</v>
      </c>
      <c r="N105" s="74" t="s">
        <v>11</v>
      </c>
      <c r="O105" s="76">
        <f>IF(N105="SÍ",5,"0")</f>
        <v>5</v>
      </c>
      <c r="P105" s="184"/>
      <c r="Q105" s="210"/>
      <c r="R105" s="210"/>
      <c r="S105" s="213"/>
      <c r="T105" s="210"/>
      <c r="U105" s="213"/>
      <c r="V105" s="171"/>
      <c r="W105" s="174"/>
      <c r="X105" s="177"/>
      <c r="Y105" s="180"/>
      <c r="Z105" s="182"/>
      <c r="AA105" s="184"/>
      <c r="AB105" s="129"/>
      <c r="AC105" s="153"/>
      <c r="AD105" s="156"/>
      <c r="AE105" s="153"/>
      <c r="AF105" s="153"/>
      <c r="AG105" s="156"/>
      <c r="AH105" s="156"/>
      <c r="AI105" s="190"/>
      <c r="AJ105" s="162"/>
    </row>
    <row r="106" spans="1:36" ht="39" customHeight="1" x14ac:dyDescent="0.25">
      <c r="A106" s="232"/>
      <c r="B106" s="235"/>
      <c r="C106" s="194"/>
      <c r="D106" s="193"/>
      <c r="E106" s="194"/>
      <c r="F106" s="197"/>
      <c r="G106" s="199"/>
      <c r="H106" s="201"/>
      <c r="I106" s="184"/>
      <c r="J106" s="184"/>
      <c r="K106" s="164" t="str">
        <f>IF(AND(J104&gt;=5,J104&lt;=10),"BAJA",IF(AND(J104&gt;=15,J104&lt;=25),"MODERADA",IF(AND(J104&gt;=30,J104&lt;=50),"ALTA",IF(AND(J104&gt;=60,J104&lt;=100),"EXTREMA",""))))</f>
        <v>ALTA</v>
      </c>
      <c r="L106" s="247"/>
      <c r="M106" s="62" t="s">
        <v>3</v>
      </c>
      <c r="N106" s="74" t="s">
        <v>12</v>
      </c>
      <c r="O106" s="76" t="str">
        <f>IF(N106="SÍ",15,"0")</f>
        <v>0</v>
      </c>
      <c r="P106" s="184"/>
      <c r="Q106" s="210"/>
      <c r="R106" s="210"/>
      <c r="S106" s="213"/>
      <c r="T106" s="210"/>
      <c r="U106" s="213"/>
      <c r="V106" s="171"/>
      <c r="W106" s="174"/>
      <c r="X106" s="177"/>
      <c r="Y106" s="180"/>
      <c r="Z106" s="182"/>
      <c r="AA106" s="184"/>
      <c r="AB106" s="98" t="str">
        <f>IF(AND($AA104&gt;=5,$AA104&lt;=10),"BAJA",IF(AND($AA104&gt;=15,$AA104&lt;=25),"MODERADA",IF(AND($AA104&gt;=30,$AA104&lt;=50),"ALTA",IF(AND($AA104&gt;=60,$AA104&lt;=100),"EXTREMA",""))))</f>
        <v>MODERADA</v>
      </c>
      <c r="AC106" s="153"/>
      <c r="AD106" s="156"/>
      <c r="AE106" s="153"/>
      <c r="AF106" s="153"/>
      <c r="AG106" s="156"/>
      <c r="AH106" s="156"/>
      <c r="AI106" s="190"/>
      <c r="AJ106" s="162"/>
    </row>
    <row r="107" spans="1:36" ht="43.5" customHeight="1" x14ac:dyDescent="0.25">
      <c r="A107" s="232"/>
      <c r="B107" s="235"/>
      <c r="C107" s="194"/>
      <c r="D107" s="193"/>
      <c r="E107" s="194"/>
      <c r="F107" s="197"/>
      <c r="G107" s="199"/>
      <c r="H107" s="201"/>
      <c r="I107" s="184"/>
      <c r="J107" s="184"/>
      <c r="K107" s="164"/>
      <c r="L107" s="247"/>
      <c r="M107" s="62" t="s">
        <v>4</v>
      </c>
      <c r="N107" s="74" t="s">
        <v>11</v>
      </c>
      <c r="O107" s="76">
        <f>IF(N107="SÍ",10,"0")</f>
        <v>10</v>
      </c>
      <c r="P107" s="184"/>
      <c r="Q107" s="210"/>
      <c r="R107" s="210"/>
      <c r="S107" s="213"/>
      <c r="T107" s="210"/>
      <c r="U107" s="213"/>
      <c r="V107" s="171"/>
      <c r="W107" s="174"/>
      <c r="X107" s="177"/>
      <c r="Y107" s="180"/>
      <c r="Z107" s="182"/>
      <c r="AA107" s="184"/>
      <c r="AB107" s="98"/>
      <c r="AC107" s="153"/>
      <c r="AD107" s="156"/>
      <c r="AE107" s="153"/>
      <c r="AF107" s="153"/>
      <c r="AG107" s="156"/>
      <c r="AH107" s="156"/>
      <c r="AI107" s="190"/>
      <c r="AJ107" s="162"/>
    </row>
    <row r="108" spans="1:36" ht="42.75" customHeight="1" x14ac:dyDescent="0.25">
      <c r="A108" s="232"/>
      <c r="B108" s="235"/>
      <c r="C108" s="194"/>
      <c r="D108" s="193"/>
      <c r="E108" s="194"/>
      <c r="F108" s="197"/>
      <c r="G108" s="199"/>
      <c r="H108" s="201"/>
      <c r="I108" s="184"/>
      <c r="J108" s="184"/>
      <c r="K108" s="164"/>
      <c r="L108" s="247"/>
      <c r="M108" s="60" t="s">
        <v>30</v>
      </c>
      <c r="N108" s="74" t="s">
        <v>11</v>
      </c>
      <c r="O108" s="76">
        <f>IF(N108="SÍ",15,"0")</f>
        <v>15</v>
      </c>
      <c r="P108" s="184"/>
      <c r="Q108" s="210"/>
      <c r="R108" s="210"/>
      <c r="S108" s="213"/>
      <c r="T108" s="210"/>
      <c r="U108" s="213"/>
      <c r="V108" s="171"/>
      <c r="W108" s="174"/>
      <c r="X108" s="177"/>
      <c r="Y108" s="180"/>
      <c r="Z108" s="182"/>
      <c r="AA108" s="184"/>
      <c r="AB108" s="98"/>
      <c r="AC108" s="153"/>
      <c r="AD108" s="156"/>
      <c r="AE108" s="153"/>
      <c r="AF108" s="153"/>
      <c r="AG108" s="156"/>
      <c r="AH108" s="156"/>
      <c r="AI108" s="190"/>
      <c r="AJ108" s="162"/>
    </row>
    <row r="109" spans="1:36" ht="50.25" customHeight="1" x14ac:dyDescent="0.25">
      <c r="A109" s="232"/>
      <c r="B109" s="235"/>
      <c r="C109" s="194"/>
      <c r="D109" s="193"/>
      <c r="E109" s="194"/>
      <c r="F109" s="197"/>
      <c r="G109" s="199"/>
      <c r="H109" s="201"/>
      <c r="I109" s="184"/>
      <c r="J109" s="184"/>
      <c r="K109" s="164"/>
      <c r="L109" s="247"/>
      <c r="M109" s="60" t="s">
        <v>106</v>
      </c>
      <c r="N109" s="74" t="s">
        <v>11</v>
      </c>
      <c r="O109" s="76">
        <f>IF(N109="SÍ",10,"0")</f>
        <v>10</v>
      </c>
      <c r="P109" s="184"/>
      <c r="Q109" s="210"/>
      <c r="R109" s="210"/>
      <c r="S109" s="213"/>
      <c r="T109" s="210"/>
      <c r="U109" s="213"/>
      <c r="V109" s="171"/>
      <c r="W109" s="174"/>
      <c r="X109" s="177"/>
      <c r="Y109" s="180"/>
      <c r="Z109" s="182"/>
      <c r="AA109" s="184"/>
      <c r="AB109" s="98"/>
      <c r="AC109" s="153"/>
      <c r="AD109" s="156"/>
      <c r="AE109" s="153"/>
      <c r="AF109" s="153"/>
      <c r="AG109" s="156"/>
      <c r="AH109" s="156"/>
      <c r="AI109" s="190"/>
      <c r="AJ109" s="162"/>
    </row>
    <row r="110" spans="1:36" ht="63" customHeight="1" thickBot="1" x14ac:dyDescent="0.3">
      <c r="A110" s="232"/>
      <c r="B110" s="235"/>
      <c r="C110" s="238"/>
      <c r="D110" s="239"/>
      <c r="E110" s="238"/>
      <c r="F110" s="241"/>
      <c r="G110" s="243"/>
      <c r="H110" s="245"/>
      <c r="I110" s="184"/>
      <c r="J110" s="184"/>
      <c r="K110" s="165"/>
      <c r="L110" s="247"/>
      <c r="M110" s="63" t="s">
        <v>29</v>
      </c>
      <c r="N110" s="74" t="s">
        <v>12</v>
      </c>
      <c r="O110" s="76" t="str">
        <f>IF(N110="SÍ",30,"0")</f>
        <v>0</v>
      </c>
      <c r="P110" s="184"/>
      <c r="Q110" s="210"/>
      <c r="R110" s="210"/>
      <c r="S110" s="213"/>
      <c r="T110" s="210"/>
      <c r="U110" s="213"/>
      <c r="V110" s="171"/>
      <c r="W110" s="217"/>
      <c r="X110" s="219"/>
      <c r="Y110" s="221"/>
      <c r="Z110" s="182"/>
      <c r="AA110" s="184"/>
      <c r="AB110" s="99"/>
      <c r="AC110" s="153"/>
      <c r="AD110" s="156"/>
      <c r="AE110" s="153"/>
      <c r="AF110" s="153"/>
      <c r="AG110" s="156"/>
      <c r="AH110" s="156"/>
      <c r="AI110" s="191"/>
      <c r="AJ110" s="162"/>
    </row>
    <row r="111" spans="1:36" ht="56.25" customHeight="1" x14ac:dyDescent="0.25">
      <c r="A111" s="232"/>
      <c r="B111" s="235"/>
      <c r="C111" s="193" t="s">
        <v>179</v>
      </c>
      <c r="D111" s="193" t="s">
        <v>132</v>
      </c>
      <c r="E111" s="193" t="s">
        <v>180</v>
      </c>
      <c r="F111" s="197" t="s">
        <v>15</v>
      </c>
      <c r="G111" s="199" t="str">
        <f>IF(F111="(1) RARA VEZ","1", IF(F111="(2) IMPROBABLE","2",IF(F111="(3) POSIBLE","3",IF(F111="(4) PROBABLE","4",IF(F111="(5) CASI SEGURO","5","")))))</f>
        <v>3</v>
      </c>
      <c r="H111" s="201" t="s">
        <v>20</v>
      </c>
      <c r="I111" s="184" t="str">
        <f>IF(H111="(5) MODERADO","5", IF(H111="(10) MAYOR","10",IF(H111="(20) CATASTROFICO","20","")))</f>
        <v>10</v>
      </c>
      <c r="J111" s="184">
        <f>G111*I111</f>
        <v>30</v>
      </c>
      <c r="K111" s="203">
        <f>+J111</f>
        <v>30</v>
      </c>
      <c r="L111" s="205" t="s">
        <v>181</v>
      </c>
      <c r="M111" s="56" t="s">
        <v>6</v>
      </c>
      <c r="N111" s="74" t="s">
        <v>11</v>
      </c>
      <c r="O111" s="75">
        <f>IF(N111="SÍ",15,"0")</f>
        <v>15</v>
      </c>
      <c r="P111" s="208">
        <f>SUM(O111:O117)</f>
        <v>85</v>
      </c>
      <c r="Q111" s="209">
        <f>IF(AND($P111&gt;=0,$P111&lt;=50),0,IF(AND($P111&gt;50,$P111&lt;=75),1,IF(AND($P111&gt;75,$P111&lt;=100),2,"")))</f>
        <v>2</v>
      </c>
      <c r="R111" s="209">
        <f>$G111-$Q111</f>
        <v>1</v>
      </c>
      <c r="S111" s="212">
        <f>IF($R111&lt;=0,1,$R111)</f>
        <v>1</v>
      </c>
      <c r="T111" s="209">
        <f>$I111-$Q111</f>
        <v>8</v>
      </c>
      <c r="U111" s="212">
        <f>IF($T111=19,10,IF($T111=18,5,IF($T111=9,5,IF($T111=8,5,I111))))</f>
        <v>5</v>
      </c>
      <c r="V111" s="170" t="s">
        <v>8</v>
      </c>
      <c r="W111" s="173" t="str">
        <f>IF(AND($V111="PROBABILIDAD",$S111=1),$XEV$6,IF(AND($V111="PROBABILIDAD",$S111=2),$XEV$5,IF(AND($V111="PROBABILIDAD",$S111=3),$XEV$4,IF(AND($V111="PROBABILIDAD",$S111=4),$XEV$3,IF(AND($V111="PROBABILIDAD",$S111=5),$XEV$2,$F111)))))</f>
        <v>(1) RARA VEZ</v>
      </c>
      <c r="X111" s="176">
        <f>IF($V111="PROBABILIDAD",$S111,$G111)</f>
        <v>1</v>
      </c>
      <c r="Y111" s="179" t="str">
        <f>IF(AND($V111="IMPACTO",$T111=18),$XEV$9,IF(AND($V111="IMPACTO",$T111=19),$XEW$9,IF(AND($V111="IMPACTO",$T111=20),$XEX$9,IF(AND($V111="IMPACTO",$T111&lt;10),$XEV$9,$H111))))</f>
        <v>(10) MAYOR</v>
      </c>
      <c r="Z111" s="182" t="str">
        <f>IF($V111="IMPACTO",$U111,$I111)</f>
        <v>10</v>
      </c>
      <c r="AA111" s="184">
        <f>$X111*$Z111</f>
        <v>10</v>
      </c>
      <c r="AB111" s="113">
        <f>$AA111</f>
        <v>10</v>
      </c>
      <c r="AC111" s="152" t="s">
        <v>182</v>
      </c>
      <c r="AD111" s="186">
        <v>43464</v>
      </c>
      <c r="AE111" s="152" t="s">
        <v>183</v>
      </c>
      <c r="AF111" s="152" t="s">
        <v>184</v>
      </c>
      <c r="AG111" s="155"/>
      <c r="AH111" s="155"/>
      <c r="AI111" s="158" t="s">
        <v>177</v>
      </c>
      <c r="AJ111" s="161" t="s">
        <v>185</v>
      </c>
    </row>
    <row r="112" spans="1:36" ht="61.5" customHeight="1" x14ac:dyDescent="0.25">
      <c r="A112" s="232"/>
      <c r="B112" s="235"/>
      <c r="C112" s="194"/>
      <c r="D112" s="193"/>
      <c r="E112" s="194"/>
      <c r="F112" s="197"/>
      <c r="G112" s="199"/>
      <c r="H112" s="201"/>
      <c r="I112" s="184"/>
      <c r="J112" s="184"/>
      <c r="K112" s="204"/>
      <c r="L112" s="206"/>
      <c r="M112" s="60" t="s">
        <v>7</v>
      </c>
      <c r="N112" s="74" t="s">
        <v>11</v>
      </c>
      <c r="O112" s="76">
        <f>IF(N112="SÍ",5,"0")</f>
        <v>5</v>
      </c>
      <c r="P112" s="184"/>
      <c r="Q112" s="210"/>
      <c r="R112" s="210"/>
      <c r="S112" s="213"/>
      <c r="T112" s="210"/>
      <c r="U112" s="213"/>
      <c r="V112" s="171"/>
      <c r="W112" s="174"/>
      <c r="X112" s="177"/>
      <c r="Y112" s="180"/>
      <c r="Z112" s="182"/>
      <c r="AA112" s="184"/>
      <c r="AB112" s="114"/>
      <c r="AC112" s="153"/>
      <c r="AD112" s="156"/>
      <c r="AE112" s="153"/>
      <c r="AF112" s="153"/>
      <c r="AG112" s="156"/>
      <c r="AH112" s="156"/>
      <c r="AI112" s="159"/>
      <c r="AJ112" s="162"/>
    </row>
    <row r="113" spans="1:36" ht="45.75" customHeight="1" x14ac:dyDescent="0.25">
      <c r="A113" s="232"/>
      <c r="B113" s="235"/>
      <c r="C113" s="194"/>
      <c r="D113" s="193"/>
      <c r="E113" s="194"/>
      <c r="F113" s="197"/>
      <c r="G113" s="199"/>
      <c r="H113" s="201"/>
      <c r="I113" s="184"/>
      <c r="J113" s="184"/>
      <c r="K113" s="164" t="str">
        <f>IF(AND(J111&gt;=5,J111&lt;=10),"BAJA",IF(AND(J111&gt;=15,J111&lt;=25),"MODERADA",IF(AND(J111&gt;=30,J111&lt;=50),"ALTA",IF(AND(J111&gt;=60,J111&lt;=100),"EXTREMA",""))))</f>
        <v>ALTA</v>
      </c>
      <c r="L113" s="206"/>
      <c r="M113" s="62" t="s">
        <v>3</v>
      </c>
      <c r="N113" s="74" t="s">
        <v>12</v>
      </c>
      <c r="O113" s="76" t="str">
        <f>IF(N113="SÍ",15,"0")</f>
        <v>0</v>
      </c>
      <c r="P113" s="184"/>
      <c r="Q113" s="210"/>
      <c r="R113" s="210"/>
      <c r="S113" s="213"/>
      <c r="T113" s="210"/>
      <c r="U113" s="213"/>
      <c r="V113" s="171"/>
      <c r="W113" s="174"/>
      <c r="X113" s="177"/>
      <c r="Y113" s="180"/>
      <c r="Z113" s="182"/>
      <c r="AA113" s="184"/>
      <c r="AB113" s="100" t="str">
        <f>IF(AND($AA111&gt;=5,$AA111&lt;=10),"BAJA",IF(AND($AA111&gt;=15,$AA111&lt;=25),"MODERADA",IF(AND($AA111&gt;=30,$AA111&lt;=50),"ALTA",IF(AND($AA111&gt;=60,$AA111&lt;=100),"EXTREMA",""))))</f>
        <v>BAJA</v>
      </c>
      <c r="AC113" s="153"/>
      <c r="AD113" s="156"/>
      <c r="AE113" s="153"/>
      <c r="AF113" s="153"/>
      <c r="AG113" s="156"/>
      <c r="AH113" s="156"/>
      <c r="AI113" s="159"/>
      <c r="AJ113" s="162"/>
    </row>
    <row r="114" spans="1:36" ht="39.75" customHeight="1" x14ac:dyDescent="0.25">
      <c r="A114" s="232"/>
      <c r="B114" s="235"/>
      <c r="C114" s="194"/>
      <c r="D114" s="193"/>
      <c r="E114" s="194"/>
      <c r="F114" s="197"/>
      <c r="G114" s="199"/>
      <c r="H114" s="201"/>
      <c r="I114" s="184"/>
      <c r="J114" s="184"/>
      <c r="K114" s="164"/>
      <c r="L114" s="206"/>
      <c r="M114" s="62" t="s">
        <v>4</v>
      </c>
      <c r="N114" s="74" t="s">
        <v>11</v>
      </c>
      <c r="O114" s="76">
        <f>IF(N114="SÍ",10,"0")</f>
        <v>10</v>
      </c>
      <c r="P114" s="184"/>
      <c r="Q114" s="210"/>
      <c r="R114" s="210"/>
      <c r="S114" s="213"/>
      <c r="T114" s="210"/>
      <c r="U114" s="213"/>
      <c r="V114" s="171"/>
      <c r="W114" s="174"/>
      <c r="X114" s="177"/>
      <c r="Y114" s="180"/>
      <c r="Z114" s="182"/>
      <c r="AA114" s="184"/>
      <c r="AB114" s="100"/>
      <c r="AC114" s="153"/>
      <c r="AD114" s="156"/>
      <c r="AE114" s="153"/>
      <c r="AF114" s="153"/>
      <c r="AG114" s="156"/>
      <c r="AH114" s="156"/>
      <c r="AI114" s="159"/>
      <c r="AJ114" s="162"/>
    </row>
    <row r="115" spans="1:36" ht="43.5" customHeight="1" x14ac:dyDescent="0.25">
      <c r="A115" s="232"/>
      <c r="B115" s="235"/>
      <c r="C115" s="194"/>
      <c r="D115" s="193"/>
      <c r="E115" s="194"/>
      <c r="F115" s="197"/>
      <c r="G115" s="199"/>
      <c r="H115" s="201"/>
      <c r="I115" s="184"/>
      <c r="J115" s="184"/>
      <c r="K115" s="164"/>
      <c r="L115" s="206"/>
      <c r="M115" s="60" t="s">
        <v>30</v>
      </c>
      <c r="N115" s="74" t="s">
        <v>11</v>
      </c>
      <c r="O115" s="76">
        <f>IF(N115="SÍ",15,"0")</f>
        <v>15</v>
      </c>
      <c r="P115" s="184"/>
      <c r="Q115" s="210"/>
      <c r="R115" s="210"/>
      <c r="S115" s="213"/>
      <c r="T115" s="210"/>
      <c r="U115" s="213"/>
      <c r="V115" s="171"/>
      <c r="W115" s="174"/>
      <c r="X115" s="177"/>
      <c r="Y115" s="180"/>
      <c r="Z115" s="182"/>
      <c r="AA115" s="184"/>
      <c r="AB115" s="100"/>
      <c r="AC115" s="153"/>
      <c r="AD115" s="156"/>
      <c r="AE115" s="153"/>
      <c r="AF115" s="153"/>
      <c r="AG115" s="156"/>
      <c r="AH115" s="156"/>
      <c r="AI115" s="159"/>
      <c r="AJ115" s="162"/>
    </row>
    <row r="116" spans="1:36" ht="51.75" customHeight="1" x14ac:dyDescent="0.25">
      <c r="A116" s="232"/>
      <c r="B116" s="235"/>
      <c r="C116" s="194"/>
      <c r="D116" s="193"/>
      <c r="E116" s="194"/>
      <c r="F116" s="197"/>
      <c r="G116" s="199"/>
      <c r="H116" s="201"/>
      <c r="I116" s="184"/>
      <c r="J116" s="184"/>
      <c r="K116" s="164"/>
      <c r="L116" s="206"/>
      <c r="M116" s="60" t="s">
        <v>106</v>
      </c>
      <c r="N116" s="74" t="s">
        <v>11</v>
      </c>
      <c r="O116" s="76">
        <f>IF(N116="SÍ",10,"0")</f>
        <v>10</v>
      </c>
      <c r="P116" s="184"/>
      <c r="Q116" s="210"/>
      <c r="R116" s="210"/>
      <c r="S116" s="213"/>
      <c r="T116" s="210"/>
      <c r="U116" s="213"/>
      <c r="V116" s="171"/>
      <c r="W116" s="174"/>
      <c r="X116" s="177"/>
      <c r="Y116" s="180"/>
      <c r="Z116" s="182"/>
      <c r="AA116" s="184"/>
      <c r="AB116" s="100"/>
      <c r="AC116" s="153"/>
      <c r="AD116" s="156"/>
      <c r="AE116" s="153"/>
      <c r="AF116" s="153"/>
      <c r="AG116" s="156"/>
      <c r="AH116" s="156"/>
      <c r="AI116" s="159"/>
      <c r="AJ116" s="162"/>
    </row>
    <row r="117" spans="1:36" ht="41.25" customHeight="1" thickBot="1" x14ac:dyDescent="0.3">
      <c r="A117" s="233"/>
      <c r="B117" s="236"/>
      <c r="C117" s="195"/>
      <c r="D117" s="196"/>
      <c r="E117" s="195"/>
      <c r="F117" s="198"/>
      <c r="G117" s="200"/>
      <c r="H117" s="202"/>
      <c r="I117" s="185"/>
      <c r="J117" s="185"/>
      <c r="K117" s="165"/>
      <c r="L117" s="207"/>
      <c r="M117" s="67" t="s">
        <v>29</v>
      </c>
      <c r="N117" s="80" t="s">
        <v>11</v>
      </c>
      <c r="O117" s="81">
        <f>IF(N117="SÍ",30,"0")</f>
        <v>30</v>
      </c>
      <c r="P117" s="185"/>
      <c r="Q117" s="211"/>
      <c r="R117" s="211"/>
      <c r="S117" s="214"/>
      <c r="T117" s="211"/>
      <c r="U117" s="214"/>
      <c r="V117" s="172"/>
      <c r="W117" s="175"/>
      <c r="X117" s="178"/>
      <c r="Y117" s="181"/>
      <c r="Z117" s="183"/>
      <c r="AA117" s="185"/>
      <c r="AB117" s="100"/>
      <c r="AC117" s="154"/>
      <c r="AD117" s="157"/>
      <c r="AE117" s="154"/>
      <c r="AF117" s="154"/>
      <c r="AG117" s="157"/>
      <c r="AH117" s="157"/>
      <c r="AI117" s="160"/>
      <c r="AJ117" s="163"/>
    </row>
    <row r="118" spans="1:36" ht="31.5" x14ac:dyDescent="0.25">
      <c r="A118" s="166" t="s">
        <v>189</v>
      </c>
      <c r="B118" s="166" t="s">
        <v>190</v>
      </c>
      <c r="C118" s="121" t="s">
        <v>191</v>
      </c>
      <c r="D118" s="121" t="s">
        <v>192</v>
      </c>
      <c r="E118" s="121" t="s">
        <v>193</v>
      </c>
      <c r="F118" s="124" t="s">
        <v>14</v>
      </c>
      <c r="G118" s="88" t="str">
        <f>IF(F118="(1) RARA VEZ","1", IF(F118="(2) IMPROBABLE","2",IF(F118="(3) POSIBLE","3",IF(F118="(4) PROBABLE","4",IF(F118="(5) CASI SEGURO","5","")))))</f>
        <v>2</v>
      </c>
      <c r="H118" s="126" t="s">
        <v>20</v>
      </c>
      <c r="I118" s="112" t="str">
        <f>IF(H118="(5) MODERADO","5", IF(H118="(10) MAYOR","10",IF(H118="(20) CATASTROFICO","20","")))</f>
        <v>10</v>
      </c>
      <c r="J118" s="128">
        <f>G118*I118</f>
        <v>20</v>
      </c>
      <c r="K118" s="129">
        <f>+J118</f>
        <v>20</v>
      </c>
      <c r="L118" s="130" t="s">
        <v>194</v>
      </c>
      <c r="M118" s="56" t="s">
        <v>6</v>
      </c>
      <c r="N118" s="57" t="s">
        <v>11</v>
      </c>
      <c r="O118" s="58">
        <f>IF(N118="SÍ",15,"0")</f>
        <v>15</v>
      </c>
      <c r="P118" s="132">
        <f>SUM(O118:O124)</f>
        <v>100</v>
      </c>
      <c r="Q118" s="133">
        <f>IF(AND($P118&gt;=0,$P118&lt;=50),0,IF(AND($P118&gt;50,$P118&lt;=75),1,IF(AND($P118&gt;75,$P118&lt;=100),2,"")))</f>
        <v>2</v>
      </c>
      <c r="R118" s="133">
        <f>$G118-$Q118</f>
        <v>0</v>
      </c>
      <c r="S118" s="135">
        <f>IF($R118&lt;=0,1,$R118)</f>
        <v>1</v>
      </c>
      <c r="T118" s="133">
        <f>$I118-$Q118</f>
        <v>8</v>
      </c>
      <c r="U118" s="135">
        <f>IF($T118=19,10,IF($T118=18,5,IF($T118=9,5,IF($T118=8,5,I118))))</f>
        <v>5</v>
      </c>
      <c r="V118" s="144" t="s">
        <v>8</v>
      </c>
      <c r="W118" s="146">
        <f>IF(AND($V118="PROBABILIDAD",$S118=1),$WWM$6,IF(AND($V118="PROBABILIDAD",$S118=2),$WWM$5,IF(AND($V118="PROBABILIDAD",$S118=3),$WWM$4,IF(AND($V118="PROBABILIDAD",$S118=4),$WWM$3,IF(AND($V118="PROBABILIDAD",$S118=5),$WWM$2,$F118)))))</f>
        <v>0</v>
      </c>
      <c r="X118" s="142">
        <f>IF($V118="PROBABILIDAD",$S118,$G118)</f>
        <v>1</v>
      </c>
      <c r="Y118" s="149" t="str">
        <f>IF(AND($V118="IMPACTO",$T118=18),$WWM$9,IF(AND($V118="IMPACTO",$T118=19),$WWN$9,IF(AND($V118="IMPACTO",$T118=20),$WWO$9,IF(AND($V118="IMPACTO",$T118&lt;10),$WWM$9,$H118))))</f>
        <v>(10) MAYOR</v>
      </c>
      <c r="Z118" s="111" t="str">
        <f>IF($V118="IMPACTO",$U118,$I118)</f>
        <v>10</v>
      </c>
      <c r="AA118" s="112">
        <f>$X118*$Z118</f>
        <v>10</v>
      </c>
      <c r="AB118" s="113">
        <f>$AA118</f>
        <v>10</v>
      </c>
      <c r="AC118" s="117" t="s">
        <v>195</v>
      </c>
      <c r="AD118" s="117" t="s">
        <v>196</v>
      </c>
      <c r="AE118" s="117" t="s">
        <v>195</v>
      </c>
      <c r="AF118" s="115" t="s">
        <v>197</v>
      </c>
      <c r="AG118" s="89"/>
      <c r="AH118" s="91"/>
      <c r="AI118" s="93" t="s">
        <v>198</v>
      </c>
      <c r="AJ118" s="96"/>
    </row>
    <row r="119" spans="1:36" ht="47.25" customHeight="1" x14ac:dyDescent="0.25">
      <c r="A119" s="167"/>
      <c r="B119" s="167"/>
      <c r="C119" s="122"/>
      <c r="D119" s="121"/>
      <c r="E119" s="121"/>
      <c r="F119" s="124"/>
      <c r="G119" s="88"/>
      <c r="H119" s="126"/>
      <c r="I119" s="112"/>
      <c r="J119" s="128"/>
      <c r="K119" s="129"/>
      <c r="L119" s="169"/>
      <c r="M119" s="60" t="s">
        <v>7</v>
      </c>
      <c r="N119" s="57" t="s">
        <v>11</v>
      </c>
      <c r="O119" s="61">
        <f>IF(N119="SÍ",5,"0")</f>
        <v>5</v>
      </c>
      <c r="P119" s="128"/>
      <c r="Q119" s="134"/>
      <c r="R119" s="134"/>
      <c r="S119" s="136"/>
      <c r="T119" s="134"/>
      <c r="U119" s="136"/>
      <c r="V119" s="145"/>
      <c r="W119" s="147"/>
      <c r="X119" s="107"/>
      <c r="Y119" s="150"/>
      <c r="Z119" s="111"/>
      <c r="AA119" s="112"/>
      <c r="AB119" s="114"/>
      <c r="AC119" s="118"/>
      <c r="AD119" s="118"/>
      <c r="AE119" s="118"/>
      <c r="AF119" s="116"/>
      <c r="AG119" s="90"/>
      <c r="AH119" s="120"/>
      <c r="AI119" s="94"/>
      <c r="AJ119" s="97"/>
    </row>
    <row r="120" spans="1:36" ht="15.75" x14ac:dyDescent="0.25">
      <c r="A120" s="167"/>
      <c r="B120" s="167"/>
      <c r="C120" s="122"/>
      <c r="D120" s="121"/>
      <c r="E120" s="121"/>
      <c r="F120" s="124"/>
      <c r="G120" s="88"/>
      <c r="H120" s="126"/>
      <c r="I120" s="112"/>
      <c r="J120" s="128"/>
      <c r="K120" s="98" t="str">
        <f>IF(AND(J118&gt;=5,J118&lt;=10),"BAJA",IF(AND(J118&gt;=15,J118&lt;=25),"MODERADA",IF(AND(J118&gt;=30,J118&lt;=50),"ALTA",IF(AND(J118&gt;=60,J118&lt;=100),"EXTREMA",""))))</f>
        <v>MODERADA</v>
      </c>
      <c r="L120" s="169"/>
      <c r="M120" s="62" t="s">
        <v>3</v>
      </c>
      <c r="N120" s="57" t="s">
        <v>11</v>
      </c>
      <c r="O120" s="61">
        <f>IF(N120="SÍ",15,"0")</f>
        <v>15</v>
      </c>
      <c r="P120" s="128"/>
      <c r="Q120" s="134"/>
      <c r="R120" s="134"/>
      <c r="S120" s="136"/>
      <c r="T120" s="134"/>
      <c r="U120" s="136"/>
      <c r="V120" s="145"/>
      <c r="W120" s="147"/>
      <c r="X120" s="107"/>
      <c r="Y120" s="150"/>
      <c r="Z120" s="111"/>
      <c r="AA120" s="112"/>
      <c r="AB120" s="100" t="str">
        <f>IF(AND($AA118&gt;=5,$AA118&lt;=10),"BAJA",IF(AND($AA118&gt;=15,$AA118&lt;=25),"MODERADA",IF(AND($AA118&gt;=30,$AA118&lt;=50),"ALTA",IF(AND($AA118&gt;=60,$AA118&lt;=100),"EXTREMA",""))))</f>
        <v>BAJA</v>
      </c>
      <c r="AC120" s="118"/>
      <c r="AD120" s="118"/>
      <c r="AE120" s="118"/>
      <c r="AF120" s="116"/>
      <c r="AG120" s="90"/>
      <c r="AH120" s="120"/>
      <c r="AI120" s="94"/>
      <c r="AJ120" s="97"/>
    </row>
    <row r="121" spans="1:36" ht="15.75" x14ac:dyDescent="0.25">
      <c r="A121" s="167"/>
      <c r="B121" s="167"/>
      <c r="C121" s="122"/>
      <c r="D121" s="121"/>
      <c r="E121" s="121"/>
      <c r="F121" s="124"/>
      <c r="G121" s="88"/>
      <c r="H121" s="126"/>
      <c r="I121" s="112"/>
      <c r="J121" s="128"/>
      <c r="K121" s="98"/>
      <c r="L121" s="169"/>
      <c r="M121" s="62" t="s">
        <v>4</v>
      </c>
      <c r="N121" s="57" t="s">
        <v>11</v>
      </c>
      <c r="O121" s="61">
        <f>IF(N121="SÍ",10,"0")</f>
        <v>10</v>
      </c>
      <c r="P121" s="128"/>
      <c r="Q121" s="134"/>
      <c r="R121" s="134"/>
      <c r="S121" s="136"/>
      <c r="T121" s="134"/>
      <c r="U121" s="136"/>
      <c r="V121" s="145"/>
      <c r="W121" s="147"/>
      <c r="X121" s="107"/>
      <c r="Y121" s="150"/>
      <c r="Z121" s="111"/>
      <c r="AA121" s="112"/>
      <c r="AB121" s="100"/>
      <c r="AC121" s="118"/>
      <c r="AD121" s="118"/>
      <c r="AE121" s="118"/>
      <c r="AF121" s="116"/>
      <c r="AG121" s="90"/>
      <c r="AH121" s="120"/>
      <c r="AI121" s="94"/>
      <c r="AJ121" s="97"/>
    </row>
    <row r="122" spans="1:36" ht="31.5" x14ac:dyDescent="0.25">
      <c r="A122" s="167"/>
      <c r="B122" s="167"/>
      <c r="C122" s="122"/>
      <c r="D122" s="121"/>
      <c r="E122" s="121"/>
      <c r="F122" s="124"/>
      <c r="G122" s="88"/>
      <c r="H122" s="126"/>
      <c r="I122" s="112"/>
      <c r="J122" s="128"/>
      <c r="K122" s="98"/>
      <c r="L122" s="169"/>
      <c r="M122" s="60" t="s">
        <v>30</v>
      </c>
      <c r="N122" s="57" t="s">
        <v>11</v>
      </c>
      <c r="O122" s="61">
        <f>IF(N122="SÍ",15,"0")</f>
        <v>15</v>
      </c>
      <c r="P122" s="128"/>
      <c r="Q122" s="134"/>
      <c r="R122" s="134"/>
      <c r="S122" s="136"/>
      <c r="T122" s="134"/>
      <c r="U122" s="136"/>
      <c r="V122" s="145"/>
      <c r="W122" s="147"/>
      <c r="X122" s="107"/>
      <c r="Y122" s="150"/>
      <c r="Z122" s="111"/>
      <c r="AA122" s="112"/>
      <c r="AB122" s="100"/>
      <c r="AC122" s="118"/>
      <c r="AD122" s="118"/>
      <c r="AE122" s="118"/>
      <c r="AF122" s="116"/>
      <c r="AG122" s="90"/>
      <c r="AH122" s="120"/>
      <c r="AI122" s="94"/>
      <c r="AJ122" s="97"/>
    </row>
    <row r="123" spans="1:36" ht="31.5" x14ac:dyDescent="0.25">
      <c r="A123" s="167"/>
      <c r="B123" s="167"/>
      <c r="C123" s="122"/>
      <c r="D123" s="121"/>
      <c r="E123" s="121"/>
      <c r="F123" s="124"/>
      <c r="G123" s="88"/>
      <c r="H123" s="126"/>
      <c r="I123" s="112"/>
      <c r="J123" s="128"/>
      <c r="K123" s="98"/>
      <c r="L123" s="169"/>
      <c r="M123" s="60" t="s">
        <v>106</v>
      </c>
      <c r="N123" s="57" t="s">
        <v>11</v>
      </c>
      <c r="O123" s="61">
        <f>IF(N123="SÍ",10,"0")</f>
        <v>10</v>
      </c>
      <c r="P123" s="128"/>
      <c r="Q123" s="134"/>
      <c r="R123" s="134"/>
      <c r="S123" s="136"/>
      <c r="T123" s="134"/>
      <c r="U123" s="136"/>
      <c r="V123" s="145"/>
      <c r="W123" s="147"/>
      <c r="X123" s="107"/>
      <c r="Y123" s="150"/>
      <c r="Z123" s="111"/>
      <c r="AA123" s="112"/>
      <c r="AB123" s="100"/>
      <c r="AC123" s="118"/>
      <c r="AD123" s="118"/>
      <c r="AE123" s="118"/>
      <c r="AF123" s="116"/>
      <c r="AG123" s="90"/>
      <c r="AH123" s="120"/>
      <c r="AI123" s="94"/>
      <c r="AJ123" s="97"/>
    </row>
    <row r="124" spans="1:36" ht="31.5" x14ac:dyDescent="0.25">
      <c r="A124" s="167"/>
      <c r="B124" s="167"/>
      <c r="C124" s="123"/>
      <c r="D124" s="117"/>
      <c r="E124" s="117"/>
      <c r="F124" s="125"/>
      <c r="G124" s="96"/>
      <c r="H124" s="127"/>
      <c r="I124" s="112"/>
      <c r="J124" s="128"/>
      <c r="K124" s="99"/>
      <c r="L124" s="169"/>
      <c r="M124" s="63" t="s">
        <v>29</v>
      </c>
      <c r="N124" s="57" t="s">
        <v>11</v>
      </c>
      <c r="O124" s="61">
        <f>IF(N124="SÍ",30,"0")</f>
        <v>30</v>
      </c>
      <c r="P124" s="128"/>
      <c r="Q124" s="134"/>
      <c r="R124" s="134"/>
      <c r="S124" s="136"/>
      <c r="T124" s="134"/>
      <c r="U124" s="136"/>
      <c r="V124" s="145"/>
      <c r="W124" s="148"/>
      <c r="X124" s="143"/>
      <c r="Y124" s="151"/>
      <c r="Z124" s="111"/>
      <c r="AA124" s="112"/>
      <c r="AB124" s="101"/>
      <c r="AC124" s="119"/>
      <c r="AD124" s="119"/>
      <c r="AE124" s="119"/>
      <c r="AF124" s="116"/>
      <c r="AG124" s="90"/>
      <c r="AH124" s="120"/>
      <c r="AI124" s="95"/>
      <c r="AJ124" s="97"/>
    </row>
    <row r="125" spans="1:36" ht="31.5" x14ac:dyDescent="0.25">
      <c r="A125" s="167"/>
      <c r="B125" s="167"/>
      <c r="C125" s="121" t="s">
        <v>199</v>
      </c>
      <c r="D125" s="121" t="s">
        <v>200</v>
      </c>
      <c r="E125" s="121" t="s">
        <v>201</v>
      </c>
      <c r="F125" s="124" t="s">
        <v>14</v>
      </c>
      <c r="G125" s="88" t="str">
        <f>IF(F125="(1) RARA VEZ","1", IF(F125="(2) IMPROBABLE","2",IF(F125="(3) POSIBLE","3",IF(F125="(4) PROBABLE","4",IF(F125="(5) CASI SEGURO","5","")))))</f>
        <v>2</v>
      </c>
      <c r="H125" s="126" t="s">
        <v>20</v>
      </c>
      <c r="I125" s="112" t="str">
        <f>IF(H125="(5) MODERADO","5", IF(H125="(10) MAYOR","10",IF(H125="(20) CATASTROFICO","20","")))</f>
        <v>10</v>
      </c>
      <c r="J125" s="128">
        <f>G125*I125</f>
        <v>20</v>
      </c>
      <c r="K125" s="129">
        <f>+J125</f>
        <v>20</v>
      </c>
      <c r="L125" s="130" t="s">
        <v>202</v>
      </c>
      <c r="M125" s="56" t="s">
        <v>6</v>
      </c>
      <c r="N125" s="57" t="s">
        <v>11</v>
      </c>
      <c r="O125" s="58">
        <f>IF(N125="SÍ",15,"0")</f>
        <v>15</v>
      </c>
      <c r="P125" s="132">
        <f>SUM(O125:O131)</f>
        <v>100</v>
      </c>
      <c r="Q125" s="133">
        <f>IF(AND($P125&gt;=0,$P125&lt;=50),0,IF(AND($P125&gt;50,$P125&lt;=75),1,IF(AND($P125&gt;75,$P125&lt;=100),2,"")))</f>
        <v>2</v>
      </c>
      <c r="R125" s="133">
        <f>$G125-$Q125</f>
        <v>0</v>
      </c>
      <c r="S125" s="135">
        <f>IF($R125&lt;=0,1,$R125)</f>
        <v>1</v>
      </c>
      <c r="T125" s="133">
        <f>$I125-$Q125</f>
        <v>8</v>
      </c>
      <c r="U125" s="135">
        <f>IF($T125=19,10,IF($T125=18,5,IF($T125=9,5,IF($T125=8,5,I125))))</f>
        <v>5</v>
      </c>
      <c r="V125" s="137" t="s">
        <v>9</v>
      </c>
      <c r="W125" s="139" t="e">
        <f ca="1">IF(AND($V125="PROBABILIDAD",$S125=1),H125,IF(AND($V125="PROBABILIDAD",$S125=2),$WWM$5,AC125(AND($V125="PROBABILIDAD",$S125=3),$WWM$4,IF(AND($V125="PROBABILIDAD",$S125=4),$WWM$3,IF(AND($V125="PROBABILIDAD",$S125=5),$WWM$2,$F125)))))</f>
        <v>#REF!</v>
      </c>
      <c r="X125" s="142" t="str">
        <f>IF($V125="PROBABILIDAD",$S125,$G125)</f>
        <v>2</v>
      </c>
      <c r="Y125" s="108">
        <f>IF(AND($V125="IMPACTO",$T125=18),$WWM$9,IF(AND($V125="IMPACTO",$T125=19),$WWN$9,IF(AND($V125="IMPACTO",$T125=20),$WWO$9,IF(AND($V125="IMPACTO",$T125&lt;10),$WWM$9,$H125))))</f>
        <v>0</v>
      </c>
      <c r="Z125" s="111">
        <f>IF($V125="IMPACTO",$U125,$I125)</f>
        <v>5</v>
      </c>
      <c r="AA125" s="112">
        <f>$X125*$Z125</f>
        <v>10</v>
      </c>
      <c r="AB125" s="113">
        <f>$AA125</f>
        <v>10</v>
      </c>
      <c r="AC125" s="115" t="s">
        <v>203</v>
      </c>
      <c r="AD125" s="117" t="s">
        <v>196</v>
      </c>
      <c r="AE125" s="115" t="s">
        <v>202</v>
      </c>
      <c r="AF125" s="115" t="s">
        <v>204</v>
      </c>
      <c r="AG125" s="89"/>
      <c r="AH125" s="91"/>
      <c r="AI125" s="93" t="s">
        <v>198</v>
      </c>
      <c r="AJ125" s="96"/>
    </row>
    <row r="126" spans="1:36" ht="47.25" customHeight="1" x14ac:dyDescent="0.25">
      <c r="A126" s="167"/>
      <c r="B126" s="167"/>
      <c r="C126" s="122"/>
      <c r="D126" s="121"/>
      <c r="E126" s="121"/>
      <c r="F126" s="124"/>
      <c r="G126" s="88"/>
      <c r="H126" s="126"/>
      <c r="I126" s="112"/>
      <c r="J126" s="128"/>
      <c r="K126" s="129"/>
      <c r="L126" s="131"/>
      <c r="M126" s="60" t="s">
        <v>7</v>
      </c>
      <c r="N126" s="57" t="s">
        <v>11</v>
      </c>
      <c r="O126" s="61">
        <f>IF(N126="SÍ",5,"0")</f>
        <v>5</v>
      </c>
      <c r="P126" s="128"/>
      <c r="Q126" s="134"/>
      <c r="R126" s="134"/>
      <c r="S126" s="136"/>
      <c r="T126" s="134"/>
      <c r="U126" s="136"/>
      <c r="V126" s="138"/>
      <c r="W126" s="140"/>
      <c r="X126" s="107"/>
      <c r="Y126" s="109"/>
      <c r="Z126" s="111"/>
      <c r="AA126" s="112"/>
      <c r="AB126" s="114"/>
      <c r="AC126" s="116"/>
      <c r="AD126" s="118"/>
      <c r="AE126" s="116"/>
      <c r="AF126" s="116"/>
      <c r="AG126" s="90"/>
      <c r="AH126" s="120"/>
      <c r="AI126" s="94"/>
      <c r="AJ126" s="97"/>
    </row>
    <row r="127" spans="1:36" ht="15.75" x14ac:dyDescent="0.25">
      <c r="A127" s="167"/>
      <c r="B127" s="167"/>
      <c r="C127" s="122"/>
      <c r="D127" s="121"/>
      <c r="E127" s="121"/>
      <c r="F127" s="124"/>
      <c r="G127" s="88"/>
      <c r="H127" s="126"/>
      <c r="I127" s="112"/>
      <c r="J127" s="128"/>
      <c r="K127" s="98" t="str">
        <f>IF(AND(J125&gt;=5,J125&lt;=10),"BAJA",IF(AND(J125&gt;=15,J125&lt;=25),"MODERADA",IF(AND(J125&gt;=30,J125&lt;=50),"ALTA",IF(AND(J125&gt;=60,J125&lt;=100),"EXTREMA",""))))</f>
        <v>MODERADA</v>
      </c>
      <c r="L127" s="131"/>
      <c r="M127" s="62" t="s">
        <v>3</v>
      </c>
      <c r="N127" s="57" t="s">
        <v>11</v>
      </c>
      <c r="O127" s="61">
        <f>IF(N127="SÍ",15,"0")</f>
        <v>15</v>
      </c>
      <c r="P127" s="128"/>
      <c r="Q127" s="134"/>
      <c r="R127" s="134"/>
      <c r="S127" s="136"/>
      <c r="T127" s="134"/>
      <c r="U127" s="136"/>
      <c r="V127" s="138"/>
      <c r="W127" s="140"/>
      <c r="X127" s="107"/>
      <c r="Y127" s="109"/>
      <c r="Z127" s="111"/>
      <c r="AA127" s="112"/>
      <c r="AB127" s="100" t="str">
        <f>IF(AND($AA125&gt;=5,$AA125&lt;=10),"BAJA",IF(AND($AA125&gt;=15,$AA125&lt;=25),"MODERADA",IF(AND($AA125&gt;=30,$AA125&lt;=50),"ALTA",IF(AND($AA125&gt;=60,$AA125&lt;=100),"EXTREMA",""))))</f>
        <v>BAJA</v>
      </c>
      <c r="AC127" s="116"/>
      <c r="AD127" s="118"/>
      <c r="AE127" s="116"/>
      <c r="AF127" s="116"/>
      <c r="AG127" s="90"/>
      <c r="AH127" s="120"/>
      <c r="AI127" s="94"/>
      <c r="AJ127" s="97"/>
    </row>
    <row r="128" spans="1:36" ht="15.75" x14ac:dyDescent="0.25">
      <c r="A128" s="167"/>
      <c r="B128" s="167"/>
      <c r="C128" s="122"/>
      <c r="D128" s="121"/>
      <c r="E128" s="121"/>
      <c r="F128" s="124"/>
      <c r="G128" s="88"/>
      <c r="H128" s="126"/>
      <c r="I128" s="112"/>
      <c r="J128" s="128"/>
      <c r="K128" s="98"/>
      <c r="L128" s="131"/>
      <c r="M128" s="62" t="s">
        <v>4</v>
      </c>
      <c r="N128" s="57" t="s">
        <v>11</v>
      </c>
      <c r="O128" s="61">
        <f>IF(N128="SÍ",10,"0")</f>
        <v>10</v>
      </c>
      <c r="P128" s="128"/>
      <c r="Q128" s="134"/>
      <c r="R128" s="134"/>
      <c r="S128" s="136"/>
      <c r="T128" s="134"/>
      <c r="U128" s="136"/>
      <c r="V128" s="138"/>
      <c r="W128" s="140"/>
      <c r="X128" s="107"/>
      <c r="Y128" s="109"/>
      <c r="Z128" s="111"/>
      <c r="AA128" s="112"/>
      <c r="AB128" s="100"/>
      <c r="AC128" s="116"/>
      <c r="AD128" s="118"/>
      <c r="AE128" s="116"/>
      <c r="AF128" s="116"/>
      <c r="AG128" s="90"/>
      <c r="AH128" s="120"/>
      <c r="AI128" s="94"/>
      <c r="AJ128" s="97"/>
    </row>
    <row r="129" spans="1:36" ht="31.5" x14ac:dyDescent="0.25">
      <c r="A129" s="167"/>
      <c r="B129" s="167"/>
      <c r="C129" s="122"/>
      <c r="D129" s="121"/>
      <c r="E129" s="121"/>
      <c r="F129" s="124"/>
      <c r="G129" s="88"/>
      <c r="H129" s="126"/>
      <c r="I129" s="112"/>
      <c r="J129" s="128"/>
      <c r="K129" s="98"/>
      <c r="L129" s="131"/>
      <c r="M129" s="60" t="s">
        <v>30</v>
      </c>
      <c r="N129" s="57" t="s">
        <v>11</v>
      </c>
      <c r="O129" s="61">
        <f>IF(N129="SÍ",15,"0")</f>
        <v>15</v>
      </c>
      <c r="P129" s="128"/>
      <c r="Q129" s="134"/>
      <c r="R129" s="134"/>
      <c r="S129" s="136"/>
      <c r="T129" s="134"/>
      <c r="U129" s="136"/>
      <c r="V129" s="138"/>
      <c r="W129" s="140"/>
      <c r="X129" s="107"/>
      <c r="Y129" s="109"/>
      <c r="Z129" s="111"/>
      <c r="AA129" s="112"/>
      <c r="AB129" s="100"/>
      <c r="AC129" s="116"/>
      <c r="AD129" s="118"/>
      <c r="AE129" s="116"/>
      <c r="AF129" s="116"/>
      <c r="AG129" s="90"/>
      <c r="AH129" s="120"/>
      <c r="AI129" s="94"/>
      <c r="AJ129" s="97"/>
    </row>
    <row r="130" spans="1:36" ht="31.5" x14ac:dyDescent="0.25">
      <c r="A130" s="167"/>
      <c r="B130" s="167"/>
      <c r="C130" s="122"/>
      <c r="D130" s="121"/>
      <c r="E130" s="121"/>
      <c r="F130" s="124"/>
      <c r="G130" s="88"/>
      <c r="H130" s="126"/>
      <c r="I130" s="112"/>
      <c r="J130" s="128"/>
      <c r="K130" s="98"/>
      <c r="L130" s="131"/>
      <c r="M130" s="60" t="s">
        <v>106</v>
      </c>
      <c r="N130" s="57" t="s">
        <v>11</v>
      </c>
      <c r="O130" s="61">
        <f>IF(N130="SÍ",10,"0")</f>
        <v>10</v>
      </c>
      <c r="P130" s="128"/>
      <c r="Q130" s="134"/>
      <c r="R130" s="134"/>
      <c r="S130" s="136"/>
      <c r="T130" s="134"/>
      <c r="U130" s="136"/>
      <c r="V130" s="138"/>
      <c r="W130" s="140"/>
      <c r="X130" s="107"/>
      <c r="Y130" s="109"/>
      <c r="Z130" s="111"/>
      <c r="AA130" s="112"/>
      <c r="AB130" s="100"/>
      <c r="AC130" s="116"/>
      <c r="AD130" s="118"/>
      <c r="AE130" s="116"/>
      <c r="AF130" s="116"/>
      <c r="AG130" s="90"/>
      <c r="AH130" s="120"/>
      <c r="AI130" s="94"/>
      <c r="AJ130" s="97"/>
    </row>
    <row r="131" spans="1:36" ht="31.5" x14ac:dyDescent="0.25">
      <c r="A131" s="167"/>
      <c r="B131" s="167"/>
      <c r="C131" s="123"/>
      <c r="D131" s="117"/>
      <c r="E131" s="117"/>
      <c r="F131" s="125"/>
      <c r="G131" s="96"/>
      <c r="H131" s="127"/>
      <c r="I131" s="112"/>
      <c r="J131" s="128"/>
      <c r="K131" s="99"/>
      <c r="L131" s="131"/>
      <c r="M131" s="63" t="s">
        <v>29</v>
      </c>
      <c r="N131" s="57" t="s">
        <v>11</v>
      </c>
      <c r="O131" s="61">
        <f>IF(N131="SÍ",30,"0")</f>
        <v>30</v>
      </c>
      <c r="P131" s="128"/>
      <c r="Q131" s="134"/>
      <c r="R131" s="134"/>
      <c r="S131" s="136"/>
      <c r="T131" s="134"/>
      <c r="U131" s="136"/>
      <c r="V131" s="138"/>
      <c r="W131" s="141"/>
      <c r="X131" s="143"/>
      <c r="Y131" s="110"/>
      <c r="Z131" s="111"/>
      <c r="AA131" s="112"/>
      <c r="AB131" s="101"/>
      <c r="AC131" s="116"/>
      <c r="AD131" s="119"/>
      <c r="AE131" s="116"/>
      <c r="AF131" s="116"/>
      <c r="AG131" s="90"/>
      <c r="AH131" s="120"/>
      <c r="AI131" s="95"/>
      <c r="AJ131" s="97"/>
    </row>
    <row r="132" spans="1:36" ht="31.5" x14ac:dyDescent="0.25">
      <c r="A132" s="167"/>
      <c r="B132" s="167"/>
      <c r="C132" s="121" t="s">
        <v>205</v>
      </c>
      <c r="D132" s="121" t="s">
        <v>206</v>
      </c>
      <c r="E132" s="121" t="s">
        <v>207</v>
      </c>
      <c r="F132" s="124" t="s">
        <v>14</v>
      </c>
      <c r="G132" s="88" t="str">
        <f>IF(F132="(1) RARA VEZ","1", IF(F132="(2) IMPROBABLE","2",IF(F132="(3) POSIBLE","3",IF(F132="(4) PROBABLE","4",IF(F132="(5) CASI SEGURO","5","")))))</f>
        <v>2</v>
      </c>
      <c r="H132" s="126" t="s">
        <v>20</v>
      </c>
      <c r="I132" s="112" t="str">
        <f>IF(H132="(5) MODERADO","5", IF(H132="(10) MAYOR","10",IF(H132="(20) CATASTROFICO","20","")))</f>
        <v>10</v>
      </c>
      <c r="J132" s="128">
        <f>G132*I132</f>
        <v>20</v>
      </c>
      <c r="K132" s="129">
        <f>+J132</f>
        <v>20</v>
      </c>
      <c r="L132" s="130" t="s">
        <v>208</v>
      </c>
      <c r="M132" s="56" t="s">
        <v>6</v>
      </c>
      <c r="N132" s="57" t="s">
        <v>11</v>
      </c>
      <c r="O132" s="58">
        <f>IF(N132="SÍ",15,"0")</f>
        <v>15</v>
      </c>
      <c r="P132" s="132">
        <f>SUM(O132:O138)</f>
        <v>100</v>
      </c>
      <c r="Q132" s="133">
        <f>IF(AND($P132&gt;=0,$P132&lt;=50),0,IF(AND($P132&gt;50,$P132&lt;=75),1,IF(AND($P132&gt;75,$P132&lt;=100),2,"")))</f>
        <v>2</v>
      </c>
      <c r="R132" s="133">
        <f>$G132-$Q132</f>
        <v>0</v>
      </c>
      <c r="S132" s="135">
        <f>IF($R132&lt;=0,1,$R132)</f>
        <v>1</v>
      </c>
      <c r="T132" s="133">
        <f>$I132-$Q132</f>
        <v>8</v>
      </c>
      <c r="U132" s="135">
        <f>IF($T132=19,10,IF($T132=18,5,IF($T132=9,5,IF($T132=8,5,I132))))</f>
        <v>5</v>
      </c>
      <c r="V132" s="137" t="s">
        <v>9</v>
      </c>
      <c r="W132" s="139" t="str">
        <f>IF(AND($V132="PROBABILIDAD",$S132=1),$WWM$6,IF(AND($V132="PROBABILIDAD",$S132=2),$WWM$5,IF(AND($V132="PROBABILIDAD",$S132=3),$WWM$4,IF(AND($V132="PROBABILIDAD",$S132=4),$WWM$3,IF(AND($V132="PROBABILIDAD",$S132=5),$WWM$2,$F132)))))</f>
        <v>(2) IMPROBABLE</v>
      </c>
      <c r="X132" s="107" t="str">
        <f>IF($V132="PROBABILIDAD",$S132,$G132)</f>
        <v>2</v>
      </c>
      <c r="Y132" s="108">
        <f>IF(AND($V132="IMPACTO",$T132=18),$WWM$9,IF(AND($V132="IMPACTO",$T132=19),$WWN$9,IF(AND($V132="IMPACTO",$T132=20),$WWO$9,IF(AND($V132="IMPACTO",$T132&lt;10),$WWM$9,$H132))))</f>
        <v>0</v>
      </c>
      <c r="Z132" s="111">
        <f>IF($V132="IMPACTO",$U132,$I132)</f>
        <v>5</v>
      </c>
      <c r="AA132" s="112">
        <f>$X132*$Z132</f>
        <v>10</v>
      </c>
      <c r="AB132" s="113">
        <f>$AA132</f>
        <v>10</v>
      </c>
      <c r="AC132" s="115" t="s">
        <v>209</v>
      </c>
      <c r="AD132" s="117" t="s">
        <v>196</v>
      </c>
      <c r="AE132" s="115" t="s">
        <v>209</v>
      </c>
      <c r="AF132" s="115" t="s">
        <v>210</v>
      </c>
      <c r="AG132" s="89"/>
      <c r="AH132" s="91"/>
      <c r="AI132" s="93" t="s">
        <v>198</v>
      </c>
      <c r="AJ132" s="96"/>
    </row>
    <row r="133" spans="1:36" ht="47.25" customHeight="1" x14ac:dyDescent="0.25">
      <c r="A133" s="167"/>
      <c r="B133" s="167"/>
      <c r="C133" s="122"/>
      <c r="D133" s="121"/>
      <c r="E133" s="121"/>
      <c r="F133" s="124"/>
      <c r="G133" s="88"/>
      <c r="H133" s="126"/>
      <c r="I133" s="112"/>
      <c r="J133" s="128"/>
      <c r="K133" s="129"/>
      <c r="L133" s="131"/>
      <c r="M133" s="60" t="s">
        <v>7</v>
      </c>
      <c r="N133" s="57" t="s">
        <v>11</v>
      </c>
      <c r="O133" s="61">
        <f>IF(N133="SÍ",5,"0")</f>
        <v>5</v>
      </c>
      <c r="P133" s="128"/>
      <c r="Q133" s="134"/>
      <c r="R133" s="134"/>
      <c r="S133" s="136"/>
      <c r="T133" s="134"/>
      <c r="U133" s="136"/>
      <c r="V133" s="138"/>
      <c r="W133" s="140"/>
      <c r="X133" s="107"/>
      <c r="Y133" s="109"/>
      <c r="Z133" s="111"/>
      <c r="AA133" s="112"/>
      <c r="AB133" s="114"/>
      <c r="AC133" s="116"/>
      <c r="AD133" s="118"/>
      <c r="AE133" s="116"/>
      <c r="AF133" s="116"/>
      <c r="AG133" s="90"/>
      <c r="AH133" s="92"/>
      <c r="AI133" s="94"/>
      <c r="AJ133" s="97"/>
    </row>
    <row r="134" spans="1:36" ht="15.75" x14ac:dyDescent="0.25">
      <c r="A134" s="167"/>
      <c r="B134" s="167"/>
      <c r="C134" s="122"/>
      <c r="D134" s="121"/>
      <c r="E134" s="121"/>
      <c r="F134" s="124"/>
      <c r="G134" s="88"/>
      <c r="H134" s="126"/>
      <c r="I134" s="112"/>
      <c r="J134" s="128"/>
      <c r="K134" s="98" t="str">
        <f>IF(AND(J132&gt;=5,J132&lt;=10),"BAJA",IF(AND(J132&gt;=15,J132&lt;=25),"MODERADA",IF(AND(J132&gt;=30,J132&lt;=50),"ALTA",IF(AND(J132&gt;=60,J132&lt;=100),"EXTREMA",""))))</f>
        <v>MODERADA</v>
      </c>
      <c r="L134" s="131"/>
      <c r="M134" s="62" t="s">
        <v>3</v>
      </c>
      <c r="N134" s="57" t="s">
        <v>11</v>
      </c>
      <c r="O134" s="61">
        <f>IF(N134="SÍ",15,"0")</f>
        <v>15</v>
      </c>
      <c r="P134" s="128"/>
      <c r="Q134" s="134"/>
      <c r="R134" s="134"/>
      <c r="S134" s="136"/>
      <c r="T134" s="134"/>
      <c r="U134" s="136"/>
      <c r="V134" s="138"/>
      <c r="W134" s="140"/>
      <c r="X134" s="107"/>
      <c r="Y134" s="109"/>
      <c r="Z134" s="111"/>
      <c r="AA134" s="112"/>
      <c r="AB134" s="100" t="str">
        <f>IF(AND($AA132&gt;=5,$AA132&lt;=10),"BAJA",IF(AND($AA132&gt;=15,$AA132&lt;=25),"MODERADA",IF(AND($AA132&gt;=30,$AA132&lt;=50),"ALTA",IF(AND($AA132&gt;=60,$AA132&lt;=100),"EXTREMA",""))))</f>
        <v>BAJA</v>
      </c>
      <c r="AC134" s="116"/>
      <c r="AD134" s="118"/>
      <c r="AE134" s="116"/>
      <c r="AF134" s="116"/>
      <c r="AG134" s="90"/>
      <c r="AH134" s="92"/>
      <c r="AI134" s="94"/>
      <c r="AJ134" s="97"/>
    </row>
    <row r="135" spans="1:36" ht="15.75" x14ac:dyDescent="0.25">
      <c r="A135" s="167"/>
      <c r="B135" s="167"/>
      <c r="C135" s="122"/>
      <c r="D135" s="121"/>
      <c r="E135" s="121"/>
      <c r="F135" s="124"/>
      <c r="G135" s="88"/>
      <c r="H135" s="126"/>
      <c r="I135" s="112"/>
      <c r="J135" s="128"/>
      <c r="K135" s="98"/>
      <c r="L135" s="131"/>
      <c r="M135" s="62" t="s">
        <v>4</v>
      </c>
      <c r="N135" s="57" t="s">
        <v>11</v>
      </c>
      <c r="O135" s="61">
        <f>IF(N135="SÍ",10,"0")</f>
        <v>10</v>
      </c>
      <c r="P135" s="128"/>
      <c r="Q135" s="134"/>
      <c r="R135" s="134"/>
      <c r="S135" s="136"/>
      <c r="T135" s="134"/>
      <c r="U135" s="136"/>
      <c r="V135" s="138"/>
      <c r="W135" s="140"/>
      <c r="X135" s="107"/>
      <c r="Y135" s="109"/>
      <c r="Z135" s="111"/>
      <c r="AA135" s="112"/>
      <c r="AB135" s="100"/>
      <c r="AC135" s="116"/>
      <c r="AD135" s="118"/>
      <c r="AE135" s="116"/>
      <c r="AF135" s="116"/>
      <c r="AG135" s="90"/>
      <c r="AH135" s="92"/>
      <c r="AI135" s="94"/>
      <c r="AJ135" s="97"/>
    </row>
    <row r="136" spans="1:36" ht="31.5" x14ac:dyDescent="0.25">
      <c r="A136" s="167"/>
      <c r="B136" s="167"/>
      <c r="C136" s="122"/>
      <c r="D136" s="121"/>
      <c r="E136" s="121"/>
      <c r="F136" s="124"/>
      <c r="G136" s="88"/>
      <c r="H136" s="126"/>
      <c r="I136" s="112"/>
      <c r="J136" s="128"/>
      <c r="K136" s="98"/>
      <c r="L136" s="131"/>
      <c r="M136" s="60" t="s">
        <v>30</v>
      </c>
      <c r="N136" s="57" t="s">
        <v>11</v>
      </c>
      <c r="O136" s="61">
        <f>IF(N136="SÍ",15,"0")</f>
        <v>15</v>
      </c>
      <c r="P136" s="128"/>
      <c r="Q136" s="134"/>
      <c r="R136" s="134"/>
      <c r="S136" s="136"/>
      <c r="T136" s="134"/>
      <c r="U136" s="136"/>
      <c r="V136" s="138"/>
      <c r="W136" s="140"/>
      <c r="X136" s="107"/>
      <c r="Y136" s="109"/>
      <c r="Z136" s="111"/>
      <c r="AA136" s="112"/>
      <c r="AB136" s="100"/>
      <c r="AC136" s="116"/>
      <c r="AD136" s="118"/>
      <c r="AE136" s="116"/>
      <c r="AF136" s="116"/>
      <c r="AG136" s="90"/>
      <c r="AH136" s="92"/>
      <c r="AI136" s="94"/>
      <c r="AJ136" s="97"/>
    </row>
    <row r="137" spans="1:36" ht="31.5" x14ac:dyDescent="0.25">
      <c r="A137" s="167"/>
      <c r="B137" s="167"/>
      <c r="C137" s="122"/>
      <c r="D137" s="121"/>
      <c r="E137" s="121"/>
      <c r="F137" s="124"/>
      <c r="G137" s="88"/>
      <c r="H137" s="126"/>
      <c r="I137" s="112"/>
      <c r="J137" s="128"/>
      <c r="K137" s="98"/>
      <c r="L137" s="131"/>
      <c r="M137" s="60" t="s">
        <v>106</v>
      </c>
      <c r="N137" s="57" t="s">
        <v>11</v>
      </c>
      <c r="O137" s="61">
        <f>IF(N137="SÍ",10,"0")</f>
        <v>10</v>
      </c>
      <c r="P137" s="128"/>
      <c r="Q137" s="134"/>
      <c r="R137" s="134"/>
      <c r="S137" s="136"/>
      <c r="T137" s="134"/>
      <c r="U137" s="136"/>
      <c r="V137" s="138"/>
      <c r="W137" s="140"/>
      <c r="X137" s="107"/>
      <c r="Y137" s="109"/>
      <c r="Z137" s="111"/>
      <c r="AA137" s="112"/>
      <c r="AB137" s="100"/>
      <c r="AC137" s="116"/>
      <c r="AD137" s="118"/>
      <c r="AE137" s="116"/>
      <c r="AF137" s="116"/>
      <c r="AG137" s="90"/>
      <c r="AH137" s="92"/>
      <c r="AI137" s="94"/>
      <c r="AJ137" s="97"/>
    </row>
    <row r="138" spans="1:36" ht="31.5" x14ac:dyDescent="0.25">
      <c r="A138" s="168"/>
      <c r="B138" s="168"/>
      <c r="C138" s="123"/>
      <c r="D138" s="117"/>
      <c r="E138" s="117"/>
      <c r="F138" s="125"/>
      <c r="G138" s="96"/>
      <c r="H138" s="127"/>
      <c r="I138" s="112"/>
      <c r="J138" s="128"/>
      <c r="K138" s="99"/>
      <c r="L138" s="131"/>
      <c r="M138" s="63" t="s">
        <v>29</v>
      </c>
      <c r="N138" s="77" t="s">
        <v>11</v>
      </c>
      <c r="O138" s="61">
        <f>IF(N138="SÍ",30,"0")</f>
        <v>30</v>
      </c>
      <c r="P138" s="128"/>
      <c r="Q138" s="134"/>
      <c r="R138" s="134"/>
      <c r="S138" s="136"/>
      <c r="T138" s="134"/>
      <c r="U138" s="136"/>
      <c r="V138" s="138"/>
      <c r="W138" s="141"/>
      <c r="X138" s="107"/>
      <c r="Y138" s="110"/>
      <c r="Z138" s="111"/>
      <c r="AA138" s="112"/>
      <c r="AB138" s="101"/>
      <c r="AC138" s="116"/>
      <c r="AD138" s="119"/>
      <c r="AE138" s="116"/>
      <c r="AF138" s="116"/>
      <c r="AG138" s="90"/>
      <c r="AH138" s="92"/>
      <c r="AI138" s="95"/>
      <c r="AJ138" s="97"/>
    </row>
    <row r="139" spans="1:36" ht="18.75" x14ac:dyDescent="0.25">
      <c r="A139" s="102" t="s">
        <v>28</v>
      </c>
      <c r="B139" s="102"/>
      <c r="C139" s="103"/>
      <c r="D139" s="103"/>
      <c r="E139" s="103"/>
      <c r="F139" s="103"/>
      <c r="G139" s="103"/>
      <c r="H139" s="103"/>
      <c r="I139" s="103"/>
      <c r="J139" s="103"/>
      <c r="K139" s="103"/>
      <c r="L139" s="103"/>
      <c r="M139" s="103"/>
      <c r="N139" s="103"/>
      <c r="O139" s="103"/>
      <c r="P139" s="103"/>
      <c r="Q139" s="103"/>
      <c r="R139" s="103"/>
      <c r="S139" s="103"/>
      <c r="T139" s="103"/>
      <c r="U139" s="103"/>
      <c r="V139" s="103"/>
      <c r="W139" s="103"/>
      <c r="X139" s="103"/>
      <c r="Y139" s="103"/>
      <c r="Z139" s="103"/>
      <c r="AA139" s="103"/>
      <c r="AB139" s="103"/>
      <c r="AC139" s="103"/>
      <c r="AD139" s="103"/>
      <c r="AE139" s="103"/>
      <c r="AF139" s="103"/>
      <c r="AG139" s="103"/>
      <c r="AH139" s="103"/>
      <c r="AI139" s="103"/>
      <c r="AJ139" s="103"/>
    </row>
    <row r="140" spans="1:36" ht="15.75" x14ac:dyDescent="0.25">
      <c r="A140" s="104" t="s">
        <v>46</v>
      </c>
      <c r="B140" s="104"/>
      <c r="C140" s="105"/>
      <c r="D140" s="104" t="s">
        <v>51</v>
      </c>
      <c r="E140" s="105"/>
      <c r="F140" s="105"/>
      <c r="G140" s="105"/>
      <c r="H140" s="105"/>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6" t="s">
        <v>47</v>
      </c>
      <c r="AF140" s="106"/>
      <c r="AG140" s="106"/>
      <c r="AH140" s="106" t="s">
        <v>26</v>
      </c>
      <c r="AI140" s="106"/>
      <c r="AJ140" s="106"/>
    </row>
    <row r="141" spans="1:36" x14ac:dyDescent="0.25">
      <c r="A141" s="84">
        <v>1</v>
      </c>
      <c r="B141" s="84"/>
      <c r="C141" s="85"/>
      <c r="D141" s="86" t="s">
        <v>211</v>
      </c>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7">
        <v>43131</v>
      </c>
      <c r="AF141" s="88"/>
      <c r="AG141" s="88"/>
      <c r="AH141" s="86" t="s">
        <v>212</v>
      </c>
      <c r="AI141" s="88"/>
      <c r="AJ141" s="88"/>
    </row>
    <row r="142" spans="1:36" x14ac:dyDescent="0.25">
      <c r="A142" s="84"/>
      <c r="B142" s="84"/>
      <c r="C142" s="85"/>
      <c r="D142" s="86"/>
      <c r="E142" s="85"/>
      <c r="F142" s="85"/>
      <c r="G142" s="85"/>
      <c r="H142" s="85"/>
      <c r="I142" s="85"/>
      <c r="J142" s="85"/>
      <c r="K142" s="85"/>
      <c r="L142" s="85"/>
      <c r="M142" s="85"/>
      <c r="N142" s="85"/>
      <c r="O142" s="85"/>
      <c r="P142" s="85"/>
      <c r="Q142" s="85"/>
      <c r="R142" s="85"/>
      <c r="S142" s="85"/>
      <c r="T142" s="85"/>
      <c r="U142" s="85"/>
      <c r="V142" s="85"/>
      <c r="W142" s="85"/>
      <c r="X142" s="85"/>
      <c r="Y142" s="85"/>
      <c r="Z142" s="85"/>
      <c r="AA142" s="85"/>
      <c r="AB142" s="85"/>
      <c r="AC142" s="85"/>
      <c r="AD142" s="85"/>
      <c r="AE142" s="87"/>
      <c r="AF142" s="88"/>
      <c r="AG142" s="88"/>
      <c r="AH142" s="86"/>
      <c r="AI142" s="88"/>
      <c r="AJ142" s="88"/>
    </row>
    <row r="143" spans="1:36" x14ac:dyDescent="0.25">
      <c r="A143" s="84"/>
      <c r="B143" s="84"/>
      <c r="C143" s="85"/>
      <c r="D143" s="86"/>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8"/>
      <c r="AF143" s="88"/>
      <c r="AG143" s="88"/>
      <c r="AH143" s="88"/>
      <c r="AI143" s="88"/>
      <c r="AJ143" s="88"/>
    </row>
  </sheetData>
  <sheetProtection selectLockedCells="1"/>
  <mergeCells count="652">
    <mergeCell ref="K43:K47"/>
    <mergeCell ref="AB43:AB47"/>
    <mergeCell ref="AH34:AH40"/>
    <mergeCell ref="AI34:AI40"/>
    <mergeCell ref="AJ34:AJ40"/>
    <mergeCell ref="Z41:Z47"/>
    <mergeCell ref="AA41:AA47"/>
    <mergeCell ref="AB41:AB42"/>
    <mergeCell ref="AC41:AC47"/>
    <mergeCell ref="AD41:AD47"/>
    <mergeCell ref="AE41:AE47"/>
    <mergeCell ref="AF41:AF47"/>
    <mergeCell ref="AG41:AG47"/>
    <mergeCell ref="AH41:AH47"/>
    <mergeCell ref="AI41:AI47"/>
    <mergeCell ref="AJ41:AJ47"/>
    <mergeCell ref="Q20:Q26"/>
    <mergeCell ref="K22:K26"/>
    <mergeCell ref="AH20:AH26"/>
    <mergeCell ref="AI20:AI26"/>
    <mergeCell ref="AJ20:AJ26"/>
    <mergeCell ref="X20:X26"/>
    <mergeCell ref="Y20:Y26"/>
    <mergeCell ref="Z20:Z26"/>
    <mergeCell ref="AA20:AA26"/>
    <mergeCell ref="AB20:AB21"/>
    <mergeCell ref="AD20:AD26"/>
    <mergeCell ref="AB22:AB26"/>
    <mergeCell ref="AE20:AE26"/>
    <mergeCell ref="AF20:AF26"/>
    <mergeCell ref="AG20:AG26"/>
    <mergeCell ref="F20:F26"/>
    <mergeCell ref="G20:G26"/>
    <mergeCell ref="H20:H26"/>
    <mergeCell ref="AD13:AD19"/>
    <mergeCell ref="AE13:AE19"/>
    <mergeCell ref="W13:W19"/>
    <mergeCell ref="X13:X19"/>
    <mergeCell ref="Y13:Y19"/>
    <mergeCell ref="Z13:Z19"/>
    <mergeCell ref="AA13:AA19"/>
    <mergeCell ref="AB13:AB14"/>
    <mergeCell ref="Q13:Q19"/>
    <mergeCell ref="R13:R19"/>
    <mergeCell ref="R20:R26"/>
    <mergeCell ref="S20:S26"/>
    <mergeCell ref="T20:T26"/>
    <mergeCell ref="U20:U26"/>
    <mergeCell ref="V20:V26"/>
    <mergeCell ref="W20:W26"/>
    <mergeCell ref="I20:I26"/>
    <mergeCell ref="J20:J26"/>
    <mergeCell ref="K20:K21"/>
    <mergeCell ref="L20:L26"/>
    <mergeCell ref="P20:P26"/>
    <mergeCell ref="K13:K14"/>
    <mergeCell ref="L13:L19"/>
    <mergeCell ref="P13:P19"/>
    <mergeCell ref="AJ13:AJ19"/>
    <mergeCell ref="K15:K19"/>
    <mergeCell ref="AB15:AB19"/>
    <mergeCell ref="AF13:AF19"/>
    <mergeCell ref="AG13:AG19"/>
    <mergeCell ref="AH13:AH19"/>
    <mergeCell ref="AI13:AI19"/>
    <mergeCell ref="XEV8:XEW8"/>
    <mergeCell ref="A9:E9"/>
    <mergeCell ref="F9:AF9"/>
    <mergeCell ref="AG9:AG12"/>
    <mergeCell ref="AH9:AJ11"/>
    <mergeCell ref="XEV9:XEW9"/>
    <mergeCell ref="A10:A12"/>
    <mergeCell ref="C10:C12"/>
    <mergeCell ref="D10:D12"/>
    <mergeCell ref="B10:B12"/>
    <mergeCell ref="AC11:AC12"/>
    <mergeCell ref="E10:E12"/>
    <mergeCell ref="F10:K10"/>
    <mergeCell ref="L10:L12"/>
    <mergeCell ref="A8:B8"/>
    <mergeCell ref="C8:E8"/>
    <mergeCell ref="F8:AJ8"/>
    <mergeCell ref="AC13:AC19"/>
    <mergeCell ref="AC20:AC26"/>
    <mergeCell ref="M10:AF10"/>
    <mergeCell ref="F11:K11"/>
    <mergeCell ref="M11:M12"/>
    <mergeCell ref="N11:N12"/>
    <mergeCell ref="V11:V12"/>
    <mergeCell ref="W11:AB11"/>
    <mergeCell ref="AD11:AF11"/>
    <mergeCell ref="C13:C19"/>
    <mergeCell ref="D13:D19"/>
    <mergeCell ref="E13:E19"/>
    <mergeCell ref="F13:F19"/>
    <mergeCell ref="G13:G19"/>
    <mergeCell ref="S13:S19"/>
    <mergeCell ref="T13:T19"/>
    <mergeCell ref="U13:U19"/>
    <mergeCell ref="V13:V19"/>
    <mergeCell ref="H13:H19"/>
    <mergeCell ref="I13:I19"/>
    <mergeCell ref="J13:J19"/>
    <mergeCell ref="AH27:AH33"/>
    <mergeCell ref="AI27:AI33"/>
    <mergeCell ref="A7:AJ7"/>
    <mergeCell ref="C27:C33"/>
    <mergeCell ref="D27:D33"/>
    <mergeCell ref="E27:E33"/>
    <mergeCell ref="F27:F33"/>
    <mergeCell ref="G27:G33"/>
    <mergeCell ref="H27:H33"/>
    <mergeCell ref="I27:I33"/>
    <mergeCell ref="J27:J33"/>
    <mergeCell ref="K27:K28"/>
    <mergeCell ref="L27:L33"/>
    <mergeCell ref="P27:P33"/>
    <mergeCell ref="Q27:Q33"/>
    <mergeCell ref="R27:R33"/>
    <mergeCell ref="S27:S33"/>
    <mergeCell ref="T27:T33"/>
    <mergeCell ref="U27:U33"/>
    <mergeCell ref="V27:V33"/>
    <mergeCell ref="W27:W33"/>
    <mergeCell ref="X27:X33"/>
    <mergeCell ref="Y27:Y33"/>
    <mergeCell ref="Z27:Z33"/>
    <mergeCell ref="W34:W40"/>
    <mergeCell ref="X34:X40"/>
    <mergeCell ref="AA27:AA33"/>
    <mergeCell ref="AB27:AB28"/>
    <mergeCell ref="AC27:AC33"/>
    <mergeCell ref="AD27:AD33"/>
    <mergeCell ref="AE27:AE33"/>
    <mergeCell ref="AF27:AF33"/>
    <mergeCell ref="AG27:AG33"/>
    <mergeCell ref="Y34:Y40"/>
    <mergeCell ref="Z34:Z40"/>
    <mergeCell ref="AA34:AA40"/>
    <mergeCell ref="AB34:AB35"/>
    <mergeCell ref="AC34:AC40"/>
    <mergeCell ref="AD34:AD40"/>
    <mergeCell ref="AE34:AE40"/>
    <mergeCell ref="AF34:AF40"/>
    <mergeCell ref="AG34:AG40"/>
    <mergeCell ref="V41:V47"/>
    <mergeCell ref="W41:W47"/>
    <mergeCell ref="X41:X47"/>
    <mergeCell ref="Y41:Y47"/>
    <mergeCell ref="AJ27:AJ33"/>
    <mergeCell ref="K29:K33"/>
    <mergeCell ref="AB29:AB33"/>
    <mergeCell ref="C34:C40"/>
    <mergeCell ref="D34:D40"/>
    <mergeCell ref="E34:E40"/>
    <mergeCell ref="F34:F40"/>
    <mergeCell ref="G34:G40"/>
    <mergeCell ref="H34:H40"/>
    <mergeCell ref="I34:I40"/>
    <mergeCell ref="J34:J40"/>
    <mergeCell ref="K34:K35"/>
    <mergeCell ref="L34:L40"/>
    <mergeCell ref="P34:P40"/>
    <mergeCell ref="Q34:Q40"/>
    <mergeCell ref="R34:R40"/>
    <mergeCell ref="S34:S40"/>
    <mergeCell ref="T34:T40"/>
    <mergeCell ref="U34:U40"/>
    <mergeCell ref="V34:V40"/>
    <mergeCell ref="F48:F54"/>
    <mergeCell ref="G48:G54"/>
    <mergeCell ref="H48:H54"/>
    <mergeCell ref="I48:I54"/>
    <mergeCell ref="J48:J54"/>
    <mergeCell ref="K48:K49"/>
    <mergeCell ref="K36:K40"/>
    <mergeCell ref="AB36:AB40"/>
    <mergeCell ref="C41:C47"/>
    <mergeCell ref="D41:D47"/>
    <mergeCell ref="E41:E47"/>
    <mergeCell ref="F41:F47"/>
    <mergeCell ref="G41:G47"/>
    <mergeCell ref="H41:H47"/>
    <mergeCell ref="I41:I47"/>
    <mergeCell ref="J41:J47"/>
    <mergeCell ref="K41:K42"/>
    <mergeCell ref="L41:L47"/>
    <mergeCell ref="P41:P47"/>
    <mergeCell ref="Q41:Q47"/>
    <mergeCell ref="R41:R47"/>
    <mergeCell ref="S41:S47"/>
    <mergeCell ref="T41:T47"/>
    <mergeCell ref="U41:U47"/>
    <mergeCell ref="B27:B47"/>
    <mergeCell ref="B13:B26"/>
    <mergeCell ref="A13:A26"/>
    <mergeCell ref="A27:A47"/>
    <mergeCell ref="A48:A68"/>
    <mergeCell ref="B48:B68"/>
    <mergeCell ref="C48:C54"/>
    <mergeCell ref="D48:D54"/>
    <mergeCell ref="E48:E54"/>
    <mergeCell ref="C20:C26"/>
    <mergeCell ref="D20:D26"/>
    <mergeCell ref="E20:E26"/>
    <mergeCell ref="L48:L54"/>
    <mergeCell ref="P48:P54"/>
    <mergeCell ref="Q48:Q54"/>
    <mergeCell ref="R48:R54"/>
    <mergeCell ref="S48:S54"/>
    <mergeCell ref="T48:T54"/>
    <mergeCell ref="U48:U54"/>
    <mergeCell ref="V48:V54"/>
    <mergeCell ref="W48:W54"/>
    <mergeCell ref="X48:X54"/>
    <mergeCell ref="Y48:Y54"/>
    <mergeCell ref="Z48:Z54"/>
    <mergeCell ref="AA48:AA54"/>
    <mergeCell ref="AB48:AB49"/>
    <mergeCell ref="AC48:AC54"/>
    <mergeCell ref="AD48:AD54"/>
    <mergeCell ref="AE48:AE54"/>
    <mergeCell ref="AF48:AF54"/>
    <mergeCell ref="AG48:AG54"/>
    <mergeCell ref="AH48:AH54"/>
    <mergeCell ref="AI48:AI54"/>
    <mergeCell ref="AJ48:AJ54"/>
    <mergeCell ref="K50:K54"/>
    <mergeCell ref="AB50:AB54"/>
    <mergeCell ref="C55:C61"/>
    <mergeCell ref="D55:D61"/>
    <mergeCell ref="E55:E61"/>
    <mergeCell ref="F55:F61"/>
    <mergeCell ref="G55:G61"/>
    <mergeCell ref="H55:H61"/>
    <mergeCell ref="I55:I61"/>
    <mergeCell ref="J55:J61"/>
    <mergeCell ref="K55:K56"/>
    <mergeCell ref="L55:L61"/>
    <mergeCell ref="P55:P61"/>
    <mergeCell ref="Q55:Q61"/>
    <mergeCell ref="R55:R61"/>
    <mergeCell ref="S55:S61"/>
    <mergeCell ref="T55:T61"/>
    <mergeCell ref="U55:U61"/>
    <mergeCell ref="V55:V61"/>
    <mergeCell ref="W55:W61"/>
    <mergeCell ref="X55:X61"/>
    <mergeCell ref="Y55:Y61"/>
    <mergeCell ref="Z55:Z61"/>
    <mergeCell ref="AA55:AA61"/>
    <mergeCell ref="AB55:AB56"/>
    <mergeCell ref="AC55:AC61"/>
    <mergeCell ref="AD55:AD61"/>
    <mergeCell ref="AE55:AE61"/>
    <mergeCell ref="AF55:AF61"/>
    <mergeCell ref="AG55:AG61"/>
    <mergeCell ref="AH55:AH61"/>
    <mergeCell ref="AI55:AI61"/>
    <mergeCell ref="AJ55:AJ61"/>
    <mergeCell ref="K57:K61"/>
    <mergeCell ref="AB57:AB61"/>
    <mergeCell ref="C62:C68"/>
    <mergeCell ref="D62:D68"/>
    <mergeCell ref="E62:E68"/>
    <mergeCell ref="F62:F68"/>
    <mergeCell ref="G62:G68"/>
    <mergeCell ref="H62:H68"/>
    <mergeCell ref="I62:I68"/>
    <mergeCell ref="J62:J68"/>
    <mergeCell ref="K62:K63"/>
    <mergeCell ref="L62:L68"/>
    <mergeCell ref="P62:P68"/>
    <mergeCell ref="Q62:Q68"/>
    <mergeCell ref="R62:R68"/>
    <mergeCell ref="S62:S68"/>
    <mergeCell ref="T62:T68"/>
    <mergeCell ref="U62:U68"/>
    <mergeCell ref="V62:V68"/>
    <mergeCell ref="W62:W68"/>
    <mergeCell ref="X62:X68"/>
    <mergeCell ref="Y62:Y68"/>
    <mergeCell ref="Z62:Z68"/>
    <mergeCell ref="AA62:AA68"/>
    <mergeCell ref="AB62:AB63"/>
    <mergeCell ref="AC62:AC68"/>
    <mergeCell ref="AD62:AD68"/>
    <mergeCell ref="AE62:AE68"/>
    <mergeCell ref="AF62:AF68"/>
    <mergeCell ref="AG62:AG68"/>
    <mergeCell ref="AH62:AH68"/>
    <mergeCell ref="AI62:AI68"/>
    <mergeCell ref="AJ62:AJ68"/>
    <mergeCell ref="K64:K68"/>
    <mergeCell ref="AB64:AB68"/>
    <mergeCell ref="A69:A75"/>
    <mergeCell ref="B69:B75"/>
    <mergeCell ref="C69:C75"/>
    <mergeCell ref="D69:D75"/>
    <mergeCell ref="E69:E75"/>
    <mergeCell ref="F69:F75"/>
    <mergeCell ref="G69:G75"/>
    <mergeCell ref="H69:H75"/>
    <mergeCell ref="I69:I75"/>
    <mergeCell ref="J69:J75"/>
    <mergeCell ref="K69:K70"/>
    <mergeCell ref="L69:L75"/>
    <mergeCell ref="P69:P75"/>
    <mergeCell ref="Q69:Q75"/>
    <mergeCell ref="R69:R75"/>
    <mergeCell ref="S69:S75"/>
    <mergeCell ref="T69:T75"/>
    <mergeCell ref="U69:U75"/>
    <mergeCell ref="AE69:AE75"/>
    <mergeCell ref="AF69:AF75"/>
    <mergeCell ref="AG69:AG75"/>
    <mergeCell ref="AH69:AH75"/>
    <mergeCell ref="AI69:AI75"/>
    <mergeCell ref="AJ69:AJ75"/>
    <mergeCell ref="K71:K75"/>
    <mergeCell ref="AB71:AB75"/>
    <mergeCell ref="V69:V75"/>
    <mergeCell ref="W69:W75"/>
    <mergeCell ref="X69:X75"/>
    <mergeCell ref="Y69:Y75"/>
    <mergeCell ref="Z69:Z75"/>
    <mergeCell ref="AA69:AA75"/>
    <mergeCell ref="AB69:AB70"/>
    <mergeCell ref="AC69:AC75"/>
    <mergeCell ref="AD69:AD75"/>
    <mergeCell ref="V76:V82"/>
    <mergeCell ref="Y76:Y82"/>
    <mergeCell ref="Z76:Z82"/>
    <mergeCell ref="AA76:AA82"/>
    <mergeCell ref="AB76:AB77"/>
    <mergeCell ref="AC76:AC82"/>
    <mergeCell ref="AD76:AD82"/>
    <mergeCell ref="AE76:AE82"/>
    <mergeCell ref="W76:W82"/>
    <mergeCell ref="X76:X82"/>
    <mergeCell ref="J76:J82"/>
    <mergeCell ref="K76:K77"/>
    <mergeCell ref="L76:L82"/>
    <mergeCell ref="P76:P82"/>
    <mergeCell ref="Q76:Q82"/>
    <mergeCell ref="R76:R82"/>
    <mergeCell ref="S76:S82"/>
    <mergeCell ref="T76:T82"/>
    <mergeCell ref="U76:U82"/>
    <mergeCell ref="A76:A89"/>
    <mergeCell ref="B76:B89"/>
    <mergeCell ref="C76:C82"/>
    <mergeCell ref="D76:D82"/>
    <mergeCell ref="E76:E82"/>
    <mergeCell ref="F76:F82"/>
    <mergeCell ref="G76:G82"/>
    <mergeCell ref="H76:H82"/>
    <mergeCell ref="I76:I82"/>
    <mergeCell ref="AF76:AF82"/>
    <mergeCell ref="AG76:AG82"/>
    <mergeCell ref="AH76:AH82"/>
    <mergeCell ref="AI76:AI82"/>
    <mergeCell ref="AJ76:AJ82"/>
    <mergeCell ref="K78:K82"/>
    <mergeCell ref="AB78:AB82"/>
    <mergeCell ref="C83:C89"/>
    <mergeCell ref="D83:D89"/>
    <mergeCell ref="E83:E89"/>
    <mergeCell ref="F83:F89"/>
    <mergeCell ref="G83:G89"/>
    <mergeCell ref="H83:H89"/>
    <mergeCell ref="I83:I89"/>
    <mergeCell ref="J83:J89"/>
    <mergeCell ref="K83:K84"/>
    <mergeCell ref="L83:L89"/>
    <mergeCell ref="P83:P89"/>
    <mergeCell ref="Q83:Q89"/>
    <mergeCell ref="R83:R89"/>
    <mergeCell ref="S83:S89"/>
    <mergeCell ref="T83:T89"/>
    <mergeCell ref="U83:U89"/>
    <mergeCell ref="V83:V89"/>
    <mergeCell ref="W83:W89"/>
    <mergeCell ref="X83:X89"/>
    <mergeCell ref="Y83:Y89"/>
    <mergeCell ref="Z83:Z89"/>
    <mergeCell ref="AA83:AA89"/>
    <mergeCell ref="AB83:AB84"/>
    <mergeCell ref="AC83:AC89"/>
    <mergeCell ref="AD83:AD89"/>
    <mergeCell ref="AE83:AE89"/>
    <mergeCell ref="AF83:AF89"/>
    <mergeCell ref="AG83:AG89"/>
    <mergeCell ref="AH83:AH89"/>
    <mergeCell ref="AI83:AI89"/>
    <mergeCell ref="AJ83:AJ89"/>
    <mergeCell ref="K85:K89"/>
    <mergeCell ref="AB85:AB89"/>
    <mergeCell ref="A90:A103"/>
    <mergeCell ref="B90:B103"/>
    <mergeCell ref="C90:C96"/>
    <mergeCell ref="D90:D96"/>
    <mergeCell ref="E90:E96"/>
    <mergeCell ref="F90:F96"/>
    <mergeCell ref="G90:G96"/>
    <mergeCell ref="H90:H96"/>
    <mergeCell ref="I90:I96"/>
    <mergeCell ref="J90:J96"/>
    <mergeCell ref="K90:K91"/>
    <mergeCell ref="L90:L96"/>
    <mergeCell ref="P90:P96"/>
    <mergeCell ref="Q90:Q96"/>
    <mergeCell ref="R90:R96"/>
    <mergeCell ref="S90:S96"/>
    <mergeCell ref="T90:T96"/>
    <mergeCell ref="AD90:AD96"/>
    <mergeCell ref="AE90:AE96"/>
    <mergeCell ref="AF90:AF96"/>
    <mergeCell ref="AG90:AG96"/>
    <mergeCell ref="AH90:AH96"/>
    <mergeCell ref="AI90:AI96"/>
    <mergeCell ref="AJ90:AJ96"/>
    <mergeCell ref="K92:K96"/>
    <mergeCell ref="AB92:AB96"/>
    <mergeCell ref="U90:U96"/>
    <mergeCell ref="V90:V96"/>
    <mergeCell ref="W90:W96"/>
    <mergeCell ref="X90:X96"/>
    <mergeCell ref="Y90:Y96"/>
    <mergeCell ref="Z90:Z96"/>
    <mergeCell ref="AA90:AA96"/>
    <mergeCell ref="AB90:AB91"/>
    <mergeCell ref="AC90:AC96"/>
    <mergeCell ref="C97:C103"/>
    <mergeCell ref="D97:D103"/>
    <mergeCell ref="E97:E103"/>
    <mergeCell ref="F97:F103"/>
    <mergeCell ref="G97:G103"/>
    <mergeCell ref="H97:H103"/>
    <mergeCell ref="I97:I103"/>
    <mergeCell ref="J97:J103"/>
    <mergeCell ref="K97:K98"/>
    <mergeCell ref="L97:L103"/>
    <mergeCell ref="P97:P103"/>
    <mergeCell ref="Q97:Q103"/>
    <mergeCell ref="R97:R103"/>
    <mergeCell ref="S97:S103"/>
    <mergeCell ref="T97:T103"/>
    <mergeCell ref="U97:U103"/>
    <mergeCell ref="V97:V103"/>
    <mergeCell ref="W97:W103"/>
    <mergeCell ref="X97:X103"/>
    <mergeCell ref="Y97:Y103"/>
    <mergeCell ref="Z97:Z103"/>
    <mergeCell ref="AA97:AA103"/>
    <mergeCell ref="AB97:AB98"/>
    <mergeCell ref="AC97:AC103"/>
    <mergeCell ref="AD97:AD103"/>
    <mergeCell ref="AE97:AE103"/>
    <mergeCell ref="AF97:AF103"/>
    <mergeCell ref="AG97:AG103"/>
    <mergeCell ref="AH97:AH103"/>
    <mergeCell ref="AI97:AI103"/>
    <mergeCell ref="AJ97:AJ103"/>
    <mergeCell ref="K99:K103"/>
    <mergeCell ref="AB99:AB103"/>
    <mergeCell ref="A104:A117"/>
    <mergeCell ref="B104:B117"/>
    <mergeCell ref="C104:C110"/>
    <mergeCell ref="D104:D110"/>
    <mergeCell ref="E104:E110"/>
    <mergeCell ref="F104:F110"/>
    <mergeCell ref="G104:G110"/>
    <mergeCell ref="H104:H110"/>
    <mergeCell ref="I104:I110"/>
    <mergeCell ref="J104:J110"/>
    <mergeCell ref="K104:K105"/>
    <mergeCell ref="L104:L110"/>
    <mergeCell ref="P104:P110"/>
    <mergeCell ref="Q104:Q110"/>
    <mergeCell ref="R104:R110"/>
    <mergeCell ref="S104:S110"/>
    <mergeCell ref="T104:T110"/>
    <mergeCell ref="U104:U110"/>
    <mergeCell ref="V104:V110"/>
    <mergeCell ref="W104:W110"/>
    <mergeCell ref="X104:X110"/>
    <mergeCell ref="Y104:Y110"/>
    <mergeCell ref="Z104:Z110"/>
    <mergeCell ref="AA104:AA110"/>
    <mergeCell ref="AB104:AB105"/>
    <mergeCell ref="AC104:AC110"/>
    <mergeCell ref="AD104:AD110"/>
    <mergeCell ref="AE104:AE110"/>
    <mergeCell ref="AF104:AF110"/>
    <mergeCell ref="AG104:AG110"/>
    <mergeCell ref="AH104:AH110"/>
    <mergeCell ref="AI104:AI110"/>
    <mergeCell ref="AJ104:AJ110"/>
    <mergeCell ref="K106:K110"/>
    <mergeCell ref="AB106:AB110"/>
    <mergeCell ref="C111:C117"/>
    <mergeCell ref="D111:D117"/>
    <mergeCell ref="E111:E117"/>
    <mergeCell ref="F111:F117"/>
    <mergeCell ref="G111:G117"/>
    <mergeCell ref="H111:H117"/>
    <mergeCell ref="I111:I117"/>
    <mergeCell ref="J111:J117"/>
    <mergeCell ref="K111:K112"/>
    <mergeCell ref="L111:L117"/>
    <mergeCell ref="P111:P117"/>
    <mergeCell ref="Q111:Q117"/>
    <mergeCell ref="R111:R117"/>
    <mergeCell ref="S111:S117"/>
    <mergeCell ref="T111:T117"/>
    <mergeCell ref="U111:U117"/>
    <mergeCell ref="V111:V117"/>
    <mergeCell ref="W111:W117"/>
    <mergeCell ref="X111:X117"/>
    <mergeCell ref="Y111:Y117"/>
    <mergeCell ref="Z111:Z117"/>
    <mergeCell ref="AA111:AA117"/>
    <mergeCell ref="AB111:AB112"/>
    <mergeCell ref="AC111:AC117"/>
    <mergeCell ref="AD111:AD117"/>
    <mergeCell ref="AE111:AE117"/>
    <mergeCell ref="AF111:AF117"/>
    <mergeCell ref="AG111:AG117"/>
    <mergeCell ref="AH111:AH117"/>
    <mergeCell ref="AI111:AI117"/>
    <mergeCell ref="AJ111:AJ117"/>
    <mergeCell ref="K113:K117"/>
    <mergeCell ref="AB113:AB117"/>
    <mergeCell ref="A118:A138"/>
    <mergeCell ref="B118:B138"/>
    <mergeCell ref="C118:C124"/>
    <mergeCell ref="D118:D124"/>
    <mergeCell ref="E118:E124"/>
    <mergeCell ref="F118:F124"/>
    <mergeCell ref="G118:G124"/>
    <mergeCell ref="H118:H124"/>
    <mergeCell ref="I118:I124"/>
    <mergeCell ref="J118:J124"/>
    <mergeCell ref="K118:K119"/>
    <mergeCell ref="L118:L124"/>
    <mergeCell ref="P118:P124"/>
    <mergeCell ref="Q118:Q124"/>
    <mergeCell ref="R118:R124"/>
    <mergeCell ref="S118:S124"/>
    <mergeCell ref="AC118:AC124"/>
    <mergeCell ref="AD118:AD124"/>
    <mergeCell ref="AE118:AE124"/>
    <mergeCell ref="AF118:AF124"/>
    <mergeCell ref="AG118:AG124"/>
    <mergeCell ref="AH118:AH124"/>
    <mergeCell ref="AI118:AI124"/>
    <mergeCell ref="AJ118:AJ124"/>
    <mergeCell ref="K120:K124"/>
    <mergeCell ref="AB120:AB124"/>
    <mergeCell ref="T118:T124"/>
    <mergeCell ref="U118:U124"/>
    <mergeCell ref="V118:V124"/>
    <mergeCell ref="W118:W124"/>
    <mergeCell ref="X118:X124"/>
    <mergeCell ref="Y118:Y124"/>
    <mergeCell ref="Z118:Z124"/>
    <mergeCell ref="AA118:AA124"/>
    <mergeCell ref="AB118:AB119"/>
    <mergeCell ref="C125:C131"/>
    <mergeCell ref="D125:D131"/>
    <mergeCell ref="E125:E131"/>
    <mergeCell ref="F125:F131"/>
    <mergeCell ref="G125:G131"/>
    <mergeCell ref="H125:H131"/>
    <mergeCell ref="I125:I131"/>
    <mergeCell ref="J125:J131"/>
    <mergeCell ref="K125:K126"/>
    <mergeCell ref="L125:L131"/>
    <mergeCell ref="P125:P131"/>
    <mergeCell ref="Q125:Q131"/>
    <mergeCell ref="R125:R131"/>
    <mergeCell ref="S125:S131"/>
    <mergeCell ref="T125:T131"/>
    <mergeCell ref="U125:U131"/>
    <mergeCell ref="V125:V131"/>
    <mergeCell ref="W125:W131"/>
    <mergeCell ref="X125:X131"/>
    <mergeCell ref="Y125:Y131"/>
    <mergeCell ref="Z125:Z131"/>
    <mergeCell ref="AA125:AA131"/>
    <mergeCell ref="AB125:AB126"/>
    <mergeCell ref="AC125:AC131"/>
    <mergeCell ref="AD125:AD131"/>
    <mergeCell ref="AE125:AE131"/>
    <mergeCell ref="AF125:AF131"/>
    <mergeCell ref="AG125:AG131"/>
    <mergeCell ref="AH125:AH131"/>
    <mergeCell ref="AI125:AI131"/>
    <mergeCell ref="AJ125:AJ131"/>
    <mergeCell ref="K127:K131"/>
    <mergeCell ref="AB127:AB131"/>
    <mergeCell ref="C132:C138"/>
    <mergeCell ref="D132:D138"/>
    <mergeCell ref="E132:E138"/>
    <mergeCell ref="F132:F138"/>
    <mergeCell ref="G132:G138"/>
    <mergeCell ref="H132:H138"/>
    <mergeCell ref="I132:I138"/>
    <mergeCell ref="J132:J138"/>
    <mergeCell ref="K132:K133"/>
    <mergeCell ref="L132:L138"/>
    <mergeCell ref="P132:P138"/>
    <mergeCell ref="Q132:Q138"/>
    <mergeCell ref="R132:R138"/>
    <mergeCell ref="S132:S138"/>
    <mergeCell ref="T132:T138"/>
    <mergeCell ref="U132:U138"/>
    <mergeCell ref="V132:V138"/>
    <mergeCell ref="W132:W138"/>
    <mergeCell ref="AG132:AG138"/>
    <mergeCell ref="AH132:AH138"/>
    <mergeCell ref="AI132:AI138"/>
    <mergeCell ref="AJ132:AJ138"/>
    <mergeCell ref="K134:K138"/>
    <mergeCell ref="AB134:AB138"/>
    <mergeCell ref="A139:AJ139"/>
    <mergeCell ref="A140:C140"/>
    <mergeCell ref="D140:AD140"/>
    <mergeCell ref="AE140:AG140"/>
    <mergeCell ref="AH140:AJ140"/>
    <mergeCell ref="X132:X138"/>
    <mergeCell ref="Y132:Y138"/>
    <mergeCell ref="Z132:Z138"/>
    <mergeCell ref="AA132:AA138"/>
    <mergeCell ref="AB132:AB133"/>
    <mergeCell ref="AC132:AC138"/>
    <mergeCell ref="AD132:AD138"/>
    <mergeCell ref="AE132:AE138"/>
    <mergeCell ref="AF132:AF138"/>
    <mergeCell ref="A141:C141"/>
    <mergeCell ref="D141:AD141"/>
    <mergeCell ref="AE141:AG141"/>
    <mergeCell ref="AH141:AJ141"/>
    <mergeCell ref="A142:C142"/>
    <mergeCell ref="D142:AD142"/>
    <mergeCell ref="AE142:AG142"/>
    <mergeCell ref="AH142:AJ142"/>
    <mergeCell ref="A143:C143"/>
    <mergeCell ref="D143:AD143"/>
    <mergeCell ref="AE143:AG143"/>
    <mergeCell ref="AH143:AJ143"/>
  </mergeCells>
  <conditionalFormatting sqref="K13:K19">
    <cfRule type="expression" dxfId="143" priority="341">
      <formula>$K$15="BAJA"</formula>
    </cfRule>
    <cfRule type="expression" dxfId="142" priority="342">
      <formula>$K$15="MODERADA"</formula>
    </cfRule>
    <cfRule type="expression" dxfId="141" priority="343">
      <formula>$K$15="ALTA"</formula>
    </cfRule>
    <cfRule type="expression" dxfId="140" priority="344">
      <formula>$K$15="EXTREMA"</formula>
    </cfRule>
  </conditionalFormatting>
  <conditionalFormatting sqref="AB13:AB19">
    <cfRule type="expression" dxfId="139" priority="337">
      <formula>$AB$15="MODERADA"</formula>
    </cfRule>
    <cfRule type="expression" dxfId="138" priority="338">
      <formula>$AB$15="EXTREMA"</formula>
    </cfRule>
    <cfRule type="expression" dxfId="137" priority="339">
      <formula>$AB$15="ALTA"</formula>
    </cfRule>
    <cfRule type="expression" dxfId="136" priority="340">
      <formula>$AB$15="BAJA"</formula>
    </cfRule>
  </conditionalFormatting>
  <conditionalFormatting sqref="AB20:AB26">
    <cfRule type="expression" dxfId="135" priority="333">
      <formula>$AB$22="MODERADA"</formula>
    </cfRule>
    <cfRule type="expression" dxfId="134" priority="334">
      <formula>$AB$22="EXTREMA"</formula>
    </cfRule>
    <cfRule type="expression" dxfId="133" priority="335">
      <formula>$AB$22="ALTA"</formula>
    </cfRule>
    <cfRule type="expression" dxfId="132" priority="336">
      <formula>$AB$22="BAJA"</formula>
    </cfRule>
  </conditionalFormatting>
  <conditionalFormatting sqref="K20 K22">
    <cfRule type="expression" dxfId="131" priority="329">
      <formula>$K$22="BAJA"</formula>
    </cfRule>
    <cfRule type="expression" dxfId="130" priority="330">
      <formula>$K$22="MODERADA"</formula>
    </cfRule>
    <cfRule type="expression" dxfId="129" priority="331">
      <formula>$K$22="ALTA"</formula>
    </cfRule>
    <cfRule type="expression" dxfId="128" priority="332">
      <formula>$K$22="EXTREMA"</formula>
    </cfRule>
  </conditionalFormatting>
  <conditionalFormatting sqref="AB27:AB33">
    <cfRule type="expression" dxfId="127" priority="305">
      <formula>$AB$15="MODERADA"</formula>
    </cfRule>
    <cfRule type="expression" dxfId="126" priority="306">
      <formula>$AB$15="EXTREMA"</formula>
    </cfRule>
    <cfRule type="expression" dxfId="125" priority="307">
      <formula>$AB$15="ALTA"</formula>
    </cfRule>
    <cfRule type="expression" dxfId="124" priority="308">
      <formula>$AB$15="BAJA"</formula>
    </cfRule>
  </conditionalFormatting>
  <conditionalFormatting sqref="AB41:AB47">
    <cfRule type="expression" dxfId="123" priority="293">
      <formula>$AB$15="MODERADA"</formula>
    </cfRule>
    <cfRule type="expression" dxfId="122" priority="294">
      <formula>$AB$15="EXTREMA"</formula>
    </cfRule>
    <cfRule type="expression" dxfId="121" priority="295">
      <formula>$AB$15="ALTA"</formula>
    </cfRule>
    <cfRule type="expression" dxfId="120" priority="296">
      <formula>$AB$15="BAJA"</formula>
    </cfRule>
  </conditionalFormatting>
  <conditionalFormatting sqref="K41 K43">
    <cfRule type="expression" dxfId="119" priority="289">
      <formula>$K$29="BAJA"</formula>
    </cfRule>
    <cfRule type="expression" dxfId="118" priority="290">
      <formula>$K$29="MODERADA"</formula>
    </cfRule>
    <cfRule type="expression" dxfId="117" priority="291">
      <formula>$K$29="ALTA"</formula>
    </cfRule>
    <cfRule type="expression" dxfId="116" priority="292">
      <formula>$K$29="EXTREMA"</formula>
    </cfRule>
  </conditionalFormatting>
  <conditionalFormatting sqref="K34 K36">
    <cfRule type="expression" dxfId="115" priority="285">
      <formula>$K$29="BAJA"</formula>
    </cfRule>
    <cfRule type="expression" dxfId="114" priority="286">
      <formula>$K$29="MODERADA"</formula>
    </cfRule>
    <cfRule type="expression" dxfId="113" priority="287">
      <formula>$K$29="ALTA"</formula>
    </cfRule>
    <cfRule type="expression" dxfId="112" priority="288">
      <formula>$K$29="EXTREMA"</formula>
    </cfRule>
  </conditionalFormatting>
  <conditionalFormatting sqref="K27 K29">
    <cfRule type="expression" dxfId="111" priority="281">
      <formula>$K$29="BAJA"</formula>
    </cfRule>
    <cfRule type="expression" dxfId="110" priority="282">
      <formula>$K$29="MODERADA"</formula>
    </cfRule>
    <cfRule type="expression" dxfId="109" priority="283">
      <formula>$K$29="ALTA"</formula>
    </cfRule>
    <cfRule type="expression" dxfId="108" priority="284">
      <formula>$K$29="EXTREMA"</formula>
    </cfRule>
  </conditionalFormatting>
  <conditionalFormatting sqref="AB34:AB40">
    <cfRule type="expression" dxfId="107" priority="277">
      <formula>$AB$22="MODERADA"</formula>
    </cfRule>
    <cfRule type="expression" dxfId="106" priority="278">
      <formula>$AB$22="EXTREMA"</formula>
    </cfRule>
    <cfRule type="expression" dxfId="105" priority="279">
      <formula>$AB$22="ALTA"</formula>
    </cfRule>
    <cfRule type="expression" dxfId="104" priority="280">
      <formula>$AB$22="BAJA"</formula>
    </cfRule>
  </conditionalFormatting>
  <conditionalFormatting sqref="K48 K50">
    <cfRule type="expression" dxfId="103" priority="241">
      <formula>$K$29="BAJA"</formula>
    </cfRule>
    <cfRule type="expression" dxfId="102" priority="242">
      <formula>$K$29="MODERADA"</formula>
    </cfRule>
    <cfRule type="expression" dxfId="101" priority="243">
      <formula>$K$29="ALTA"</formula>
    </cfRule>
    <cfRule type="expression" dxfId="100" priority="244">
      <formula>$K$29="EXTREMA"</formula>
    </cfRule>
  </conditionalFormatting>
  <conditionalFormatting sqref="AB48:AB54">
    <cfRule type="expression" dxfId="99" priority="237">
      <formula>$AB$15="MODERADA"</formula>
    </cfRule>
    <cfRule type="expression" dxfId="98" priority="238">
      <formula>$AB$15="EXTREMA"</formula>
    </cfRule>
    <cfRule type="expression" dxfId="97" priority="239">
      <formula>$AB$15="ALTA"</formula>
    </cfRule>
    <cfRule type="expression" dxfId="96" priority="240">
      <formula>$AB$15="BAJA"</formula>
    </cfRule>
  </conditionalFormatting>
  <conditionalFormatting sqref="K55 K57">
    <cfRule type="expression" dxfId="95" priority="233">
      <formula>$K$22="BAJA"</formula>
    </cfRule>
    <cfRule type="expression" dxfId="94" priority="234">
      <formula>$K$22="MODERADA"</formula>
    </cfRule>
    <cfRule type="expression" dxfId="93" priority="235">
      <formula>$K$22="ALTA"</formula>
    </cfRule>
    <cfRule type="expression" dxfId="92" priority="236">
      <formula>$K$22="EXTREMA"</formula>
    </cfRule>
  </conditionalFormatting>
  <conditionalFormatting sqref="AB55:AB61">
    <cfRule type="expression" dxfId="91" priority="229">
      <formula>$AB$15="MODERADA"</formula>
    </cfRule>
    <cfRule type="expression" dxfId="90" priority="230">
      <formula>$AB$15="EXTREMA"</formula>
    </cfRule>
    <cfRule type="expression" dxfId="89" priority="231">
      <formula>$AB$15="ALTA"</formula>
    </cfRule>
    <cfRule type="expression" dxfId="88" priority="232">
      <formula>$AB$15="BAJA"</formula>
    </cfRule>
  </conditionalFormatting>
  <conditionalFormatting sqref="K62 K64">
    <cfRule type="expression" dxfId="87" priority="225">
      <formula>$K$22="BAJA"</formula>
    </cfRule>
    <cfRule type="expression" dxfId="86" priority="226">
      <formula>$K$22="MODERADA"</formula>
    </cfRule>
    <cfRule type="expression" dxfId="85" priority="227">
      <formula>$K$22="ALTA"</formula>
    </cfRule>
    <cfRule type="expression" dxfId="84" priority="228">
      <formula>$K$22="EXTREMA"</formula>
    </cfRule>
  </conditionalFormatting>
  <conditionalFormatting sqref="AB62:AB68">
    <cfRule type="expression" dxfId="83" priority="221">
      <formula>$AB$15="MODERADA"</formula>
    </cfRule>
    <cfRule type="expression" dxfId="82" priority="222">
      <formula>$AB$15="EXTREMA"</formula>
    </cfRule>
    <cfRule type="expression" dxfId="81" priority="223">
      <formula>$AB$15="ALTA"</formula>
    </cfRule>
    <cfRule type="expression" dxfId="80" priority="224">
      <formula>$AB$15="BAJA"</formula>
    </cfRule>
  </conditionalFormatting>
  <conditionalFormatting sqref="K104:K110">
    <cfRule type="expression" dxfId="79" priority="113">
      <formula>$K$14="BAJA"</formula>
    </cfRule>
    <cfRule type="expression" dxfId="78" priority="114">
      <formula>$K$14="MODERADA"</formula>
    </cfRule>
    <cfRule type="expression" dxfId="77" priority="115">
      <formula>$K$106="ALTA"</formula>
    </cfRule>
    <cfRule type="expression" dxfId="76" priority="116">
      <formula>$K$14="EXTREMA"</formula>
    </cfRule>
  </conditionalFormatting>
  <conditionalFormatting sqref="AB97:AB103">
    <cfRule type="expression" dxfId="75" priority="73">
      <formula>$AB$15="MODERADA"</formula>
    </cfRule>
    <cfRule type="expression" dxfId="74" priority="74">
      <formula>$AB$15="EXTREMA"</formula>
    </cfRule>
    <cfRule type="expression" dxfId="73" priority="75">
      <formula>$AB$15="ALTA"</formula>
    </cfRule>
    <cfRule type="expression" dxfId="72" priority="76">
      <formula>$AB$15="BAJA"</formula>
    </cfRule>
  </conditionalFormatting>
  <conditionalFormatting sqref="AB111:AB117">
    <cfRule type="expression" dxfId="71" priority="69">
      <formula>$AB$15="MODERADA"</formula>
    </cfRule>
    <cfRule type="expression" dxfId="70" priority="70">
      <formula>$AB$15="EXTREMA"</formula>
    </cfRule>
    <cfRule type="expression" dxfId="69" priority="71">
      <formula>$AB$15="ALTA"</formula>
    </cfRule>
    <cfRule type="expression" dxfId="68" priority="72">
      <formula>$AB$15="BAJA"</formula>
    </cfRule>
  </conditionalFormatting>
  <conditionalFormatting sqref="AB118:AB124">
    <cfRule type="expression" dxfId="67" priority="65">
      <formula>$AB$15="MODERADA"</formula>
    </cfRule>
    <cfRule type="expression" dxfId="66" priority="66">
      <formula>$AB$15="EXTREMA"</formula>
    </cfRule>
    <cfRule type="expression" dxfId="65" priority="67">
      <formula>$AB$15="ALTA"</formula>
    </cfRule>
    <cfRule type="expression" dxfId="64" priority="68">
      <formula>$AB$15="BAJA"</formula>
    </cfRule>
  </conditionalFormatting>
  <conditionalFormatting sqref="AB125:AB131">
    <cfRule type="expression" dxfId="63" priority="61">
      <formula>$AB$15="MODERADA"</formula>
    </cfRule>
    <cfRule type="expression" dxfId="62" priority="62">
      <formula>$AB$15="EXTREMA"</formula>
    </cfRule>
    <cfRule type="expression" dxfId="61" priority="63">
      <formula>$AB$15="ALTA"</formula>
    </cfRule>
    <cfRule type="expression" dxfId="60" priority="64">
      <formula>$AB$15="BAJA"</formula>
    </cfRule>
  </conditionalFormatting>
  <conditionalFormatting sqref="AB132:AB138">
    <cfRule type="expression" dxfId="59" priority="57">
      <formula>$AB$15="MODERADA"</formula>
    </cfRule>
    <cfRule type="expression" dxfId="58" priority="58">
      <formula>$AB$15="EXTREMA"</formula>
    </cfRule>
    <cfRule type="expression" dxfId="57" priority="59">
      <formula>$AB$15="ALTA"</formula>
    </cfRule>
    <cfRule type="expression" dxfId="56" priority="60">
      <formula>$AB$15="BAJA"</formula>
    </cfRule>
  </conditionalFormatting>
  <conditionalFormatting sqref="AB90 AB92">
    <cfRule type="expression" dxfId="55" priority="53">
      <formula>$K$29="BAJA"</formula>
    </cfRule>
    <cfRule type="expression" dxfId="54" priority="54">
      <formula>$K$29="MODERADA"</formula>
    </cfRule>
    <cfRule type="expression" dxfId="53" priority="55">
      <formula>$K$29="ALTA"</formula>
    </cfRule>
    <cfRule type="expression" dxfId="52" priority="56">
      <formula>$K$29="EXTREMA"</formula>
    </cfRule>
  </conditionalFormatting>
  <conditionalFormatting sqref="AB104 AB106">
    <cfRule type="expression" dxfId="51" priority="49">
      <formula>$K$29="BAJA"</formula>
    </cfRule>
    <cfRule type="expression" dxfId="50" priority="50">
      <formula>$K$29="MODERADA"</formula>
    </cfRule>
    <cfRule type="expression" dxfId="49" priority="51">
      <formula>$K$29="ALTA"</formula>
    </cfRule>
    <cfRule type="expression" dxfId="48" priority="52">
      <formula>$K$29="EXTREMA"</formula>
    </cfRule>
  </conditionalFormatting>
  <conditionalFormatting sqref="K118 K120">
    <cfRule type="expression" dxfId="47" priority="45">
      <formula>$K$29="BAJA"</formula>
    </cfRule>
    <cfRule type="expression" dxfId="46" priority="46">
      <formula>$K$29="MODERADA"</formula>
    </cfRule>
    <cfRule type="expression" dxfId="45" priority="47">
      <formula>$K$29="ALTA"</formula>
    </cfRule>
    <cfRule type="expression" dxfId="44" priority="48">
      <formula>$K$29="EXTREMA"</formula>
    </cfRule>
  </conditionalFormatting>
  <conditionalFormatting sqref="K125 K127">
    <cfRule type="expression" dxfId="43" priority="41">
      <formula>$K$29="BAJA"</formula>
    </cfRule>
    <cfRule type="expression" dxfId="42" priority="42">
      <formula>$K$29="MODERADA"</formula>
    </cfRule>
    <cfRule type="expression" dxfId="41" priority="43">
      <formula>$K$29="ALTA"</formula>
    </cfRule>
    <cfRule type="expression" dxfId="40" priority="44">
      <formula>$K$29="EXTREMA"</formula>
    </cfRule>
  </conditionalFormatting>
  <conditionalFormatting sqref="K132 K134">
    <cfRule type="expression" dxfId="39" priority="37">
      <formula>$K$29="BAJA"</formula>
    </cfRule>
    <cfRule type="expression" dxfId="38" priority="38">
      <formula>$K$29="MODERADA"</formula>
    </cfRule>
    <cfRule type="expression" dxfId="37" priority="39">
      <formula>$K$29="ALTA"</formula>
    </cfRule>
    <cfRule type="expression" dxfId="36" priority="40">
      <formula>$K$29="EXTREMA"</formula>
    </cfRule>
  </conditionalFormatting>
  <conditionalFormatting sqref="K97:K103">
    <cfRule type="expression" dxfId="35" priority="33">
      <formula>$AB$15="MODERADA"</formula>
    </cfRule>
    <cfRule type="expression" dxfId="34" priority="34">
      <formula>$AB$15="EXTREMA"</formula>
    </cfRule>
    <cfRule type="expression" dxfId="33" priority="35">
      <formula>$AB$15="ALTA"</formula>
    </cfRule>
    <cfRule type="expression" dxfId="32" priority="36">
      <formula>$AB$15="BAJA"</formula>
    </cfRule>
  </conditionalFormatting>
  <conditionalFormatting sqref="K111:K117">
    <cfRule type="expression" dxfId="31" priority="29">
      <formula>$K$14="BAJA"</formula>
    </cfRule>
    <cfRule type="expression" dxfId="30" priority="30">
      <formula>$K$14="MODERADA"</formula>
    </cfRule>
    <cfRule type="expression" dxfId="29" priority="31">
      <formula>$K$106="ALTA"</formula>
    </cfRule>
    <cfRule type="expression" dxfId="28" priority="32">
      <formula>$K$14="EXTREMA"</formula>
    </cfRule>
  </conditionalFormatting>
  <conditionalFormatting sqref="K90:K96">
    <cfRule type="expression" dxfId="27" priority="25">
      <formula>$K$14="BAJA"</formula>
    </cfRule>
    <cfRule type="expression" dxfId="26" priority="26">
      <formula>$K$14="MODERADA"</formula>
    </cfRule>
    <cfRule type="expression" dxfId="25" priority="27">
      <formula>$K$106="ALTA"</formula>
    </cfRule>
    <cfRule type="expression" dxfId="24" priority="28">
      <formula>$K$14="EXTREMA"</formula>
    </cfRule>
  </conditionalFormatting>
  <conditionalFormatting sqref="K83:K89">
    <cfRule type="expression" dxfId="23" priority="21">
      <formula>$K$14="BAJA"</formula>
    </cfRule>
    <cfRule type="expression" dxfId="22" priority="22">
      <formula>$K$14="MODERADA"</formula>
    </cfRule>
    <cfRule type="expression" dxfId="21" priority="23">
      <formula>$K$106="ALTA"</formula>
    </cfRule>
    <cfRule type="expression" dxfId="20" priority="24">
      <formula>$K$14="EXTREMA"</formula>
    </cfRule>
  </conditionalFormatting>
  <conditionalFormatting sqref="K76:K82">
    <cfRule type="expression" dxfId="19" priority="17">
      <formula>$K$14="BAJA"</formula>
    </cfRule>
    <cfRule type="expression" dxfId="18" priority="18">
      <formula>$K$14="MODERADA"</formula>
    </cfRule>
    <cfRule type="expression" dxfId="17" priority="19">
      <formula>$K$106="ALTA"</formula>
    </cfRule>
    <cfRule type="expression" dxfId="16" priority="20">
      <formula>$K$14="EXTREMA"</formula>
    </cfRule>
  </conditionalFormatting>
  <conditionalFormatting sqref="K69:K75">
    <cfRule type="expression" dxfId="15" priority="13">
      <formula>$K$14="BAJA"</formula>
    </cfRule>
    <cfRule type="expression" dxfId="14" priority="14">
      <formula>$K$14="MODERADA"</formula>
    </cfRule>
    <cfRule type="expression" dxfId="13" priority="15">
      <formula>$K$106="ALTA"</formula>
    </cfRule>
    <cfRule type="expression" dxfId="12" priority="16">
      <formula>$K$14="EXTREMA"</formula>
    </cfRule>
  </conditionalFormatting>
  <conditionalFormatting sqref="AB69:AB75">
    <cfRule type="expression" dxfId="11" priority="9">
      <formula>$K$14="BAJA"</formula>
    </cfRule>
    <cfRule type="expression" dxfId="10" priority="10">
      <formula>$K$14="MODERADA"</formula>
    </cfRule>
    <cfRule type="expression" dxfId="9" priority="11">
      <formula>$K$106="ALTA"</formula>
    </cfRule>
    <cfRule type="expression" dxfId="8" priority="12">
      <formula>$K$14="EXTREMA"</formula>
    </cfRule>
  </conditionalFormatting>
  <conditionalFormatting sqref="AB76:AB82">
    <cfRule type="expression" dxfId="7" priority="5">
      <formula>$K$14="BAJA"</formula>
    </cfRule>
    <cfRule type="expression" dxfId="6" priority="6">
      <formula>$K$14="MODERADA"</formula>
    </cfRule>
    <cfRule type="expression" dxfId="5" priority="7">
      <formula>$K$106="ALTA"</formula>
    </cfRule>
    <cfRule type="expression" dxfId="4" priority="8">
      <formula>$K$14="EXTREMA"</formula>
    </cfRule>
  </conditionalFormatting>
  <conditionalFormatting sqref="AB83:AB89">
    <cfRule type="expression" dxfId="3" priority="1">
      <formula>$K$14="BAJA"</formula>
    </cfRule>
    <cfRule type="expression" dxfId="2" priority="2">
      <formula>$K$14="MODERADA"</formula>
    </cfRule>
    <cfRule type="expression" dxfId="1" priority="3">
      <formula>$K$106="ALTA"</formula>
    </cfRule>
    <cfRule type="expression" dxfId="0" priority="4">
      <formula>$K$14="EXTREMA"</formula>
    </cfRule>
  </conditionalFormatting>
  <dataValidations count="19">
    <dataValidation type="list" allowBlank="1" showInputMessage="1" showErrorMessage="1" sqref="N13:N26">
      <formula1>$XEV$12:$XEW$12</formula1>
    </dataValidation>
    <dataValidation type="list" allowBlank="1" showInputMessage="1" showErrorMessage="1" sqref="H13:H26">
      <formula1>$XEV$10:$XEX$10</formula1>
    </dataValidation>
    <dataValidation type="list" allowBlank="1" showInputMessage="1" showErrorMessage="1" sqref="F13:F26 F69:F117">
      <formula1>$XEV$2:$XEV$6</formula1>
    </dataValidation>
    <dataValidation type="list" allowBlank="1" showInputMessage="1" showErrorMessage="1" sqref="V13:V26">
      <formula1>$XEX$12:$XFD$12</formula1>
    </dataValidation>
    <dataValidation type="list" allowBlank="1" showInputMessage="1" showErrorMessage="1" sqref="V27:V47">
      <formula1>$XAK$12:$XFD$12</formula1>
    </dataValidation>
    <dataValidation type="list" allowBlank="1" showInputMessage="1" showErrorMessage="1" sqref="F27:F47">
      <formula1>$XAI$2:$XAI$6</formula1>
    </dataValidation>
    <dataValidation type="list" allowBlank="1" showInputMessage="1" showErrorMessage="1" sqref="H27:H47">
      <formula1>$XAI$10:$XAK$10</formula1>
    </dataValidation>
    <dataValidation type="list" allowBlank="1" showInputMessage="1" showErrorMessage="1" sqref="N27:N47">
      <formula1>$XAI$12:$XAJ$12</formula1>
    </dataValidation>
    <dataValidation type="list" allowBlank="1" showInputMessage="1" showErrorMessage="1" sqref="V48:V68">
      <formula1>$URH$11:$XFD$11</formula1>
    </dataValidation>
    <dataValidation type="list" allowBlank="1" showInputMessage="1" showErrorMessage="1" sqref="F48:F68">
      <formula1>$URF$2:$URF$6</formula1>
    </dataValidation>
    <dataValidation type="list" allowBlank="1" showInputMessage="1" showErrorMessage="1" sqref="H48:H68">
      <formula1>$URF$9:$URH$9</formula1>
    </dataValidation>
    <dataValidation type="list" allowBlank="1" showInputMessage="1" showErrorMessage="1" sqref="N48:N68">
      <formula1>$URF$11:$URG$11</formula1>
    </dataValidation>
    <dataValidation type="list" allowBlank="1" showInputMessage="1" showErrorMessage="1" sqref="V69:V117">
      <formula1>$XEX$11:$XFD$11</formula1>
    </dataValidation>
    <dataValidation type="list" allowBlank="1" showInputMessage="1" showErrorMessage="1" sqref="H69:H117">
      <formula1>$XEV$9:$XEX$9</formula1>
    </dataValidation>
    <dataValidation type="list" allowBlank="1" showInputMessage="1" showErrorMessage="1" sqref="N69:N117">
      <formula1>$XEV$11:$XEW$11</formula1>
    </dataValidation>
    <dataValidation type="list" allowBlank="1" showInputMessage="1" showErrorMessage="1" sqref="V118:V138">
      <formula1>$WWO$11:$XFD$11</formula1>
    </dataValidation>
    <dataValidation type="list" allowBlank="1" showInputMessage="1" showErrorMessage="1" sqref="F118:F138">
      <formula1>$WWM$2:$WWM$6</formula1>
    </dataValidation>
    <dataValidation type="list" allowBlank="1" showInputMessage="1" showErrorMessage="1" sqref="H118:H138">
      <formula1>$WWM$9:$WWO$9</formula1>
    </dataValidation>
    <dataValidation type="list" allowBlank="1" showInputMessage="1" showErrorMessage="1" sqref="N118:N138">
      <formula1>$WWM$11:$WWN$11</formula1>
    </dataValidation>
  </dataValidations>
  <printOptions horizontalCentered="1"/>
  <pageMargins left="0" right="0" top="0.39370078740157483" bottom="0.51181102362204722" header="0.31496062992125984" footer="0.31496062992125984"/>
  <pageSetup scale="26" orientation="landscape" r:id="rId1"/>
  <drawing r:id="rId2"/>
  <legacyDrawing r:id="rId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APOYO</vt:lpstr>
      <vt:lpstr>APOYO!Área_de_impresión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Yuly Milena Gomez Romero</cp:lastModifiedBy>
  <cp:lastPrinted>2016-11-25T16:21:45Z</cp:lastPrinted>
  <dcterms:created xsi:type="dcterms:W3CDTF">2016-10-28T13:56:30Z</dcterms:created>
  <dcterms:modified xsi:type="dcterms:W3CDTF">2018-01-31T22:45:32Z</dcterms:modified>
</cp:coreProperties>
</file>