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yulyg\Desktop\Mapas de Riesgo\Consolidados\"/>
    </mc:Choice>
  </mc:AlternateContent>
  <bookViews>
    <workbookView xWindow="0" yWindow="0" windowWidth="28800" windowHeight="11610"/>
  </bookViews>
  <sheets>
    <sheet name="SEGUIMIENTO Y CONTROL" sheetId="6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6" l="1"/>
  <c r="O24" i="6"/>
  <c r="O23" i="6"/>
  <c r="O22" i="6"/>
  <c r="O21" i="6"/>
  <c r="O20" i="6"/>
  <c r="O19" i="6"/>
  <c r="I19" i="6"/>
  <c r="G19" i="6"/>
  <c r="O18" i="6"/>
  <c r="O17" i="6"/>
  <c r="O16" i="6"/>
  <c r="O15" i="6"/>
  <c r="O14" i="6"/>
  <c r="O13" i="6"/>
  <c r="O12" i="6"/>
  <c r="I12" i="6"/>
  <c r="Z12" i="6" s="1"/>
  <c r="G12" i="6"/>
  <c r="J12" i="6" s="1"/>
  <c r="P12" i="6" l="1"/>
  <c r="Q12" i="6" s="1"/>
  <c r="T12" i="6" s="1"/>
  <c r="Y12" i="6" s="1"/>
  <c r="P19" i="6"/>
  <c r="Q19" i="6" s="1"/>
  <c r="R19" i="6" s="1"/>
  <c r="S19" i="6" s="1"/>
  <c r="W19" i="6" s="1"/>
  <c r="K14" i="6"/>
  <c r="K12" i="6"/>
  <c r="J19" i="6"/>
  <c r="X19" i="6"/>
  <c r="Z19" i="6"/>
  <c r="R12" i="6" l="1"/>
  <c r="S12" i="6" s="1"/>
  <c r="X12" i="6" s="1"/>
  <c r="AA12" i="6" s="1"/>
  <c r="T19" i="6"/>
  <c r="Y19" i="6" s="1"/>
  <c r="AA19" i="6"/>
  <c r="AB19" i="6" s="1"/>
  <c r="U12" i="6"/>
  <c r="K19" i="6"/>
  <c r="K21" i="6"/>
  <c r="U19" i="6" l="1"/>
  <c r="W12" i="6"/>
  <c r="AB21" i="6"/>
  <c r="AB14" i="6"/>
  <c r="AB12" i="6"/>
</calcChain>
</file>

<file path=xl/sharedStrings.xml><?xml version="1.0" encoding="utf-8"?>
<sst xmlns="http://schemas.openxmlformats.org/spreadsheetml/2006/main" count="109" uniqueCount="73">
  <si>
    <t>Impacto</t>
  </si>
  <si>
    <t>Probabilidad</t>
  </si>
  <si>
    <t>Puntaje</t>
  </si>
  <si>
    <t>¿El control es automático?</t>
  </si>
  <si>
    <t>¿El control es manual?</t>
  </si>
  <si>
    <t>¿Se cuenta con evidencias de la ejecución y
seguimiento del control?</t>
  </si>
  <si>
    <t>¿Existen manuales, instructivos o procedimientos para el manejo del control?</t>
  </si>
  <si>
    <t>¿Está(n) definido(s) el(los) responsable(s) de la ejecución del control y del seguimiento?</t>
  </si>
  <si>
    <t>PROBABILIDAD</t>
  </si>
  <si>
    <t>IMPACTO</t>
  </si>
  <si>
    <t>ZONA DE RIESGO</t>
  </si>
  <si>
    <t>SÍ</t>
  </si>
  <si>
    <t>NO</t>
  </si>
  <si>
    <t>(1) RARA VEZ</t>
  </si>
  <si>
    <t>(2) IMPROBABLE</t>
  </si>
  <si>
    <t>(3) POSIBLE</t>
  </si>
  <si>
    <t>(4) PROBABLE</t>
  </si>
  <si>
    <t>(5) CASI SEGURO</t>
  </si>
  <si>
    <t>(5) MODERADO</t>
  </si>
  <si>
    <t>(20) CATASTROFICO</t>
  </si>
  <si>
    <t>(10) MAYOR</t>
  </si>
  <si>
    <t>VALORACIÓN DEL RIESGO</t>
  </si>
  <si>
    <t>ANALISIS DEL RIESGO</t>
  </si>
  <si>
    <t>SÍ/NO</t>
  </si>
  <si>
    <t>EVALUACIÓN DEL RIESGO</t>
  </si>
  <si>
    <t>CONTROL</t>
  </si>
  <si>
    <t>ELABORÓ</t>
  </si>
  <si>
    <t>FECHA</t>
  </si>
  <si>
    <t>CONTROL DE CAMBIOS</t>
  </si>
  <si>
    <t>¿En el tiempo que lleva la herramienta ha demostrado ser efectiva?</t>
  </si>
  <si>
    <t>¿La frecuencia de ejecución del control y seguimiento es adecuada?</t>
  </si>
  <si>
    <t>MONITOREO Y REVISIÓN</t>
  </si>
  <si>
    <t>CAUSA</t>
  </si>
  <si>
    <t>RIESGO</t>
  </si>
  <si>
    <t>CONSECUENCIAS</t>
  </si>
  <si>
    <t>RIESGO INHERENTE</t>
  </si>
  <si>
    <t>RIESGO RESIDUAL</t>
  </si>
  <si>
    <t>AFECTA</t>
  </si>
  <si>
    <t>PERIODO DE EJECUCIÒN</t>
  </si>
  <si>
    <t>ACCIONES</t>
  </si>
  <si>
    <t>REGISTRO</t>
  </si>
  <si>
    <t>ACCIONES ASOCIADAS AL CONTROL</t>
  </si>
  <si>
    <t>RESPONSABLE</t>
  </si>
  <si>
    <t>INDICADOR</t>
  </si>
  <si>
    <t>IDENTIFICACIÓN DEL RIESGO</t>
  </si>
  <si>
    <t>CONTROLES</t>
  </si>
  <si>
    <t>ACTUALIZACIÓN</t>
  </si>
  <si>
    <t>FECHA  (DIA/MES/AÑO)</t>
  </si>
  <si>
    <t>PROCESO/
OBJETIVO</t>
  </si>
  <si>
    <t>ÁREA*</t>
  </si>
  <si>
    <t>ACCIONES DE CONTINGENCIA</t>
  </si>
  <si>
    <t>* El campo "Área" solo aplica al interior del IDIPRON para entender el objetivo del área donde se genera el riesgo y el alcance del mismo</t>
  </si>
  <si>
    <t>DESCRIPCIÓN DE CAMBIOS EN RIESGOS</t>
  </si>
  <si>
    <t>FECHA DE ACTUALIZACIÓN:</t>
  </si>
  <si>
    <t xml:space="preserve">
Evaluar y hacer seguimiento al Sistema Integrado de Gestión  de la Entidad en cuanto a las políticas, acciones, métodos, procedimientos y mecanismos de prevención, control, evaluación y de mejoramiento continuo de la gestión.</t>
  </si>
  <si>
    <t>OFICINA DE CONTROL INTERNO</t>
  </si>
  <si>
    <t xml:space="preserve">Inobservancia de los Principios Éticos en el desarrollo de las
Auditorías Internas:  Independencia, Objetividad e Imparcialidad de las partes involucradas.
</t>
  </si>
  <si>
    <t xml:space="preserve">Tráfico de influencia en la obtención y manipulación de la información.
</t>
  </si>
  <si>
    <t>Uso indebido de información</t>
  </si>
  <si>
    <t>Intereses particulares sobre intereses generales.</t>
  </si>
  <si>
    <t>Los informes no hacen aportes significativos a la mejora de los procesos ni  representan insumo a la efectiva toma de decisiones
Fraude</t>
  </si>
  <si>
    <t xml:space="preserve">Decisiones y acciones equivocadas y extemporáneas
Bajo nivel de objetividad en los Informes de Auditorías realizados.
Impacto negativo en la imagen y credibilidad de la Oficina de Control Interno
</t>
  </si>
  <si>
    <t>Revision y aprobacion por parte del Jefe de la Oficina de Control Interno en la informacion emitida y solicitada por el equipo.</t>
  </si>
  <si>
    <t xml:space="preserve">Rotacion del rol de los auditores 
Solicitud de la informacion en cumplimiento al marco normativo, a las politicas y al SIG de la entidad
Revision y aprobacion por parte del Jefe de la Oficina de Control Interno en la informacion emitida y solicitada por el equipo.
</t>
  </si>
  <si>
    <t>Modificar el procedimiento E-AUD-PR-001
Auditorias Internas estableciendo la revision y aprobacion del jefe de la Oficina de Control Interno en la informacion emitida y solicitada por el equipo
La informacion solcitada debe atender a los requerimientos del marco normativo, a las politicas y al SIG de la entidad</t>
  </si>
  <si>
    <t>Actualizacion del procedimiento E-AUD-PR-001
Auditorias Internas
La citacion de la norma, politica o apartado del SIG que exija el cumplimiento de acciones especificas</t>
  </si>
  <si>
    <t xml:space="preserve">
</t>
  </si>
  <si>
    <t>30/03/2018
2018</t>
  </si>
  <si>
    <t>PRIMER TRIMESTRE VIGENCIA 2018</t>
  </si>
  <si>
    <t>PRIMER TRIMESTRE VIGENCIA 2018
TODA LA VIGENCIA 2018</t>
  </si>
  <si>
    <t xml:space="preserve">Modificar el procedimiento E-AUD-PR-001
Auditorias Internas estableciendo la revision y aprobacion del jefe de la Oficina de Control Interno en la informacion emitida y solicitada por el equipo
</t>
  </si>
  <si>
    <t xml:space="preserve">FORMULACIÓN - CONSOLIDACIÓN MAPAS DE RIESGO DE CORRUPCIÓN </t>
  </si>
  <si>
    <t>Yuly Milena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</si>
</sst>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Protection="1"/>
    <xf numFmtId="1" fontId="0" fillId="0" borderId="0" xfId="0" applyNumberForma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justify" vertical="top" wrapText="1"/>
    </xf>
    <xf numFmtId="0" fontId="7" fillId="0" borderId="15" xfId="0" applyFont="1" applyBorder="1" applyAlignment="1" applyProtection="1">
      <alignment horizontal="justify" wrapText="1"/>
    </xf>
    <xf numFmtId="0" fontId="7" fillId="0" borderId="15" xfId="0" applyFont="1" applyBorder="1" applyAlignment="1" applyProtection="1">
      <alignment horizontal="justify"/>
    </xf>
    <xf numFmtId="0" fontId="7" fillId="0" borderId="17" xfId="0" applyFont="1" applyBorder="1" applyAlignment="1" applyProtection="1">
      <alignment horizontal="justify" wrapText="1"/>
    </xf>
    <xf numFmtId="0" fontId="11" fillId="2" borderId="1" xfId="0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1" fontId="0" fillId="0" borderId="9" xfId="0" applyNumberFormat="1" applyBorder="1" applyAlignment="1" applyProtection="1">
      <alignment horizontal="center" vertical="center"/>
    </xf>
    <xf numFmtId="0" fontId="14" fillId="4" borderId="12" xfId="0" applyFont="1" applyFill="1" applyBorder="1" applyAlignment="1" applyProtection="1">
      <alignment horizontal="center" vertical="center"/>
    </xf>
    <xf numFmtId="0" fontId="14" fillId="4" borderId="0" xfId="0" applyFont="1" applyFill="1" applyProtection="1"/>
    <xf numFmtId="0" fontId="6" fillId="2" borderId="1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right"/>
    </xf>
    <xf numFmtId="0" fontId="3" fillId="0" borderId="0" xfId="0" applyFont="1" applyProtection="1"/>
    <xf numFmtId="0" fontId="3" fillId="0" borderId="10" xfId="0" applyFont="1" applyBorder="1" applyAlignment="1" applyProtection="1"/>
    <xf numFmtId="0" fontId="3" fillId="0" borderId="10" xfId="0" applyFont="1" applyBorder="1" applyProtection="1"/>
    <xf numFmtId="0" fontId="6" fillId="2" borderId="0" xfId="0" applyFont="1" applyFill="1" applyProtection="1"/>
    <xf numFmtId="0" fontId="3" fillId="0" borderId="1" xfId="0" applyFont="1" applyBorder="1" applyProtection="1"/>
    <xf numFmtId="0" fontId="16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</xf>
    <xf numFmtId="0" fontId="18" fillId="3" borderId="0" xfId="0" applyFont="1" applyFill="1" applyProtection="1"/>
    <xf numFmtId="0" fontId="19" fillId="2" borderId="1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Protection="1"/>
    <xf numFmtId="0" fontId="18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14" fontId="21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13" xfId="0" applyFont="1" applyBorder="1" applyAlignment="1" applyProtection="1">
      <alignment vertical="top"/>
      <protection locked="0"/>
    </xf>
    <xf numFmtId="1" fontId="0" fillId="0" borderId="9" xfId="0" applyNumberForma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/>
    </xf>
    <xf numFmtId="0" fontId="8" fillId="3" borderId="1" xfId="0" applyFont="1" applyFill="1" applyBorder="1" applyAlignment="1" applyProtection="1">
      <alignment horizontal="center" vertical="top" wrapText="1"/>
    </xf>
    <xf numFmtId="0" fontId="8" fillId="3" borderId="1" xfId="0" applyFont="1" applyFill="1" applyBorder="1" applyAlignment="1" applyProtection="1">
      <alignment vertical="top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/>
    <xf numFmtId="0" fontId="8" fillId="3" borderId="1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1" fontId="1" fillId="0" borderId="5" xfId="0" applyNumberFormat="1" applyFont="1" applyBorder="1" applyAlignment="1" applyProtection="1">
      <alignment horizontal="center" vertical="center"/>
    </xf>
    <xf numFmtId="1" fontId="1" fillId="0" borderId="6" xfId="0" applyNumberFormat="1" applyFont="1" applyBorder="1" applyAlignment="1" applyProtection="1">
      <alignment horizontal="center" vertical="center"/>
    </xf>
    <xf numFmtId="1" fontId="1" fillId="0" borderId="8" xfId="0" applyNumberFormat="1" applyFont="1" applyBorder="1" applyAlignment="1" applyProtection="1">
      <alignment horizontal="center" vertical="center"/>
    </xf>
    <xf numFmtId="1" fontId="10" fillId="0" borderId="4" xfId="0" applyNumberFormat="1" applyFont="1" applyBorder="1" applyAlignment="1" applyProtection="1">
      <alignment horizontal="center" vertical="center" wrapText="1"/>
    </xf>
    <xf numFmtId="1" fontId="10" fillId="0" borderId="2" xfId="0" applyNumberFormat="1" applyFont="1" applyBorder="1" applyAlignment="1" applyProtection="1">
      <alignment horizontal="center" vertical="center" wrapText="1"/>
    </xf>
    <xf numFmtId="1" fontId="10" fillId="0" borderId="7" xfId="0" applyNumberFormat="1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textRotation="90" wrapText="1"/>
      <protection locked="0"/>
    </xf>
    <xf numFmtId="0" fontId="10" fillId="0" borderId="12" xfId="0" applyFont="1" applyBorder="1" applyAlignment="1" applyProtection="1">
      <alignment horizontal="center" vertical="center" textRotation="90" wrapText="1"/>
      <protection locked="0"/>
    </xf>
    <xf numFmtId="0" fontId="14" fillId="0" borderId="1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/>
    </xf>
    <xf numFmtId="0" fontId="8" fillId="4" borderId="13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14" fillId="4" borderId="13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0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17" fillId="4" borderId="10" xfId="0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6">
    <dxf>
      <fill>
        <gradientFill type="path" left="0.5" right="0.5" top="0.5" bottom="0.5">
          <stop position="0">
            <color theme="0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66FF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66FF66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66FF66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66FF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66FF66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66FF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33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66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66FF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66FF66"/>
          </stop>
        </gradientFill>
      </fill>
    </dxf>
  </dxfs>
  <tableStyles count="0" defaultTableStyle="TableStyleMedium2" defaultPivotStyle="PivotStyleLight16"/>
  <colors>
    <mruColors>
      <color rgb="FF0066FF"/>
      <color rgb="FFFF3399"/>
      <color rgb="FFFF66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31751</xdr:rowOff>
    </xdr:from>
    <xdr:to>
      <xdr:col>35</xdr:col>
      <xdr:colOff>532068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0" y="31751"/>
          <a:ext cx="28492552" cy="1074378"/>
          <a:chOff x="-8" y="0"/>
          <a:chExt cx="1382" cy="136"/>
        </a:xfrm>
      </xdr:grpSpPr>
      <xdr:sp macro="" textlink="">
        <xdr:nvSpPr>
          <xdr:cNvPr id="3" name="1 CuadroTexto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8" y="0"/>
            <a:ext cx="188" cy="13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0" y="0"/>
            <a:ext cx="198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80000" rIns="90000" bIns="4680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PROCESO</a:t>
            </a:r>
          </a:p>
        </xdr:txBody>
      </xdr:sp>
      <xdr:sp macro="" textlink="">
        <xdr:nvSpPr>
          <xdr:cNvPr id="5" name="7 CuadroTexto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0" y="73"/>
            <a:ext cx="198" cy="6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44000" rIns="90000" bIns="4680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FORMATO</a:t>
            </a:r>
          </a:p>
        </xdr:txBody>
      </xdr:sp>
      <xdr:sp macro="" textlink="">
        <xdr:nvSpPr>
          <xdr:cNvPr id="6" name="8 CuadroTexto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" y="0"/>
            <a:ext cx="591" cy="7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144000" rIns="90000" bIns="4680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GESTIÓN</a:t>
            </a:r>
            <a:r>
              <a:rPr lang="es-ES" sz="1100" b="1" i="0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 DE MEJORAMIENTO</a:t>
            </a:r>
            <a:endParaRPr lang="es-ES" sz="1100" b="1" i="0" strike="noStrike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10 CuadroTexto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8" y="73"/>
            <a:ext cx="591" cy="63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144000" rIns="0" bIns="4680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Times New Roman" pitchFamily="18" charset="0"/>
                <a:cs typeface="Times New Roman" pitchFamily="18" charset="0"/>
              </a:rPr>
              <a:t>MAPA DE RIESGOS DE CORRUPCIÓN</a:t>
            </a:r>
          </a:p>
        </xdr:txBody>
      </xdr:sp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" y="0"/>
            <a:ext cx="215" cy="3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72000" rIns="0" bIns="0" anchor="t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CÓDIGO</a:t>
            </a:r>
          </a:p>
        </xdr:txBody>
      </xdr:sp>
      <xdr:sp macro="" textlink="">
        <xdr:nvSpPr>
          <xdr:cNvPr id="9" name="12 CuadroTexto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" y="37"/>
            <a:ext cx="215" cy="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VERSIÓN</a:t>
            </a:r>
          </a:p>
        </xdr:txBody>
      </xdr:sp>
      <xdr:sp macro="" textlink="">
        <xdr:nvSpPr>
          <xdr:cNvPr id="10" name="13 CuadroTexto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" y="73"/>
            <a:ext cx="215" cy="2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PÁGINA</a:t>
            </a:r>
          </a:p>
        </xdr:txBody>
      </xdr:sp>
      <xdr:sp macro="" textlink="">
        <xdr:nvSpPr>
          <xdr:cNvPr id="11" name="14 CuadroTexto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0" y="102"/>
            <a:ext cx="215" cy="3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ctr" rtl="0">
              <a:defRPr sz="1000"/>
            </a:pPr>
            <a:r>
              <a:rPr lang="es-ES" sz="11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VIGENTE DESDE</a:t>
            </a:r>
          </a:p>
        </xdr:txBody>
      </xdr:sp>
      <xdr:sp macro="" textlink="">
        <xdr:nvSpPr>
          <xdr:cNvPr id="12" name="16 CuadroTexto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0"/>
            <a:ext cx="190" cy="37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54000" rIns="90000" bIns="46800" anchor="t" upright="1"/>
          <a:lstStyle/>
          <a:p>
            <a:pPr algn="ctr" rtl="0">
              <a:defRPr sz="1000"/>
            </a:pPr>
            <a:r>
              <a:rPr lang="es-E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E-MEJ-FT-008</a:t>
            </a:r>
          </a:p>
        </xdr:txBody>
      </xdr:sp>
      <xdr:sp macro="" textlink="">
        <xdr:nvSpPr>
          <xdr:cNvPr id="13" name="17 CuadroTexto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37"/>
            <a:ext cx="190" cy="3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0000" tIns="64800" rIns="90000" bIns="46800" anchor="t" upright="1"/>
          <a:lstStyle/>
          <a:p>
            <a:pPr algn="ctr" rtl="0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02</a:t>
            </a:r>
          </a:p>
        </xdr:txBody>
      </xdr:sp>
      <xdr:sp macro="" textlink="">
        <xdr:nvSpPr>
          <xdr:cNvPr id="14" name="18 CuadroTexto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73"/>
            <a:ext cx="190" cy="29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/>
          <a:lstStyle/>
          <a:p>
            <a:pPr algn="ctr"/>
            <a:r>
              <a:rPr lang="es-CO" b="1">
                <a:latin typeface="Times New Roman" pitchFamily="18" charset="0"/>
                <a:cs typeface="Times New Roman" pitchFamily="18" charset="0"/>
              </a:rPr>
              <a:t>1 DE 1</a:t>
            </a:r>
          </a:p>
        </xdr:txBody>
      </xdr:sp>
      <xdr:sp macro="" textlink="">
        <xdr:nvSpPr>
          <xdr:cNvPr id="15" name="19 CuadroTexto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" y="102"/>
            <a:ext cx="190" cy="34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0" tIns="54000" rIns="0" bIns="10800" anchor="t" upright="1"/>
          <a:lstStyle/>
          <a:p>
            <a:pPr algn="ctr" rtl="0">
              <a:defRPr sz="1000"/>
            </a:pPr>
            <a:r>
              <a:rPr lang="es-E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10/10/2017</a:t>
            </a:r>
          </a:p>
        </xdr:txBody>
      </xdr:sp>
    </xdr:grpSp>
    <xdr:clientData/>
  </xdr:twoCellAnchor>
  <xdr:twoCellAnchor editAs="oneCell">
    <xdr:from>
      <xdr:col>0</xdr:col>
      <xdr:colOff>1226484</xdr:colOff>
      <xdr:row>0</xdr:row>
      <xdr:rowOff>79375</xdr:rowOff>
    </xdr:from>
    <xdr:to>
      <xdr:col>1</xdr:col>
      <xdr:colOff>597586</xdr:colOff>
      <xdr:row>5</xdr:row>
      <xdr:rowOff>122903</xdr:rowOff>
    </xdr:to>
    <xdr:pic>
      <xdr:nvPicPr>
        <xdr:cNvPr id="16" name="Imagen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484" y="79375"/>
          <a:ext cx="876667" cy="965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32"/>
  <sheetViews>
    <sheetView tabSelected="1" view="pageBreakPreview" zoomScale="62" zoomScaleNormal="62" zoomScaleSheetLayoutView="62" workbookViewId="0">
      <selection activeCell="AC47" sqref="AC47"/>
    </sheetView>
  </sheetViews>
  <sheetFormatPr baseColWidth="10" defaultRowHeight="15" x14ac:dyDescent="0.25"/>
  <cols>
    <col min="1" max="2" width="22.5703125" style="1" customWidth="1"/>
    <col min="3" max="3" width="15.42578125" style="1" customWidth="1"/>
    <col min="4" max="4" width="21.42578125" style="1" customWidth="1"/>
    <col min="5" max="5" width="23.140625" style="1" customWidth="1"/>
    <col min="6" max="6" width="20.5703125" style="1" customWidth="1"/>
    <col min="7" max="7" width="2" style="1" hidden="1" customWidth="1"/>
    <col min="8" max="8" width="18.28515625" style="1" customWidth="1"/>
    <col min="9" max="9" width="11.42578125" style="1" hidden="1" customWidth="1"/>
    <col min="10" max="10" width="10.42578125" style="1" hidden="1" customWidth="1"/>
    <col min="11" max="11" width="17.140625" style="1" customWidth="1"/>
    <col min="12" max="12" width="20.28515625" style="1" customWidth="1"/>
    <col min="13" max="13" width="44.7109375" style="1" customWidth="1"/>
    <col min="14" max="14" width="9.5703125" style="1" customWidth="1"/>
    <col min="15" max="20" width="11.42578125" style="1" hidden="1" customWidth="1"/>
    <col min="21" max="21" width="2.42578125" style="1" hidden="1" customWidth="1"/>
    <col min="22" max="22" width="10.42578125" style="1" customWidth="1"/>
    <col min="23" max="23" width="16.85546875" style="1" customWidth="1"/>
    <col min="24" max="24" width="11.42578125" style="1" hidden="1" customWidth="1"/>
    <col min="25" max="25" width="16.7109375" style="1" customWidth="1"/>
    <col min="26" max="26" width="11.42578125" style="1" hidden="1" customWidth="1"/>
    <col min="27" max="27" width="0.42578125" style="1" customWidth="1"/>
    <col min="28" max="28" width="16.42578125" style="1" customWidth="1"/>
    <col min="29" max="29" width="17.5703125" style="1" customWidth="1"/>
    <col min="30" max="31" width="15.28515625" style="1" customWidth="1"/>
    <col min="32" max="32" width="17" style="1" customWidth="1"/>
    <col min="33" max="33" width="14" style="1" bestFit="1" customWidth="1"/>
    <col min="34" max="34" width="24.85546875" style="1" customWidth="1"/>
    <col min="35" max="35" width="19.140625" style="1" customWidth="1"/>
    <col min="36" max="36" width="16.140625" style="1" customWidth="1"/>
    <col min="37" max="16384" width="11.42578125" style="1"/>
  </cols>
  <sheetData>
    <row r="1" spans="1:36 16376:16379" s="32" customFormat="1" ht="14.25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XEV1" s="29" t="s">
        <v>1</v>
      </c>
      <c r="XEW1" s="30" t="s">
        <v>2</v>
      </c>
      <c r="XEX1" s="31"/>
    </row>
    <row r="2" spans="1:36 16376:16379" s="32" customFormat="1" ht="14.2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XEV2" s="32" t="s">
        <v>17</v>
      </c>
      <c r="XEW2" s="32">
        <v>5</v>
      </c>
      <c r="XEX2" s="33"/>
    </row>
    <row r="3" spans="1:36 16376:16379" s="32" customFormat="1" ht="14.2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XEV3" s="32" t="s">
        <v>16</v>
      </c>
      <c r="XEW3" s="32">
        <v>4</v>
      </c>
      <c r="XEX3" s="33"/>
    </row>
    <row r="4" spans="1:36 16376:16379" s="32" customFormat="1" ht="14.2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XEV4" s="32" t="s">
        <v>15</v>
      </c>
      <c r="XEW4" s="32">
        <v>3</v>
      </c>
      <c r="XEX4" s="33"/>
    </row>
    <row r="5" spans="1:36 16376:16379" s="32" customFormat="1" ht="14.25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XEV5" s="32" t="s">
        <v>14</v>
      </c>
      <c r="XEW5" s="32">
        <v>2</v>
      </c>
      <c r="XEX5" s="33"/>
    </row>
    <row r="6" spans="1:36 16376:16379" s="32" customFormat="1" ht="14.2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XEV6" s="32" t="s">
        <v>13</v>
      </c>
      <c r="XEW6" s="32">
        <v>1</v>
      </c>
      <c r="XEX6" s="33"/>
    </row>
    <row r="7" spans="1:36 16376:16379" ht="21" customHeight="1" x14ac:dyDescent="0.25">
      <c r="A7" s="126" t="s">
        <v>53</v>
      </c>
      <c r="B7" s="126"/>
      <c r="C7" s="35">
        <v>43131</v>
      </c>
      <c r="D7" s="36"/>
      <c r="E7" s="36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XEV7" s="93" t="s">
        <v>0</v>
      </c>
      <c r="XEW7" s="94"/>
    </row>
    <row r="8" spans="1:36 16376:16379" x14ac:dyDescent="0.25">
      <c r="A8" s="95" t="s">
        <v>44</v>
      </c>
      <c r="B8" s="95"/>
      <c r="C8" s="95"/>
      <c r="D8" s="95"/>
      <c r="E8" s="95"/>
      <c r="F8" s="95" t="s">
        <v>21</v>
      </c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6" t="s">
        <v>27</v>
      </c>
      <c r="AH8" s="99" t="s">
        <v>31</v>
      </c>
      <c r="AI8" s="100"/>
      <c r="AJ8" s="101"/>
      <c r="XEV8" s="93" t="s">
        <v>2</v>
      </c>
      <c r="XEW8" s="94"/>
    </row>
    <row r="9" spans="1:36 16376:16379" s="15" customFormat="1" x14ac:dyDescent="0.25">
      <c r="A9" s="108" t="s">
        <v>48</v>
      </c>
      <c r="B9" s="109" t="s">
        <v>49</v>
      </c>
      <c r="C9" s="108" t="s">
        <v>32</v>
      </c>
      <c r="D9" s="108" t="s">
        <v>33</v>
      </c>
      <c r="E9" s="114" t="s">
        <v>34</v>
      </c>
      <c r="F9" s="95" t="s">
        <v>22</v>
      </c>
      <c r="G9" s="95"/>
      <c r="H9" s="95"/>
      <c r="I9" s="95"/>
      <c r="J9" s="95"/>
      <c r="K9" s="95"/>
      <c r="L9" s="116" t="s">
        <v>25</v>
      </c>
      <c r="M9" s="95" t="s">
        <v>24</v>
      </c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7"/>
      <c r="AH9" s="102"/>
      <c r="AI9" s="103"/>
      <c r="AJ9" s="104"/>
      <c r="XEV9" s="14" t="s">
        <v>18</v>
      </c>
      <c r="XEW9" s="14" t="s">
        <v>20</v>
      </c>
      <c r="XEX9" s="14" t="s">
        <v>19</v>
      </c>
    </row>
    <row r="10" spans="1:36 16376:16379" s="15" customFormat="1" ht="15" customHeight="1" x14ac:dyDescent="0.25">
      <c r="A10" s="108"/>
      <c r="B10" s="110"/>
      <c r="C10" s="108"/>
      <c r="D10" s="108"/>
      <c r="E10" s="114"/>
      <c r="F10" s="128" t="s">
        <v>35</v>
      </c>
      <c r="G10" s="128"/>
      <c r="H10" s="128"/>
      <c r="I10" s="128"/>
      <c r="J10" s="128"/>
      <c r="K10" s="128"/>
      <c r="L10" s="117"/>
      <c r="M10" s="129" t="s">
        <v>45</v>
      </c>
      <c r="N10" s="131" t="s">
        <v>23</v>
      </c>
      <c r="O10" s="16"/>
      <c r="P10" s="17"/>
      <c r="Q10" s="17"/>
      <c r="R10" s="17"/>
      <c r="S10" s="17"/>
      <c r="T10" s="17"/>
      <c r="U10" s="17"/>
      <c r="V10" s="132" t="s">
        <v>37</v>
      </c>
      <c r="W10" s="134" t="s">
        <v>36</v>
      </c>
      <c r="X10" s="135"/>
      <c r="Y10" s="135"/>
      <c r="Z10" s="135"/>
      <c r="AA10" s="135"/>
      <c r="AB10" s="136"/>
      <c r="AC10" s="112" t="s">
        <v>50</v>
      </c>
      <c r="AD10" s="137" t="s">
        <v>41</v>
      </c>
      <c r="AE10" s="137"/>
      <c r="AF10" s="137"/>
      <c r="AG10" s="97"/>
      <c r="AH10" s="105"/>
      <c r="AI10" s="106"/>
      <c r="AJ10" s="107"/>
      <c r="XEV10" s="15">
        <v>5</v>
      </c>
      <c r="XEW10" s="15">
        <v>10</v>
      </c>
      <c r="XEX10" s="15">
        <v>20</v>
      </c>
    </row>
    <row r="11" spans="1:36 16376:16379" s="15" customFormat="1" ht="32.25" customHeight="1" x14ac:dyDescent="0.25">
      <c r="A11" s="109"/>
      <c r="B11" s="111"/>
      <c r="C11" s="109"/>
      <c r="D11" s="109"/>
      <c r="E11" s="115"/>
      <c r="F11" s="11" t="s">
        <v>8</v>
      </c>
      <c r="G11" s="12"/>
      <c r="H11" s="11" t="s">
        <v>9</v>
      </c>
      <c r="I11" s="18"/>
      <c r="J11" s="18"/>
      <c r="K11" s="13" t="s">
        <v>10</v>
      </c>
      <c r="L11" s="118"/>
      <c r="M11" s="130"/>
      <c r="N11" s="114"/>
      <c r="O11" s="19"/>
      <c r="P11" s="19"/>
      <c r="Q11" s="19"/>
      <c r="R11" s="19"/>
      <c r="S11" s="19"/>
      <c r="T11" s="19"/>
      <c r="U11" s="19"/>
      <c r="V11" s="133"/>
      <c r="W11" s="20" t="s">
        <v>8</v>
      </c>
      <c r="X11" s="21"/>
      <c r="Y11" s="8" t="s">
        <v>9</v>
      </c>
      <c r="Z11" s="22"/>
      <c r="AA11" s="19"/>
      <c r="AB11" s="23" t="s">
        <v>10</v>
      </c>
      <c r="AC11" s="113"/>
      <c r="AD11" s="24" t="s">
        <v>38</v>
      </c>
      <c r="AE11" s="25" t="s">
        <v>39</v>
      </c>
      <c r="AF11" s="25" t="s">
        <v>40</v>
      </c>
      <c r="AG11" s="98"/>
      <c r="AH11" s="26" t="s">
        <v>39</v>
      </c>
      <c r="AI11" s="27" t="s">
        <v>42</v>
      </c>
      <c r="AJ11" s="26" t="s">
        <v>43</v>
      </c>
      <c r="XEV11" s="15" t="s">
        <v>11</v>
      </c>
      <c r="XEW11" s="15" t="s">
        <v>12</v>
      </c>
      <c r="XEX11" s="15" t="s">
        <v>9</v>
      </c>
      <c r="XEY11" s="15" t="s">
        <v>8</v>
      </c>
    </row>
    <row r="12" spans="1:36 16376:16379" ht="50.25" customHeight="1" x14ac:dyDescent="0.25">
      <c r="A12" s="119" t="s">
        <v>54</v>
      </c>
      <c r="B12" s="122" t="s">
        <v>55</v>
      </c>
      <c r="C12" s="43" t="s">
        <v>59</v>
      </c>
      <c r="D12" s="43" t="s">
        <v>56</v>
      </c>
      <c r="E12" s="43" t="s">
        <v>61</v>
      </c>
      <c r="F12" s="77" t="s">
        <v>15</v>
      </c>
      <c r="G12" s="79" t="str">
        <f>IF(F12="(1) RARA VEZ","1", IF(F12="(2) IMPROBABLE","2",IF(F12="(3) POSIBLE","3",IF(F12="(4) PROBABLE","4",IF(F12="(5) CASI SEGURO","5","")))))</f>
        <v>3</v>
      </c>
      <c r="H12" s="81" t="s">
        <v>20</v>
      </c>
      <c r="I12" s="69" t="str">
        <f>IF(H12="(5) MODERADO","5", IF(H12="(10) MAYOR","10",IF(H12="(20) CATASTROFICO","20","")))</f>
        <v>10</v>
      </c>
      <c r="J12" s="41">
        <f>G12*I12</f>
        <v>30</v>
      </c>
      <c r="K12" s="42">
        <f>+J12</f>
        <v>30</v>
      </c>
      <c r="L12" s="43" t="s">
        <v>63</v>
      </c>
      <c r="M12" s="4" t="s">
        <v>6</v>
      </c>
      <c r="N12" s="3" t="s">
        <v>11</v>
      </c>
      <c r="O12" s="10">
        <f>IF(N12="SÍ",15,"0")</f>
        <v>15</v>
      </c>
      <c r="P12" s="46">
        <f>SUM(O12:O18)</f>
        <v>85</v>
      </c>
      <c r="Q12" s="47">
        <f>IF(AND($P12&gt;=0,$P12&lt;=50),0,IF(AND($P12&gt;50,$P12&lt;=75),1,IF(AND($P12&gt;75,$P12&lt;=100),2,"")))</f>
        <v>2</v>
      </c>
      <c r="R12" s="47">
        <f>$G12-$Q12</f>
        <v>1</v>
      </c>
      <c r="S12" s="87">
        <f>IF($R12&lt;=0,1,$R12)</f>
        <v>1</v>
      </c>
      <c r="T12" s="47">
        <f>$I12-$Q12</f>
        <v>8</v>
      </c>
      <c r="U12" s="87">
        <f>IF($T12=19,10,IF($T12=18,5,IF($T12=9,5,IF($T12=8,5,I12))))</f>
        <v>5</v>
      </c>
      <c r="V12" s="89" t="s">
        <v>8</v>
      </c>
      <c r="W12" s="83" t="str">
        <f>IF(AND($V12="PROBABILIDAD",$S12=1),$XEV$6,IF(AND($V12="PROBABILIDAD",$S12=2),$XEV$5,IF(AND($V12="PROBABILIDAD",$S12=3),$XEV$4,IF(AND($V12="PROBABILIDAD",$S12=4),$XEV$3,IF(AND($V12="PROBABILIDAD",$S12=5),$XEV$2,$F12)))))</f>
        <v>(1) RARA VEZ</v>
      </c>
      <c r="X12" s="62">
        <f>IF($V12="PROBABILIDAD",$S12,$G12)</f>
        <v>1</v>
      </c>
      <c r="Y12" s="65" t="str">
        <f>IF(AND($V12="IMPACTO",$T12=18),$XEV$9,IF(AND($V12="IMPACTO",$T12=19),$XEW$9,IF(AND($V12="IMPACTO",$T12=20),$XEX$9,IF(AND($V12="IMPACTO",$T12&lt;10),$XEV$9,$H12))))</f>
        <v>(10) MAYOR</v>
      </c>
      <c r="Z12" s="68" t="str">
        <f>IF($V12="IMPACTO",$U12,$I12)</f>
        <v>10</v>
      </c>
      <c r="AA12" s="69">
        <f>$X12*$Z12</f>
        <v>10</v>
      </c>
      <c r="AB12" s="71">
        <f>$AA12</f>
        <v>10</v>
      </c>
      <c r="AC12" s="58"/>
      <c r="AD12" s="43" t="s">
        <v>69</v>
      </c>
      <c r="AE12" s="43" t="s">
        <v>64</v>
      </c>
      <c r="AF12" s="43" t="s">
        <v>65</v>
      </c>
      <c r="AG12" s="75" t="s">
        <v>67</v>
      </c>
      <c r="AH12" s="92" t="s">
        <v>66</v>
      </c>
      <c r="AI12" s="58"/>
      <c r="AJ12" s="60"/>
    </row>
    <row r="13" spans="1:36 16376:16379" ht="48" customHeight="1" x14ac:dyDescent="0.25">
      <c r="A13" s="120"/>
      <c r="B13" s="123"/>
      <c r="C13" s="44"/>
      <c r="D13" s="43"/>
      <c r="E13" s="44"/>
      <c r="F13" s="77"/>
      <c r="G13" s="79"/>
      <c r="H13" s="81"/>
      <c r="I13" s="69"/>
      <c r="J13" s="41"/>
      <c r="K13" s="42"/>
      <c r="L13" s="44"/>
      <c r="M13" s="5" t="s">
        <v>7</v>
      </c>
      <c r="N13" s="3" t="s">
        <v>11</v>
      </c>
      <c r="O13" s="2">
        <f>IF(N13="SÍ",5,"0")</f>
        <v>5</v>
      </c>
      <c r="P13" s="41"/>
      <c r="Q13" s="48"/>
      <c r="R13" s="48"/>
      <c r="S13" s="88"/>
      <c r="T13" s="48"/>
      <c r="U13" s="88"/>
      <c r="V13" s="90"/>
      <c r="W13" s="84"/>
      <c r="X13" s="63"/>
      <c r="Y13" s="66"/>
      <c r="Z13" s="68"/>
      <c r="AA13" s="69"/>
      <c r="AB13" s="86"/>
      <c r="AC13" s="59"/>
      <c r="AD13" s="44"/>
      <c r="AE13" s="44"/>
      <c r="AF13" s="44"/>
      <c r="AG13" s="44"/>
      <c r="AH13" s="59"/>
      <c r="AI13" s="59"/>
      <c r="AJ13" s="61"/>
    </row>
    <row r="14" spans="1:36 16376:16379" ht="33" customHeight="1" x14ac:dyDescent="0.25">
      <c r="A14" s="120"/>
      <c r="B14" s="123"/>
      <c r="C14" s="44"/>
      <c r="D14" s="43"/>
      <c r="E14" s="44"/>
      <c r="F14" s="77"/>
      <c r="G14" s="79"/>
      <c r="H14" s="81"/>
      <c r="I14" s="69"/>
      <c r="J14" s="41"/>
      <c r="K14" s="49" t="str">
        <f>IF(AND(J12&gt;=5,J12&lt;=10),"BAJA",IF(AND(J12&gt;=15,J12&lt;=25),"MODERADA",IF(AND(J12&gt;=30,J12&lt;=50),"ALTA",IF(AND(J12&gt;=60,J12&lt;=100),"EXTREMA",""))))</f>
        <v>ALTA</v>
      </c>
      <c r="L14" s="44"/>
      <c r="M14" s="6" t="s">
        <v>3</v>
      </c>
      <c r="N14" s="3" t="s">
        <v>12</v>
      </c>
      <c r="O14" s="2" t="str">
        <f>IF(N14="SÍ",15,"0")</f>
        <v>0</v>
      </c>
      <c r="P14" s="41"/>
      <c r="Q14" s="48"/>
      <c r="R14" s="48"/>
      <c r="S14" s="88"/>
      <c r="T14" s="48"/>
      <c r="U14" s="88"/>
      <c r="V14" s="90"/>
      <c r="W14" s="84"/>
      <c r="X14" s="63"/>
      <c r="Y14" s="66"/>
      <c r="Z14" s="68"/>
      <c r="AA14" s="69"/>
      <c r="AB14" s="91" t="str">
        <f>IF(AND($AA12&gt;=5,$AA12&lt;=10),"BAJA",IF(AND($AA12&gt;=15,$AA12&lt;=25),"MODERADA",IF(AND($AA12&gt;=30,$AA12&lt;=50),"ALTA",IF(AND($AA12&gt;=60,$AA12&lt;=100),"EXTREMA",""))))</f>
        <v>BAJA</v>
      </c>
      <c r="AC14" s="59"/>
      <c r="AD14" s="44"/>
      <c r="AE14" s="44"/>
      <c r="AF14" s="44"/>
      <c r="AG14" s="44"/>
      <c r="AH14" s="59"/>
      <c r="AI14" s="59"/>
      <c r="AJ14" s="61"/>
    </row>
    <row r="15" spans="1:36 16376:16379" ht="26.25" customHeight="1" x14ac:dyDescent="0.25">
      <c r="A15" s="120"/>
      <c r="B15" s="123"/>
      <c r="C15" s="44"/>
      <c r="D15" s="43"/>
      <c r="E15" s="44"/>
      <c r="F15" s="77"/>
      <c r="G15" s="79"/>
      <c r="H15" s="81"/>
      <c r="I15" s="69"/>
      <c r="J15" s="41"/>
      <c r="K15" s="49"/>
      <c r="L15" s="44"/>
      <c r="M15" s="6" t="s">
        <v>4</v>
      </c>
      <c r="N15" s="3" t="s">
        <v>11</v>
      </c>
      <c r="O15" s="2">
        <f>IF(N15="SÍ",10,"0")</f>
        <v>10</v>
      </c>
      <c r="P15" s="41"/>
      <c r="Q15" s="48"/>
      <c r="R15" s="48"/>
      <c r="S15" s="88"/>
      <c r="T15" s="48"/>
      <c r="U15" s="88"/>
      <c r="V15" s="90"/>
      <c r="W15" s="84"/>
      <c r="X15" s="63"/>
      <c r="Y15" s="66"/>
      <c r="Z15" s="68"/>
      <c r="AA15" s="69"/>
      <c r="AB15" s="91"/>
      <c r="AC15" s="59"/>
      <c r="AD15" s="44"/>
      <c r="AE15" s="44"/>
      <c r="AF15" s="44"/>
      <c r="AG15" s="44"/>
      <c r="AH15" s="59"/>
      <c r="AI15" s="59"/>
      <c r="AJ15" s="61"/>
    </row>
    <row r="16" spans="1:36 16376:16379" ht="45" customHeight="1" x14ac:dyDescent="0.25">
      <c r="A16" s="120"/>
      <c r="B16" s="123"/>
      <c r="C16" s="44"/>
      <c r="D16" s="43"/>
      <c r="E16" s="44"/>
      <c r="F16" s="77"/>
      <c r="G16" s="79"/>
      <c r="H16" s="81"/>
      <c r="I16" s="69"/>
      <c r="J16" s="41"/>
      <c r="K16" s="49"/>
      <c r="L16" s="44"/>
      <c r="M16" s="5" t="s">
        <v>30</v>
      </c>
      <c r="N16" s="3" t="s">
        <v>11</v>
      </c>
      <c r="O16" s="2">
        <f>IF(N16="SÍ",15,"0")</f>
        <v>15</v>
      </c>
      <c r="P16" s="41"/>
      <c r="Q16" s="48"/>
      <c r="R16" s="48"/>
      <c r="S16" s="88"/>
      <c r="T16" s="48"/>
      <c r="U16" s="88"/>
      <c r="V16" s="90"/>
      <c r="W16" s="84"/>
      <c r="X16" s="63"/>
      <c r="Y16" s="66"/>
      <c r="Z16" s="68"/>
      <c r="AA16" s="69"/>
      <c r="AB16" s="91"/>
      <c r="AC16" s="59"/>
      <c r="AD16" s="44"/>
      <c r="AE16" s="44"/>
      <c r="AF16" s="44"/>
      <c r="AG16" s="44"/>
      <c r="AH16" s="59"/>
      <c r="AI16" s="59"/>
      <c r="AJ16" s="61"/>
    </row>
    <row r="17" spans="1:36" ht="51" customHeight="1" x14ac:dyDescent="0.25">
      <c r="A17" s="120"/>
      <c r="B17" s="123"/>
      <c r="C17" s="44"/>
      <c r="D17" s="43"/>
      <c r="E17" s="44"/>
      <c r="F17" s="77"/>
      <c r="G17" s="79"/>
      <c r="H17" s="81"/>
      <c r="I17" s="69"/>
      <c r="J17" s="41"/>
      <c r="K17" s="49"/>
      <c r="L17" s="44"/>
      <c r="M17" s="5" t="s">
        <v>5</v>
      </c>
      <c r="N17" s="3" t="s">
        <v>11</v>
      </c>
      <c r="O17" s="2">
        <f>IF(N17="SÍ",10,"0")</f>
        <v>10</v>
      </c>
      <c r="P17" s="41"/>
      <c r="Q17" s="48"/>
      <c r="R17" s="48"/>
      <c r="S17" s="88"/>
      <c r="T17" s="48"/>
      <c r="U17" s="88"/>
      <c r="V17" s="90"/>
      <c r="W17" s="84"/>
      <c r="X17" s="63"/>
      <c r="Y17" s="66"/>
      <c r="Z17" s="68"/>
      <c r="AA17" s="69"/>
      <c r="AB17" s="91"/>
      <c r="AC17" s="59"/>
      <c r="AD17" s="44"/>
      <c r="AE17" s="44"/>
      <c r="AF17" s="44"/>
      <c r="AG17" s="44"/>
      <c r="AH17" s="59"/>
      <c r="AI17" s="59"/>
      <c r="AJ17" s="61"/>
    </row>
    <row r="18" spans="1:36" ht="216.75" customHeight="1" x14ac:dyDescent="0.25">
      <c r="A18" s="120"/>
      <c r="B18" s="123"/>
      <c r="C18" s="45"/>
      <c r="D18" s="76"/>
      <c r="E18" s="45"/>
      <c r="F18" s="78"/>
      <c r="G18" s="80"/>
      <c r="H18" s="82"/>
      <c r="I18" s="69"/>
      <c r="J18" s="41"/>
      <c r="K18" s="50"/>
      <c r="L18" s="45"/>
      <c r="M18" s="7" t="s">
        <v>29</v>
      </c>
      <c r="N18" s="3" t="s">
        <v>11</v>
      </c>
      <c r="O18" s="2">
        <f>IF(N18="SÍ",30,"0")</f>
        <v>30</v>
      </c>
      <c r="P18" s="41"/>
      <c r="Q18" s="48"/>
      <c r="R18" s="48"/>
      <c r="S18" s="88"/>
      <c r="T18" s="48"/>
      <c r="U18" s="88"/>
      <c r="V18" s="90"/>
      <c r="W18" s="85"/>
      <c r="X18" s="64"/>
      <c r="Y18" s="67"/>
      <c r="Z18" s="68"/>
      <c r="AA18" s="69"/>
      <c r="AB18" s="91"/>
      <c r="AC18" s="59"/>
      <c r="AD18" s="45"/>
      <c r="AE18" s="45"/>
      <c r="AF18" s="45"/>
      <c r="AG18" s="45"/>
      <c r="AH18" s="59"/>
      <c r="AI18" s="59"/>
      <c r="AJ18" s="61"/>
    </row>
    <row r="19" spans="1:36" ht="50.25" customHeight="1" x14ac:dyDescent="0.25">
      <c r="A19" s="120"/>
      <c r="B19" s="123"/>
      <c r="C19" s="43" t="s">
        <v>57</v>
      </c>
      <c r="D19" s="43" t="s">
        <v>58</v>
      </c>
      <c r="E19" s="43" t="s">
        <v>60</v>
      </c>
      <c r="F19" s="77" t="s">
        <v>15</v>
      </c>
      <c r="G19" s="79" t="str">
        <f>IF(F19="(1) RARA VEZ","1", IF(F19="(2) IMPROBABLE","2",IF(F19="(3) POSIBLE","3",IF(F19="(4) PROBABLE","4",IF(F19="(5) CASI SEGURO","5","")))))</f>
        <v>3</v>
      </c>
      <c r="H19" s="81" t="s">
        <v>19</v>
      </c>
      <c r="I19" s="69" t="str">
        <f>IF(H19="(5) MODERADO","5", IF(H19="(10) MAYOR","10",IF(H19="(20) CATASTROFICO","20","")))</f>
        <v>20</v>
      </c>
      <c r="J19" s="41">
        <f>G19*I19</f>
        <v>60</v>
      </c>
      <c r="K19" s="42">
        <f>+J19</f>
        <v>60</v>
      </c>
      <c r="L19" s="43" t="s">
        <v>62</v>
      </c>
      <c r="M19" s="4" t="s">
        <v>6</v>
      </c>
      <c r="N19" s="3" t="s">
        <v>11</v>
      </c>
      <c r="O19" s="10">
        <f>IF(N19="SÍ",15,"0")</f>
        <v>15</v>
      </c>
      <c r="P19" s="46">
        <f>SUM(O19:O25)</f>
        <v>85</v>
      </c>
      <c r="Q19" s="47">
        <f>IF(AND($P19&gt;=0,$P19&lt;=50),0,IF(AND($P19&gt;50,$P19&lt;=75),1,IF(AND($P19&gt;75,$P19&lt;=100),2,"")))</f>
        <v>2</v>
      </c>
      <c r="R19" s="47">
        <f>$G19-$Q19</f>
        <v>1</v>
      </c>
      <c r="S19" s="87">
        <f>IF($R19&lt;=0,1,$R19)</f>
        <v>1</v>
      </c>
      <c r="T19" s="47">
        <f>$I19-$Q19</f>
        <v>18</v>
      </c>
      <c r="U19" s="87">
        <f>IF($T19=19,10,IF($T19=18,5,IF($T19=9,5,IF($T19=8,5,I19))))</f>
        <v>5</v>
      </c>
      <c r="V19" s="89" t="s">
        <v>8</v>
      </c>
      <c r="W19" s="83" t="str">
        <f>IF(AND($V19="PROBABILIDAD",$S19=1),$XEV$6,IF(AND($V19="PROBABILIDAD",$S19=2),$XEV$5,IF(AND($V19="PROBABILIDAD",$S19=3),$XEV$4,IF(AND($V19="PROBABILIDAD",$S19=4),$XEV$3,IF(AND($V19="PROBABILIDAD",$S19=5),$XEV$2,$F19)))))</f>
        <v>(1) RARA VEZ</v>
      </c>
      <c r="X19" s="62">
        <f>IF($V19="PROBABILIDAD",$S19,$G19)</f>
        <v>1</v>
      </c>
      <c r="Y19" s="65" t="str">
        <f>IF(AND($V19="IMPACTO",$T19=18),$XEV$9,IF(AND($V19="IMPACTO",$T19=19),$XEW$9,IF(AND($V19="IMPACTO",$T19=20),$XEX$9,IF(AND($V19="IMPACTO",$T19&lt;10),$XEV$9,$H19))))</f>
        <v>(20) CATASTROFICO</v>
      </c>
      <c r="Z19" s="68" t="str">
        <f>IF($V19="IMPACTO",$U19,$I19)</f>
        <v>20</v>
      </c>
      <c r="AA19" s="69">
        <f>$X19*$Z19</f>
        <v>20</v>
      </c>
      <c r="AB19" s="70">
        <f>$AA19</f>
        <v>20</v>
      </c>
      <c r="AC19" s="58"/>
      <c r="AD19" s="43" t="s">
        <v>68</v>
      </c>
      <c r="AE19" s="43" t="s">
        <v>70</v>
      </c>
      <c r="AF19" s="43" t="s">
        <v>65</v>
      </c>
      <c r="AG19" s="75" t="s">
        <v>67</v>
      </c>
      <c r="AH19" s="58"/>
      <c r="AI19" s="58"/>
      <c r="AJ19" s="60"/>
    </row>
    <row r="20" spans="1:36" ht="48" customHeight="1" x14ac:dyDescent="0.25">
      <c r="A20" s="120"/>
      <c r="B20" s="123"/>
      <c r="C20" s="44"/>
      <c r="D20" s="43"/>
      <c r="E20" s="44"/>
      <c r="F20" s="77"/>
      <c r="G20" s="79"/>
      <c r="H20" s="81"/>
      <c r="I20" s="69"/>
      <c r="J20" s="41"/>
      <c r="K20" s="42"/>
      <c r="L20" s="44"/>
      <c r="M20" s="5" t="s">
        <v>7</v>
      </c>
      <c r="N20" s="3" t="s">
        <v>11</v>
      </c>
      <c r="O20" s="2">
        <f>IF(N20="SÍ",5,"0")</f>
        <v>5</v>
      </c>
      <c r="P20" s="41"/>
      <c r="Q20" s="48"/>
      <c r="R20" s="48"/>
      <c r="S20" s="88"/>
      <c r="T20" s="48"/>
      <c r="U20" s="88"/>
      <c r="V20" s="90"/>
      <c r="W20" s="84"/>
      <c r="X20" s="63"/>
      <c r="Y20" s="66"/>
      <c r="Z20" s="68"/>
      <c r="AA20" s="69"/>
      <c r="AB20" s="71"/>
      <c r="AC20" s="59"/>
      <c r="AD20" s="44"/>
      <c r="AE20" s="44"/>
      <c r="AF20" s="44"/>
      <c r="AG20" s="44"/>
      <c r="AH20" s="59"/>
      <c r="AI20" s="59"/>
      <c r="AJ20" s="61"/>
    </row>
    <row r="21" spans="1:36" ht="33" customHeight="1" x14ac:dyDescent="0.25">
      <c r="A21" s="120"/>
      <c r="B21" s="123"/>
      <c r="C21" s="44"/>
      <c r="D21" s="43"/>
      <c r="E21" s="44"/>
      <c r="F21" s="77"/>
      <c r="G21" s="79"/>
      <c r="H21" s="81"/>
      <c r="I21" s="69"/>
      <c r="J21" s="41"/>
      <c r="K21" s="49" t="str">
        <f>IF(AND(J19&gt;=5,J19&lt;=10),"BAJA",IF(AND(J19&gt;=15,J19&lt;=25),"MODERADA",IF(AND(J19&gt;=30,J19&lt;=50),"ALTA",IF(AND(J19&gt;=60,J19&lt;=100),"EXTREMA",""))))</f>
        <v>EXTREMA</v>
      </c>
      <c r="L21" s="44"/>
      <c r="M21" s="6" t="s">
        <v>3</v>
      </c>
      <c r="N21" s="3" t="s">
        <v>12</v>
      </c>
      <c r="O21" s="2" t="str">
        <f>IF(N21="SÍ",15,"0")</f>
        <v>0</v>
      </c>
      <c r="P21" s="41"/>
      <c r="Q21" s="48"/>
      <c r="R21" s="48"/>
      <c r="S21" s="88"/>
      <c r="T21" s="48"/>
      <c r="U21" s="88"/>
      <c r="V21" s="90"/>
      <c r="W21" s="84"/>
      <c r="X21" s="63"/>
      <c r="Y21" s="66"/>
      <c r="Z21" s="68"/>
      <c r="AA21" s="69"/>
      <c r="AB21" s="72" t="str">
        <f>IF(AND($AA19&gt;=5,$AA19&lt;=10),"BAJA",IF(AND($AA19&gt;=15,$AA19&lt;=25),"MODERADA",IF(AND($AA19&gt;=30,$AA19&lt;=50),"ALTA",IF(AND($AA19&gt;=60,$AA19&lt;=100),"EXTREMA",""))))</f>
        <v>MODERADA</v>
      </c>
      <c r="AC21" s="59"/>
      <c r="AD21" s="44"/>
      <c r="AE21" s="44"/>
      <c r="AF21" s="44"/>
      <c r="AG21" s="44"/>
      <c r="AH21" s="59"/>
      <c r="AI21" s="59"/>
      <c r="AJ21" s="61"/>
    </row>
    <row r="22" spans="1:36" ht="26.25" customHeight="1" x14ac:dyDescent="0.25">
      <c r="A22" s="120"/>
      <c r="B22" s="123"/>
      <c r="C22" s="44"/>
      <c r="D22" s="43"/>
      <c r="E22" s="44"/>
      <c r="F22" s="77"/>
      <c r="G22" s="79"/>
      <c r="H22" s="81"/>
      <c r="I22" s="69"/>
      <c r="J22" s="41"/>
      <c r="K22" s="49"/>
      <c r="L22" s="44"/>
      <c r="M22" s="6" t="s">
        <v>4</v>
      </c>
      <c r="N22" s="3" t="s">
        <v>11</v>
      </c>
      <c r="O22" s="2">
        <f>IF(N22="SÍ",10,"0")</f>
        <v>10</v>
      </c>
      <c r="P22" s="41"/>
      <c r="Q22" s="48"/>
      <c r="R22" s="48"/>
      <c r="S22" s="88"/>
      <c r="T22" s="48"/>
      <c r="U22" s="88"/>
      <c r="V22" s="90"/>
      <c r="W22" s="84"/>
      <c r="X22" s="63"/>
      <c r="Y22" s="66"/>
      <c r="Z22" s="68"/>
      <c r="AA22" s="69"/>
      <c r="AB22" s="73"/>
      <c r="AC22" s="59"/>
      <c r="AD22" s="44"/>
      <c r="AE22" s="44"/>
      <c r="AF22" s="44"/>
      <c r="AG22" s="44"/>
      <c r="AH22" s="59"/>
      <c r="AI22" s="59"/>
      <c r="AJ22" s="61"/>
    </row>
    <row r="23" spans="1:36" ht="45" customHeight="1" x14ac:dyDescent="0.25">
      <c r="A23" s="120"/>
      <c r="B23" s="123"/>
      <c r="C23" s="44"/>
      <c r="D23" s="43"/>
      <c r="E23" s="44"/>
      <c r="F23" s="77"/>
      <c r="G23" s="79"/>
      <c r="H23" s="81"/>
      <c r="I23" s="69"/>
      <c r="J23" s="41"/>
      <c r="K23" s="49"/>
      <c r="L23" s="44"/>
      <c r="M23" s="5" t="s">
        <v>30</v>
      </c>
      <c r="N23" s="3" t="s">
        <v>11</v>
      </c>
      <c r="O23" s="2">
        <f>IF(N23="SÍ",15,"0")</f>
        <v>15</v>
      </c>
      <c r="P23" s="41"/>
      <c r="Q23" s="48"/>
      <c r="R23" s="48"/>
      <c r="S23" s="88"/>
      <c r="T23" s="48"/>
      <c r="U23" s="88"/>
      <c r="V23" s="90"/>
      <c r="W23" s="84"/>
      <c r="X23" s="63"/>
      <c r="Y23" s="66"/>
      <c r="Z23" s="68"/>
      <c r="AA23" s="69"/>
      <c r="AB23" s="73"/>
      <c r="AC23" s="59"/>
      <c r="AD23" s="44"/>
      <c r="AE23" s="44"/>
      <c r="AF23" s="44"/>
      <c r="AG23" s="44"/>
      <c r="AH23" s="59"/>
      <c r="AI23" s="59"/>
      <c r="AJ23" s="61"/>
    </row>
    <row r="24" spans="1:36" ht="51" customHeight="1" x14ac:dyDescent="0.25">
      <c r="A24" s="120"/>
      <c r="B24" s="123"/>
      <c r="C24" s="44"/>
      <c r="D24" s="43"/>
      <c r="E24" s="44"/>
      <c r="F24" s="77"/>
      <c r="G24" s="79"/>
      <c r="H24" s="81"/>
      <c r="I24" s="69"/>
      <c r="J24" s="41"/>
      <c r="K24" s="49"/>
      <c r="L24" s="44"/>
      <c r="M24" s="5" t="s">
        <v>5</v>
      </c>
      <c r="N24" s="3" t="s">
        <v>11</v>
      </c>
      <c r="O24" s="2">
        <f>IF(N24="SÍ",10,"0")</f>
        <v>10</v>
      </c>
      <c r="P24" s="41"/>
      <c r="Q24" s="48"/>
      <c r="R24" s="48"/>
      <c r="S24" s="88"/>
      <c r="T24" s="48"/>
      <c r="U24" s="88"/>
      <c r="V24" s="90"/>
      <c r="W24" s="84"/>
      <c r="X24" s="63"/>
      <c r="Y24" s="66"/>
      <c r="Z24" s="68"/>
      <c r="AA24" s="69"/>
      <c r="AB24" s="73"/>
      <c r="AC24" s="59"/>
      <c r="AD24" s="44"/>
      <c r="AE24" s="44"/>
      <c r="AF24" s="44"/>
      <c r="AG24" s="44"/>
      <c r="AH24" s="59"/>
      <c r="AI24" s="59"/>
      <c r="AJ24" s="61"/>
    </row>
    <row r="25" spans="1:36" ht="39.75" customHeight="1" x14ac:dyDescent="0.25">
      <c r="A25" s="121"/>
      <c r="B25" s="124"/>
      <c r="C25" s="45"/>
      <c r="D25" s="76"/>
      <c r="E25" s="45"/>
      <c r="F25" s="78"/>
      <c r="G25" s="80"/>
      <c r="H25" s="82"/>
      <c r="I25" s="69"/>
      <c r="J25" s="41"/>
      <c r="K25" s="50"/>
      <c r="L25" s="45"/>
      <c r="M25" s="7" t="s">
        <v>29</v>
      </c>
      <c r="N25" s="3" t="s">
        <v>11</v>
      </c>
      <c r="O25" s="2">
        <f>IF(N25="SÍ",30,"0")</f>
        <v>30</v>
      </c>
      <c r="P25" s="41"/>
      <c r="Q25" s="48"/>
      <c r="R25" s="48"/>
      <c r="S25" s="88"/>
      <c r="T25" s="48"/>
      <c r="U25" s="88"/>
      <c r="V25" s="90"/>
      <c r="W25" s="85"/>
      <c r="X25" s="64"/>
      <c r="Y25" s="67"/>
      <c r="Z25" s="68"/>
      <c r="AA25" s="69"/>
      <c r="AB25" s="74"/>
      <c r="AC25" s="59"/>
      <c r="AD25" s="45"/>
      <c r="AE25" s="45"/>
      <c r="AF25" s="45"/>
      <c r="AG25" s="45"/>
      <c r="AH25" s="59"/>
      <c r="AI25" s="59"/>
      <c r="AJ25" s="61"/>
    </row>
    <row r="26" spans="1:36" x14ac:dyDescent="0.25">
      <c r="A26" s="125" t="s">
        <v>51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</row>
    <row r="27" spans="1:36" ht="21.75" customHeight="1" x14ac:dyDescent="0.25">
      <c r="A27" s="51" t="s">
        <v>28</v>
      </c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</row>
    <row r="28" spans="1:36" ht="27.75" customHeight="1" x14ac:dyDescent="0.25">
      <c r="A28" s="53" t="s">
        <v>46</v>
      </c>
      <c r="B28" s="53"/>
      <c r="C28" s="54"/>
      <c r="D28" s="55" t="s">
        <v>52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7" t="s">
        <v>47</v>
      </c>
      <c r="AF28" s="57"/>
      <c r="AG28" s="57"/>
      <c r="AH28" s="57" t="s">
        <v>26</v>
      </c>
      <c r="AI28" s="57"/>
      <c r="AJ28" s="57"/>
    </row>
    <row r="29" spans="1:36" s="9" customFormat="1" ht="14.25" customHeight="1" x14ac:dyDescent="0.25">
      <c r="A29" s="138">
        <v>1</v>
      </c>
      <c r="B29" s="138"/>
      <c r="C29" s="139"/>
      <c r="D29" s="37" t="s">
        <v>71</v>
      </c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40">
        <v>43131</v>
      </c>
      <c r="AF29" s="79"/>
      <c r="AG29" s="79"/>
      <c r="AH29" s="37" t="s">
        <v>72</v>
      </c>
      <c r="AI29" s="79"/>
      <c r="AJ29" s="79"/>
    </row>
    <row r="30" spans="1:36" s="9" customFormat="1" ht="12.75" customHeight="1" x14ac:dyDescent="0.25">
      <c r="A30" s="39"/>
      <c r="B30" s="39"/>
      <c r="C30" s="40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4"/>
      <c r="AF30" s="34"/>
      <c r="AG30" s="34"/>
      <c r="AH30" s="34"/>
      <c r="AI30" s="34"/>
      <c r="AJ30" s="34"/>
    </row>
    <row r="31" spans="1:36" s="9" customFormat="1" ht="17.25" customHeight="1" x14ac:dyDescent="0.25">
      <c r="A31" s="39"/>
      <c r="B31" s="39"/>
      <c r="C31" s="40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4"/>
      <c r="AF31" s="34"/>
      <c r="AG31" s="34"/>
      <c r="AH31" s="34"/>
      <c r="AI31" s="34"/>
      <c r="AJ31" s="34"/>
    </row>
    <row r="32" spans="1:36" s="9" customFormat="1" x14ac:dyDescent="0.25"/>
  </sheetData>
  <sheetProtection selectLockedCells="1"/>
  <mergeCells count="110">
    <mergeCell ref="A12:A25"/>
    <mergeCell ref="B12:B25"/>
    <mergeCell ref="A26:AJ26"/>
    <mergeCell ref="A7:B7"/>
    <mergeCell ref="C7:E7"/>
    <mergeCell ref="F7:AJ7"/>
    <mergeCell ref="AC12:AC18"/>
    <mergeCell ref="AC19:AC25"/>
    <mergeCell ref="M9:AF9"/>
    <mergeCell ref="F10:K10"/>
    <mergeCell ref="M10:M11"/>
    <mergeCell ref="N10:N11"/>
    <mergeCell ref="V10:V11"/>
    <mergeCell ref="W10:AB10"/>
    <mergeCell ref="AD10:AF10"/>
    <mergeCell ref="C12:C18"/>
    <mergeCell ref="D12:D18"/>
    <mergeCell ref="E12:E18"/>
    <mergeCell ref="F12:F18"/>
    <mergeCell ref="G12:G18"/>
    <mergeCell ref="S12:S18"/>
    <mergeCell ref="T12:T18"/>
    <mergeCell ref="U12:U18"/>
    <mergeCell ref="V12:V18"/>
    <mergeCell ref="XEV7:XEW7"/>
    <mergeCell ref="A8:E8"/>
    <mergeCell ref="F8:AF8"/>
    <mergeCell ref="AG8:AG11"/>
    <mergeCell ref="AH8:AJ10"/>
    <mergeCell ref="XEV8:XEW8"/>
    <mergeCell ref="A9:A11"/>
    <mergeCell ref="C9:C11"/>
    <mergeCell ref="D9:D11"/>
    <mergeCell ref="B9:B11"/>
    <mergeCell ref="AC10:AC11"/>
    <mergeCell ref="E9:E11"/>
    <mergeCell ref="F9:K9"/>
    <mergeCell ref="L9:L11"/>
    <mergeCell ref="H12:H18"/>
    <mergeCell ref="I12:I18"/>
    <mergeCell ref="J12:J18"/>
    <mergeCell ref="K12:K13"/>
    <mergeCell ref="L12:L18"/>
    <mergeCell ref="P12:P18"/>
    <mergeCell ref="AJ12:AJ18"/>
    <mergeCell ref="K14:K18"/>
    <mergeCell ref="AB14:AB18"/>
    <mergeCell ref="AG12:AG18"/>
    <mergeCell ref="AH12:AH18"/>
    <mergeCell ref="AI12:AI18"/>
    <mergeCell ref="C19:C25"/>
    <mergeCell ref="D19:D25"/>
    <mergeCell ref="E19:E25"/>
    <mergeCell ref="F19:F25"/>
    <mergeCell ref="G19:G25"/>
    <mergeCell ref="H19:H25"/>
    <mergeCell ref="AD12:AD18"/>
    <mergeCell ref="AE12:AE18"/>
    <mergeCell ref="AF12:AF18"/>
    <mergeCell ref="W12:W18"/>
    <mergeCell ref="X12:X18"/>
    <mergeCell ref="Y12:Y18"/>
    <mergeCell ref="Z12:Z18"/>
    <mergeCell ref="AA12:AA18"/>
    <mergeCell ref="AB12:AB13"/>
    <mergeCell ref="Q12:Q18"/>
    <mergeCell ref="R12:R18"/>
    <mergeCell ref="R19:R25"/>
    <mergeCell ref="S19:S25"/>
    <mergeCell ref="T19:T25"/>
    <mergeCell ref="U19:U25"/>
    <mergeCell ref="V19:V25"/>
    <mergeCell ref="W19:W25"/>
    <mergeCell ref="I19:I25"/>
    <mergeCell ref="J19:J25"/>
    <mergeCell ref="K19:K20"/>
    <mergeCell ref="L19:L25"/>
    <mergeCell ref="P19:P25"/>
    <mergeCell ref="Q19:Q25"/>
    <mergeCell ref="K21:K25"/>
    <mergeCell ref="A27:AJ27"/>
    <mergeCell ref="A28:C28"/>
    <mergeCell ref="D28:AD28"/>
    <mergeCell ref="AE28:AG28"/>
    <mergeCell ref="AH28:AJ28"/>
    <mergeCell ref="AH19:AH25"/>
    <mergeCell ref="AI19:AI25"/>
    <mergeCell ref="AJ19:AJ25"/>
    <mergeCell ref="X19:X25"/>
    <mergeCell ref="Y19:Y25"/>
    <mergeCell ref="Z19:Z25"/>
    <mergeCell ref="AA19:AA25"/>
    <mergeCell ref="AB19:AB20"/>
    <mergeCell ref="AD19:AD25"/>
    <mergeCell ref="AB21:AB25"/>
    <mergeCell ref="AE19:AE25"/>
    <mergeCell ref="AF19:AF25"/>
    <mergeCell ref="AG19:AG25"/>
    <mergeCell ref="A29:C29"/>
    <mergeCell ref="D29:AD29"/>
    <mergeCell ref="AE29:AG29"/>
    <mergeCell ref="AH29:AJ29"/>
    <mergeCell ref="A30:C30"/>
    <mergeCell ref="D30:AD30"/>
    <mergeCell ref="AE30:AG30"/>
    <mergeCell ref="AH30:AJ30"/>
    <mergeCell ref="A31:C31"/>
    <mergeCell ref="D31:AD31"/>
    <mergeCell ref="AE31:AG31"/>
    <mergeCell ref="AH31:AJ31"/>
  </mergeCells>
  <conditionalFormatting sqref="K12:K18">
    <cfRule type="expression" dxfId="15" priority="29">
      <formula>$K$14="BAJA"</formula>
    </cfRule>
    <cfRule type="expression" dxfId="14" priority="30">
      <formula>$K$14="MODERADA"</formula>
    </cfRule>
    <cfRule type="expression" dxfId="13" priority="31">
      <formula>$K$14="ALTA"</formula>
    </cfRule>
    <cfRule type="expression" dxfId="12" priority="32">
      <formula>$K$14="EXTREMA"</formula>
    </cfRule>
  </conditionalFormatting>
  <conditionalFormatting sqref="AB12:AB18">
    <cfRule type="expression" dxfId="11" priority="25">
      <formula>$AB$14="MODERADA"</formula>
    </cfRule>
    <cfRule type="expression" dxfId="10" priority="26">
      <formula>$AB$14="EXTREMA"</formula>
    </cfRule>
    <cfRule type="expression" dxfId="9" priority="27">
      <formula>$AB$14="ALTA"</formula>
    </cfRule>
    <cfRule type="expression" dxfId="8" priority="28">
      <formula>$AB$14="BAJA"</formula>
    </cfRule>
  </conditionalFormatting>
  <conditionalFormatting sqref="AB19:AB25">
    <cfRule type="expression" dxfId="7" priority="21">
      <formula>$AB$21="MODERADA"</formula>
    </cfRule>
    <cfRule type="expression" dxfId="6" priority="22">
      <formula>$AB$21="EXTREMA"</formula>
    </cfRule>
    <cfRule type="expression" dxfId="5" priority="23">
      <formula>$AB$21="ALTA"</formula>
    </cfRule>
    <cfRule type="expression" dxfId="4" priority="24">
      <formula>$AB$21="BAJA"</formula>
    </cfRule>
  </conditionalFormatting>
  <conditionalFormatting sqref="K19 K21">
    <cfRule type="expression" dxfId="3" priority="17">
      <formula>$K$21="BAJA"</formula>
    </cfRule>
    <cfRule type="expression" dxfId="2" priority="18">
      <formula>$K$21="MODERADA"</formula>
    </cfRule>
    <cfRule type="expression" dxfId="1" priority="19">
      <formula>$K$21="ALTA"</formula>
    </cfRule>
    <cfRule type="expression" dxfId="0" priority="20">
      <formula>$K$21="EXTREMA"</formula>
    </cfRule>
  </conditionalFormatting>
  <dataValidations count="4">
    <dataValidation type="list" allowBlank="1" showInputMessage="1" showErrorMessage="1" sqref="N12:N25">
      <formula1>$XEV$11:$XEW$11</formula1>
    </dataValidation>
    <dataValidation type="list" allowBlank="1" showInputMessage="1" showErrorMessage="1" sqref="H12:H25">
      <formula1>$XEV$9:$XEX$9</formula1>
    </dataValidation>
    <dataValidation type="list" allowBlank="1" showInputMessage="1" showErrorMessage="1" sqref="F12:F25">
      <formula1>$XEV$2:$XEV$6</formula1>
    </dataValidation>
    <dataValidation type="list" allowBlank="1" showInputMessage="1" showErrorMessage="1" sqref="V12:V25">
      <formula1>$XEX$11:$XFD$11</formula1>
    </dataValidation>
  </dataValidations>
  <printOptions horizontalCentered="1"/>
  <pageMargins left="0" right="0" top="0.39370078740157483" bottom="0.51181102362204722" header="0.31496062992125984" footer="0.31496062992125984"/>
  <pageSetup scale="31" orientation="landscape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Y CONTROL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Humberto Parra</dc:creator>
  <cp:lastModifiedBy>Yuly Milena Gomez Romero</cp:lastModifiedBy>
  <cp:lastPrinted>2016-11-25T16:21:45Z</cp:lastPrinted>
  <dcterms:created xsi:type="dcterms:W3CDTF">2016-10-28T13:56:30Z</dcterms:created>
  <dcterms:modified xsi:type="dcterms:W3CDTF">2018-01-31T22:46:44Z</dcterms:modified>
</cp:coreProperties>
</file>