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10.80.11.7\Control Interno\CARPETA COMPARTIDA CONTROL INTERNO\2018\SEGUIMIENTO MAPAS DE CORRUPCIÓN\PRIMER SEGUIMIENTO\"/>
    </mc:Choice>
  </mc:AlternateContent>
  <bookViews>
    <workbookView xWindow="0" yWindow="0" windowWidth="20490" windowHeight="7455"/>
  </bookViews>
  <sheets>
    <sheet name="FORMATO" sheetId="6" r:id="rId1"/>
    <sheet name="INSTRUCTIVO DE DILIGENCIAMIENTO" sheetId="7" r:id="rId2"/>
    <sheet name="ENCUESTA IMPACTO 1 " sheetId="8" r:id="rId3"/>
    <sheet name="ENCUESTA IMPACTO 2" sheetId="9" r:id="rId4"/>
    <sheet name="ENCUESTA IMPACTO 3" sheetId="10" r:id="rId5"/>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222" i="6" l="1"/>
  <c r="W215" i="6"/>
  <c r="N228" i="6"/>
  <c r="N227" i="6"/>
  <c r="N226" i="6"/>
  <c r="N225" i="6"/>
  <c r="N224" i="6"/>
  <c r="N223" i="6"/>
  <c r="N222" i="6"/>
  <c r="I222" i="6"/>
  <c r="J222" i="6" s="1"/>
  <c r="J224" i="6" s="1"/>
  <c r="G222" i="6"/>
  <c r="N221" i="6"/>
  <c r="N220" i="6"/>
  <c r="N219" i="6"/>
  <c r="N218" i="6"/>
  <c r="N217" i="6"/>
  <c r="N216" i="6"/>
  <c r="N215" i="6"/>
  <c r="I215" i="6"/>
  <c r="Y215" i="6" s="1"/>
  <c r="Z215" i="6" s="1"/>
  <c r="Z217" i="6" s="1"/>
  <c r="G215" i="6"/>
  <c r="J215" i="6" s="1"/>
  <c r="O222" i="6" l="1"/>
  <c r="P222" i="6" s="1"/>
  <c r="S222" i="6" s="1"/>
  <c r="Y222" i="6"/>
  <c r="Z222" i="6" s="1"/>
  <c r="Z224" i="6" s="1"/>
  <c r="O215" i="6"/>
  <c r="P215" i="6" s="1"/>
  <c r="Q215" i="6" s="1"/>
  <c r="R215" i="6" s="1"/>
  <c r="J217" i="6"/>
  <c r="Q222" i="6" l="1"/>
  <c r="R222" i="6" s="1"/>
  <c r="S215" i="6"/>
  <c r="T215" i="6" s="1"/>
  <c r="T222" i="6"/>
  <c r="N46" i="6" l="1"/>
  <c r="N45" i="6"/>
  <c r="N44" i="6"/>
  <c r="N43" i="6"/>
  <c r="N42" i="6"/>
  <c r="N41" i="6"/>
  <c r="N40" i="6"/>
  <c r="I40" i="6"/>
  <c r="G40" i="6"/>
  <c r="J40" i="6" s="1"/>
  <c r="O40" i="6" l="1"/>
  <c r="P40" i="6" s="1"/>
  <c r="Q40" i="6" s="1"/>
  <c r="R40" i="6" s="1"/>
  <c r="Y40" i="6"/>
  <c r="S40" i="6" l="1"/>
  <c r="W40" i="6"/>
  <c r="Z40" i="6" s="1"/>
  <c r="Z42" i="6" s="1"/>
  <c r="T40" i="6"/>
  <c r="J42" i="6" l="1"/>
  <c r="N179" i="6" l="1"/>
  <c r="N178" i="6"/>
  <c r="N177" i="6"/>
  <c r="N176" i="6"/>
  <c r="N175" i="6"/>
  <c r="N174" i="6"/>
  <c r="N173" i="6"/>
  <c r="I173" i="6"/>
  <c r="Y173" i="6" s="1"/>
  <c r="G173" i="6"/>
  <c r="O173" i="6" l="1"/>
  <c r="P173" i="6" s="1"/>
  <c r="Q173" i="6" s="1"/>
  <c r="R173" i="6" s="1"/>
  <c r="J173" i="6"/>
  <c r="J175" i="6" s="1"/>
  <c r="S173" i="6" l="1"/>
  <c r="T173" i="6" s="1"/>
  <c r="W173" i="6"/>
  <c r="Z173" i="6" s="1"/>
  <c r="Z175" i="6" s="1"/>
  <c r="W166" i="6" l="1"/>
  <c r="I166" i="6"/>
  <c r="Y166" i="6" s="1"/>
  <c r="G166" i="6"/>
  <c r="J166" i="6" l="1"/>
  <c r="J168" i="6" s="1"/>
  <c r="Z166" i="6"/>
  <c r="Z168" i="6" s="1"/>
  <c r="I208" i="6" l="1"/>
  <c r="G208" i="6"/>
  <c r="W201" i="6"/>
  <c r="W194" i="6"/>
  <c r="W187" i="6"/>
  <c r="J208" i="6" l="1"/>
  <c r="W159" i="6"/>
  <c r="W152" i="6"/>
  <c r="W145" i="6"/>
  <c r="W138" i="6"/>
  <c r="G159" i="6"/>
  <c r="G152" i="6"/>
  <c r="G145" i="6"/>
  <c r="G138" i="6"/>
  <c r="W124" i="6" l="1"/>
  <c r="I103" i="6"/>
  <c r="G103" i="6"/>
  <c r="J103" i="6" l="1"/>
  <c r="I110" i="6"/>
  <c r="G110" i="6"/>
  <c r="I96" i="6"/>
  <c r="G96" i="6"/>
  <c r="J96" i="6" l="1"/>
  <c r="J110" i="6"/>
  <c r="W68" i="6"/>
  <c r="AA61" i="6" l="1"/>
  <c r="N67" i="6"/>
  <c r="N66" i="6"/>
  <c r="N65" i="6"/>
  <c r="N64" i="6"/>
  <c r="N63" i="6"/>
  <c r="N62" i="6"/>
  <c r="N61" i="6"/>
  <c r="W54" i="6"/>
  <c r="W47" i="6"/>
  <c r="O61" i="6" l="1"/>
  <c r="N242" i="6"/>
  <c r="N241" i="6"/>
  <c r="N240" i="6"/>
  <c r="N239" i="6"/>
  <c r="N238" i="6"/>
  <c r="N237" i="6"/>
  <c r="N236" i="6"/>
  <c r="I236" i="6"/>
  <c r="Y236" i="6" s="1"/>
  <c r="G236" i="6"/>
  <c r="N235" i="6"/>
  <c r="N234" i="6"/>
  <c r="N233" i="6"/>
  <c r="N232" i="6"/>
  <c r="N231" i="6"/>
  <c r="N230" i="6"/>
  <c r="N229" i="6"/>
  <c r="I229" i="6"/>
  <c r="Y229" i="6" s="1"/>
  <c r="G229" i="6"/>
  <c r="N214" i="6"/>
  <c r="N213" i="6"/>
  <c r="N212" i="6"/>
  <c r="N211" i="6"/>
  <c r="N210" i="6"/>
  <c r="N209" i="6"/>
  <c r="N208" i="6"/>
  <c r="Y208" i="6"/>
  <c r="N207" i="6"/>
  <c r="N206" i="6"/>
  <c r="N205" i="6"/>
  <c r="N204" i="6"/>
  <c r="N203" i="6"/>
  <c r="N202" i="6"/>
  <c r="N201" i="6"/>
  <c r="I201" i="6"/>
  <c r="G201" i="6"/>
  <c r="N200" i="6"/>
  <c r="N199" i="6"/>
  <c r="N198" i="6"/>
  <c r="N197" i="6"/>
  <c r="N196" i="6"/>
  <c r="N195" i="6"/>
  <c r="N194" i="6"/>
  <c r="I194" i="6"/>
  <c r="Y194" i="6" s="1"/>
  <c r="Z194" i="6" s="1"/>
  <c r="Z196" i="6" s="1"/>
  <c r="G194" i="6"/>
  <c r="N193" i="6"/>
  <c r="N192" i="6"/>
  <c r="N191" i="6"/>
  <c r="N190" i="6"/>
  <c r="N189" i="6"/>
  <c r="N188" i="6"/>
  <c r="N187" i="6"/>
  <c r="I187" i="6"/>
  <c r="Y187" i="6" s="1"/>
  <c r="G187" i="6"/>
  <c r="N186" i="6"/>
  <c r="N185" i="6"/>
  <c r="N184" i="6"/>
  <c r="N183" i="6"/>
  <c r="N182" i="6"/>
  <c r="N181" i="6"/>
  <c r="N180" i="6"/>
  <c r="I180" i="6"/>
  <c r="Y180" i="6" s="1"/>
  <c r="G180" i="6"/>
  <c r="N165" i="6"/>
  <c r="N164" i="6"/>
  <c r="N163" i="6"/>
  <c r="N162" i="6"/>
  <c r="N161" i="6"/>
  <c r="N160" i="6"/>
  <c r="N159" i="6"/>
  <c r="I159" i="6"/>
  <c r="N158" i="6"/>
  <c r="N157" i="6"/>
  <c r="N156" i="6"/>
  <c r="N155" i="6"/>
  <c r="N154" i="6"/>
  <c r="N153" i="6"/>
  <c r="N152" i="6"/>
  <c r="I152" i="6"/>
  <c r="N151" i="6"/>
  <c r="N150" i="6"/>
  <c r="N149" i="6"/>
  <c r="N148" i="6"/>
  <c r="N147" i="6"/>
  <c r="N146" i="6"/>
  <c r="N145" i="6"/>
  <c r="I145" i="6"/>
  <c r="N144" i="6"/>
  <c r="N143" i="6"/>
  <c r="N142" i="6"/>
  <c r="N141" i="6"/>
  <c r="N140" i="6"/>
  <c r="N139" i="6"/>
  <c r="N138" i="6"/>
  <c r="I138" i="6"/>
  <c r="J138" i="6" s="1"/>
  <c r="N137" i="6"/>
  <c r="N136" i="6"/>
  <c r="N135" i="6"/>
  <c r="N134" i="6"/>
  <c r="N133" i="6"/>
  <c r="N132" i="6"/>
  <c r="N131" i="6"/>
  <c r="I131" i="6"/>
  <c r="Y131" i="6" s="1"/>
  <c r="G131" i="6"/>
  <c r="J194" i="6" l="1"/>
  <c r="J201" i="6"/>
  <c r="J203" i="6" s="1"/>
  <c r="O180" i="6"/>
  <c r="P180" i="6" s="1"/>
  <c r="S180" i="6" s="1"/>
  <c r="T180" i="6" s="1"/>
  <c r="O194" i="6"/>
  <c r="P194" i="6" s="1"/>
  <c r="S194" i="6" s="1"/>
  <c r="T194" i="6" s="1"/>
  <c r="O159" i="6"/>
  <c r="P159" i="6" s="1"/>
  <c r="Q159" i="6" s="1"/>
  <c r="R159" i="6" s="1"/>
  <c r="J131" i="6"/>
  <c r="J133" i="6" s="1"/>
  <c r="O138" i="6"/>
  <c r="P138" i="6" s="1"/>
  <c r="Q138" i="6" s="1"/>
  <c r="R138" i="6" s="1"/>
  <c r="J187" i="6"/>
  <c r="J229" i="6"/>
  <c r="J231" i="6" s="1"/>
  <c r="Y145" i="6"/>
  <c r="Z145" i="6" s="1"/>
  <c r="Z147" i="6" s="1"/>
  <c r="J145" i="6"/>
  <c r="J147" i="6" s="1"/>
  <c r="Y152" i="6"/>
  <c r="Z152" i="6" s="1"/>
  <c r="Z154" i="6" s="1"/>
  <c r="J152" i="6"/>
  <c r="J154" i="6" s="1"/>
  <c r="O201" i="6"/>
  <c r="P201" i="6" s="1"/>
  <c r="Q201" i="6" s="1"/>
  <c r="R201" i="6" s="1"/>
  <c r="O208" i="6"/>
  <c r="P208" i="6" s="1"/>
  <c r="Q208" i="6" s="1"/>
  <c r="R208" i="6" s="1"/>
  <c r="O152" i="6"/>
  <c r="P152" i="6" s="1"/>
  <c r="S152" i="6" s="1"/>
  <c r="T152" i="6" s="1"/>
  <c r="Y159" i="6"/>
  <c r="Z159" i="6" s="1"/>
  <c r="Z161" i="6" s="1"/>
  <c r="J159" i="6"/>
  <c r="J180" i="6"/>
  <c r="J182" i="6" s="1"/>
  <c r="O187" i="6"/>
  <c r="P187" i="6" s="1"/>
  <c r="Q187" i="6" s="1"/>
  <c r="R187" i="6" s="1"/>
  <c r="O236" i="6"/>
  <c r="P236" i="6" s="1"/>
  <c r="S236" i="6" s="1"/>
  <c r="T236" i="6" s="1"/>
  <c r="O229" i="6"/>
  <c r="P229" i="6" s="1"/>
  <c r="Q229" i="6" s="1"/>
  <c r="R229" i="6" s="1"/>
  <c r="W229" i="6" s="1"/>
  <c r="Z229" i="6" s="1"/>
  <c r="Z231" i="6" s="1"/>
  <c r="O145" i="6"/>
  <c r="P145" i="6" s="1"/>
  <c r="Q145" i="6" s="1"/>
  <c r="R145" i="6" s="1"/>
  <c r="O131" i="6"/>
  <c r="P131" i="6" s="1"/>
  <c r="S131" i="6" s="1"/>
  <c r="Z187" i="6"/>
  <c r="Y138" i="6"/>
  <c r="Z138" i="6" s="1"/>
  <c r="Z140" i="6" s="1"/>
  <c r="S159" i="6"/>
  <c r="J236" i="6"/>
  <c r="J238" i="6" s="1"/>
  <c r="W33" i="6"/>
  <c r="W26" i="6"/>
  <c r="W12" i="6"/>
  <c r="W19" i="6"/>
  <c r="Q194" i="6" l="1"/>
  <c r="R194" i="6" s="1"/>
  <c r="Q180" i="6"/>
  <c r="R180" i="6" s="1"/>
  <c r="W180" i="6" s="1"/>
  <c r="Z180" i="6" s="1"/>
  <c r="Z182" i="6" s="1"/>
  <c r="S208" i="6"/>
  <c r="X208" i="6" s="1"/>
  <c r="S138" i="6"/>
  <c r="T138" i="6" s="1"/>
  <c r="S187" i="6"/>
  <c r="T187" i="6" s="1"/>
  <c r="Q131" i="6"/>
  <c r="R131" i="6" s="1"/>
  <c r="W131" i="6" s="1"/>
  <c r="Z131" i="6" s="1"/>
  <c r="Z133" i="6" s="1"/>
  <c r="Q152" i="6"/>
  <c r="R152" i="6" s="1"/>
  <c r="S145" i="6"/>
  <c r="T145" i="6" s="1"/>
  <c r="S201" i="6"/>
  <c r="T201" i="6" s="1"/>
  <c r="Y201" i="6" s="1"/>
  <c r="Z201" i="6" s="1"/>
  <c r="Z203" i="6" s="1"/>
  <c r="Q236" i="6"/>
  <c r="R236" i="6" s="1"/>
  <c r="W236" i="6" s="1"/>
  <c r="Z236" i="6" s="1"/>
  <c r="Z238" i="6" s="1"/>
  <c r="S229" i="6"/>
  <c r="T229" i="6" s="1"/>
  <c r="T208" i="6"/>
  <c r="J196" i="6"/>
  <c r="Z189" i="6"/>
  <c r="J189" i="6"/>
  <c r="J161" i="6"/>
  <c r="T131" i="6"/>
  <c r="T159" i="6"/>
  <c r="V208" i="6"/>
  <c r="W208" i="6"/>
  <c r="Z208" i="6" s="1"/>
  <c r="J210" i="6" s="1"/>
  <c r="N130" i="6"/>
  <c r="N129" i="6"/>
  <c r="N128" i="6"/>
  <c r="N127" i="6"/>
  <c r="N126" i="6"/>
  <c r="N125" i="6"/>
  <c r="N124" i="6"/>
  <c r="I124" i="6"/>
  <c r="G124" i="6"/>
  <c r="N123" i="6"/>
  <c r="N122" i="6"/>
  <c r="N121" i="6"/>
  <c r="N120" i="6"/>
  <c r="N119" i="6"/>
  <c r="N118" i="6"/>
  <c r="N117" i="6"/>
  <c r="I117" i="6"/>
  <c r="Y117" i="6" s="1"/>
  <c r="G117" i="6"/>
  <c r="N116" i="6"/>
  <c r="N115" i="6"/>
  <c r="N114" i="6"/>
  <c r="N113" i="6"/>
  <c r="N112" i="6"/>
  <c r="N111" i="6"/>
  <c r="N110" i="6"/>
  <c r="N109" i="6"/>
  <c r="N108" i="6"/>
  <c r="N107" i="6"/>
  <c r="N106" i="6"/>
  <c r="N105" i="6"/>
  <c r="N104" i="6"/>
  <c r="N103" i="6"/>
  <c r="N102" i="6"/>
  <c r="N101" i="6"/>
  <c r="N100" i="6"/>
  <c r="N99" i="6"/>
  <c r="N98" i="6"/>
  <c r="N97" i="6"/>
  <c r="N96" i="6"/>
  <c r="N95" i="6"/>
  <c r="N94" i="6"/>
  <c r="N93" i="6"/>
  <c r="N92" i="6"/>
  <c r="N91" i="6"/>
  <c r="N90" i="6"/>
  <c r="N89" i="6"/>
  <c r="I89" i="6"/>
  <c r="Y89" i="6" s="1"/>
  <c r="G89" i="6"/>
  <c r="N88" i="6"/>
  <c r="N87" i="6"/>
  <c r="N86" i="6"/>
  <c r="N85" i="6"/>
  <c r="N84" i="6"/>
  <c r="N83" i="6"/>
  <c r="N82" i="6"/>
  <c r="I82" i="6"/>
  <c r="G82" i="6"/>
  <c r="N81" i="6"/>
  <c r="N80" i="6"/>
  <c r="N79" i="6"/>
  <c r="N78" i="6"/>
  <c r="N77" i="6"/>
  <c r="N76" i="6"/>
  <c r="N75" i="6"/>
  <c r="I75" i="6"/>
  <c r="Y75" i="6" s="1"/>
  <c r="G75" i="6"/>
  <c r="N74" i="6"/>
  <c r="N73" i="6"/>
  <c r="N72" i="6"/>
  <c r="N71" i="6"/>
  <c r="N70" i="6"/>
  <c r="N69" i="6"/>
  <c r="N68" i="6"/>
  <c r="I68" i="6"/>
  <c r="G68" i="6"/>
  <c r="I61" i="6"/>
  <c r="Y61" i="6" s="1"/>
  <c r="G61" i="6"/>
  <c r="N60" i="6"/>
  <c r="N59" i="6"/>
  <c r="N58" i="6"/>
  <c r="N57" i="6"/>
  <c r="N56" i="6"/>
  <c r="N55" i="6"/>
  <c r="N54" i="6"/>
  <c r="I54" i="6"/>
  <c r="G54" i="6"/>
  <c r="N53" i="6"/>
  <c r="N52" i="6"/>
  <c r="N51" i="6"/>
  <c r="N50" i="6"/>
  <c r="N49" i="6"/>
  <c r="N48" i="6"/>
  <c r="N47" i="6"/>
  <c r="I47" i="6"/>
  <c r="G47" i="6"/>
  <c r="O103" i="6" l="1"/>
  <c r="P103" i="6" s="1"/>
  <c r="O47" i="6"/>
  <c r="P47" i="6" s="1"/>
  <c r="Q47" i="6" s="1"/>
  <c r="R47" i="6" s="1"/>
  <c r="J61" i="6"/>
  <c r="J63" i="6" s="1"/>
  <c r="O68" i="6"/>
  <c r="P68" i="6" s="1"/>
  <c r="J82" i="6"/>
  <c r="O54" i="6"/>
  <c r="P54" i="6" s="1"/>
  <c r="S54" i="6" s="1"/>
  <c r="T54" i="6" s="1"/>
  <c r="Y54" i="6" s="1"/>
  <c r="Z54" i="6" s="1"/>
  <c r="Z56" i="6" s="1"/>
  <c r="O110" i="6"/>
  <c r="P110" i="6" s="1"/>
  <c r="Q110" i="6" s="1"/>
  <c r="R110" i="6" s="1"/>
  <c r="V110" i="6" s="1"/>
  <c r="J124" i="6"/>
  <c r="J126" i="6" s="1"/>
  <c r="O82" i="6"/>
  <c r="P82" i="6" s="1"/>
  <c r="S82" i="6" s="1"/>
  <c r="O96" i="6"/>
  <c r="P96" i="6" s="1"/>
  <c r="Q96" i="6" s="1"/>
  <c r="R96" i="6" s="1"/>
  <c r="O117" i="6"/>
  <c r="P117" i="6" s="1"/>
  <c r="Q117" i="6" s="1"/>
  <c r="R117" i="6" s="1"/>
  <c r="J54" i="6"/>
  <c r="J75" i="6"/>
  <c r="J77" i="6" s="1"/>
  <c r="O89" i="6"/>
  <c r="P89" i="6" s="1"/>
  <c r="Q89" i="6" s="1"/>
  <c r="R89" i="6" s="1"/>
  <c r="O124" i="6"/>
  <c r="P124" i="6" s="1"/>
  <c r="Q124" i="6" s="1"/>
  <c r="R124" i="6" s="1"/>
  <c r="Z210" i="6"/>
  <c r="J140" i="6"/>
  <c r="J117" i="6"/>
  <c r="Y103" i="6"/>
  <c r="O75" i="6"/>
  <c r="P75" i="6" s="1"/>
  <c r="Q75" i="6" s="1"/>
  <c r="R75" i="6" s="1"/>
  <c r="Q68" i="6"/>
  <c r="R68" i="6" s="1"/>
  <c r="Q103" i="6"/>
  <c r="R103" i="6" s="1"/>
  <c r="S103" i="6"/>
  <c r="Y110" i="6"/>
  <c r="Y124" i="6"/>
  <c r="Z124" i="6" s="1"/>
  <c r="Z126" i="6" s="1"/>
  <c r="Q82" i="6"/>
  <c r="R82" i="6" s="1"/>
  <c r="Y82" i="6"/>
  <c r="J89" i="6"/>
  <c r="J91" i="6" s="1"/>
  <c r="Y96" i="6"/>
  <c r="S68" i="6"/>
  <c r="J47" i="6"/>
  <c r="J49" i="6" s="1"/>
  <c r="Y68" i="6"/>
  <c r="J68" i="6"/>
  <c r="J70" i="6" s="1"/>
  <c r="AD251" i="6"/>
  <c r="S47" i="6" l="1"/>
  <c r="S117" i="6"/>
  <c r="X117" i="6" s="1"/>
  <c r="S110" i="6"/>
  <c r="X110" i="6" s="1"/>
  <c r="S124" i="6"/>
  <c r="T124" i="6" s="1"/>
  <c r="W110" i="6"/>
  <c r="Z110" i="6" s="1"/>
  <c r="S89" i="6"/>
  <c r="X89" i="6" s="1"/>
  <c r="S75" i="6"/>
  <c r="X75" i="6" s="1"/>
  <c r="Q54" i="6"/>
  <c r="R54" i="6" s="1"/>
  <c r="W89" i="6"/>
  <c r="Z89" i="6" s="1"/>
  <c r="Z91" i="6" s="1"/>
  <c r="V89" i="6"/>
  <c r="S96" i="6"/>
  <c r="X96" i="6" s="1"/>
  <c r="V117" i="6"/>
  <c r="W117" i="6"/>
  <c r="Z117" i="6" s="1"/>
  <c r="Z119" i="6" s="1"/>
  <c r="W96" i="6"/>
  <c r="Z96" i="6" s="1"/>
  <c r="J98" i="6" s="1"/>
  <c r="V96" i="6"/>
  <c r="V75" i="6"/>
  <c r="W75" i="6"/>
  <c r="Z75" i="6" s="1"/>
  <c r="Z77" i="6" s="1"/>
  <c r="T103" i="6"/>
  <c r="X103" i="6"/>
  <c r="W103" i="6"/>
  <c r="Z103" i="6" s="1"/>
  <c r="V103" i="6"/>
  <c r="T89" i="6"/>
  <c r="X82" i="6"/>
  <c r="T82" i="6"/>
  <c r="V82" i="6"/>
  <c r="W82" i="6"/>
  <c r="Z82" i="6" s="1"/>
  <c r="T47" i="6"/>
  <c r="Y47" i="6" s="1"/>
  <c r="Z47" i="6" s="1"/>
  <c r="Z49" i="6" s="1"/>
  <c r="T68" i="6"/>
  <c r="G33" i="6"/>
  <c r="G26" i="6"/>
  <c r="T117" i="6" l="1"/>
  <c r="T75" i="6"/>
  <c r="T110" i="6"/>
  <c r="T96" i="6"/>
  <c r="Z112" i="6"/>
  <c r="J112" i="6"/>
  <c r="Z84" i="6"/>
  <c r="J84" i="6"/>
  <c r="J119" i="6"/>
  <c r="J105" i="6"/>
  <c r="Z105" i="6"/>
  <c r="Z98" i="6"/>
  <c r="J56" i="6"/>
  <c r="N39" i="6"/>
  <c r="N38" i="6"/>
  <c r="N37" i="6"/>
  <c r="N36" i="6"/>
  <c r="N35" i="6"/>
  <c r="N34" i="6"/>
  <c r="N33" i="6"/>
  <c r="I33" i="6"/>
  <c r="Y33" i="6" s="1"/>
  <c r="N32" i="6"/>
  <c r="N31" i="6"/>
  <c r="N30" i="6"/>
  <c r="N29" i="6"/>
  <c r="N28" i="6"/>
  <c r="N27" i="6"/>
  <c r="N26" i="6"/>
  <c r="I26" i="6"/>
  <c r="N25" i="6"/>
  <c r="N24" i="6"/>
  <c r="N23" i="6"/>
  <c r="N22" i="6"/>
  <c r="N21" i="6"/>
  <c r="N20" i="6"/>
  <c r="N19" i="6"/>
  <c r="I19" i="6"/>
  <c r="G19" i="6"/>
  <c r="N18" i="6"/>
  <c r="N17" i="6"/>
  <c r="N16" i="6"/>
  <c r="N15" i="6"/>
  <c r="N14" i="6"/>
  <c r="N13" i="6"/>
  <c r="N12" i="6"/>
  <c r="I12" i="6"/>
  <c r="G12" i="6"/>
  <c r="J33" i="6" l="1"/>
  <c r="J35" i="6" s="1"/>
  <c r="O12" i="6"/>
  <c r="P12" i="6" s="1"/>
  <c r="S12" i="6" s="1"/>
  <c r="J19" i="6"/>
  <c r="J21" i="6" s="1"/>
  <c r="J12" i="6"/>
  <c r="J14" i="6" s="1"/>
  <c r="J26" i="6"/>
  <c r="J28" i="6" s="1"/>
  <c r="O26" i="6"/>
  <c r="P26" i="6" s="1"/>
  <c r="Q26" i="6" s="1"/>
  <c r="O19" i="6"/>
  <c r="P19" i="6" s="1"/>
  <c r="O33" i="6"/>
  <c r="P33" i="6" s="1"/>
  <c r="Q33" i="6" s="1"/>
  <c r="Q12" i="6" l="1"/>
  <c r="R33" i="6"/>
  <c r="R26" i="6"/>
  <c r="S19" i="6"/>
  <c r="T19" i="6" s="1"/>
  <c r="Y19" i="6" s="1"/>
  <c r="Q19" i="6"/>
  <c r="R19" i="6" s="1"/>
  <c r="T12" i="6"/>
  <c r="Y12" i="6" s="1"/>
  <c r="S33" i="6"/>
  <c r="S26" i="6"/>
  <c r="T26" i="6" s="1"/>
  <c r="Y26" i="6" s="1"/>
  <c r="Z26" i="6" s="1"/>
  <c r="Z28" i="6" s="1"/>
  <c r="Z19" i="6" l="1"/>
  <c r="Z21" i="6" s="1"/>
  <c r="R12" i="6"/>
  <c r="Z14" i="6" s="1"/>
  <c r="Z33" i="6"/>
  <c r="Z35" i="6" s="1"/>
  <c r="T33" i="6"/>
  <c r="Z68" i="6" l="1"/>
  <c r="Z70" i="6" s="1"/>
  <c r="V61" i="6"/>
  <c r="P61" i="6"/>
  <c r="Q61" i="6"/>
  <c r="S61" i="6"/>
  <c r="X61" i="6"/>
  <c r="Z63" i="6"/>
  <c r="R61" i="6"/>
  <c r="W61" i="6"/>
  <c r="Z61" i="6"/>
  <c r="T61" i="6"/>
</calcChain>
</file>

<file path=xl/comments1.xml><?xml version="1.0" encoding="utf-8"?>
<comments xmlns="http://schemas.openxmlformats.org/spreadsheetml/2006/main">
  <authors>
    <author>Sulma Esperanza Avenda;o Mu;oz</author>
  </authors>
  <commentList>
    <comment ref="AH40" authorId="0" shapeId="0">
      <text>
        <r>
          <rPr>
            <b/>
            <sz val="9"/>
            <color indexed="81"/>
            <rFont val="Tahoma"/>
            <family val="2"/>
          </rPr>
          <t>Sulma Esperanza Avenda;o Mu;oz:</t>
        </r>
        <r>
          <rPr>
            <sz val="9"/>
            <color indexed="81"/>
            <rFont val="Tahoma"/>
            <family val="2"/>
          </rPr>
          <t xml:space="preserve">
De acuerdo a las evidencias presentadas por el proceso se pudo verificar que se solictó por medio del aplicativo ARANDA, el Backup de la información del área de atención al ciudadano (Se anexa copia pantallazo de solicitud). De igual manera el  área de sistemas el día 16 de marzo del año 2018, manifiestó la validación la ubicación de la carpeta de Atención a la Ciudadanía, la cual cuenta con respaldo periódico, ya que se encuentra en el servidor de respaldo, por tal motivo se puede solicitar copias de la información en periodos semestrales. (se anexa copia correo electrónico).
</t>
        </r>
      </text>
    </comment>
    <comment ref="AH47" authorId="0" shapeId="0">
      <text>
        <r>
          <rPr>
            <b/>
            <sz val="9"/>
            <color indexed="81"/>
            <rFont val="Tahoma"/>
            <family val="2"/>
          </rPr>
          <t>Sulma Esperanza Avenda;o Mu;oz:</t>
        </r>
        <r>
          <rPr>
            <sz val="9"/>
            <color indexed="81"/>
            <rFont val="Tahoma"/>
            <family val="2"/>
          </rPr>
          <t xml:space="preserve">
Se pudo evidenciar el memorando radicado No 2018IE2668 de 24 de abril de 2018, donde solicitó tramite y avances del ajuste de la política de seguridad de la información al área de Sistemas, está pendiente aún la respuesta frente la aprobación del Comité de Sistemas al ajuste de la politica.</t>
        </r>
      </text>
    </comment>
    <comment ref="AH54" authorId="0" shapeId="0">
      <text>
        <r>
          <rPr>
            <b/>
            <sz val="9"/>
            <color indexed="81"/>
            <rFont val="Tahoma"/>
            <family val="2"/>
          </rPr>
          <t>Sulma Esperanza Avenda;o Mu;oz:</t>
        </r>
        <r>
          <rPr>
            <sz val="9"/>
            <color indexed="81"/>
            <rFont val="Tahoma"/>
            <family val="2"/>
          </rPr>
          <t xml:space="preserve">
Se constato en la evidencia presentada por el proceso el cual es un informe de resultados por actividad ejecutada donde se puede observar la gestión realizada en terminos de eficacia, eficiencia y efectividad en el año 2017, solo se pudo validar una actividad de este año, esto porque el contrato para el plan de bienestar de este año se encuentra en juridica.</t>
        </r>
      </text>
    </comment>
    <comment ref="AH61" authorId="0" shapeId="0">
      <text>
        <r>
          <rPr>
            <b/>
            <sz val="9"/>
            <color indexed="81"/>
            <rFont val="Tahoma"/>
            <family val="2"/>
          </rPr>
          <t>Sulma Esperanza Avenda;o Mu;oz:</t>
        </r>
        <r>
          <rPr>
            <sz val="9"/>
            <color indexed="81"/>
            <rFont val="Tahoma"/>
            <family val="2"/>
          </rPr>
          <t xml:space="preserve">
De acuerdo a las evidencias presentadas para el primer seguimiento de 2018, se trabajó en el ajuste del procedimiento " Ejecución de capacitaciones" A-GDH-PR-011 procedió incluyendo los lineamientos y aspectos que se deben tener en cuenta para garantizar la calidad en las capacitaciones brindadas. De igual manera ajustaron el formato " Ficha Técnica de capacitación" A-GDH-FT-073, el cual se diligencia por cada una de las capacitaciones a fin de establecer los objetivos, contenidos, conocimientos que se construiran entre otros. </t>
        </r>
      </text>
    </comment>
  </commentList>
</comments>
</file>

<file path=xl/sharedStrings.xml><?xml version="1.0" encoding="utf-8"?>
<sst xmlns="http://schemas.openxmlformats.org/spreadsheetml/2006/main" count="1272" uniqueCount="487">
  <si>
    <t>Impacto</t>
  </si>
  <si>
    <t>Probabilidad</t>
  </si>
  <si>
    <t>Puntaje</t>
  </si>
  <si>
    <t>¿El control es automático?</t>
  </si>
  <si>
    <t>¿El control es manual?</t>
  </si>
  <si>
    <t>¿Se cuenta con evidencias de la ejecución y
seguimiento del control?</t>
  </si>
  <si>
    <t>¿Existen manuales, instructivos o procedimientos para el manejo del control?</t>
  </si>
  <si>
    <t>¿Está(n) definido(s) el(los) responsable(s) de la ejecución del control y del seguimiento?</t>
  </si>
  <si>
    <t>PROBABILIDAD</t>
  </si>
  <si>
    <t>IMPACTO</t>
  </si>
  <si>
    <t>ZONA DE RIESGO</t>
  </si>
  <si>
    <t>SÍ</t>
  </si>
  <si>
    <t>NO</t>
  </si>
  <si>
    <t>(1) RARA VEZ</t>
  </si>
  <si>
    <t>(2) IMPROBABLE</t>
  </si>
  <si>
    <t>(3) POSIBLE</t>
  </si>
  <si>
    <t>(4) PROBABLE</t>
  </si>
  <si>
    <t>(5) CASI SEGURO</t>
  </si>
  <si>
    <t>(5) MODERADO</t>
  </si>
  <si>
    <t>(20) CATASTROFICO</t>
  </si>
  <si>
    <t>(10) MAYOR</t>
  </si>
  <si>
    <t>VALORACIÓN DEL RIESGO</t>
  </si>
  <si>
    <t>SÍ/NO</t>
  </si>
  <si>
    <t>EVALUACIÓN DEL RIESGO</t>
  </si>
  <si>
    <t>INSTRUCCIONES DE DILIGENCIAMIENTO</t>
  </si>
  <si>
    <t>CONTROL</t>
  </si>
  <si>
    <t>ELABORÓ</t>
  </si>
  <si>
    <t>FECHA</t>
  </si>
  <si>
    <t>NOMBRE:</t>
  </si>
  <si>
    <t>CARGO:</t>
  </si>
  <si>
    <t>CONTROL DE CAMBIOS</t>
  </si>
  <si>
    <t>¿En el tiempo que lleva la herramienta ha demostrado ser efectiva?</t>
  </si>
  <si>
    <t>¿La frecuencia de ejecución del control y seguimiento es adecuada?</t>
  </si>
  <si>
    <t>REVISION Y APROBACIÓN</t>
  </si>
  <si>
    <t>MONITOREO Y REVISIÓN</t>
  </si>
  <si>
    <t>CAUSA</t>
  </si>
  <si>
    <t>RIESGO</t>
  </si>
  <si>
    <t>CONSECUENCIAS</t>
  </si>
  <si>
    <t>RIESGO INHERENTE</t>
  </si>
  <si>
    <t>RIESGO RESIDUAL</t>
  </si>
  <si>
    <t>AFECTA</t>
  </si>
  <si>
    <t>PERIODO DE EJECUCIÒN</t>
  </si>
  <si>
    <t>ACCIONES</t>
  </si>
  <si>
    <t>REGISTRO</t>
  </si>
  <si>
    <t>ACCIONES ASOCIADAS AL CONTROL</t>
  </si>
  <si>
    <t>RESPONSABLE</t>
  </si>
  <si>
    <t>INDICADOR</t>
  </si>
  <si>
    <t>IDENTIFICACIÓN DEL RIESGO</t>
  </si>
  <si>
    <t>CONTROLES</t>
  </si>
  <si>
    <t>FECHA  (DIA/MES/AÑO)</t>
  </si>
  <si>
    <t>Se establecen siete preguntas con el fin de determinar que controles se aplican a cada uno de los procesos que sean analizados. A continuación se establece una casilla con las opciones de respuesta SI/NO que se debe responder para cada una de las siete preguntas relacionadas.</t>
  </si>
  <si>
    <t xml:space="preserve">CONTROL </t>
  </si>
  <si>
    <t>PROCESO/
OBJETIVO</t>
  </si>
  <si>
    <t>ÁREA*</t>
  </si>
  <si>
    <t>ACCIONES DE CONTINGENCIA</t>
  </si>
  <si>
    <t>* El campo "Área" solo aplica al interior del IDIPRON para entender el objetivo del área donde se genera el riesgo y el alcance del mismo</t>
  </si>
  <si>
    <t>DD/MM/AAAA</t>
  </si>
  <si>
    <t>APROBACIÓN LÍDER DEL PROCESO</t>
  </si>
  <si>
    <t>FECHA DE ACTUALIZACIÓN:</t>
  </si>
  <si>
    <t>P</t>
  </si>
  <si>
    <t>I</t>
  </si>
  <si>
    <t>R</t>
  </si>
  <si>
    <t>RI</t>
  </si>
  <si>
    <t>RRI</t>
  </si>
  <si>
    <t>RP</t>
  </si>
  <si>
    <t>RC</t>
  </si>
  <si>
    <t>RRC</t>
  </si>
  <si>
    <t>REVISÓ</t>
  </si>
  <si>
    <t>FORMULACIÓN</t>
  </si>
  <si>
    <t>SEGUIMIENTO 1</t>
  </si>
  <si>
    <t>SEGUIMIENTO 2</t>
  </si>
  <si>
    <t>SEGUIMIENTO 3</t>
  </si>
  <si>
    <r>
      <t xml:space="preserve">ACCIÓN: </t>
    </r>
    <r>
      <rPr>
        <sz val="11"/>
        <color theme="1"/>
        <rFont val="Calibri"/>
        <family val="2"/>
        <scheme val="minor"/>
      </rPr>
      <t>(Marcar con "X")</t>
    </r>
  </si>
  <si>
    <t>ANÁLISIS DEL RIESGO</t>
  </si>
  <si>
    <t>IMPACTO
Aplicar Encuesta</t>
  </si>
  <si>
    <t>ACCIÓN(ES)</t>
  </si>
  <si>
    <t>Se deben relacionar los nombres y los cargos de las personas que intervienen en el proceso de la construcción y seguimiento de los Mapas de Riesgos, es decir, del área quien los elabora, quien lo revisa,  del lider del proceso y la persona que realiza el acompañamiento bien sea de la oficina Asesora de Planeación o de la oficina de Control Interno.</t>
  </si>
  <si>
    <t xml:space="preserve">DESCRIPCIÓN DE CAMBIOS </t>
  </si>
  <si>
    <t>se deben definir los elementos con lo cuales se medirá el avance de la ejecución.</t>
  </si>
  <si>
    <t>Nombrar el cargo de la persona que lideró el avance de la acción.</t>
  </si>
  <si>
    <t>Se deben nombrar las acciones que se realizán para avanzar en el fortalecimiento de los controles, es decir, reunión con el areá…, avance en el documento…, oficialización del procedimiento… (dependiendo de las acciones asociadas al control que se hayan determinado)</t>
  </si>
  <si>
    <t xml:space="preserve">Se debe registrar las fechas en las que se realizan las acciones de seguimiento. </t>
  </si>
  <si>
    <t xml:space="preserve">FECHA  </t>
  </si>
  <si>
    <t>MONITOREO Y REVISIÓN
(SEGUIMIENTO)</t>
  </si>
  <si>
    <t>Se deben registrar las evidencias de las acciones ejecutadas, es decir actas, avances en los documentos, entre otros que se consideren para este fin.</t>
  </si>
  <si>
    <t>Se deben identificar las acciones que se llevarán a cabo para llevar los riesgos identificados a ZONA DE RIESGO BAJA. Estas acciones son tendientes a crear o fortalecer los controles existentes. Se sugiere revisar las 7 preguntas referentes a los controles como guia para identificar falencias en los intrumentos, frecuencias entre otras.</t>
  </si>
  <si>
    <t xml:space="preserve">Se debe definir el periodo de tiempo en el cual se van a implementar las acciones que se llevarán a cabo para controlar y llevar a ZONA DE RIESGO BAJA los riesgos identificados. </t>
  </si>
  <si>
    <t xml:space="preserve">ACCIONES ASOCIADAS AL CONTROL
</t>
  </si>
  <si>
    <t>Relacionar las acciones estratégicas y operativas que ayudarán a controlar el impacto del riesgo en caso de su materilización. Esto puede suceder  en el caso de que los controles establecidos fallen y se deba actuar de manera urgente con el fin de evitar situaciones de emergencia y a minimizar sus consecuencias negativas.</t>
  </si>
  <si>
    <r>
      <t xml:space="preserve">¿El control previene la materialización del riesgo (afecta probabilidad)
¿El control permite enfrentar la situación en caso de materialización (afecta impacto)?
Se debe definir después de hacer análisis del proceso y sus controles si la existencia o falta de los mismos puede afectar la probabilidad o el impacto. En esta celda solo se debe seleccionar en la lista desplegable Impacto o Probabilidad, el instrumento está formulado para calcular autimanticamente la zona de </t>
    </r>
    <r>
      <rPr>
        <b/>
        <sz val="12"/>
        <color theme="1"/>
        <rFont val="Times New Roman"/>
        <family val="1"/>
      </rPr>
      <t>riesgo residual</t>
    </r>
    <r>
      <rPr>
        <sz val="12"/>
        <color theme="1"/>
        <rFont val="Times New Roman"/>
        <family val="1"/>
      </rPr>
      <t xml:space="preserve"> en la que se clasifica el riesgo y que es con la que hay que definir que acciones se deben implementar para llevar los riesgos identificados  a ZONA DE RIESGO BAJO, zona de riesgo que nos indica que en caso de que el riesgo se materilice el instituto es capaz de asumir el impacto ya que su incidencia será minima.</t>
    </r>
  </si>
  <si>
    <r>
      <t>CONTROLES</t>
    </r>
    <r>
      <rPr>
        <sz val="11"/>
        <color theme="1"/>
        <rFont val="Times New Roman"/>
        <family val="1"/>
      </rPr>
      <t xml:space="preserve"> 
(Preguntas de la existencia de controles)</t>
    </r>
  </si>
  <si>
    <t xml:space="preserve">Redactar de forma clara y consisa la forma en la que se ejerce el control en el proceso, para esto relacionar los instrumentos existentes (Manuales, formatos, procedimientos, intructivos), los cargos de las personas que relizan el control, los aplicativos si se cuenta con ellos, entre otros dependiendo de cada caso en particular. </t>
  </si>
  <si>
    <t>El instrumento está formulado para realizar el cruce entre los valores de las variables de Probabilidad e Impacto. Esta zona se llama zona de Riesgo Inherente y arroja en su calculo una zona de riesgo que es la que hay que trabajar con el fin de bajarla.  Esta información se diligencia de manera automática usando los valores que se ingresen en los campos Probabilidad e Impacto, campos previamente diligenciados.</t>
  </si>
  <si>
    <t xml:space="preserve">Es la oportunidad de ocurrencia de un evento de riesgo. Se mide según la frecuencia (número de veces en que se ha presentado el riesgo en un período determinado) o por la factibilidad (factores internos o externos que pueden determinar que el riesgo se presente). Se hace necesario el análisis de diferente fuentes como registros historicos, Informes, PQRS, hallazgos de los entes de control, memoria institucional de los funcionarios.
</t>
  </si>
  <si>
    <r>
      <t xml:space="preserve">ZONA DE RIESGO INHERENTE
</t>
    </r>
    <r>
      <rPr>
        <sz val="11"/>
        <color theme="1"/>
        <rFont val="Times New Roman"/>
        <family val="1"/>
      </rPr>
      <t>Hace referencia al riesgo antes de analizar los controles que se tengan para que el mismo no se materialice</t>
    </r>
    <r>
      <rPr>
        <b/>
        <sz val="11"/>
        <color theme="1"/>
        <rFont val="Times New Roman"/>
        <family val="1"/>
      </rPr>
      <t>.</t>
    </r>
  </si>
  <si>
    <t>Constituyen los efectos de la ocurrencia del riesgo sobre los objetivos de entidad;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entre otros.</t>
  </si>
  <si>
    <r>
      <t xml:space="preserve">Los riesgos son futuros eventos inciertos, los cuales pueden influir en el cumplimiento de los objetivos de las organizaciones, incluyendo sus objetivos estratégicos, operacionales, financieros y de cumplimiento.
Se realiza determinando las causas, fuentes del riesgo y los eventos con base en el análisis de contexto para la entidad y del proceso, que pueden afectar el logro de los objetivos. El cual estará asociado a aquellos eventos o situaciones que pueden entorpecer el normal desarrollo de los objetivos del proceso, es necesario referirse a sus características o las formas en que se observa o manifiesta. En este caso es posible hacer una corta descripción del riesgo dentro de la identificación.
</t>
    </r>
    <r>
      <rPr>
        <b/>
        <sz val="12"/>
        <color theme="1"/>
        <rFont val="Times New Roman"/>
        <family val="1"/>
      </rPr>
      <t>COMO HERRAMIENTA BÁSICA PARA EL ANÁLISIS DEL CONTEXTO DEL PROCESO SE SUGIERE UTILIZAR LAS CARACTERIZACIONES DE LOS MISMOS, DONDE ES POSIBLE CONTAR CON ESTE PANORAMA. SI ESTOS DOCUMENTOS ESTÁN DESACTUALIZADOS O NO SE HAN ELABORADO, ES IMPORTANTE ACTUALIZARLOS O ELABORARLOS ANTES DE CONTINUAR CON LA METODOLOGÍA DE ADMINISTRACIÓN DEL RIESGO.</t>
    </r>
  </si>
  <si>
    <t xml:space="preserve">Posibilidad de que por acción u omisión, se use el poder para poder desviar la gestión de lo público hacia un beneficio privado.
Es necesario que en la descripción del riesgo concurran los componentes de su definición: acción u omisión + uso del poder + desviación de la gestión de lo público + el beneficio privado.
Con el fin de facilitar la identificación de riesgos de corrupción y de evitar que se presenten confusiones entre un riesgo de gestión y uno de corrupción, se sugiere la utilización de la Matriz de
definición de riesgo de corrupción, que incorpora cada uno de los componentes de su definición.
Si en la descripción del riesgo, las casillas son contestadas todas afirmativamente, se trata de un riesgo de corrupción.
</t>
  </si>
  <si>
    <t xml:space="preserve">DEFINICIÓN RIESGO DE CORRUPCIÓN </t>
  </si>
  <si>
    <t xml:space="preserve">Son los medios, las circunstancias y agentes generadores de riesgo, entendidos todos los sujetos u objetos que tienen la capacidad de originar un riesgo. Este campo debe ser diligenciado describiendo brevemente la causa del riesgo identificado.
</t>
  </si>
  <si>
    <r>
      <t xml:space="preserve">Registrar el nombre del proceso para el cual que aplica el Mapa de Riesgos de Gestión. En IDIPRON hay procesos que estan compuestos por áreas, para estos casos en la primera casilla (PROCESO / OBJETIVO) se debe diligenciar el proceso macro junto con el objetivo del proceso y a seguir en la segunda casilla (ÁREA*/ OBJETIVO) junto con su objetivo.
</t>
    </r>
    <r>
      <rPr>
        <b/>
        <sz val="12"/>
        <color theme="1"/>
        <rFont val="Times New Roman"/>
        <family val="1"/>
      </rPr>
      <t xml:space="preserve">Ejemplo. </t>
    </r>
    <r>
      <rPr>
        <sz val="12"/>
        <color theme="1"/>
        <rFont val="Times New Roman"/>
        <family val="1"/>
      </rPr>
      <t xml:space="preserve">
-Gestión financiera (Proceso) esta compuesto por (Áreas)Tesoreria, Contabilidad y Presupuesto. 
-Modelo Pegagógico SE3: Esta compuesto por las Áreas de Derecho: Salud, Sociolegal, Sicosocial y Espiritulidad, Educación, Emprender. 
Estos Objetivos se pueden encontrar en el documento llamado Caracterización o en su defecto en el documento de la Plataforma Estrategica.
</t>
    </r>
  </si>
  <si>
    <t>PROCESO/OBJETIVO
ÁREA*/ OBJETIVO</t>
  </si>
  <si>
    <t>Se debe marcar con X únicamente una acción que sea la que la que corresponde, es decir, si es Formulación, o seguimiento. Esto determina a quien se le envia el formato, para aprobación, consolidación y publicación, ya que la formulación corresponde a la oficina Asesora de Planeación y debe ser enviado desde el correo del lider del área a el correo planeacion@idipron.gov.co y los seguimientos corresponden a la oficina de Control Interno, que debe ser dirigido de igual forma al correo controlinterno@idipron.gov.co.</t>
  </si>
  <si>
    <t>ACCIÓN:</t>
  </si>
  <si>
    <t xml:space="preserve">Registrar la fecha en la que le documento es aprobado por el líder del área. </t>
  </si>
  <si>
    <t xml:space="preserve">Para el diligenciamiento de este instrumento tenga en cuenta:
La formulación se realiza 1 vez al año con el apoyo de la Oficina Asesora de Planeación 
Los seguimientos (A ser públicados con corte a las fechas 30 de abril, 31 de agosto y 31 de diciembre de cada año) será efectuado por la Oficina de Control Interno. </t>
  </si>
  <si>
    <t>OFICIALIZACIÓN</t>
  </si>
  <si>
    <t>FORMATO PARA DETERMINAR EL IMPACTO</t>
  </si>
  <si>
    <t xml:space="preserve">Nº </t>
  </si>
  <si>
    <t xml:space="preserve">PREGUNTA </t>
  </si>
  <si>
    <t>SI EL RIESGO DE CORRUPCIÓN SE MATERIALIZA PODRÍA...</t>
  </si>
  <si>
    <t>RESPUESTA</t>
  </si>
  <si>
    <t>SI</t>
  </si>
  <si>
    <t>¿Afectar al grupo de funcionarios del proceso?</t>
  </si>
  <si>
    <t>¿Afectar el cumplimiento de metas y objetivos de la dependencia?</t>
  </si>
  <si>
    <t xml:space="preserve">¿Afectar el cumplimiento de misión de la Entidad? </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</si>
  <si>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</si>
  <si>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</si>
  <si>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</si>
  <si>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</si>
  <si>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</si>
  <si>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</si>
  <si>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</si>
  <si>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</si>
  <si>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</si>
  <si>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</si>
  <si>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</si>
  <si>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</si>
  <si>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</si>
  <si>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</si>
  <si>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</si>
  <si>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TOTAL PREGUNTAS AFIRMATIVAS:                      
TOTAL PREGUNTAS NEGATIVAS:</t>
  </si>
  <si>
    <r>
      <t>·</t>
    </r>
    <r>
      <rPr>
        <sz val="7"/>
        <color theme="1"/>
        <rFont val="Times New Roman"/>
        <family val="1"/>
      </rPr>
      <t>  </t>
    </r>
    <r>
      <rPr>
        <sz val="11"/>
        <color theme="1"/>
        <rFont val="Times New Roman"/>
        <family val="1"/>
      </rPr>
      <t xml:space="preserve">Responder afirmativamente de </t>
    </r>
    <r>
      <rPr>
        <b/>
        <sz val="11"/>
        <color theme="1"/>
        <rFont val="Times New Roman"/>
        <family val="1"/>
      </rPr>
      <t>DOCE a DIECIOCHO</t>
    </r>
    <r>
      <rPr>
        <sz val="11"/>
        <color theme="1"/>
        <rFont val="Times New Roman"/>
        <family val="1"/>
      </rPr>
      <t xml:space="preserve"> preguntas genera un impacto </t>
    </r>
    <r>
      <rPr>
        <b/>
        <sz val="11"/>
        <color theme="1"/>
        <rFont val="Times New Roman"/>
        <family val="1"/>
      </rPr>
      <t>CATASTRÓFICO.</t>
    </r>
  </si>
  <si>
    <r>
      <t>·</t>
    </r>
    <r>
      <rPr>
        <sz val="7"/>
        <color theme="1"/>
        <rFont val="Times New Roman"/>
        <family val="1"/>
      </rPr>
      <t xml:space="preserve">  </t>
    </r>
    <r>
      <rPr>
        <sz val="11"/>
        <color theme="1"/>
        <rFont val="Times New Roman"/>
        <family val="1"/>
      </rPr>
      <t xml:space="preserve">Responder afirmativamente de </t>
    </r>
    <r>
      <rPr>
        <b/>
        <sz val="11"/>
        <color theme="1"/>
        <rFont val="Times New Roman"/>
        <family val="1"/>
      </rPr>
      <t>SEIS a ONCE</t>
    </r>
    <r>
      <rPr>
        <sz val="11"/>
        <color theme="1"/>
        <rFont val="Times New Roman"/>
        <family val="1"/>
      </rPr>
      <t xml:space="preserve"> preguntas genera un impacto </t>
    </r>
    <r>
      <rPr>
        <b/>
        <sz val="11"/>
        <color theme="1"/>
        <rFont val="Times New Roman"/>
        <family val="1"/>
      </rPr>
      <t>MAYOR.</t>
    </r>
  </si>
  <si>
    <r>
      <t>·</t>
    </r>
    <r>
      <rPr>
        <sz val="7"/>
        <color theme="1"/>
        <rFont val="Times New Roman"/>
        <family val="1"/>
      </rPr>
      <t>  </t>
    </r>
    <r>
      <rPr>
        <sz val="11"/>
        <color theme="1"/>
        <rFont val="Times New Roman"/>
        <family val="1"/>
      </rPr>
      <t xml:space="preserve">Responder afirmativamente de </t>
    </r>
    <r>
      <rPr>
        <b/>
        <sz val="11"/>
        <color theme="1"/>
        <rFont val="Times New Roman"/>
        <family val="1"/>
      </rPr>
      <t>UNA a CINCO</t>
    </r>
    <r>
      <rPr>
        <sz val="11"/>
        <color theme="1"/>
        <rFont val="Times New Roman"/>
        <family val="1"/>
      </rPr>
      <t xml:space="preserve"> pregunta(s) genera un impacto </t>
    </r>
    <r>
      <rPr>
        <b/>
        <sz val="11"/>
        <color theme="1"/>
        <rFont val="Times New Roman"/>
        <family val="1"/>
      </rPr>
      <t>MODERADO.</t>
    </r>
  </si>
  <si>
    <t xml:space="preserve"> Son las consecuencias o efectos que puede generar la materialización del riesgo en la entidad. 
Para determinar el impacto se adjunta la siguiente encuesta que ayudará para una correcta determinación de esta variable (Se tres formatos de encuenta, dejela como parte de las evidencias del mapa).
Despues de determinar el número de respuestas afirmativas y cruzarlo con la tabla de calificación del riesgo de Impacto se debe seleccionar la opción.
</t>
  </si>
  <si>
    <t>En esta celda se debe relacionar los cambios en la información del Mapa de Riesgos. Deben estar incluidas la fecha de la formulación y las fechas de los seguimientos. Adicionalmente si se presentan cambios en la formulación tambien deben estar relacionadas en este campo.</t>
  </si>
  <si>
    <t xml:space="preserve">Para la oficialización de la formulación del Mapa de Riesgos de Corrupción es necesario que posterior a la aprobación por parte del líder del proceso se envié a traves de su correo oficial, o de un correo aprobado por el lider del proceso al correo planeacion@idipron.gov.co junto con el respectivo memorando sin firmar (para evitar impresión del documento). 
Para los seguimientos se deben adjuntar al correo de Control Interno las evidencias pertinentes a los avances que para el periodo se halla realizado a traves de su correo oficial, o de un correo aprobado por el lider del proceso al correo controlinterno@idipron.gov.co junto con el respectivo memorando sin firmar (para evitar impresión del documento). </t>
  </si>
  <si>
    <t>X</t>
  </si>
  <si>
    <t>x</t>
  </si>
  <si>
    <t>TOTAL PREGUNTAS AFIRMATIVAS:     8                 
TOTAL PREGUNTAS NEGATIVAS: 8</t>
  </si>
  <si>
    <t>MANTENIMIENTO DE BIENES</t>
  </si>
  <si>
    <t>* Deficiente coordinación entre la  Oficina Asesora Jurídica y el apoyo técnico en la elaboración de los contratos.
.</t>
  </si>
  <si>
    <t xml:space="preserve">* Contratos  inconsistentes.            </t>
  </si>
  <si>
    <t xml:space="preserve">
* Desgaste administrativo.                 * Investigaciónes de los entes de control.
* Hallazgos con incidencia para la Entidad</t>
  </si>
  <si>
    <t>* Concentrar las labores de supervisión de múltiples contratos en poco personal</t>
  </si>
  <si>
    <t xml:space="preserve"> Deficiente desempeño de las obligaciones específicas de supervisión asignadas al servidor público.</t>
  </si>
  <si>
    <t>* Investigaciones de los entes de control.
* Hallazgos con incidencia para la Entidad
*Deficiente ejercicio de supervisión
*Sobrecostos para la Entidad</t>
  </si>
  <si>
    <t>MANUAL DE CONTRATACIÓN A-GCO-MA-002</t>
  </si>
  <si>
    <t>SUPERVISIÓN E INTERVENTORÍA A-GCO-MA-001
MANUAL DE CONTRATACIÓN A-GCO-MA-002</t>
  </si>
  <si>
    <t>El área de infraestructura remite los correspondientes anexos técnicos con las condiciones exigidas para el desarrollo del proceso precontractual y contractual de la Entidad para ser adoptada por parte del Área de Adquisiciones y la Oficina Asesora Jurídica</t>
  </si>
  <si>
    <t>01/01/2018-31/12/2018</t>
  </si>
  <si>
    <t xml:space="preserve">Elaboración del Plan de Intervenciones de Bienes mediante Licencia de  Construcción.
Elaboración de anexos  técnicos  para los Procesos de Contratación realizados por la Oficina Asesora Jurídica. </t>
  </si>
  <si>
    <t>Plan de Intervenciones de Bienes que requieren Licencia de Contrucción
Anexos técnicos generados y remitidos a la Oficina Asesora Jurídica</t>
  </si>
  <si>
    <t>31-04-2018</t>
  </si>
  <si>
    <t xml:space="preserve">• Plan de Intervenciones de Bienes que requieren Licencia de Construcción, se encuentra en elaboración por parte del profesional del área.
• Se realizo el anexo técnico del proceso de concurso de méritos abierto “REALIZAR LOS ESTUDIOS Y DISEÑOS DE LA UNIDAD DE PROTECCION INTEGRAL LA 27 Y ELABORAR LOS ESTUDIOS Y DISEÑOS DE ESTABILIDAD DE TIERRAS PARA LA UNIDAD DE PROTECCION INTEGRAL LA VEGA”, se adjunta copia del anexo técnico y copia del radicado del 13 de marzo donde se remite tal información a la oficina asesora jurídica. Ubicado en el anexo uno (1)
</t>
  </si>
  <si>
    <t>Profesional 
de Mantenimiento de Bienes e Infraestructura</t>
  </si>
  <si>
    <r>
      <t>Plan de Intervención de Bienes que requieren licencia</t>
    </r>
    <r>
      <rPr>
        <b/>
        <sz val="12"/>
        <color theme="1"/>
        <rFont val="Times New Roman"/>
        <family val="1"/>
      </rPr>
      <t xml:space="preserve"> / </t>
    </r>
    <r>
      <rPr>
        <sz val="12"/>
        <color theme="1"/>
        <rFont val="Times New Roman"/>
        <family val="1"/>
      </rPr>
      <t>Un (1) Plan proyectado
Número de anexos técnicos  generados = 1</t>
    </r>
  </si>
  <si>
    <t>Asistir a las capacitaciones brindadas por parte de la Oficina Asesora Jurídica durante la vigencia 
Distribución de las supervisiones en diferentes servidores públicos
Asesorías brindadas por parte de la Oficina Asesora Jurídica a los procesos sujetos de supervisión por parte de los servidores públicos del área.</t>
  </si>
  <si>
    <t>Actas y listados de asistencia
Minutas de contrato
Correos electrónicos
Memorandos</t>
  </si>
  <si>
    <t>La asistencia a capacitaciones brindadas por parte de la oficina asesora jurídica se encuentra en programación de agenda para los meses de abril y mayo, teniendo en cuenta los diferentes compromisos de los profesionales del área.
Por otra parte, el área de infraestructura solicito a la oficina asesora jurídica en términos de las modalidades de contratación de los diferentes procesos radicado enviado el 15 de enero del 2018</t>
  </si>
  <si>
    <t>Número de asistencias a las capacitaciones brindadas 
Número de solicitudes de asesorias = 1</t>
  </si>
  <si>
    <r>
      <t xml:space="preserve">MANTENIMIENTO DE BIENES /
</t>
    </r>
    <r>
      <rPr>
        <i/>
        <sz val="11"/>
        <color theme="1"/>
        <rFont val="Times New Roman"/>
        <family val="1"/>
      </rPr>
      <t xml:space="preserve">Garantizar las condiciones mínimas de calidad y habitabilidad de nuestros Niños, Niñas, Adolescentes y Jóvenes (NNAJ) y de todos los procesos del Instituto a través del mantenimiento físico preventivo y correctivo de bienes y de infraestructura, con el fin de fortalecer la gestión administrativa, de comunicaciones e infraestructura de conformidad con los lineamientos legales establecidos.  </t>
    </r>
  </si>
  <si>
    <r>
      <t>SERVICIOS ADMINISTRATIVOS /</t>
    </r>
    <r>
      <rPr>
        <b/>
        <u/>
        <sz val="12"/>
        <color theme="1"/>
        <rFont val="Times New Roman"/>
        <family val="1"/>
      </rPr>
      <t xml:space="preserve"> </t>
    </r>
    <r>
      <rPr>
        <i/>
        <sz val="12"/>
        <color theme="1"/>
        <rFont val="Times New Roman"/>
        <family val="1"/>
      </rPr>
      <t>Satisfacer las necesidades del IDIPRON mediante la prestación de los servicios administrativos de apoyo, con el fin de garantizar el servicio de vigilancia, transporte, mantenimiento preventivo y correctivo del parque automotor y equipos industriales y el suministro de combustible; con criterios de oportunidad y calidad</t>
    </r>
  </si>
  <si>
    <t>Área de Transporte y Apoyo Logístico</t>
  </si>
  <si>
    <t>Sustracción y/o hurto del combustible
Que los dispensadores de las estaciones de servicio de combustible no se encuentren bien calibrados.</t>
  </si>
  <si>
    <t>OPERATIVO</t>
  </si>
  <si>
    <t>* Detrimento patrimonial
* Aumento costo / beneficio para la Entidad
* Afectación en la prestación del servicio</t>
  </si>
  <si>
    <t>CONTROL DE CONSUMO DE COMBUSTIBLE A-SAD-PR-001
MANTENIMIENTO PREVENTIVO Y CORRECTIVO DEL PARQUE AUTOMOTOR A-SAD-PR-002
ADMINISTRACION DEL PARQUE AUTOMOTOR A-SAD-PR-003
ORDEN DE SERVICIO MANTENIMIENTO PARQUE AUTOMOTOR A-SAD-FT-002
SOLICITUD CONSUMO DE COMBUSTIBLE A-SAD-FT-004
HOJA DE VIDA Y FICHA DE MANTENIMIENTO DE VEHICULOS A-SAD-FT-005</t>
  </si>
  <si>
    <t>¿Se cuenta con evidencias de la ejecución y seguimiento del control?</t>
  </si>
  <si>
    <t>Implementación del chip maestro de combustible en el parque automotor propio de la Entidad
Control a través del aplicativo TERPEL en sumunistro de combustible
Instalación del sistema Sistema de Posicionamiento Global (GPS) en los vehículos de propiedad del parque automotor de la Entidad</t>
  </si>
  <si>
    <t>01/01/2018 - 31/12/2018</t>
  </si>
  <si>
    <t>Seguimiento comparado consumo de combustible Vs. Sistema de Posicionamiento Global (GPS)</t>
  </si>
  <si>
    <t xml:space="preserve">Informe de consumo de combustible
Seguimiento y reporte a través del Sistema de Posicionamiento Global (GPS) instalado en los vehículos
</t>
  </si>
  <si>
    <t>Se emitió un primer informe de consumo comparado del primer trimestre del año</t>
  </si>
  <si>
    <t>RESPONSABLE DEL ÁREA DE TRANSPORTE Y APOYO LOGÍSTICO</t>
  </si>
  <si>
    <r>
      <t xml:space="preserve">Número de informes generados / Número de informes planeados </t>
    </r>
    <r>
      <rPr>
        <b/>
        <sz val="12"/>
        <color theme="1"/>
        <rFont val="Times New Roman"/>
        <family val="1"/>
      </rPr>
      <t>(4) 
(1/4) = 25%</t>
    </r>
  </si>
  <si>
    <t>INSTRUMENTOS  DE LA  INFORMACIÓN  PÚBLICA (LEY DE TRANSPARENCIA)
TABLAS DE RETENCIÓN DOCUMENTAL ( A-GDO-FT-009) APROBADAS MEDIANTE RESOLUCIÓN 025 DE 2014 DE IDIPRON
INVENTARIO UNICO DOCUMENTAL A-GDO-FT-018.
INSTRUCTIVO ADMINISTRACIÓN DE HISTORIAS SOCIALES A-GDO-IN-003
INSTRUCTIVO REGLAMENTO PARA PRESTAMO DE EXPEDIENTES EN ARCHIVO MISIONAL A-GDO-IN-004
TRANSFERENCIA DE FOLIOS A LA HISTORIA SOCIAL A-GDO-FT-006
PRESTAMO DE HISTORIA SOCIAL A-GDO-FT-007
PROCEDIMIENTO DE ORGANIZACIÓN, CONSERVACIÓN, CUSTODIA Y TRANSFERENCIA DE ARCHIVOS A-GDO-PR-003
CAPACITACIONES COMO ASISTENCIAS TÈCNICAS SOBRE EL MANEJO DOCUMENTAL.
INSTRUCTIVO ORGANIZACIÓN DE ARCHIVO DE GESTIÓN A-GDO-IN-01.
PRESTAMO DE DOCUMENTOS A-GDO-FT-014</t>
  </si>
  <si>
    <r>
      <rPr>
        <b/>
        <sz val="12"/>
        <color theme="1"/>
        <rFont val="Times New Roman"/>
        <family val="1"/>
      </rPr>
      <t>GESTIÓN DOCUMENTAL</t>
    </r>
    <r>
      <rPr>
        <sz val="12"/>
        <color theme="1"/>
        <rFont val="Times New Roman"/>
        <family val="1"/>
      </rPr>
      <t xml:space="preserve">
Conservar la memoria institucional del IDIPRON, mediante la identificación, almacenamiento, protección, recuperación, tiempo de retención y disposición de los registros del instituto de acuerdo a lineamientos del Sistema de Gestión Documental SIGA</t>
    </r>
  </si>
  <si>
    <t>Área Administración Documental</t>
  </si>
  <si>
    <t>Omisión del servidor público (funcionarios y contratistas) en la función de velar por la integridad y salvaguarda de la documentación de archivo.
Incumplimiento del procedimiento de Organización, conservación, custodia y transferencia de archivos A-GDO-PR-003
Incumplimiento del Reglamento para préstamo de expedientes en Archivo Misional A-GDO-IN-004
Falta de controles o control ineficaz en la administración y custodia de la documentación.
Incumplimiento de las Políticas de Gestión Documental.
Desactualización de los instrumentos archivísticos tales como: Tablas de Retención Documental, -TRD, Índice de Información Clasificada y Reservada, Tabla de control de acceso, Tabla de Valoración Documental -TVD</t>
  </si>
  <si>
    <t>PÉRDIDA DE DOCUMENTOS INSTITUCIONALES (omisión, alteración, daño intencionado)</t>
  </si>
  <si>
    <t>Aumento en la notificación de hallazgos y sanciones a la Entidad por parte de los entes de control
Pérdida de valor legal y probatorio de la documentación 
Pérdida , sustracción o alteración de expedientes o piezas documentales</t>
  </si>
  <si>
    <t>1. Revisión de los inventarios documentales
2. Inspeccione  por parte de los profesionales del área
3. Capacitación y acompañamiento de cada una de las áreas</t>
  </si>
  <si>
    <t>Enero a Diciembre de 2018</t>
  </si>
  <si>
    <t>Ajuste de los instrumentos relacionados con el fin de fortalecerlos para hacerlos más eficientes y ajustarlos a las necesidades actuales el Instituto y la conservación y preservación de la información documental.
Fortalecimiento con la Inspección de Archivos  -a través de capacitación, seguimiento y acompañamiento a los archivos de gestión de Instituto-</t>
  </si>
  <si>
    <t>Documentación del Sistema Integrado de Gestión -SIGID actualizada
Instrumentos archivísticos actualizados
Asistencias técnicas realizadas bajo acta y listado de asistencia</t>
  </si>
  <si>
    <r>
      <t xml:space="preserve">Se realiza en conjunto con la Oficina Asesora de Planeación la revisión de instrumentos del SIGID
</t>
    </r>
    <r>
      <rPr>
        <b/>
        <sz val="12"/>
        <color theme="1"/>
        <rFont val="Times New Roman"/>
        <family val="1"/>
      </rPr>
      <t>=37/50 =74%</t>
    </r>
    <r>
      <rPr>
        <sz val="12"/>
        <color theme="1"/>
        <rFont val="Times New Roman"/>
        <family val="1"/>
      </rPr>
      <t xml:space="preserve">
Se realizan asistencias técnicas a nueve (9) Áreas Administrativas y once (11) Unidades de Protección se  evidencia en Actas de reunión y listado de asistencia</t>
    </r>
    <r>
      <rPr>
        <b/>
        <sz val="12"/>
        <color theme="1"/>
        <rFont val="Times New Roman"/>
        <family val="1"/>
      </rPr>
      <t xml:space="preserve"> 20/37 = 54%
</t>
    </r>
    <r>
      <rPr>
        <sz val="12"/>
        <color theme="1"/>
        <rFont val="Times New Roman"/>
        <family val="1"/>
      </rPr>
      <t xml:space="preserve">
Se elabora un (1) cronograma de asistencia técnica a las áreas administrativas, sedes y dependencias productoras </t>
    </r>
    <r>
      <rPr>
        <b/>
        <sz val="12"/>
        <color theme="1"/>
        <rFont val="Times New Roman"/>
        <family val="1"/>
      </rPr>
      <t xml:space="preserve">1/1 =100%
</t>
    </r>
    <r>
      <rPr>
        <sz val="12"/>
        <color theme="1"/>
        <rFont val="Times New Roman"/>
        <family val="1"/>
      </rPr>
      <t xml:space="preserve">
Se elabora un Informe Trimestral de gestión de las visitas realizadas a los archivos de Gestión 
</t>
    </r>
    <r>
      <rPr>
        <b/>
        <sz val="12"/>
        <color theme="1"/>
        <rFont val="Times New Roman"/>
        <family val="1"/>
      </rPr>
      <t>=1/4 25%</t>
    </r>
  </si>
  <si>
    <t>RESPONSABLE ÁREA DE ADMINISTRACIÓN DOCUMENTAL</t>
  </si>
  <si>
    <t>Número de instrumentos actualizados / Número de instrumentos del SIGID
Número de asistencias técnicas realizadas / Número de asistencias programadas
Cronograma de asistencias técnicas
Informes de las visitas realizadas</t>
  </si>
  <si>
    <t xml:space="preserve">1. Revisión manual(archivo excel) de valores y cantidades por parte del responsable del Área de Nómina y el profesional de apoyo. </t>
  </si>
  <si>
    <t>SUBDIRECCIÓN TÉCNICA DE DESARROLLO HUMANO
Área de Nómina y Liquidaciones</t>
  </si>
  <si>
    <t xml:space="preserve">
1. Manipulación de las claves de la base de datos del Área Nomina por otros  funcionarios tanto del Área como del Área de Sistemas.
2, Debilidad en los controles para la veracidad de la información de la base de datos del Área de Nómina</t>
  </si>
  <si>
    <t>Uso de la información de la base de datos del Área de Nómina, con intereses particulares.</t>
  </si>
  <si>
    <t xml:space="preserve">
1. Que se filtre información confidencial de los funcionarios de planta. 
2. Qué se realicen pagos indebidos que favorezcan el bien particular de uno o varios funcionarios</t>
  </si>
  <si>
    <t>Diciembre de 2018</t>
  </si>
  <si>
    <t>Expedir una politica  mediante la cual se den lineamientos generales para el manejo de la base de datos del Área de Nómina así como la definición de roles y la limitación de accesos para cada uno de ellos</t>
  </si>
  <si>
    <t>Resolución o Documento según corresponda</t>
  </si>
  <si>
    <t xml:space="preserve">El Área de Nómina y Liquidaciones remitió memorando con radicado No 2018IE2668 del 24 de abril de 2018, donde solicitó tramite y avances del ajuste de la política de seguridad de la información.
Se adjunta como evidencia copia del memorando </t>
  </si>
  <si>
    <t>Àrea de Nómina y liquidaciones</t>
  </si>
  <si>
    <t xml:space="preserve">Politica ajustada/ Politica a ajustar </t>
  </si>
  <si>
    <t>1. Se realiza seguimiento trimestral a la ejecución del cornograma de bienestar, así como la aplicación de los indicadores a cada una de las actividades de bienestar</t>
  </si>
  <si>
    <t>SUBDIRECCIÓN TÉCNICA DE DESARROLLO HUMANO
Área de Carrera Administrativa, Bienestar y Capacitación</t>
  </si>
  <si>
    <t xml:space="preserve">1. Qué se den directrices que van en contravía de la normatividad que regulan los planes de Bienestar.
2, Debilidad en la planeación de las actividades del plan de bienestar. 
</t>
  </si>
  <si>
    <t>1. Desvio de recursos de bienestar social para realizar otras actividades no contempladas en el plan de bienestar social e incentivos</t>
  </si>
  <si>
    <t>1. peculado por destinación oficial diferente.
2. Perjudicar la calidad laboral como personal de los funcionarios del Instituto</t>
  </si>
  <si>
    <t xml:space="preserve">Realizar un informe de resultados por actividad ejecutada, en terminos de eficacia, eficiencia y efectividad. </t>
  </si>
  <si>
    <t>Informe</t>
  </si>
  <si>
    <t>El área de Bienestar presentó un informe por cada una de las actividades del plan anual de bienestar vigencia 2017, en terminos de eficiencia, eficacia y efectividad.
Se adjunta como evidencia copia del informe</t>
  </si>
  <si>
    <t xml:space="preserve">Àrea de Bienestar </t>
  </si>
  <si>
    <t>*Revisión de cada una de las tematicas a desarrollar y las presentaciones a utilizar en la capacitación, previo al desarrollo de la misma por parte del supervisor.
*Requerimiento al contratista frente a la inconformidad que se presenta por el no cumplimiento de objetivos de la capacitación.</t>
  </si>
  <si>
    <t>1. Que no se realice un adeacuado seguimiento a las obligaciones contractuales del contratista.
2. Que la ficha técnica y los estudios previos no cuenten con los criterios claros frente a la calidad que se requiere en cada una de las capacitaciones.</t>
  </si>
  <si>
    <t>1. Pago por servicios de capacitación que no cumplan con los estandares establecidos de acuerdo con el contrato de prestación de servicios suscrito.</t>
  </si>
  <si>
    <t>1. procesos de capacitación debiles.
2. Desaprovechamiento de los recursos.
3. Fragilidad en el fortalecimiento de las competencias laborales y comportamentales de los servidores públicos</t>
  </si>
  <si>
    <t>Diseñar un instructivo o procedimiento mediante el cual se realice descripción de cada uno de los aspectos que se deben tener en cuenta para garantizar la calidad en las capacitaciones brindadas</t>
  </si>
  <si>
    <t>Oficio de aprobación de la tematica de la capacitación</t>
  </si>
  <si>
    <t xml:space="preserve">Teniendo en cuenta que el Área de Capacitación contaba con el procedimiento " Ejecución de capacitaciones" A-GDH-PR-011 procedió a efectuar ajuste del mismo incluyendo los lineamientos y aspectos que se deben tener en cuenta para garantizar la calidad en las capacitaciones brindadas.
De igual manera ajustó el formato " Ficha Técnica de capacitación" A-GDH-FT-073, el cual se diligencia por cada una de las capacitaciones a fin de establecer los objetivos, contenidos, conocimientos que se construiran entre otros. </t>
  </si>
  <si>
    <t xml:space="preserve">Área de Capacitación </t>
  </si>
  <si>
    <t xml:space="preserve">Oficio o formato de aprobación </t>
  </si>
  <si>
    <t xml:space="preserve">GESTIÓN DE DESARROLLO HUMANO 
Garantizar equipos humanos con las competencias y habilidades requeridas para el cumplimiento efectivo de las metas y objetivos institucionales, promoviendo el bienestar laboral, la actualización
del conocimiento y la mitigación de los factores de riesgo ocupacional.
</t>
  </si>
  <si>
    <t xml:space="preserve">En el Economato  para el control se cuenta con los siguientes formatos:
1.  Matrices de programación de alimentos en donde se establece las cantidades, coberturas, tiempos de entregas y menús dependiendo de las necesidades de las UPI.
2. Se presenta formato   “Solicitud de  Elementos de  Bienes de Consumo o Devolutivos  A- GLO- FT - 004" con el fin de informar al  área de Gestión Logistica la cantidad de producto a enviar a la unidad o dependencia que solicita .
3. Adicionalmente con el fin de generar  trazabilidad se envia la programación de entregas a las unidades de protección integral por  medio del correo electronico para revision en las UPI.
</t>
  </si>
  <si>
    <t xml:space="preserve"> 
Manipulación indebida de la información en la programación de los alimentos  con el fin de generar necesidades inexistentes  para el beneficio a terceros
</t>
  </si>
  <si>
    <t>Desviación de recursos por   envío de alimentos a entes privados o con mayor cantidad de la requerida a una UPI en particular.</t>
  </si>
  <si>
    <t>1. Perdida de recursos publicos de la institución.
2.Deficit en la cantidad de recursos para la compra de alimentos programados para el año generada por sobre costos   
3. Necesidad de adiciones o contratación  por los deficit que se puedan generar
3. Sanciones por parte  de entes de control</t>
  </si>
  <si>
    <t>En caso de detectarse inconsistencias en las necesidades generadas para la programación de alimentos, se cancelara dicho envio hasta la revisión y aprobación de la programación.
Adicionalmente se socializara con el lider de la UPI involucrado y se disminuira los valores enviados para las proximas entregas.</t>
  </si>
  <si>
    <r>
      <rPr>
        <sz val="11"/>
        <color theme="1"/>
        <rFont val="Calibri"/>
        <family val="2"/>
        <scheme val="minor"/>
      </rPr>
      <t>Realizar respectivo procedimiento y formatos para la  programación de alimentos</t>
    </r>
    <r>
      <rPr>
        <sz val="11"/>
        <color rgb="FFFF0000"/>
        <rFont val="Calibri"/>
        <family val="2"/>
        <scheme val="minor"/>
      </rPr>
      <t xml:space="preserve">
 </t>
    </r>
  </si>
  <si>
    <t xml:space="preserve">Documentos publicados en el Manual de Procesos y Procedimientos </t>
  </si>
  <si>
    <r>
      <t xml:space="preserve">1. Se oficializa procedimiento y  formatos utilizados en el área del Economato, que consolida las actividades y responsables de la ejecución de la programación de los alimentos UPI y Convenios del IDIPRON.
PROCEDIMIENTO
</t>
    </r>
    <r>
      <rPr>
        <sz val="9"/>
        <color theme="1"/>
        <rFont val="Calibri"/>
        <family val="2"/>
        <scheme val="minor"/>
      </rPr>
      <t>1.1.  ABASTECIMIENTO DE ALIMENTOS CENTRO DE ACOPIO A-GDH-PR-006</t>
    </r>
    <r>
      <rPr>
        <sz val="10"/>
        <color theme="1"/>
        <rFont val="Calibri"/>
        <family val="2"/>
        <scheme val="minor"/>
      </rPr>
      <t xml:space="preserve">
Ruta de acceso: Portal principal / Manual de Procesos y Procedimientos / Procesos de Apoyo/Gestión de Desarrollo Humano /Procedimientos.
FORMATOS
</t>
    </r>
    <r>
      <rPr>
        <sz val="9"/>
        <color theme="1"/>
        <rFont val="Calibri"/>
        <family val="2"/>
        <scheme val="minor"/>
      </rPr>
      <t>1.2</t>
    </r>
    <r>
      <rPr>
        <sz val="8"/>
        <color theme="1"/>
        <rFont val="Calibri"/>
        <family val="2"/>
        <scheme val="minor"/>
      </rPr>
      <t xml:space="preserve">. PLANTILLA DE PROGRAMACIÓN DE ENTREGA DE ELEMENTOS A-GDH-FT-101
1.3.  PLANTILLA MINUTA SEGÚN MODALIDAD Y SERVICIO DE ALIMENTOS A-GDH-FT-102
1.4. PLANTILLA SABANA DE PROGRAMACIÓN DE ALIMENTOS A-GDH-FT-103
1.5. DISTRIBUCIÓN DE MERIENDAS, ABARROTES FRUTAS Y VERDURAS POR UPI A-GDH-FT-104
1.6. PROGRAMACIÓN DE PEDIDOS A PROVEEDORES A-GDH-FT-105
1.7. PROGRAMACIÓN DE PEDIDOS MERIENDAS, ABARROTES, FRUTAS Y VERDURAS A-GDH-FT-105
</t>
    </r>
    <r>
      <rPr>
        <sz val="10"/>
        <color theme="1"/>
        <rFont val="Calibri"/>
        <family val="2"/>
        <scheme val="minor"/>
      </rPr>
      <t xml:space="preserve">
Ruta de acceso: Portal principal / Manual de Procesos y Procedimientos / Procesos de Apoyo/Gestión de Desarrollo Humano /Formatos.
</t>
    </r>
  </si>
  <si>
    <t>Profesional Economato</t>
  </si>
  <si>
    <t>7 documentos oficializados / 
7 documentos a oficializar =
100%</t>
  </si>
  <si>
    <t>ECONOMATO :
-Elaborar los pedidos para la requisición de los productos perecederos, no perecederos y proteínas.
-Recoger, distribuir y entregar a las diferentes unidades educativas los productos perecederos, no perecederos y proteínas</t>
  </si>
  <si>
    <t xml:space="preserve">Manipulación  de la  facturación por parte de un funcionario registrando un valor mayor a lo requerido  para beneficio a tercero. </t>
  </si>
  <si>
    <t xml:space="preserve">Desviación de recursos por causar valores facturados por encima de los valores recibidos </t>
  </si>
  <si>
    <t xml:space="preserve">1. Sanciones por entes de control.
2. terminar recursos con fechas anticipadas.
3.pérdida de recursos financieros </t>
  </si>
  <si>
    <t xml:space="preserve">En el Economato  para el control se cuenta con los siguientes formatos:
1. Se cuenta con una matriz de consolidación de  remisiones  con valor de las cantidades recibidas, número de remisión, saldos y recursos  usados los cuales tienen una trazabilidad.
2. Se realiza conciliación  de remisiones enviadas e  información del proveedor.
</t>
  </si>
  <si>
    <t xml:space="preserve">1,En caso de detectarse valores mayores de los solicitados  se informará al lider del proceso, supervisor del contrato.
2. Realizar ajuste de los valores con el proveedor correspondiente.
3. Según la legislación que aplique para el tipo de contratación se tomará las medidas correspondientes para el funcionario. </t>
  </si>
  <si>
    <r>
      <rPr>
        <sz val="11"/>
        <color theme="1"/>
        <rFont val="Calibri"/>
        <family val="2"/>
        <scheme val="minor"/>
      </rPr>
      <t xml:space="preserve">Realizar respectivo instructivo y formatos para la consolidación de las remisiones y facturación de los alimentos </t>
    </r>
    <r>
      <rPr>
        <sz val="11"/>
        <color rgb="FFFF0000"/>
        <rFont val="Calibri"/>
        <family val="2"/>
        <scheme val="minor"/>
      </rPr>
      <t xml:space="preserve">
 </t>
    </r>
  </si>
  <si>
    <t>Esta acción no se realiza para el primer trimestre</t>
  </si>
  <si>
    <t># documentos oficializados/ # de documentos a oficializar</t>
  </si>
  <si>
    <t>El area de gestión ambiental suministra la información que debe ser publicada a través de los diferentes canales de comunicación y finaliza revisando la publicación de parte del  grupo de trabajo de comunicaciones.</t>
  </si>
  <si>
    <t>Suministro de información incompleta que genera desviación o afectación en la implementación de política institucional de gestión ambiental (PIGA) y la aplicación de instrumentos generados por el área, con beneficio a terceros e intereses particulares</t>
  </si>
  <si>
    <t xml:space="preserve">Ausencia o debilidad de canales de comunicación </t>
  </si>
  <si>
    <r>
      <t xml:space="preserve">1. Falta de conocimiento acerca del area y sus actividades                           2. </t>
    </r>
    <r>
      <rPr>
        <sz val="12"/>
        <rFont val="Times New Roman"/>
        <family val="1"/>
      </rPr>
      <t>Baja ejecución de los compromisos suscritos</t>
    </r>
    <r>
      <rPr>
        <sz val="12"/>
        <color rgb="FF008000"/>
        <rFont val="Times New Roman"/>
        <family val="1"/>
      </rPr>
      <t xml:space="preserve"> </t>
    </r>
    <r>
      <rPr>
        <sz val="12"/>
        <rFont val="Times New Roman"/>
        <family val="1"/>
      </rPr>
      <t>en el</t>
    </r>
    <r>
      <rPr>
        <sz val="12"/>
        <color theme="1"/>
        <rFont val="Times New Roman"/>
        <family val="1"/>
      </rPr>
      <t xml:space="preserve"> plan de acción interno y el concertado con la Secretaria Distrital de ambiente 
</t>
    </r>
  </si>
  <si>
    <t xml:space="preserve">GESTIÓN AMBIENTAL </t>
  </si>
  <si>
    <t xml:space="preserve">Realizar seguimiento a la publicación de la información suministrada, a través del link de gestión ambiental  </t>
  </si>
  <si>
    <t>01 de enero al 31 de diciembre de 2018</t>
  </si>
  <si>
    <t xml:space="preserve">1. Sumistrar  la información para ser publicada  a traves del link de gestión ambiental ubicado en la página institucional del IDIPRON 
2. Realizar seguimientos mensuales de las publicaciones oficializadas en la página a través del link
http://www.idipron.gov.co/boletin-dos-gestion-ambiental </t>
  </si>
  <si>
    <t xml:space="preserve">Correo electrónico </t>
  </si>
  <si>
    <t xml:space="preserve">
* Se realizó seguimiento a las publicaciones realizadas en la página web de la Entidad. Entendiendo que el riesgo es catalogado bajo "El correspondiente tratamiento para los riesgos catalogados "BAJOS" se determina (...)  Los riesgos de corrupción de las zonas baja se encuentran en un nivel que puede eliminarse o reducirse fácilmente con los controles establecidos en la entidad"
</t>
  </si>
  <si>
    <t>COORDINADORA DEL GRUPO DE TRABAJO DE GESTIÓN AMBIENTAL</t>
  </si>
  <si>
    <r>
      <t>Información suministrada al Grupo de Trabajo de Comunicaciones de la Entidad 
Número de seguimientos mensuales a las publicaciones oficializadas</t>
    </r>
    <r>
      <rPr>
        <b/>
        <sz val="12"/>
        <color theme="1"/>
        <rFont val="Times New Roman"/>
        <family val="1"/>
      </rPr>
      <t xml:space="preserve"> / </t>
    </r>
    <r>
      <rPr>
        <sz val="12"/>
        <color theme="1"/>
        <rFont val="Times New Roman"/>
        <family val="1"/>
      </rPr>
      <t>Número de seguimientos proyectados (12)</t>
    </r>
  </si>
  <si>
    <t>El grupo de trabajo de Gestión Ambiental es el encargado de realizar seguimiento y cumplimiento a los protocolos y procedimientos del área.</t>
  </si>
  <si>
    <t>La no aplicación de instrumentos, protocolos y procedimientos oficiales del área que retrazan los compromisos suscritos con la Entidad y el cumplimiento de las disposiciones normativas.</t>
  </si>
  <si>
    <t xml:space="preserve">Inexistencia de canales de denuncia interna y externa </t>
  </si>
  <si>
    <t xml:space="preserve">
1) Desactualización de los indicadores de gestión de la Entidad.
2) Pérdida de credibilidad institucional y de gobernabilidad</t>
  </si>
  <si>
    <t xml:space="preserve">Realizar visitas de seguimiento a los programas de PIGA y manual de saneamiento básico a las Unidades y Sedes </t>
  </si>
  <si>
    <t>Difundir y realizar medición de entendimiento de la Política Ambiental de la Entidad
Realizar campaña de divulgación de la Política Ambiental de la Entidad
Realizar capacitaciones referentes a los programas del Plan Institucional de Gestión Ambiental (2016-2020) conforme a plan de acción.</t>
  </si>
  <si>
    <t xml:space="preserve">Actas de visitas y seguimiento a los compromisos 
Listados de asistencia
Campañas de divulgación realizadas
Registros fotográficos
Piezas Publicitarias
Correos electrónicos
Encuestas virtuales
</t>
  </si>
  <si>
    <t>*Se realizó el diseño y planificación de la campaña de difusión y medición de la Política Ambiental. 
*Se realizó divulgación  a través del correo electronico a todos los funcionarios y contratistas sobre la política ambiental de la Entidad</t>
  </si>
  <si>
    <t>*Medición del entendimiento de la Políticia Ambiental
*Campaña de divulgación realizada / Campaña programada
* Número de Capacitaciones realizadas frente a los programas de Plan Institucional de Gestión Ambiental (2016-2020) / Número de capacitaciones proyectadas</t>
  </si>
  <si>
    <t>GRUPO DE TRABAJO DE GESTIÓN AMBIENTAL
Fomentar acciones que conlleven al cumplimiento de la normatividad ambiental vigente, mediante el desarrollo de los programas del PIGA del Instituto, implementando buenas prácticas ambientales que permitan prevenir y corregir los impactos ambientales.</t>
  </si>
  <si>
    <t>Causa 1: Divulgación de la información por parte de las personas que hacen parte del Grupo de Control Interno Disciplinario</t>
  </si>
  <si>
    <t>* No confidencialidad de la información
* Procesos disciplinarios pueden ser desvirtuados de su principio
* Violación a la privacidad de los (las) investigados (as)</t>
  </si>
  <si>
    <t>* Demanda. 
* Violación al debido proceso. 
* Investigación disciplinaria al Grupo de Constrol Interno Disciplinario.</t>
  </si>
  <si>
    <t>* Se adoptan los procedimientos de la Alcaldía Mayor de Bogotá, de conformidad con la Resolución 284 de 2013.
* Toma de juramento de reserva  al Grupo de Control Interno Disciplinario de los expedientes que obran en el Despacho.</t>
  </si>
  <si>
    <t>* Se adoptan los procedimientos de la Alcaldía Mayor de Bogotá, de conformidad con la Resolución 284 de 2013.* Toma de juramento de reserva  al Grupo de Control Interno Disciplinario de los expedientes que obran en el Despacho.</t>
  </si>
  <si>
    <t>ANUAL - 2018</t>
  </si>
  <si>
    <t>Acta de toma de juramento del Grupo de Control Interno Disciplinario - Sistema de Información del Grupo de Trabajo para el ejercicio de Control Interno Disciplinario</t>
  </si>
  <si>
    <t>01/01/2018 - 31/03/2018</t>
  </si>
  <si>
    <t>MAURICIO DIAZ LOZANO - Coordinador del Grupo de Trabajo para el Ejercicio del Control Interno Disciplinario</t>
  </si>
  <si>
    <t>En el despacho obra carpeta identificada con actas de toma de juramento del Grupo de Disciplinario de cada persona que pertenece o perteneció al despacho desde el año 2017. Claudia Bolena Fajardo (Lider de Grupo de Trabajo para el ejercicio de Control Interno) Ana Miryam Venegas (Técnico Operativo 314/01) Nelvis Diaz Daza (Abogada) Martha Luisa Diaz Rodriguez (Abogada) y Carlos Jesus Arocha (Abogado 2017) 5/5</t>
  </si>
  <si>
    <t xml:space="preserve">Causa 1:  No existen de copias de seguridad en la información magnetica. Causa 2:   Infraestructura fisica inadecuada en la guarda de los expedientes.  </t>
  </si>
  <si>
    <t>* Perdida o alteración de la información fisica y magnetica.</t>
  </si>
  <si>
    <t>* Investigación disciplinaria al Grupo de Control Interno Disciplinario.
* Demanda Violación al debido proceso</t>
  </si>
  <si>
    <t>* Conservación de la información digital. 
* Archivo propicio para el archivo de los expedientes a cargo del Grupo de Control Interno Disciplinario.</t>
  </si>
  <si>
    <t>Guarda y protocolos de seguridad para la información física y magnética del Grupo de Trabajo de Control Interno Disciplinario</t>
  </si>
  <si>
    <t>Solicitud elevada de salvaguardar la información de Control Interno Disciplinario al Área de Sistemas para la información magnetica; respecto al archivo fisico, la misma estará en el sistema de Información del Grupo de Trabajo para el ejercicio de Control Interno Disciplinario en el archivo de la oficina.</t>
  </si>
  <si>
    <t>Conservación de la información digital.
Archivo propicio para el archivo de los expedientes a cargo del Grupo de Control Interno Disciplinario.</t>
  </si>
  <si>
    <t>Para salvaguardar la información y evitar la perdida o alteración de la información fisica el despacho cuenta con un archivo fisico el cual se encuentra en la oficina del Gurpo de Trabajo para el ejercicio de Control Interno Disciplinario; por otro lado la información magnetica esta salvaguardada en 2 Cds con la información de las actuaciones realizadas por:  Claudia Bolena Fajardo (Lider de Grupo de Trabajo para el ejercicio de Control Interno) Ana Miryam Venegas (Técnico Operativo 314/01) Nelvis Diaz Daza (Abogada) Martha Luisa Diaz Rodriguez (Abogada) la cual se encuentra debidamente guardada  en el archivo fisico del despacho.  1/1 (archivo fisico) 2/2 (2 cds)</t>
  </si>
  <si>
    <t>Causa 1: Prescripción de los términos de las acciones disciplinarias de la Entidad</t>
  </si>
  <si>
    <t>* Dilatación de los procesos contra los acusados</t>
  </si>
  <si>
    <t>* La acción dsciplinaria pierde credibilidad
* No se logra tener impacto respecto los hechos ocurridos en la Entidad y las medidas tomadas</t>
  </si>
  <si>
    <t>* Se adoptan los procedimientos de la Alcaldía Mayor de Bogotá, de conformidad con la Resolución 284 de 2013.</t>
  </si>
  <si>
    <t>Adelantar acciones que logren mayor celeridad y eficiencia los diferentes expedientes disciplinarios del  grupo de trabajo adelantando las acciones pertinentes que permitan depurar de los procesos disciplinarios activos de la Entidad de conformidad con el Plan de Acción plasmado para el 2018.</t>
  </si>
  <si>
    <t>El profesional a cargo de cada expediente generará estrategias para solicitar todas las pruebas documentales pertinentes para llegar así a la determinación del responsable de la conducta investigada, para generar confianza en Control Interno Disciplinario y se puedan depurar los procesos al tener conocimiento de la existencia de investigado o llegado el caso del respectivo archivo del expediente</t>
  </si>
  <si>
    <t>Se cuenta con cuadro interno de los procesos obrantes en el Despacho, en el cual se puede evidenciar las etapas siguientes en el procedimiento.</t>
  </si>
  <si>
    <t>Se cuenta con cuadro interno de los procesos obrantes en el Despacho, en el cual se puede evidenciar las etapas siguientes en el procedimiento el cual es actualizado cada 15 dias en aras de dar cumplimiento a los principios de celeridad y eficiencia. 1/1,</t>
  </si>
  <si>
    <t>GRUPO FORMAL CONTROL INTERNO DISCIPLINARIO/EJERCER EL CONTROL DISCIPLINARIO SOBRE LA CONDUCTA DE LOS SERVIDORES PUBLICOS DEL IDIPRON, EN CUMPLIMIENTO DE SUS DEBERES FUNCIONALES, A TRAVES DE MEDIDAS DE CORRECCION O PREVENCION, CON EL FIN DE GARANTIZAR LOS PRINCIPIOS DE EFICIENCIA, MORALIDAD, ECONOMIA Y TRANSPARENCIA.</t>
  </si>
  <si>
    <t>CONTROL INTERNO DISCIPLINARIO/FORTALECER LA GESTION INSTITUCIONAL MEDIANTE DE LAS CAPACIDADES ADMINISTRATIVAS DE CONTROL INTERNO DISCIPLINARIO Y LA GESTION INTEGRAL, ADELANTANDO LAS ACTUCIONES RELACIONADAS CON SUS SERVIDORES, DETERMINANDO ASI LA POSIBLE RESPONSABILIDAD FRENTE A LA OCURRENCIA DE LAS CONDUCTAS DISCIPLINABLES.</t>
  </si>
  <si>
    <t xml:space="preserve">1.Realización de
conciliaciones Bancarias.
2.Controlar la programación y reprogramaciones  del PAC.
3. Revisión documentos de las Ordenes de pago.
</t>
  </si>
  <si>
    <t xml:space="preserve">ÁREA DE TESORERÍA </t>
  </si>
  <si>
    <t xml:space="preserve">
1.Ausencia de
controles y alarmas
en el sistema
2. Abuso de poder
3.Favorecimiento a
propios o a terceros
4. No acogerse a los
procedimientos
</t>
  </si>
  <si>
    <t xml:space="preserve">Realizar pagos sin los requisitos establecidos.
</t>
  </si>
  <si>
    <t>Desfalcos en las cuentas
bancarias del Instituto, Perdida de recursos financieros.</t>
  </si>
  <si>
    <t>No realizar el pago, hasta que se cumplan los requisitos. Devolución de los documentos.</t>
  </si>
  <si>
    <t>Anual</t>
  </si>
  <si>
    <t>1.Se realiza la revisión de las ordenes de pago.
2. Se emite orden de no pago.
3. Se realiza revisión al movimiento de transacciones bancarias.
4. Cierre de portales bancarios.
5. Seguir el procedimiento d epagos.</t>
  </si>
  <si>
    <t>Documentos emitidos por el sistema de información financiera.</t>
  </si>
  <si>
    <t xml:space="preserve">En el primer cuatrimestre el área de tesorería realizo  5.854 pagos, en el mes de enero 1.074; Febrero 1.729; marzo 1550 y abril 1.501para los cuales se tuvieron en cuenta  los controles consignados en el mapa de riesgos. Se ha fortalecido el proceso de pagos mediante  la revisión de planillas originadas por el sistema OPGET de la secretaria de Hacienda contara nuestras planillas de Giros electrónicos. </t>
  </si>
  <si>
    <t>Auxiliar Administrativo / Responsable de Área</t>
  </si>
  <si>
    <t>Numero pagos realizados / numero de ordenes de pago revisadas*100%
5.854/5.854*100$ = 100%</t>
  </si>
  <si>
    <t xml:space="preserve">
1.Volúmen de cuentas por pagar en el mes
2. Trámites dispendiosos
</t>
  </si>
  <si>
    <t>Entrega de plásticos y claves a jóvenes no beneficiarios del pago de corresponsabilidad.</t>
  </si>
  <si>
    <t>Demora en el pago al joven beneficiario.
Perdida de Recursos financieros.
Inicio de investigaciones.(denuncios).</t>
  </si>
  <si>
    <t>1. Revisión de documentos de identidad.
2.  Diligenciamiento de planilla de entrega.
3. Acta mensual de tarjetas.</t>
  </si>
  <si>
    <t>No entregar la Tarjeta o Bloquearla.</t>
  </si>
  <si>
    <t xml:space="preserve">
1. Seguir el procedimiento vigente y aprobado.
2. Cotejar los datos de la cedula contra  los de la Tarjeta y los suministrados por el beneficiario.</t>
  </si>
  <si>
    <t>Planilla de entrega de Tarjetas.</t>
  </si>
  <si>
    <t xml:space="preserve">En el periodo enero abril el área entregó 122 tarjetas a lo jóvenes beneficiarios del programas. De igual manera se fortaleció la forma  de identificar a los jóvenes beneficiarios del programa mediante  una validación de datos personales. </t>
  </si>
  <si>
    <t xml:space="preserve">
Vulnarabilidad de los sistemas electronicos, para el manejo de los portales bancarios.
</t>
  </si>
  <si>
    <t>Robo de claves y nombres de usuarios.
Ingreso de pesonas no autorizadas a los computadores de los  portales bancarios.</t>
  </si>
  <si>
    <t>Perdida de informacion y recuros financieros.</t>
  </si>
  <si>
    <t>GESTIÓN FINANCIERA
Planear, gestionar y controlar los recursos financieros del IDIPRON con transparencia eficiencia y agilidad para dar cumplimiento a los objetivos institucionales.</t>
  </si>
  <si>
    <t xml:space="preserve">Cambio mensual de claves, actualizacion de erramientas informaticas de seguridad. </t>
  </si>
  <si>
    <t>Solicitar al area de sitemas las verificaciones y actualizaciones respectivas.</t>
  </si>
  <si>
    <t>1. Realizar los cambios de claves en los momentos sugeridos.
2. Cerrar las terminales del computador y portales bancarios cunado no se utilizan.
3. Utilizar el computador exclusivamente para la tarea encomenda.</t>
  </si>
  <si>
    <t>Reporte de cambio de claves.</t>
  </si>
  <si>
    <t>Se realizaron los controles consignados en el mapa de riesgos, mesnualmente se cambiaron las claves en los diferentes portales bancarios, adicionalmente los portales bancarios implementaron el cambio obligatorio de claves, asi como el cambio de clave el usuario del Computador.</t>
  </si>
  <si>
    <t xml:space="preserve">Responsable de  area </t>
  </si>
  <si>
    <t>Numero de claves cambiadas/Numero de portales bancarios   *100%
(6/6)*100%= 100%</t>
  </si>
  <si>
    <r>
      <rPr>
        <b/>
        <sz val="11"/>
        <color theme="1"/>
        <rFont val="Calibri"/>
        <family val="2"/>
        <scheme val="minor"/>
      </rPr>
      <t>ÁREA DE CONTABILIDAD</t>
    </r>
    <r>
      <rPr>
        <sz val="11"/>
        <color theme="1"/>
        <rFont val="Calibri"/>
        <family val="2"/>
        <scheme val="minor"/>
      </rPr>
      <t xml:space="preserve">
La falta de autocontrol de las personas encargadas de remitir los documentos a la dependencia de Contabilidad</t>
    </r>
  </si>
  <si>
    <t>La falta de autocontrol de las personas encargadas de remitir los documentos a la dependencia de Contabilidad</t>
  </si>
  <si>
    <t xml:space="preserve"> - Recepción de documentos en el área de contabilidad con información inexacta.
 - recepción de documentos duplicada </t>
  </si>
  <si>
    <t xml:space="preserve"> - Devolución de documentos, generando demora en el proceso normal del área.   
 - El ingreso de información erronea al sistema.
  - Duplicidad en cuentas por pagar, generando doble pago</t>
  </si>
  <si>
    <t>Entrega de información a registrar, fuera del tiempo en el que se solicito</t>
  </si>
  <si>
    <t>Archivos
contables con información
incompleta o con vacios</t>
  </si>
  <si>
    <t xml:space="preserve"> Estados financieros
imprecisos los cuales no
revelan la verdadera
situación del Instituto</t>
  </si>
  <si>
    <t xml:space="preserve">
 La expedición  de una factura de un mismo proveedor en donde se relacione bienes y/o servicios de diferente proyecto y fuente de recursos, para la liquidación de las cuenta por pagar</t>
  </si>
  <si>
    <t xml:space="preserve">Registrar los valores en el  proyecto no correspondiente y la afectación de acuerdo al recurso monetario.
</t>
  </si>
  <si>
    <t xml:space="preserve"> - Afectación presupuestal en forma errada de la ejecución de cada uno de los contratos
 - Valores no reales en los estados contables y suministro de  información incorrecta
</t>
  </si>
  <si>
    <t>Herramienta  de seguridad desactualizada y facilmente vulnerable</t>
  </si>
  <si>
    <t>Sistema de información
(SYSMAN) suseptibles de
manipulación o adulteración</t>
  </si>
  <si>
    <t xml:space="preserve"> Modificación y/o
adulteración de la
información ya registrada
en el aplicativo Sysman
para beneficios personales</t>
  </si>
  <si>
    <t xml:space="preserve">1. Revisión de los soportes y documentos que se recepcionan en el área de contabilidad.
2. Socialización del diligenciamiento de los documentos para pago. 
3. Verificación de registros en el sistema. </t>
  </si>
  <si>
    <t>1.Se ejecutan los procesos de cuadre de saldos en el aplicativo
2.Se verifica que los saldos del balance coincidan con los
auxiliares
3.Se hace revisión de los comprobantes por pagar verificando  Nit,
Impuestos y cuenta por pagar.</t>
  </si>
  <si>
    <t>1. Se realiza pre-revisión a los documentos, luego se liquida, se digita y se realizan las afectaciones presupuestales contables y tributarias
2. Revisar los comprobantes
cuentas por pagar contra los soportes, con los cuales se verifica daos como: Tercero, Nit, Anticipos, No. de facturas, y
revisión de descuentos
tributarios.</t>
  </si>
  <si>
    <t>Para cada funcionario se tiene un perfil en el
aplicativo de acuerdo a las funciones que realiza y los permisos que el responsable del área establezca.</t>
  </si>
  <si>
    <t xml:space="preserve"> - Filtros en la revisión de documentos. 
- En caso de doble pago, reintegro  del los valores girados.</t>
  </si>
  <si>
    <t>TRIMESTRAL</t>
  </si>
  <si>
    <t>Realizar la devolución de los documentos a los responsables, interventores y/o dependencias del Instituto para su respectiva correccción.</t>
  </si>
  <si>
    <t>Formato: ENTREGA Y RECIBO DE DOCUMENTOS EN AREA PRODUCTORA 
A-GDO-FT-001
RADICACIÓN DE DOCUMENTOS PARA EL TRAMITE DE CUENTAS POR PAGAR A-GFI-FT-006
Correo electronico</t>
  </si>
  <si>
    <t>1. Se reciben los documentos relacionados y se devuelven indicando el error en la misma planilla con la que se recibio. 
2. Se verifica el consecutivo de pagos en el sistema para evitar un doble pago.
Los soportes de este indicador se encuentran en el archivo de gestión del área de contabilidad, en carpeta de radicación de cuentas y correos donde se informan las devoluciones.</t>
  </si>
  <si>
    <t>AUXILIARES Y TÉCNICOS AREA DE CONTANBILIDAD</t>
  </si>
  <si>
    <r>
      <t>No. de cuentas devueltas en contratistas / No. de cuentas contratistas radicadas.</t>
    </r>
    <r>
      <rPr>
        <b/>
        <sz val="12"/>
        <color theme="1"/>
        <rFont val="Calibri"/>
        <family val="2"/>
        <scheme val="minor"/>
      </rPr>
      <t xml:space="preserve">
195 /  2086 = 9%</t>
    </r>
  </si>
  <si>
    <t xml:space="preserve"> - Revisión y verificación de los estados  financieros  antes de presentar a los entes de control.</t>
  </si>
  <si>
    <t xml:space="preserve">1.Detectar el error y
analizarlo
2.Realizar los
comprobantes de ajustes
si se requieren
3. Informar al lider del
proceso
</t>
  </si>
  <si>
    <t xml:space="preserve">Correo electronicoy/o memorando </t>
  </si>
  <si>
    <t>1. Se solicita trimestralmente información a cada área, dependencia, proyecto, etc. para actualizar la información contable. 
2. Se analiza la información recibida y se realizan los ajustes requeridos.  
Los documentos reposan en el archivo de gestión en las carpetas denominadas cierre de cada trimestre.</t>
  </si>
  <si>
    <t>RESPONSABLE DE AREA</t>
  </si>
  <si>
    <r>
      <t xml:space="preserve">No. De informes allegados al área de contabilidad/ No. De documentos solicitados por el área de contabilidad
</t>
    </r>
    <r>
      <rPr>
        <b/>
        <sz val="16"/>
        <color theme="1"/>
        <rFont val="Calibri"/>
        <family val="2"/>
        <scheme val="minor"/>
      </rPr>
      <t>0 / 16 = 0%</t>
    </r>
  </si>
  <si>
    <t xml:space="preserve"> - Verificación de las afectaciones presupuestales que lleven a cabo en el mes.</t>
  </si>
  <si>
    <t>1. Que se individualice la facturación por fuente y proyecto.
  2. Certificar por separado de acuerdo a la facturación</t>
  </si>
  <si>
    <t>Formato: RADICACIÓN DE DOCUMENTOS PARA EL TRAMITE DE CUENTAS POR PAGAR A-GFI-FT-006</t>
  </si>
  <si>
    <r>
      <t xml:space="preserve">No de devoluciones en cuentas de proveedores / No. De cuentas proveedores radicadas
</t>
    </r>
    <r>
      <rPr>
        <b/>
        <sz val="14"/>
        <color theme="1"/>
        <rFont val="Calibri"/>
        <family val="2"/>
        <scheme val="minor"/>
      </rPr>
      <t>118 / 262 = 45%</t>
    </r>
  </si>
  <si>
    <t xml:space="preserve"> - Se realizan cierres de los periodos afectados.</t>
  </si>
  <si>
    <t>1. Identificar el origen
del problema
2. Identificar la posible
solución como: Correr
Backup, Anular
documento, reversar,
modificar las
afectaciones
3. Informar al lider del
proceso</t>
  </si>
  <si>
    <t>1. Se solicita actualizaciones de la aplicación SYSMAN suguiendo con los lineamientos de las politicas contables y el NMN</t>
  </si>
  <si>
    <t xml:space="preserve">RESPONSABLE AREA CONTABILIDAD </t>
  </si>
  <si>
    <r>
      <t xml:space="preserve">Actualizaciones realizadas / Actualizaciones solicitadas y/o programadas
</t>
    </r>
    <r>
      <rPr>
        <b/>
        <sz val="14"/>
        <color theme="1"/>
        <rFont val="Calibri"/>
        <family val="2"/>
        <scheme val="minor"/>
      </rPr>
      <t>2 / 2 = 100%</t>
    </r>
  </si>
  <si>
    <t xml:space="preserve">Contractual </t>
  </si>
  <si>
    <t>Incumplimiento de los plazos establecidos para la publicación de la información contractual en la plataforma de SECOP</t>
  </si>
  <si>
    <t xml:space="preserve">
No proporcionar la información oportunamente en busca del beneficio de un tercero</t>
  </si>
  <si>
    <t xml:space="preserve">
Falta de credibilidad en la gestión del Instituto, hallazgos de entes de control, bajos indicadores en el Índice de Tranparencia por Colombia</t>
  </si>
  <si>
    <t>Exceso de supervisiones asignadas a un solo funcionario desconocimiento del Manuel de Supervisión establecido por la entidad</t>
  </si>
  <si>
    <t xml:space="preserve">
Deficiencias en la ejecución de los objetos contractuales y pocas sanciones a incumpliientos contractuales</t>
  </si>
  <si>
    <t xml:space="preserve"> 
Deficiente funcionamiento del Instituto y bajo nivel de cumplimiento de sus funciones misionales</t>
  </si>
  <si>
    <t>Deficiencias en el proceso de formulación de fichas y/o anexos técnicos, elaboración de estudios previos y requisitos habilitantes de los procesos de contratación de bienes y servicios.</t>
  </si>
  <si>
    <t>Falta de claridad en los requisitos del proceso, que no garantiza el cumplimiento del principio de transparencia y que puede beneficiar a algunos oferentes en perticular.</t>
  </si>
  <si>
    <t>*Dificultades en la evaluación del proceso de contratación.
*Incremento de la probabilidad de declaratoria de procesos desiertos.
*Demoras en la adquisición de bienes y servicios para necesarios para cumplir con la misionalidad del IDIPRON
*Falta de credibilidad en la transparencia de los procesos contractuales del Instituto</t>
  </si>
  <si>
    <t>Intereses personales en los funcionarios encargados de la formulación de la documentación técnica y/o jurídica de los procesos y/o convenios que suscriba la entidad</t>
  </si>
  <si>
    <t>Direccionamiento de contratación para beneficio de terceros</t>
  </si>
  <si>
    <t>Desvio de los recursos públicos asignados a la entidad.</t>
  </si>
  <si>
    <t xml:space="preserve">Planeación deficiente de los procesos de contratación que se requieren en la vigencia. En cuanto a las fechas programadas, modalidades de contratación y compras no planeadas en el Plan Anual de Adquisiciones. </t>
  </si>
  <si>
    <t>No publicar en el Plan Anual de Adquisiciones información veraz, clara y oportuna contendiente a los procesos que adelantará la entidad favoreciendo a terceros que puedan tener la información por aparte.</t>
  </si>
  <si>
    <t>*Los posibles oferentes no cuentan con la información ni el tiempo suficiente para participar en los procesos, limitando así el número de oferentes.
*Favorecimiento a terceros publicando procesos no contemplados en el Plan Anual de Adquisiciones.</t>
  </si>
  <si>
    <t>Realizar seguimientos al PAA, (PLAN ANUAL DE AQUISICIONES) llevar control para tener en cuenta los tiempos establecidos para reportar la información a tiempo</t>
  </si>
  <si>
    <t>Informar al superior jerarquico de la situacíón y realizar las medidas correctivas, disciplinarias que dieran a lugar dependiendo la calidad de la persona (contratista o funcionario)</t>
  </si>
  <si>
    <t>Vigencia  2018</t>
  </si>
  <si>
    <t xml:space="preserve">Capacitaciones y vigilancia a los funcionarios que esten en relación directa con la ejecución de esta actividad.  </t>
  </si>
  <si>
    <t>Base de datos SECOP</t>
  </si>
  <si>
    <t xml:space="preserve">Reuniones con el personal profesional y técnico, donde se reitera la importancia de la publicación dentro del término legal los procesos contractuales y sus consecuencias. </t>
  </si>
  <si>
    <t>Oficina Asesora Jurídica</t>
  </si>
  <si>
    <t xml:space="preserve">10%
este indicador se refleja, por la unica reunión realizada en el transcurso del año.  </t>
  </si>
  <si>
    <t>Capacitaciones periódicas para que el supervisor tenga muy claro cualés son las funciones especificas que debe cumplir</t>
  </si>
  <si>
    <t xml:space="preserve">Informar al superior sobre las acciones deficientes del supervisor. </t>
  </si>
  <si>
    <t>Realizar acciones de divlugación de las información de supervisión y realizar los cambios de supervisión de forma agil para evitar la sobrecarga</t>
  </si>
  <si>
    <t xml:space="preserve">Acta, Panilla de asistencia, memorando, correo electronico. </t>
  </si>
  <si>
    <t xml:space="preserve">Con la actualización del manual de supervisión, se ha venido adelantando capacitaciones a los diferentes supervisores y apoyo de la supervisión, para dar a conocer las obligaciones y deberes plasmados en el manual. 
* Se ha venido realizando los cambios de supervisión solicitados por los diferentes gerentes de proyecto o supervisores. </t>
  </si>
  <si>
    <t>50%
* este indicador se refleja por la cantidad de supervisiones realizadas. Ya que se han hecho la mitad que se tenian programadas para el 2018</t>
  </si>
  <si>
    <t>Manual de Contratación e instructivos para cada una de las modalidades de contratación.
Capacitaciones en temas contractuales.
Constante comunicación y/o reuniones entre los estructuradores (técnico, jurídico y económico) de cada proceso contractual.</t>
  </si>
  <si>
    <t xml:space="preserve">Informar al jefe de la oficina Asesora Juridica y reportar a los entes de control y/o control interno sobre la situación acaecida. </t>
  </si>
  <si>
    <t>Realizar un analisis de las causa y efectuar capacitaciones al personal para evitar que recaiga en la misma acción</t>
  </si>
  <si>
    <t xml:space="preserve">memorando, correo electronico, informe de evaluación. . </t>
  </si>
  <si>
    <t>1. Estructuración conjunta entre la Oficina Asesora Jurídica y la parte técnica en cada uno de los procesos de contratación de bienes y/o servicios.  Asimismo, se realiza un análisis del sector, del mercado y financiero</t>
  </si>
  <si>
    <t>Área de Adquisiciones</t>
  </si>
  <si>
    <t xml:space="preserve">35%
* corresponde al equivalente de los procesos radicados donde se han designado el comité  de estructuración.  </t>
  </si>
  <si>
    <t>Sesiones de revisión de los documentos precontractuales de cada proceso que involucren a los encargados de cada una de las partes que conforman la estructura de cada proceso de contratación.</t>
  </si>
  <si>
    <t xml:space="preserve">Informar a la oficina de control interno o entes de control,  sobre la injerencia de intereses personales. </t>
  </si>
  <si>
    <t xml:space="preserve">Realizar las sesiones del comité estructurador y evaluador de los procesos contractuales. </t>
  </si>
  <si>
    <t xml:space="preserve">Estudios del sector economico, estudio financiero y de mercado. Infomer del comité evaluador. </t>
  </si>
  <si>
    <t>1. Estructuración conjunta entre la Oficina Asesora Jurídica y la parte técnica en cada uno de los procesos de contratación de bienes y/o servicios.  Asimismo, se realiza un análisis del sector, del mercado y financiero. 
2. Invitación y participación del delegado de la Oficina de Control Interno a las audiencias de los procesos contractuales</t>
  </si>
  <si>
    <t>Jefe de Oficina Asesora Juridica y Coordinador de adquisiciones.</t>
  </si>
  <si>
    <t>25% 
equivalente al número de procesos desarrollados en OAJ en los cuales se desarrolllo mesas técnicas de trabajo. 
* se invitaciones a lo procesos donde se celebren audiencias</t>
  </si>
  <si>
    <t>*Seguimiento y verificación de la inclusión y condiciones de cada proceso en el plan Anual de Adquisiciones.</t>
  </si>
  <si>
    <t xml:space="preserve">Informar a la oficina de control interno sobre la injerencia de intereses personales. </t>
  </si>
  <si>
    <t>Realizar reuniones periodicas para reformular estrategias que evitan inucrrir de nuevo en la acción que conllevo al origen del riesgo.</t>
  </si>
  <si>
    <t xml:space="preserve">PAA, Seguimiento al PAA. </t>
  </si>
  <si>
    <t xml:space="preserve">1. Se publicó el Plan Anual de adquisiciones en el proceso de Gestión Contratcual, teniendo en cuenta la Resolucíon 029 de 2017. 
2. La oficina Asesora Jurídica suministrará las directrices para la formulación del plan anual de adquisición de la vigencia, respecto a las fechas programadas, modalidades de contratación y las modificaciones que se podrán realizar al PAA.   
</t>
  </si>
  <si>
    <t>40%
*Cumplimiento de la publicación del PAA y la celebración de los comités del PAA</t>
  </si>
  <si>
    <t>GESTIÓN LOGÍSTICA / Recibir, administrar y proveer oportunamente, los recursos materiales (bienes de consumo o devolutivos) adquiridos y/o recibidos por el Instituto, incluida su disposición final (cuando aplique), con el fin de que los servicios ofrecidos sean prestados con la calidad y oportunidad requeridas, para el cumplimiento de la misionalidad del IDIPRON.</t>
  </si>
  <si>
    <t>ALMACEN E INVENTARIOS</t>
  </si>
  <si>
    <t>Que el supervisor del contrato dé su consentimiento de recibir elementos que no cumplen las especificaciones técnicas o se hagan modificaciones a las fichas técnicas o condiciones de los contratos sin el debido procedimiento. 
Que los elementos que ingresan al IDIPRON sean diferentes en cantidad y calidad a los adquiridos por la entidad.</t>
  </si>
  <si>
    <t>Bienes aceptados sin el cumplimiento de especificaciones técnicas.</t>
  </si>
  <si>
    <t>Hallazgos de los entes de control.
Fallas en la prestación
del servicio.
Perdida de la imagen institucional del Instituto.
Responsabilidades Disciplinarias
Que la misionalidad del IDIPRON se vea comprometida debido a la recepcion de elementos que no corresponden a la ficha tecnica de los bienes adquiridos.</t>
  </si>
  <si>
    <t>Se delega una persona del área (o mas dependiendo de la cantidad de elementos adquiridos), para la recpecion de los los elementos y debe estar presente el Supervisor o el apoyo a la supervisión (debidamente designado). 
A partir de las Ficha Técnica A-GCO-FT-12Vr. 2, y la propuesta economica, que especifican las caracteristicas y cantidadades de los elementos adquiridos, se confrontan los elementos a recepcionar, relacionados en la Remisiòn que entrega el proveedor.
Existe el Procedimiento  RECEPCIÓN E INGRESO DE BIENES DEVOLUTIVOS O BIENES DE CONSUMO A-GLO-PR-003, en donde se especifican las actividades de cada funcionario y los documentos necesarios para llevar a cabo la recepcion de los elementos.
Se constatan las caracteristicas de calidad y cantidad, en caso de encontrar diferencias se diligencia el formato la "NOTA DE DEVOLUCION RECIBO DE BIENES A-GLO-FT-012" y se hace la devolucion de los elementos que no cumplen, de acuerdo a la tipificación del contrato,</t>
  </si>
  <si>
    <t xml:space="preserve">Garantizar que los bienes sean recibidos previa revision por parte del funcionario del  Área de Almacén, de lo contario no se realizaran los correspondientes ingresos, </t>
  </si>
  <si>
    <t xml:space="preserve">El o los funcionarios o Contratistas delegados por parte del Área de Almacén e Inventarios, de acuerdo con la programación de recepción, realizan una revisión física de los bienes y Verifican las condiciones del bien recibido (características, cantidades, estado y demás) contra lo pactado en el contrato, fichas técnicas y el documento de entrega (remisión o acta de entrega), si los bienes corresponden con lo requerido por la entidad, se reciben y se firma el documento correspondiente de entrega,  pero si por el contrario los bienes no cumplen con lo contratado, se realiza la devolución de los bienes así: 
•  Si es Contrato de compraventa se devuelve la totalidad de los bienes.
•  Si es Contrato de Suministro devolver únicamente los bienes que no cumplen con lo estipulado. Y diligenciar en original y copias la Nota Devolución de recibo de bienes con sus observaciones correspondientes.
No se acepta en ningún momento que, el Supervisor del Contrato o su apoyo den su consentimiento de recibir elementos que no cumplen las especificaciones técnicas o se hagan modificaciones a las fichas técnicas o condiciones de los contratos sin el debido procedimiento (otrosí Modificatorio) debidamente legalizado.
En caso de presentarse esta novedad se debe enviar el correspondiente informe al jefe inmediato para que a su vez se remita este informe al Director, el Gerente de Proyecto, a la Oficina Asesora Jurídica y a la Oficina de Control Interno.
</t>
  </si>
  <si>
    <t>A través de actas  diligenciadas por el supervisor se registran las novedades que se han presentado en los recibos de elementos, asi como las Notas de Devolución y en caso de que el supervisor del contrato dé su consentimiento de recibir elementos que no cumplen con las especificaciones técnicas, se debe   reportar por medio de los distintos correos o comunicaciones, al superior inmediato. para el tramite correspondiente.</t>
  </si>
  <si>
    <t>Se programaron ciento cincuenta y seis (156) recepciones de bienes de consumo, consumo controlado y/o devolutivos de cuarenta (40) contratos de los cuales treinta y cinco (35) pertenecen a las reservas del 2017 y cinco (5) a la vigencia 2018, incluidas las recepciones de las Operaciones para la Compra de Alimentos (Abarrotes, fruver y meriendas) y Aseo.
De estas recepciones se realizaron ciento dos (102) notas de devolucion de bienes o elementos que no cumplieron lo estipulado en las fichas tenicas de producto o no fueron entregados y estaban incluidos en la correspondiente remision de entrega, de estas noventa y nueve (99) corresponden con las Operaciones para la Compra de Alimentos (Abarrotes, fruver y meriendas). las demas a los otros contratos.</t>
  </si>
  <si>
    <t>ANDREA FERNANDA AHUMADA CHACÓN - Responsable Área de Almacén e Inventario</t>
  </si>
  <si>
    <r>
      <t xml:space="preserve">Nº. de contratos recibidos/ Nº.  de contratos programados para recepciòn: </t>
    </r>
    <r>
      <rPr>
        <b/>
        <sz val="12"/>
        <color theme="1"/>
        <rFont val="Calibri"/>
        <family val="2"/>
        <scheme val="minor"/>
      </rPr>
      <t>40/40 = 100%</t>
    </r>
    <r>
      <rPr>
        <sz val="12"/>
        <color theme="1"/>
        <rFont val="Calibri"/>
        <family val="2"/>
        <scheme val="minor"/>
      </rPr>
      <t xml:space="preserve"> </t>
    </r>
  </si>
  <si>
    <t>Que el supervisor del contrato dé su consentimiento de recibir elementos que no cumplen las especificaciones técnicas o se hagan modificaciones a las fichas técnicas o condiciones de los contratos sin el debido procedimiento. 
 Que los elementos que ingresan al IDIPRON sean diferentes en cantidad y calidad a los adquiridos por la entidad.</t>
  </si>
  <si>
    <t>Se realiza control a los inventarios de propiedad planta y equipo (Bienes Devolutivos), como se estipula en el procedimiento CONTROL DE BIENES EN SERVICIO A-ABI-PR-011, a traves de tomas fisicas de inventario general o aleatorias.
Se registran los traslados entre funcionarios y dependencias de acuerdo Procedimiento de Traspaso
entre Dependencias
Funcionarios o Reintegro de
Bienes Devolutivos A-GLO-PR-006
Las personas que realizan esta labor son los funcionarios del Area de Amacen e Inventarios</t>
  </si>
  <si>
    <t xml:space="preserve">Informar al superior inmediato sobre la novedad encontrada y solicitar al funcionario encargado de realizar la correccion respectiva </t>
  </si>
  <si>
    <t>Se realiza por lo menos una vez al año la toma física de inventario de bienes en servicio de cada una de las dependencias y de bienes devolutivos y de consumo en cada una de las bodegas a cargo del Área de Almacén e Inventarios 
Para los bienes devolutivos en el momento de la verificación se deben chequear (resaltar y marcar) sobre el listado de inventario, la placa del mismo “Si” están físicamente bajo custodia, así como el estado visual de los bienes, y/o las novedades que sean informadas por el Responsable de los mismos(Bueno, Regular o Malo)
Se registrar las novedades o inconsistencias que se presenten, evidencien u observen durante la toma física de inventario de los bienes, en el campo “Observaciones”, del listado de Inventario Físico de Bienes Devolutivos o de Consumo Controlado, Consolidar y Presentar al responsable del Área de Almacén e Inventarios, la información recopilada durante la toma física de inventarios de los bienes devolutivos y/o de Consumo Controlado en servicio de las Áreas y Dependencias (Faltantes, Sobrantes, Estado, Utilización, Identificación, Descripción, etc.).</t>
  </si>
  <si>
    <t xml:space="preserve">Controles y verificaciones  ciclicas y /o generales de Inventario de Bienes en Bodega.
Informe final de la toma fisica de inventarios al responsable del Area, al Comité de Inventarios
Se registran las novedades que se han presentado en los listados de Inventario la terminar la toma fisica.
No se firma la CERTIFICACIÓN DE ENTREGA DE ELEMENTOS A CARGO DEL CONTRATISTA A-GCO-FT-024 </t>
  </si>
  <si>
    <t>Se realizaron 306 ingresos de bienes o elementos y no se presentaron novedades y/o correciones a los ingresos</t>
  </si>
  <si>
    <r>
      <t>Nº de correciones realizadas /Nº de Ingresos registrados en el sistema:</t>
    </r>
    <r>
      <rPr>
        <b/>
        <sz val="12"/>
        <color theme="1"/>
        <rFont val="Calibri"/>
        <family val="2"/>
        <scheme val="minor"/>
      </rPr>
      <t xml:space="preserve"> 0/306 = 0%</t>
    </r>
  </si>
  <si>
    <t>En original físicos de cada área.</t>
  </si>
  <si>
    <t>31/04/2018</t>
  </si>
  <si>
    <t>Área de Presupuesto</t>
  </si>
  <si>
    <t>Sistemas de informacion sin los controles debidos</t>
  </si>
  <si>
    <t>Creación y/o modificación de terceros sin los debidos soportes</t>
  </si>
  <si>
    <t>Pagos a terceros accidental o deliberadamente</t>
  </si>
  <si>
    <t>La solicitud de creación o modificación de terceros se realiza por escrito al áera de presupuesto</t>
  </si>
  <si>
    <t>Solicitud de soportes escaneados para verificar la informacion del tercero y corregir.</t>
  </si>
  <si>
    <t>01/01/2018/ - 31/03/2018</t>
  </si>
  <si>
    <t>Creacion y/o modificación del tercero
con los soportes debidos</t>
  </si>
  <si>
    <t xml:space="preserve">Carpeta digital con los debidos soportes </t>
  </si>
  <si>
    <t xml:space="preserve">Se efectuó la creación y modificación de Terceros de acuerdo con los soportes exigidos cuyas solicitudes se recibieron en el correo creado para tal fin (Terceros1@idipron.gov.co). </t>
  </si>
  <si>
    <t>Responsable Área de Presupuesto</t>
  </si>
  <si>
    <r>
      <t xml:space="preserve"> No. Creaciones y /o modificaciones de terceros          </t>
    </r>
    <r>
      <rPr>
        <b/>
        <sz val="11"/>
        <rFont val="Times New Roman"/>
        <family val="1"/>
      </rPr>
      <t xml:space="preserve">         = 475</t>
    </r>
  </si>
  <si>
    <t>No existe un bloqueo para la informacion confidencial en el aplicativo Sysman</t>
  </si>
  <si>
    <t>Modificacion de los terceros  por parte de otros usuarios no autorizados.</t>
  </si>
  <si>
    <t>Que se modifiquen los datos del tercero afectando la informacion presupuestal, contable y contractual.</t>
  </si>
  <si>
    <t>Solicitar restricción de usuarios para modificacion de la informacion de los terceros</t>
  </si>
  <si>
    <t>Verificar la informacion del tercero con los debidos soportes y corregir. Si se detecta alguna anomalia se informara a la Subdireccion Tecnica, Administrativa y Financiera y al Área de Sistemas.</t>
  </si>
  <si>
    <t>Solicitar al Area de Sistemas el bloqueo de usuarios no autorizados para modificar datos de la informacion de los terceros.</t>
  </si>
  <si>
    <t>Solicitud enviada al Área de sistemas</t>
  </si>
  <si>
    <t>La solicitud de verificacion de los usuarios que tienen acceso al modulo de terceros en Idipron, esta en proceso de revisión en el Área de Presupuesto.</t>
  </si>
  <si>
    <r>
      <t xml:space="preserve">No. Requerimientos atendidos por el Área de Sistemas /  No. De solicitudes realizadas al Área de Sistemas. = </t>
    </r>
    <r>
      <rPr>
        <b/>
        <sz val="11"/>
        <rFont val="Times New Roman"/>
        <family val="1"/>
      </rPr>
      <t>0</t>
    </r>
  </si>
  <si>
    <t xml:space="preserve">La información se encuentra disponible en un equipo y es vulnerable a ser modificada por un tercero.
Acceso abierto a las carpetas compartidas de atención a la ciudadanía.
</t>
  </si>
  <si>
    <t>Manipulación, modificación, adulteración o pérdida de la información de Información.</t>
  </si>
  <si>
    <t xml:space="preserve">
*Perdida de información del proceso.
*Perdida de fidelidad  de trabajos, planes, informes, documentos requeridos para dar cumplimiento a las metas y objetivos del proceso.                                                                      * Perdida de exactitud de datos.                         *Afectación para la toma de decisiones 
</t>
  </si>
  <si>
    <t>GESTIÓN DOCUMENTAL
ATENCIÓN A LA CIUDADANÍA</t>
  </si>
  <si>
    <t>GESTIÓN DOCUMENTAL ÁREA ATENCIÓN A LA CIUDADANÍA
Dar respuesta en términos de coherencia, calidad, calidez y oportunidad a los requerimientos realizados por parte de las y los ciudadanos al IDIPRON a través de los diferentes canales de comunicación que se encuentran dispuestos para tal fin.</t>
  </si>
  <si>
    <t xml:space="preserve">Copias de seguridad periodicas de la
base de datos de los equipos de computo, previa
solicitud al área de sistemas.
</t>
  </si>
  <si>
    <t xml:space="preserve">*Utilizar copias de seguridad personales  de la base de datos que hagan parte del área.
*Restablecer la información mediante el archivo físico.
*Poner en conocimiento de la situación a los funcionarios competentes.
</t>
  </si>
  <si>
    <t>ENERO A DICIEMBRE 2018</t>
  </si>
  <si>
    <t>Copias de seguridad periódicas de la base de datos de requerimientos, previa solicitud al área de sistemas.
Realizar copias de seguridad manual a la información del proceso.</t>
  </si>
  <si>
    <t xml:space="preserve">
*Acta de reunión.
*Correos electrónico institucional
</t>
  </si>
  <si>
    <t xml:space="preserve">*Se realizó solicitud por medio del aplicativo ARANDA, Backup de la información del área de atención al ciudadano (Se anexa copia pantallazo de solicitud).
*Se emite respuesta por medio de correo electrónico por parte del área de sistemas el día 16 de marzo del año 2018, donde se nos manifiesta que se valida la ubicación de la carpeta de Atención a la Ciudadanía, la cual cuenta con respaldo periódico, ya que se encuentra en el servidor de respaldo, por tal motivo se puede solicitar copias de la información en periodos semestrales. (se anexa copia correo electrónico).
</t>
  </si>
  <si>
    <t>*Responsable Proceso Atención a la Ciudadanía y Equipo del Proceso</t>
  </si>
  <si>
    <t>Respaldo Base de Datos Átención a la Ciudadanía (1/1)</t>
  </si>
  <si>
    <t>Gestión Contractual/Juridica
Elaborar y desarrollar los procesos de contratación que requiere la entidad, bajo las diferentes modalidades establecidas dentro del marco legal vigente, cumpliendo los principios de planeación, efectividad, calidad, oportunidad y transparencia en cada una de sus etapas.</t>
  </si>
  <si>
    <t>Numero de tarjetas entregadas / Numero de tarjetas revisadas*100
122/122*100%= 100%</t>
  </si>
  <si>
    <t>ADQUISICIONES</t>
  </si>
  <si>
    <t xml:space="preserve"> 1. Ausencia de control y supervisión en el ejercicio del litigio para los procesos del Instituto</t>
  </si>
  <si>
    <t xml:space="preserve">Realizar la Representanción judicial sin criterios jurídicos, de forma ineficiente y sin los lineamientos del Jefe de la Oficina Asesora Jurídica.    </t>
  </si>
  <si>
    <t>1. Perdida de casos judiciales
2. Pago de indemnizaciones
3. Perdida de la credibilidad.
4. Vencimiento de Términos judiciales.
5. Perdida de la credibilidad.</t>
  </si>
  <si>
    <t>1. Proyección de los actos administrativos sin fundamneto normativo o contrario a las normas 
2. Ausencia de control en la expedición de de los actos administrativos</t>
  </si>
  <si>
    <t xml:space="preserve">*Emitir actos administrativos nulos o viciados sin la respectiva revisión jurídica. </t>
  </si>
  <si>
    <t xml:space="preserve">1. Desviacion de los recursos
2.  Desgaste administrativo por la necesidad de enmendar errores.
3 Investigaciones administratvias. 
</t>
  </si>
  <si>
    <t xml:space="preserve">
1. Presentanción de informes de gestión y estado de procesos al jefe de La Oficina Asesora Jurídica
2. Procedimientos del proceso de Gestión Jurídica DEFENSA JUDICIAL A-GJU-PR-002, PROCEDIMIENTO ACCION DE TUTELA A-GJU-PR-003
3. Auditoria constante por parte del Comite de Conciliacion y defensa Judicial</t>
  </si>
  <si>
    <t xml:space="preserve">1. Se cuenta con el procedimiento PROCEDIMIENTO ACTOS ADMINISTRATIVOS A-GJU-PR-005
2. Realización de la revisión tecnica por parte de la OAJ
</t>
  </si>
  <si>
    <t>1.Informar al superior Jerarquico sobre las acciones deficientes del profesional juridico.
2.Se interpondra queja ante las autoridades competentes</t>
  </si>
  <si>
    <t xml:space="preserve">1. Realizar informes periodicos de las gestión en los procesos procesales y extra procesales. 
2. Realización de reuniones con mayor frecuencia para la presentación de los litigios y dar instrucciones para la correcta implementación de la defensa de la entidad </t>
  </si>
  <si>
    <t>*Informes periodicos
*Reparto (base datos)
*Procedimientos actualizados</t>
  </si>
  <si>
    <t xml:space="preserve">1, Informe del SIPROJWEB de las actividades de los apoderados de los procesos judiciales.
2, Actas de comité de conciliación
3, Actualización procedimiento Defensa judicial y Acción de tutela. </t>
  </si>
  <si>
    <t>30%
Este indicador sale de los informes y las actualizaciones periodicas que realiza los profesionales del derecho, en cuanto a su periodicidad y los meses que lleva del año. 
*tambien equivale al  cumplimiento unico  de la actualización del procedmiento de defensa judicial y acción de tutela. 
*  las actas de comité influye en el indicador pero no en gran proporción, debido a que no estan debidamente firmadas por los asistentes.</t>
  </si>
  <si>
    <t xml:space="preserve">1. Informar al superior Jerarquico sobre las acciones deficientes del profesional juridico
2. Revocar los actos administrativos 
3. Medios de control judicial.
</t>
  </si>
  <si>
    <t>1. Realizar asesorias jurídicas por un profesional frente a la expedición de Actos Adminstrativos por  las dependencias. 
proporcionando a los funcionarios bases y guías para elaborar de forma correcta los actos administrativos, siempre con la aprobación del Jefe de la Oficina Asesora Jurídica .</t>
  </si>
  <si>
    <t>VoBo Actos administrativos</t>
  </si>
  <si>
    <t xml:space="preserve">1, Actualización del procedimeinto de expedición de actos administrativos. 
2, VoBo en todos los Actos administrativos expedidos por las diferentes dependencias </t>
  </si>
  <si>
    <t>25%
* equivale al  cumplimiento unico  de la actualización del procedmiento de expedición de actos adm. 
* los VoBo del Jefe de la OAJ, según el tiempo transcurrido del año</t>
  </si>
  <si>
    <t>Defensa Judicial</t>
  </si>
  <si>
    <t>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</si>
</sst>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numFmts>
  <fonts count="49" x14ac:knownFonts="1">
    <font>
      <sz val="11"/>
      <color theme="1"/>
      <name val="Calibri"/>
      <family val="2"/>
      <scheme val="minor"/>
    </font>
    <font>
      <sz val="11"/>
      <color theme="0"/>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b/>
      <sz val="9"/>
      <color theme="1"/>
      <name val="Calibri"/>
      <family val="2"/>
      <scheme val="minor"/>
    </font>
    <font>
      <b/>
      <sz val="11"/>
      <color theme="0"/>
      <name val="Calibri"/>
      <family val="2"/>
      <scheme val="minor"/>
    </font>
    <font>
      <b/>
      <sz val="12"/>
      <color theme="1"/>
      <name val="Calibri"/>
      <family val="2"/>
      <scheme val="minor"/>
    </font>
    <font>
      <b/>
      <sz val="14"/>
      <color theme="1"/>
      <name val="Calibri"/>
      <family val="2"/>
      <scheme val="minor"/>
    </font>
    <font>
      <sz val="10"/>
      <name val="Calibri"/>
      <family val="2"/>
      <scheme val="minor"/>
    </font>
    <font>
      <b/>
      <sz val="10"/>
      <color theme="0"/>
      <name val="Calibri"/>
      <family val="2"/>
      <scheme val="minor"/>
    </font>
    <font>
      <b/>
      <sz val="10"/>
      <name val="Times New Roman"/>
      <family val="1"/>
    </font>
    <font>
      <b/>
      <sz val="10"/>
      <name val="Calibri"/>
      <family val="2"/>
      <scheme val="minor"/>
    </font>
    <font>
      <b/>
      <sz val="11"/>
      <name val="Calibri"/>
      <family val="2"/>
      <scheme val="minor"/>
    </font>
    <font>
      <b/>
      <sz val="14"/>
      <name val="Calibri"/>
      <family val="2"/>
      <scheme val="minor"/>
    </font>
    <font>
      <sz val="11"/>
      <name val="Calibri"/>
      <family val="2"/>
      <scheme val="minor"/>
    </font>
    <font>
      <b/>
      <sz val="9"/>
      <color theme="0"/>
      <name val="Calibri"/>
      <family val="2"/>
      <scheme val="minor"/>
    </font>
    <font>
      <b/>
      <sz val="16"/>
      <name val="Calibri"/>
      <family val="2"/>
      <scheme val="minor"/>
    </font>
    <font>
      <b/>
      <sz val="11"/>
      <name val="Times New Roman"/>
      <family val="1"/>
    </font>
    <font>
      <sz val="10"/>
      <color theme="1"/>
      <name val="Times New Roman"/>
      <family val="1"/>
    </font>
    <font>
      <sz val="10"/>
      <color theme="0"/>
      <name val="Times New Roman"/>
      <family val="1"/>
    </font>
    <font>
      <b/>
      <sz val="12"/>
      <color theme="1"/>
      <name val="Times New Roman"/>
      <family val="1"/>
    </font>
    <font>
      <b/>
      <sz val="12"/>
      <color theme="0" tint="-0.249977111117893"/>
      <name val="Times New Roman"/>
      <family val="1"/>
    </font>
    <font>
      <b/>
      <sz val="11"/>
      <color theme="1"/>
      <name val="Times New Roman"/>
      <family val="1"/>
    </font>
    <font>
      <sz val="11"/>
      <color theme="1"/>
      <name val="Times New Roman"/>
      <family val="1"/>
    </font>
    <font>
      <sz val="11"/>
      <name val="Times New Roman"/>
      <family val="1"/>
    </font>
    <font>
      <sz val="12"/>
      <color theme="1"/>
      <name val="Times New Roman"/>
      <family val="1"/>
    </font>
    <font>
      <b/>
      <sz val="18"/>
      <color theme="1"/>
      <name val="Times New Roman"/>
      <family val="1"/>
    </font>
    <font>
      <sz val="18"/>
      <color theme="1"/>
      <name val="Times New Roman"/>
      <family val="1"/>
    </font>
    <font>
      <sz val="11"/>
      <color theme="1"/>
      <name val="Symbol"/>
      <family val="1"/>
      <charset val="2"/>
    </font>
    <font>
      <sz val="7"/>
      <color theme="1"/>
      <name val="Times New Roman"/>
      <family val="1"/>
    </font>
    <font>
      <sz val="12"/>
      <color theme="1"/>
      <name val="Calibri"/>
      <family val="2"/>
      <scheme val="minor"/>
    </font>
    <font>
      <sz val="10"/>
      <color theme="1"/>
      <name val="Calibri"/>
      <family val="2"/>
      <scheme val="minor"/>
    </font>
    <font>
      <sz val="11"/>
      <color rgb="FFFF0000"/>
      <name val="Calibri"/>
      <family val="2"/>
      <scheme val="minor"/>
    </font>
    <font>
      <i/>
      <sz val="11"/>
      <color theme="1"/>
      <name val="Times New Roman"/>
      <family val="1"/>
    </font>
    <font>
      <b/>
      <u/>
      <sz val="12"/>
      <color theme="1"/>
      <name val="Times New Roman"/>
      <family val="1"/>
    </font>
    <font>
      <i/>
      <sz val="12"/>
      <color theme="1"/>
      <name val="Times New Roman"/>
      <family val="1"/>
    </font>
    <font>
      <sz val="12"/>
      <name val="Times New Roman"/>
      <family val="1"/>
    </font>
    <font>
      <b/>
      <sz val="9"/>
      <color indexed="81"/>
      <name val="Tahoma"/>
      <family val="2"/>
    </font>
    <font>
      <sz val="9"/>
      <color indexed="81"/>
      <name val="Tahoma"/>
      <family val="2"/>
    </font>
    <font>
      <sz val="8"/>
      <color theme="1"/>
      <name val="Calibri"/>
      <family val="2"/>
      <scheme val="minor"/>
    </font>
    <font>
      <sz val="12"/>
      <color rgb="FF008000"/>
      <name val="Times New Roman"/>
      <family val="1"/>
    </font>
    <font>
      <b/>
      <sz val="10"/>
      <color theme="1"/>
      <name val="Calibri"/>
      <family val="2"/>
      <scheme val="minor"/>
    </font>
    <font>
      <b/>
      <sz val="16"/>
      <color theme="1"/>
      <name val="Calibri"/>
      <family val="2"/>
      <scheme val="minor"/>
    </font>
    <font>
      <b/>
      <sz val="12"/>
      <name val="Times New Roman"/>
      <family val="1"/>
    </font>
    <font>
      <b/>
      <sz val="10"/>
      <color rgb="FFFF0000"/>
      <name val="Times New Roman"/>
      <family val="1"/>
    </font>
    <font>
      <sz val="12"/>
      <name val="Calibri"/>
      <family val="2"/>
      <scheme val="minor"/>
    </font>
    <font>
      <sz val="11"/>
      <name val="Times"/>
      <family val="1"/>
    </font>
    <font>
      <sz val="10"/>
      <name val="Times New Roman"/>
      <family val="1"/>
    </font>
  </fonts>
  <fills count="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
      <patternFill patternType="solid">
        <fgColor rgb="FFD9D9D9"/>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right/>
      <top style="hair">
        <color indexed="64"/>
      </top>
      <bottom style="thin">
        <color indexed="64"/>
      </bottom>
      <diagonal/>
    </border>
    <border>
      <left style="thin">
        <color indexed="64"/>
      </left>
      <right style="thin">
        <color indexed="64"/>
      </right>
      <top style="medium">
        <color indexed="64"/>
      </top>
      <bottom/>
      <diagonal/>
    </border>
    <border>
      <left style="thin">
        <color auto="1"/>
      </left>
      <right style="hair">
        <color auto="1"/>
      </right>
      <top style="medium">
        <color indexed="64"/>
      </top>
      <bottom style="hair">
        <color auto="1"/>
      </bottom>
      <diagonal/>
    </border>
    <border>
      <left style="hair">
        <color auto="1"/>
      </left>
      <right/>
      <top style="medium">
        <color indexed="64"/>
      </top>
      <bottom style="thin">
        <color auto="1"/>
      </bottom>
      <diagonal/>
    </border>
    <border>
      <left style="medium">
        <color indexed="64"/>
      </left>
      <right style="thin">
        <color auto="1"/>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s>
  <cellStyleXfs count="1">
    <xf numFmtId="0" fontId="0" fillId="0" borderId="0"/>
  </cellStyleXfs>
  <cellXfs count="641">
    <xf numFmtId="0" fontId="0" fillId="0" borderId="0" xfId="0"/>
    <xf numFmtId="0" fontId="0" fillId="0" borderId="0" xfId="0" applyProtection="1"/>
    <xf numFmtId="1" fontId="0" fillId="0" borderId="0" xfId="0" applyNumberFormat="1" applyBorder="1" applyAlignment="1" applyProtection="1">
      <alignment horizontal="center" vertical="center"/>
    </xf>
    <xf numFmtId="0" fontId="2" fillId="0" borderId="16" xfId="0" applyFont="1" applyBorder="1" applyAlignment="1" applyProtection="1">
      <alignment horizontal="center" vertical="center" wrapText="1"/>
      <protection locked="0"/>
    </xf>
    <xf numFmtId="0" fontId="2" fillId="0" borderId="19" xfId="0" applyFont="1" applyBorder="1" applyAlignment="1" applyProtection="1">
      <alignment horizontal="center" vertical="center" wrapText="1"/>
      <protection locked="0"/>
    </xf>
    <xf numFmtId="0" fontId="10" fillId="2" borderId="1" xfId="0" applyFont="1" applyFill="1" applyBorder="1" applyAlignment="1" applyProtection="1">
      <alignment horizontal="center" vertical="center"/>
    </xf>
    <xf numFmtId="0" fontId="0" fillId="0" borderId="0" xfId="0" applyProtection="1">
      <protection locked="0"/>
    </xf>
    <xf numFmtId="0" fontId="6" fillId="2" borderId="10" xfId="0" applyFont="1" applyFill="1" applyBorder="1" applyAlignment="1" applyProtection="1">
      <alignment horizontal="center" vertical="center" wrapText="1"/>
    </xf>
    <xf numFmtId="0" fontId="2" fillId="0" borderId="0" xfId="0" applyFont="1" applyAlignment="1" applyProtection="1">
      <alignment horizontal="right"/>
    </xf>
    <xf numFmtId="0" fontId="2" fillId="0" borderId="0" xfId="0" applyFont="1" applyProtection="1"/>
    <xf numFmtId="0" fontId="2" fillId="0" borderId="10" xfId="0" applyFont="1" applyBorder="1" applyAlignment="1" applyProtection="1"/>
    <xf numFmtId="0" fontId="2" fillId="0" borderId="10" xfId="0" applyFont="1" applyBorder="1" applyProtection="1"/>
    <xf numFmtId="0" fontId="2" fillId="0" borderId="1" xfId="0" applyFont="1" applyBorder="1" applyProtection="1"/>
    <xf numFmtId="0" fontId="16" fillId="2" borderId="1" xfId="0" applyFont="1" applyFill="1" applyBorder="1" applyAlignment="1" applyProtection="1">
      <alignment horizontal="center" vertical="center" wrapText="1"/>
    </xf>
    <xf numFmtId="0" fontId="10" fillId="2" borderId="1" xfId="0" applyFont="1" applyFill="1" applyBorder="1" applyAlignment="1" applyProtection="1">
      <alignment horizontal="center" vertical="center" wrapText="1"/>
    </xf>
    <xf numFmtId="0" fontId="6" fillId="2" borderId="1" xfId="0" applyFont="1" applyFill="1" applyBorder="1" applyAlignment="1" applyProtection="1">
      <alignment vertical="center"/>
    </xf>
    <xf numFmtId="0" fontId="5" fillId="4" borderId="1" xfId="0" applyFont="1" applyFill="1" applyBorder="1" applyAlignment="1" applyProtection="1">
      <alignment horizontal="center" vertical="center" wrapText="1"/>
    </xf>
    <xf numFmtId="0" fontId="13" fillId="4" borderId="1" xfId="0" applyFont="1" applyFill="1" applyBorder="1" applyAlignment="1" applyProtection="1">
      <alignment horizontal="center" vertical="center"/>
    </xf>
    <xf numFmtId="0" fontId="12" fillId="4" borderId="1" xfId="0" applyFont="1" applyFill="1" applyBorder="1" applyAlignment="1" applyProtection="1">
      <alignment horizontal="center" vertical="center"/>
    </xf>
    <xf numFmtId="0" fontId="19" fillId="3" borderId="0" xfId="0" applyFont="1" applyFill="1" applyProtection="1"/>
    <xf numFmtId="0" fontId="20" fillId="2" borderId="1" xfId="0" applyFont="1" applyFill="1" applyBorder="1" applyAlignment="1" applyProtection="1">
      <alignment horizontal="center" vertical="center"/>
    </xf>
    <xf numFmtId="0" fontId="20" fillId="2" borderId="3" xfId="0" applyFont="1" applyFill="1" applyBorder="1" applyAlignment="1" applyProtection="1">
      <alignment horizontal="center" vertical="center"/>
    </xf>
    <xf numFmtId="0" fontId="19" fillId="0" borderId="0" xfId="0" applyFont="1" applyBorder="1" applyAlignment="1" applyProtection="1"/>
    <xf numFmtId="0" fontId="19" fillId="0" borderId="0" xfId="0" applyFont="1" applyProtection="1"/>
    <xf numFmtId="0" fontId="19" fillId="0" borderId="0" xfId="0" applyFont="1" applyBorder="1" applyAlignment="1" applyProtection="1">
      <alignment horizontal="center" vertical="center"/>
    </xf>
    <xf numFmtId="0" fontId="0" fillId="0" borderId="14" xfId="0" applyFont="1" applyBorder="1" applyAlignment="1" applyProtection="1">
      <alignment horizontal="justify" vertical="center" wrapText="1"/>
    </xf>
    <xf numFmtId="0" fontId="0" fillId="0" borderId="15" xfId="0" applyFont="1" applyBorder="1" applyAlignment="1" applyProtection="1">
      <alignment horizontal="justify" vertical="center" wrapText="1"/>
    </xf>
    <xf numFmtId="0" fontId="0" fillId="0" borderId="15" xfId="0" applyFont="1" applyBorder="1" applyAlignment="1" applyProtection="1">
      <alignment horizontal="justify" vertical="center"/>
    </xf>
    <xf numFmtId="0" fontId="0" fillId="0" borderId="18" xfId="0" applyFont="1" applyBorder="1" applyAlignment="1" applyProtection="1">
      <alignment horizontal="justify" vertical="center" wrapText="1"/>
    </xf>
    <xf numFmtId="0" fontId="0" fillId="0" borderId="0" xfId="0" applyAlignment="1" applyProtection="1">
      <alignment vertical="center"/>
    </xf>
    <xf numFmtId="0" fontId="11" fillId="0" borderId="1" xfId="0" applyFont="1" applyBorder="1" applyAlignment="1" applyProtection="1">
      <alignment horizontal="left" vertical="center"/>
    </xf>
    <xf numFmtId="0" fontId="0" fillId="0" borderId="0" xfId="0" applyAlignment="1" applyProtection="1">
      <alignment vertical="center"/>
      <protection locked="0"/>
    </xf>
    <xf numFmtId="0" fontId="24" fillId="0" borderId="0" xfId="0" applyFont="1"/>
    <xf numFmtId="0" fontId="26" fillId="0" borderId="0" xfId="0" applyFont="1" applyAlignment="1">
      <alignment vertical="top"/>
    </xf>
    <xf numFmtId="0" fontId="26" fillId="0" borderId="0" xfId="0" applyFont="1"/>
    <xf numFmtId="0" fontId="24" fillId="0" borderId="0" xfId="0" applyFont="1" applyAlignment="1">
      <alignment vertical="center"/>
    </xf>
    <xf numFmtId="0" fontId="23" fillId="0" borderId="22" xfId="0" applyFont="1" applyBorder="1" applyAlignment="1">
      <alignment vertical="center"/>
    </xf>
    <xf numFmtId="0" fontId="26" fillId="0" borderId="21" xfId="0" applyFont="1" applyBorder="1" applyAlignment="1">
      <alignment vertical="top" wrapText="1"/>
    </xf>
    <xf numFmtId="0" fontId="21" fillId="0" borderId="1" xfId="0" applyFont="1" applyBorder="1" applyAlignment="1">
      <alignment vertical="center" wrapText="1"/>
    </xf>
    <xf numFmtId="0" fontId="26" fillId="0" borderId="21" xfId="0" applyFont="1" applyBorder="1" applyAlignment="1">
      <alignment vertical="center" wrapText="1"/>
    </xf>
    <xf numFmtId="0" fontId="21" fillId="0" borderId="12" xfId="0" applyFont="1" applyBorder="1" applyAlignment="1">
      <alignment horizontal="left" vertical="center" wrapText="1"/>
    </xf>
    <xf numFmtId="0" fontId="23" fillId="0" borderId="22" xfId="0" applyFont="1" applyBorder="1" applyAlignment="1">
      <alignment vertical="center" wrapText="1"/>
    </xf>
    <xf numFmtId="0" fontId="23" fillId="0" borderId="27" xfId="0" applyFont="1" applyBorder="1" applyAlignment="1">
      <alignment vertical="center"/>
    </xf>
    <xf numFmtId="0" fontId="24" fillId="0" borderId="0" xfId="0" applyFont="1" applyAlignment="1">
      <alignment wrapText="1"/>
    </xf>
    <xf numFmtId="0" fontId="23" fillId="0" borderId="33" xfId="0" applyFont="1" applyBorder="1" applyAlignment="1">
      <alignment horizontal="left" vertical="center" wrapText="1"/>
    </xf>
    <xf numFmtId="0" fontId="23" fillId="0" borderId="34" xfId="0" applyFont="1" applyBorder="1" applyAlignment="1">
      <alignment horizontal="left" vertical="center" wrapText="1"/>
    </xf>
    <xf numFmtId="0" fontId="23" fillId="0" borderId="1" xfId="0" applyFont="1" applyBorder="1" applyAlignment="1">
      <alignment vertical="center"/>
    </xf>
    <xf numFmtId="0" fontId="21" fillId="0" borderId="1" xfId="0" applyFont="1" applyBorder="1" applyAlignment="1">
      <alignment vertical="center"/>
    </xf>
    <xf numFmtId="0" fontId="11" fillId="0" borderId="1" xfId="0" applyFont="1" applyBorder="1" applyAlignment="1" applyProtection="1">
      <alignment vertical="top"/>
    </xf>
    <xf numFmtId="0" fontId="11" fillId="0" borderId="1" xfId="0" applyFont="1" applyBorder="1" applyAlignment="1" applyProtection="1">
      <alignment horizontal="left" vertical="top"/>
    </xf>
    <xf numFmtId="0" fontId="23" fillId="5" borderId="43" xfId="0" applyFont="1" applyFill="1" applyBorder="1" applyAlignment="1">
      <alignment horizontal="justify" vertical="center" wrapText="1"/>
    </xf>
    <xf numFmtId="0" fontId="23" fillId="5" borderId="42" xfId="0" applyFont="1" applyFill="1" applyBorder="1" applyAlignment="1">
      <alignment horizontal="justify" vertical="center" wrapText="1"/>
    </xf>
    <xf numFmtId="0" fontId="23" fillId="5" borderId="41" xfId="0" applyFont="1" applyFill="1" applyBorder="1" applyAlignment="1">
      <alignment horizontal="justify" vertical="center" wrapText="1"/>
    </xf>
    <xf numFmtId="0" fontId="24" fillId="0" borderId="42" xfId="0" applyFont="1" applyBorder="1" applyAlignment="1">
      <alignment horizontal="justify" vertical="center" wrapText="1"/>
    </xf>
    <xf numFmtId="0" fontId="23" fillId="0" borderId="42" xfId="0" applyFont="1" applyBorder="1" applyAlignment="1">
      <alignment horizontal="justify" vertical="center" wrapText="1"/>
    </xf>
    <xf numFmtId="0" fontId="23" fillId="5" borderId="42" xfId="0" applyFont="1" applyFill="1" applyBorder="1" applyAlignment="1">
      <alignment horizontal="center" vertical="center" wrapText="1"/>
    </xf>
    <xf numFmtId="1" fontId="0" fillId="0" borderId="9" xfId="0" applyNumberFormat="1" applyBorder="1" applyAlignment="1" applyProtection="1">
      <alignment horizontal="center" vertical="center"/>
    </xf>
    <xf numFmtId="0" fontId="2" fillId="4" borderId="1" xfId="0" applyFont="1" applyFill="1" applyBorder="1" applyAlignment="1" applyProtection="1">
      <alignment horizontal="center" vertical="center"/>
    </xf>
    <xf numFmtId="0" fontId="13" fillId="4" borderId="12" xfId="0" applyFont="1" applyFill="1" applyBorder="1" applyAlignment="1" applyProtection="1">
      <alignment horizontal="center" vertical="center" wrapText="1"/>
    </xf>
    <xf numFmtId="0" fontId="0" fillId="3" borderId="13" xfId="0" applyFill="1" applyBorder="1" applyAlignment="1" applyProtection="1">
      <alignment vertical="center"/>
    </xf>
    <xf numFmtId="0" fontId="23" fillId="3" borderId="13" xfId="0" applyFont="1" applyFill="1" applyBorder="1" applyAlignment="1" applyProtection="1">
      <alignment vertical="center"/>
    </xf>
    <xf numFmtId="0" fontId="24" fillId="3" borderId="13" xfId="0" applyFont="1" applyFill="1" applyBorder="1" applyAlignment="1" applyProtection="1">
      <alignment vertical="center"/>
    </xf>
    <xf numFmtId="0" fontId="25" fillId="3" borderId="13" xfId="0" applyFont="1" applyFill="1" applyBorder="1" applyAlignment="1" applyProtection="1">
      <alignment horizontal="center" vertical="center"/>
    </xf>
    <xf numFmtId="0" fontId="13" fillId="4" borderId="24" xfId="0" applyFont="1" applyFill="1" applyBorder="1" applyAlignment="1" applyProtection="1">
      <alignment horizontal="center" vertical="center"/>
    </xf>
    <xf numFmtId="0" fontId="13" fillId="4" borderId="0" xfId="0" applyFont="1" applyFill="1" applyBorder="1" applyProtection="1"/>
    <xf numFmtId="0" fontId="6" fillId="2" borderId="0" xfId="0" applyFont="1" applyFill="1" applyBorder="1" applyProtection="1"/>
    <xf numFmtId="0" fontId="6" fillId="2" borderId="21" xfId="0" applyFont="1" applyFill="1" applyBorder="1" applyAlignment="1" applyProtection="1">
      <alignment horizontal="center" vertical="center" wrapText="1"/>
    </xf>
    <xf numFmtId="0" fontId="2" fillId="0" borderId="58" xfId="0" applyFont="1" applyBorder="1" applyAlignment="1" applyProtection="1">
      <alignment horizontal="center" vertical="center" wrapText="1"/>
      <protection locked="0"/>
    </xf>
    <xf numFmtId="1" fontId="0" fillId="0" borderId="55" xfId="0" applyNumberFormat="1" applyBorder="1" applyAlignment="1" applyProtection="1">
      <alignment horizontal="center" vertical="center"/>
    </xf>
    <xf numFmtId="0" fontId="24" fillId="3" borderId="13" xfId="0" applyFont="1" applyFill="1" applyBorder="1" applyAlignment="1" applyProtection="1">
      <alignment horizontal="center" vertical="center"/>
    </xf>
    <xf numFmtId="0" fontId="2" fillId="4" borderId="21" xfId="0" applyFont="1" applyFill="1" applyBorder="1" applyAlignment="1" applyProtection="1">
      <alignment horizontal="center" vertical="center"/>
    </xf>
    <xf numFmtId="0" fontId="0" fillId="3" borderId="13" xfId="0" applyFill="1" applyBorder="1" applyAlignment="1" applyProtection="1">
      <alignment horizontal="center" vertical="center"/>
    </xf>
    <xf numFmtId="0" fontId="7" fillId="4" borderId="25" xfId="0" applyFont="1" applyFill="1" applyBorder="1" applyAlignment="1" applyProtection="1">
      <alignment horizontal="center" vertical="center"/>
    </xf>
    <xf numFmtId="0" fontId="13" fillId="4" borderId="21" xfId="0" applyFont="1" applyFill="1" applyBorder="1" applyAlignment="1" applyProtection="1">
      <alignment horizontal="center" vertical="center"/>
    </xf>
    <xf numFmtId="0" fontId="5" fillId="4" borderId="25" xfId="0" applyFont="1" applyFill="1" applyBorder="1" applyAlignment="1" applyProtection="1">
      <alignment horizontal="center" vertical="center" wrapText="1"/>
    </xf>
    <xf numFmtId="0" fontId="23" fillId="0" borderId="42" xfId="0" applyFont="1" applyBorder="1" applyAlignment="1">
      <alignment horizontal="center" vertical="center" wrapText="1"/>
    </xf>
    <xf numFmtId="0" fontId="0" fillId="0" borderId="0" xfId="0" applyAlignment="1">
      <alignment horizontal="center"/>
    </xf>
    <xf numFmtId="0" fontId="13" fillId="0" borderId="16" xfId="0" applyFont="1" applyFill="1" applyBorder="1" applyAlignment="1" applyProtection="1">
      <alignment horizontal="center" vertical="center" wrapText="1"/>
      <protection locked="0"/>
    </xf>
    <xf numFmtId="1" fontId="0" fillId="0" borderId="9" xfId="0" applyNumberFormat="1" applyBorder="1" applyAlignment="1" applyProtection="1">
      <alignment horizontal="center" vertical="center"/>
    </xf>
    <xf numFmtId="0" fontId="24" fillId="0" borderId="14" xfId="0" applyFont="1" applyBorder="1" applyAlignment="1" applyProtection="1">
      <alignment horizontal="justify" vertical="center" wrapText="1"/>
    </xf>
    <xf numFmtId="0" fontId="24" fillId="0" borderId="15" xfId="0" applyFont="1" applyBorder="1" applyAlignment="1" applyProtection="1">
      <alignment horizontal="justify" vertical="center" wrapText="1"/>
    </xf>
    <xf numFmtId="0" fontId="24" fillId="0" borderId="15" xfId="0" applyFont="1" applyBorder="1" applyAlignment="1" applyProtection="1">
      <alignment horizontal="justify" vertical="center"/>
    </xf>
    <xf numFmtId="0" fontId="24" fillId="0" borderId="18" xfId="0" applyFont="1" applyBorder="1" applyAlignment="1" applyProtection="1">
      <alignment horizontal="justify" vertical="center" wrapText="1"/>
    </xf>
    <xf numFmtId="0" fontId="26" fillId="0" borderId="1" xfId="0" applyFont="1" applyBorder="1" applyAlignment="1" applyProtection="1">
      <alignment horizontal="justify" vertical="center" wrapText="1"/>
    </xf>
    <xf numFmtId="0" fontId="2" fillId="0" borderId="1" xfId="0" applyFont="1" applyBorder="1" applyAlignment="1" applyProtection="1">
      <alignment horizontal="center" vertical="center" wrapText="1"/>
      <protection locked="0"/>
    </xf>
    <xf numFmtId="0" fontId="26" fillId="0" borderId="1" xfId="0" applyFont="1" applyBorder="1" applyAlignment="1" applyProtection="1">
      <alignment horizontal="justify" vertical="center"/>
    </xf>
    <xf numFmtId="0" fontId="13" fillId="0" borderId="1" xfId="0" applyFont="1" applyFill="1" applyBorder="1" applyAlignment="1" applyProtection="1">
      <alignment horizontal="center" vertical="center" wrapText="1"/>
      <protection locked="0"/>
    </xf>
    <xf numFmtId="0" fontId="23" fillId="0" borderId="1" xfId="0" applyFont="1" applyBorder="1" applyAlignment="1" applyProtection="1">
      <alignment horizontal="center" vertical="center" wrapText="1"/>
      <protection locked="0"/>
    </xf>
    <xf numFmtId="0" fontId="31" fillId="0" borderId="14" xfId="0" applyFont="1" applyBorder="1" applyAlignment="1" applyProtection="1">
      <alignment horizontal="justify" vertical="top" wrapText="1"/>
    </xf>
    <xf numFmtId="0" fontId="31" fillId="0" borderId="15" xfId="0" applyFont="1" applyBorder="1" applyAlignment="1" applyProtection="1">
      <alignment horizontal="justify" wrapText="1"/>
    </xf>
    <xf numFmtId="0" fontId="31" fillId="0" borderId="15" xfId="0" applyFont="1" applyBorder="1" applyAlignment="1" applyProtection="1">
      <alignment horizontal="justify"/>
    </xf>
    <xf numFmtId="0" fontId="31" fillId="0" borderId="18" xfId="0" applyFont="1" applyBorder="1" applyAlignment="1" applyProtection="1">
      <alignment horizontal="justify" wrapText="1"/>
    </xf>
    <xf numFmtId="0" fontId="31" fillId="0" borderId="1" xfId="0" applyFont="1" applyBorder="1" applyAlignment="1" applyProtection="1">
      <alignment horizontal="justify" vertical="top" wrapText="1"/>
    </xf>
    <xf numFmtId="0" fontId="2" fillId="0" borderId="61" xfId="0" applyFont="1" applyBorder="1" applyAlignment="1" applyProtection="1">
      <alignment horizontal="center" vertical="center" wrapText="1"/>
      <protection locked="0"/>
    </xf>
    <xf numFmtId="0" fontId="31" fillId="0" borderId="1" xfId="0" applyFont="1" applyBorder="1" applyAlignment="1" applyProtection="1">
      <alignment horizontal="justify" wrapText="1"/>
    </xf>
    <xf numFmtId="0" fontId="31" fillId="0" borderId="1" xfId="0" applyFont="1" applyBorder="1" applyAlignment="1" applyProtection="1">
      <alignment horizontal="justify"/>
    </xf>
    <xf numFmtId="0" fontId="26" fillId="0" borderId="63" xfId="0" applyFont="1" applyFill="1" applyBorder="1" applyAlignment="1" applyProtection="1">
      <alignment horizontal="justify" vertical="center" wrapText="1"/>
    </xf>
    <xf numFmtId="0" fontId="21" fillId="0" borderId="64" xfId="0" applyFont="1" applyFill="1" applyBorder="1" applyAlignment="1" applyProtection="1">
      <alignment horizontal="center" vertical="center" wrapText="1"/>
      <protection locked="0"/>
    </xf>
    <xf numFmtId="0" fontId="26" fillId="0" borderId="15" xfId="0" applyFont="1" applyFill="1" applyBorder="1" applyAlignment="1" applyProtection="1">
      <alignment horizontal="justify" vertical="center" wrapText="1"/>
    </xf>
    <xf numFmtId="0" fontId="21" fillId="0" borderId="16" xfId="0" applyFont="1" applyFill="1" applyBorder="1" applyAlignment="1" applyProtection="1">
      <alignment horizontal="center" vertical="center" wrapText="1"/>
      <protection locked="0"/>
    </xf>
    <xf numFmtId="0" fontId="26" fillId="0" borderId="15" xfId="0" applyFont="1" applyFill="1" applyBorder="1" applyAlignment="1" applyProtection="1">
      <alignment horizontal="justify" vertical="center"/>
    </xf>
    <xf numFmtId="0" fontId="26" fillId="0" borderId="18" xfId="0" applyFont="1" applyFill="1" applyBorder="1" applyAlignment="1" applyProtection="1">
      <alignment horizontal="justify" vertical="center" wrapText="1"/>
    </xf>
    <xf numFmtId="0" fontId="26" fillId="0" borderId="14" xfId="0" applyFont="1" applyBorder="1" applyAlignment="1" applyProtection="1">
      <alignment horizontal="justify" vertical="center" wrapText="1"/>
    </xf>
    <xf numFmtId="0" fontId="26" fillId="0" borderId="15" xfId="0" applyFont="1" applyBorder="1" applyAlignment="1" applyProtection="1">
      <alignment horizontal="justify" vertical="center" wrapText="1"/>
    </xf>
    <xf numFmtId="0" fontId="37" fillId="0" borderId="15" xfId="0" applyFont="1" applyBorder="1" applyAlignment="1" applyProtection="1">
      <alignment horizontal="justify" vertical="center"/>
    </xf>
    <xf numFmtId="0" fontId="26" fillId="0" borderId="15" xfId="0" applyFont="1" applyBorder="1" applyAlignment="1" applyProtection="1">
      <alignment horizontal="justify" vertical="center"/>
    </xf>
    <xf numFmtId="0" fontId="26" fillId="0" borderId="57" xfId="0" applyFont="1" applyBorder="1" applyAlignment="1" applyProtection="1">
      <alignment horizontal="justify" vertical="center" wrapText="1"/>
    </xf>
    <xf numFmtId="0" fontId="23" fillId="0" borderId="16" xfId="0" applyFont="1" applyBorder="1" applyAlignment="1" applyProtection="1">
      <alignment horizontal="center" vertical="center" wrapText="1"/>
      <protection locked="0"/>
    </xf>
    <xf numFmtId="0" fontId="26" fillId="0" borderId="18" xfId="0" applyFont="1" applyBorder="1" applyAlignment="1" applyProtection="1">
      <alignment horizontal="justify" vertical="center" wrapText="1"/>
    </xf>
    <xf numFmtId="0" fontId="23" fillId="0" borderId="19" xfId="0" applyFont="1" applyBorder="1" applyAlignment="1" applyProtection="1">
      <alignment horizontal="center" vertical="center" wrapText="1"/>
      <protection locked="0"/>
    </xf>
    <xf numFmtId="0" fontId="1" fillId="2" borderId="0" xfId="0" applyFont="1" applyFill="1"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0" xfId="0" applyBorder="1" applyAlignment="1" applyProtection="1">
      <alignment horizontal="center" vertical="center"/>
    </xf>
    <xf numFmtId="1" fontId="0" fillId="0" borderId="9" xfId="0" applyNumberFormat="1" applyBorder="1" applyAlignment="1" applyProtection="1">
      <alignment horizontal="center" vertical="center"/>
    </xf>
    <xf numFmtId="0" fontId="32" fillId="0" borderId="1" xfId="0" applyFont="1" applyBorder="1" applyAlignment="1" applyProtection="1">
      <alignment horizontal="justify" vertical="center" wrapText="1"/>
    </xf>
    <xf numFmtId="0" fontId="32" fillId="0" borderId="1" xfId="0" applyFont="1" applyBorder="1" applyAlignment="1" applyProtection="1">
      <alignment horizontal="justify" vertical="center"/>
    </xf>
    <xf numFmtId="0" fontId="31" fillId="0" borderId="63" xfId="0" applyFont="1" applyBorder="1" applyAlignment="1" applyProtection="1">
      <alignment horizontal="justify" vertical="center" wrapText="1"/>
    </xf>
    <xf numFmtId="0" fontId="2" fillId="0" borderId="64" xfId="0" applyFont="1" applyBorder="1" applyAlignment="1" applyProtection="1">
      <alignment horizontal="center" vertical="center" wrapText="1"/>
      <protection locked="0"/>
    </xf>
    <xf numFmtId="0" fontId="31" fillId="0" borderId="15" xfId="0" applyFont="1" applyBorder="1" applyAlignment="1" applyProtection="1">
      <alignment horizontal="justify" vertical="center" wrapText="1"/>
    </xf>
    <xf numFmtId="0" fontId="31" fillId="0" borderId="15" xfId="0" applyFont="1" applyBorder="1" applyAlignment="1" applyProtection="1">
      <alignment horizontal="justify" vertical="center"/>
    </xf>
    <xf numFmtId="0" fontId="31" fillId="0" borderId="18" xfId="0" applyFont="1" applyBorder="1" applyAlignment="1" applyProtection="1">
      <alignment horizontal="justify" vertical="center" wrapText="1"/>
    </xf>
    <xf numFmtId="0" fontId="31" fillId="0" borderId="14" xfId="0" applyFont="1" applyBorder="1" applyAlignment="1" applyProtection="1">
      <alignment horizontal="justify" vertical="center" wrapText="1"/>
    </xf>
    <xf numFmtId="0" fontId="31" fillId="0" borderId="57" xfId="0" applyFont="1" applyBorder="1" applyAlignment="1" applyProtection="1">
      <alignment horizontal="justify" vertical="center" wrapText="1"/>
    </xf>
    <xf numFmtId="0" fontId="0" fillId="0" borderId="13" xfId="0" applyFont="1" applyFill="1" applyBorder="1" applyAlignment="1" applyProtection="1">
      <alignment horizontal="center" vertical="center" wrapText="1"/>
      <protection locked="0"/>
    </xf>
    <xf numFmtId="0" fontId="0" fillId="0" borderId="12" xfId="0" applyFont="1" applyFill="1" applyBorder="1" applyAlignment="1" applyProtection="1">
      <alignment horizontal="center" vertical="center" wrapText="1"/>
      <protection locked="0"/>
    </xf>
    <xf numFmtId="0" fontId="0" fillId="0" borderId="10" xfId="0" applyFont="1" applyFill="1" applyBorder="1" applyAlignment="1" applyProtection="1">
      <alignment horizontal="center" vertical="center" wrapText="1"/>
      <protection locked="0"/>
    </xf>
    <xf numFmtId="0" fontId="26" fillId="0" borderId="4" xfId="0" applyFont="1" applyBorder="1" applyAlignment="1" applyProtection="1">
      <alignment horizontal="justify" vertical="center" wrapText="1"/>
      <protection locked="0"/>
    </xf>
    <xf numFmtId="0" fontId="26" fillId="0" borderId="2" xfId="0" applyFont="1" applyBorder="1" applyAlignment="1" applyProtection="1">
      <alignment horizontal="justify" vertical="center" wrapText="1"/>
      <protection locked="0"/>
    </xf>
    <xf numFmtId="0" fontId="12" fillId="0" borderId="1" xfId="0" applyFont="1" applyFill="1" applyBorder="1" applyAlignment="1" applyProtection="1">
      <alignment horizontal="center" vertical="center"/>
    </xf>
    <xf numFmtId="0" fontId="12" fillId="0" borderId="53" xfId="0"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5" fillId="0" borderId="13"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5" fillId="0" borderId="13" xfId="0" applyFont="1" applyFill="1" applyBorder="1" applyAlignment="1" applyProtection="1">
      <alignment horizontal="center" vertical="center" wrapText="1"/>
      <protection locked="0"/>
    </xf>
    <xf numFmtId="0" fontId="5" fillId="0" borderId="12" xfId="0" applyFont="1" applyFill="1" applyBorder="1" applyAlignment="1" applyProtection="1">
      <alignment horizontal="center" vertical="center" wrapText="1"/>
      <protection locked="0"/>
    </xf>
    <xf numFmtId="0" fontId="5" fillId="0" borderId="10" xfId="0" applyFont="1" applyFill="1" applyBorder="1" applyAlignment="1" applyProtection="1">
      <alignment horizontal="center" vertical="center" wrapText="1"/>
      <protection locked="0"/>
    </xf>
    <xf numFmtId="0" fontId="5" fillId="0" borderId="25" xfId="0" applyFont="1" applyBorder="1" applyAlignment="1" applyProtection="1">
      <alignment horizontal="center" vertical="center" wrapText="1"/>
      <protection locked="0"/>
    </xf>
    <xf numFmtId="0" fontId="5" fillId="0" borderId="24"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23" fillId="0" borderId="5" xfId="0" applyFont="1" applyBorder="1" applyAlignment="1" applyProtection="1">
      <alignment horizontal="center" vertical="center" wrapText="1"/>
      <protection locked="0"/>
    </xf>
    <xf numFmtId="0" fontId="23" fillId="0" borderId="6" xfId="0" applyFont="1" applyBorder="1" applyAlignment="1" applyProtection="1">
      <alignment horizontal="center" vertical="center" wrapText="1"/>
      <protection locked="0"/>
    </xf>
    <xf numFmtId="0" fontId="23" fillId="0" borderId="8"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42" fillId="0" borderId="1" xfId="0" applyFont="1" applyFill="1" applyBorder="1" applyAlignment="1" applyProtection="1">
      <alignment horizontal="center" vertical="center" wrapText="1"/>
      <protection locked="0"/>
    </xf>
    <xf numFmtId="0" fontId="23" fillId="0" borderId="13" xfId="0" applyFont="1" applyFill="1" applyBorder="1" applyAlignment="1" applyProtection="1">
      <alignment horizontal="center" vertical="center" wrapText="1"/>
      <protection locked="0"/>
    </xf>
    <xf numFmtId="0" fontId="23" fillId="0" borderId="12" xfId="0" applyFont="1" applyFill="1" applyBorder="1" applyAlignment="1" applyProtection="1">
      <alignment horizontal="center" vertical="center" wrapText="1"/>
      <protection locked="0"/>
    </xf>
    <xf numFmtId="0" fontId="23" fillId="0" borderId="10" xfId="0" applyFont="1" applyFill="1" applyBorder="1" applyAlignment="1" applyProtection="1">
      <alignment horizontal="center" vertical="center" wrapText="1"/>
      <protection locked="0"/>
    </xf>
    <xf numFmtId="0" fontId="14" fillId="0" borderId="1" xfId="0" applyFont="1" applyBorder="1" applyAlignment="1" applyProtection="1">
      <alignment horizontal="center" vertical="center"/>
    </xf>
    <xf numFmtId="0" fontId="26" fillId="0" borderId="4" xfId="0" applyFont="1" applyBorder="1" applyAlignment="1" applyProtection="1">
      <alignment horizontal="center" vertical="top" wrapText="1"/>
      <protection locked="0"/>
    </xf>
    <xf numFmtId="0" fontId="26" fillId="0" borderId="2" xfId="0" applyFont="1" applyBorder="1" applyAlignment="1" applyProtection="1">
      <alignment horizontal="center" vertical="top" wrapText="1"/>
      <protection locked="0"/>
    </xf>
    <xf numFmtId="164" fontId="0" fillId="0" borderId="4" xfId="0" applyNumberFormat="1" applyBorder="1" applyAlignment="1" applyProtection="1">
      <alignment horizontal="center" vertical="center"/>
      <protection locked="0"/>
    </xf>
    <xf numFmtId="164" fontId="0" fillId="0" borderId="2" xfId="0" applyNumberFormat="1" applyBorder="1" applyAlignment="1" applyProtection="1">
      <alignment horizontal="center" vertical="center"/>
      <protection locked="0"/>
    </xf>
    <xf numFmtId="0" fontId="26" fillId="0" borderId="4" xfId="0" applyFont="1" applyBorder="1" applyAlignment="1" applyProtection="1">
      <alignment horizontal="justify" vertical="top" wrapText="1"/>
      <protection locked="0"/>
    </xf>
    <xf numFmtId="0" fontId="26" fillId="0" borderId="2" xfId="0" applyFont="1" applyBorder="1" applyAlignment="1" applyProtection="1">
      <alignment horizontal="justify" vertical="top" wrapText="1"/>
      <protection locked="0"/>
    </xf>
    <xf numFmtId="0" fontId="24" fillId="0" borderId="4" xfId="0" applyFont="1" applyBorder="1" applyAlignment="1" applyProtection="1">
      <alignment horizontal="center" vertical="center" wrapText="1"/>
      <protection locked="0"/>
    </xf>
    <xf numFmtId="0" fontId="24" fillId="0" borderId="2" xfId="0" applyFont="1" applyBorder="1" applyAlignment="1" applyProtection="1">
      <alignment horizontal="center" vertical="center" wrapText="1"/>
      <protection locked="0"/>
    </xf>
    <xf numFmtId="14" fontId="0" fillId="0" borderId="4" xfId="0" applyNumberFormat="1" applyBorder="1" applyAlignment="1" applyProtection="1">
      <alignment horizontal="center" vertical="center"/>
      <protection locked="0"/>
    </xf>
    <xf numFmtId="0" fontId="0" fillId="0" borderId="2" xfId="0" applyBorder="1" applyAlignment="1" applyProtection="1">
      <alignment horizontal="center" vertical="center"/>
      <protection locked="0"/>
    </xf>
    <xf numFmtId="14" fontId="0" fillId="0" borderId="13" xfId="0" applyNumberFormat="1" applyBorder="1" applyAlignment="1" applyProtection="1">
      <alignment horizontal="center" vertical="center" wrapText="1"/>
      <protection locked="0"/>
    </xf>
    <xf numFmtId="14" fontId="0" fillId="0" borderId="12" xfId="0" applyNumberFormat="1" applyBorder="1" applyAlignment="1" applyProtection="1">
      <alignment horizontal="center" vertical="center" wrapText="1"/>
      <protection locked="0"/>
    </xf>
    <xf numFmtId="14" fontId="0" fillId="0" borderId="10" xfId="0" applyNumberFormat="1" applyBorder="1" applyAlignment="1" applyProtection="1">
      <alignment horizontal="center" vertical="center" wrapText="1"/>
      <protection locked="0"/>
    </xf>
    <xf numFmtId="0" fontId="0" fillId="0" borderId="13"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4"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15" fillId="0" borderId="4" xfId="0" applyFont="1" applyBorder="1" applyAlignment="1" applyProtection="1">
      <alignment horizontal="center" vertical="center" wrapText="1"/>
      <protection locked="0"/>
    </xf>
    <xf numFmtId="0" fontId="33" fillId="0" borderId="2" xfId="0" applyFont="1" applyBorder="1" applyAlignment="1" applyProtection="1">
      <alignment horizontal="center" vertical="center" wrapText="1"/>
      <protection locked="0"/>
    </xf>
    <xf numFmtId="0" fontId="15" fillId="0" borderId="4" xfId="0" applyFont="1" applyBorder="1" applyAlignment="1" applyProtection="1">
      <alignment horizontal="left" vertical="center" wrapText="1"/>
      <protection locked="0"/>
    </xf>
    <xf numFmtId="0" fontId="33" fillId="0" borderId="2" xfId="0" applyFont="1" applyBorder="1" applyAlignment="1" applyProtection="1">
      <alignment horizontal="left" vertical="center" wrapText="1"/>
      <protection locked="0"/>
    </xf>
    <xf numFmtId="1" fontId="0" fillId="0" borderId="9" xfId="0" applyNumberFormat="1" applyBorder="1" applyAlignment="1" applyProtection="1">
      <alignment horizontal="center" vertical="center"/>
    </xf>
    <xf numFmtId="0" fontId="0" fillId="0" borderId="0" xfId="0" applyBorder="1" applyAlignment="1" applyProtection="1">
      <alignment horizontal="center" vertical="center"/>
    </xf>
    <xf numFmtId="0" fontId="0" fillId="0" borderId="9" xfId="0" applyBorder="1" applyAlignment="1" applyProtection="1">
      <alignment horizontal="center" vertical="center" wrapText="1"/>
    </xf>
    <xf numFmtId="0" fontId="0" fillId="0" borderId="0" xfId="0" applyBorder="1" applyAlignment="1" applyProtection="1">
      <alignment horizontal="center" vertical="center" wrapText="1"/>
    </xf>
    <xf numFmtId="0" fontId="1" fillId="2" borderId="9" xfId="0" applyFont="1" applyFill="1" applyBorder="1" applyAlignment="1" applyProtection="1">
      <alignment horizontal="center" vertical="center" wrapText="1"/>
    </xf>
    <xf numFmtId="0" fontId="1" fillId="2" borderId="0" xfId="0" applyFont="1" applyFill="1" applyBorder="1" applyAlignment="1" applyProtection="1">
      <alignment horizontal="center" vertical="center" wrapText="1"/>
    </xf>
    <xf numFmtId="0" fontId="31" fillId="0" borderId="13" xfId="0" applyFont="1" applyBorder="1" applyAlignment="1" applyProtection="1">
      <alignment horizontal="center" vertical="center" wrapText="1"/>
      <protection locked="0"/>
    </xf>
    <xf numFmtId="0" fontId="31" fillId="0" borderId="12" xfId="0" applyFont="1" applyBorder="1" applyAlignment="1" applyProtection="1">
      <alignment horizontal="center" vertical="center" wrapText="1"/>
      <protection locked="0"/>
    </xf>
    <xf numFmtId="0" fontId="24" fillId="0" borderId="1" xfId="0" applyFont="1" applyBorder="1" applyAlignment="1" applyProtection="1">
      <alignment horizontal="justify" vertical="top" wrapText="1"/>
      <protection locked="0"/>
    </xf>
    <xf numFmtId="0" fontId="24" fillId="0" borderId="1" xfId="0" applyFont="1" applyBorder="1" applyAlignment="1" applyProtection="1">
      <alignment horizontal="justify" vertical="top"/>
      <protection locked="0"/>
    </xf>
    <xf numFmtId="0" fontId="24" fillId="0" borderId="13" xfId="0" applyFont="1" applyBorder="1" applyAlignment="1" applyProtection="1">
      <alignment horizontal="justify" vertical="top"/>
      <protection locked="0"/>
    </xf>
    <xf numFmtId="0" fontId="24" fillId="0" borderId="1" xfId="0" applyFont="1" applyBorder="1" applyAlignment="1" applyProtection="1">
      <alignment horizontal="center" vertical="center" wrapText="1"/>
      <protection locked="0"/>
    </xf>
    <xf numFmtId="0" fontId="24" fillId="0" borderId="13" xfId="0" applyFont="1" applyBorder="1" applyAlignment="1" applyProtection="1">
      <alignment horizontal="center" vertical="center" wrapText="1"/>
      <protection locked="0"/>
    </xf>
    <xf numFmtId="0" fontId="24" fillId="0" borderId="1" xfId="0" applyFont="1" applyBorder="1" applyAlignment="1" applyProtection="1">
      <alignment horizontal="center" vertical="center"/>
      <protection locked="0"/>
    </xf>
    <xf numFmtId="0" fontId="24" fillId="0" borderId="13" xfId="0" applyFont="1" applyBorder="1" applyAlignment="1" applyProtection="1">
      <alignment horizontal="center" vertical="center"/>
      <protection locked="0"/>
    </xf>
    <xf numFmtId="0" fontId="9" fillId="0" borderId="22" xfId="0" applyFont="1" applyFill="1" applyBorder="1" applyAlignment="1" applyProtection="1">
      <alignment horizontal="center" vertical="center" wrapText="1"/>
      <protection locked="0"/>
    </xf>
    <xf numFmtId="0" fontId="9" fillId="0" borderId="51"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53" xfId="0" applyBorder="1" applyAlignment="1" applyProtection="1">
      <alignment horizontal="center" vertical="center"/>
      <protection locked="0"/>
    </xf>
    <xf numFmtId="0" fontId="9" fillId="0" borderId="1" xfId="0" applyFont="1" applyBorder="1" applyAlignment="1" applyProtection="1">
      <alignment horizontal="center" vertical="center" wrapText="1"/>
      <protection locked="0"/>
    </xf>
    <xf numFmtId="0" fontId="9" fillId="0" borderId="53" xfId="0" applyFont="1" applyBorder="1" applyAlignment="1" applyProtection="1">
      <alignment horizontal="center" vertical="center" wrapText="1"/>
      <protection locked="0"/>
    </xf>
    <xf numFmtId="0" fontId="0" fillId="0" borderId="55" xfId="0" applyBorder="1" applyAlignment="1" applyProtection="1">
      <alignment horizontal="center" vertical="center"/>
    </xf>
    <xf numFmtId="0" fontId="37" fillId="0" borderId="4" xfId="0" applyFont="1" applyBorder="1" applyAlignment="1" applyProtection="1">
      <alignment horizontal="center" vertical="center" wrapText="1"/>
      <protection locked="0"/>
    </xf>
    <xf numFmtId="0" fontId="44" fillId="0" borderId="2" xfId="0" applyFont="1" applyBorder="1" applyAlignment="1" applyProtection="1">
      <alignment horizontal="center" vertical="center"/>
      <protection locked="0"/>
    </xf>
    <xf numFmtId="0" fontId="0" fillId="0" borderId="55" xfId="0" applyBorder="1" applyAlignment="1" applyProtection="1">
      <alignment horizontal="center" vertical="center" wrapText="1"/>
    </xf>
    <xf numFmtId="0" fontId="1" fillId="2" borderId="55" xfId="0" applyFont="1" applyFill="1" applyBorder="1" applyAlignment="1" applyProtection="1">
      <alignment horizontal="center" vertical="center" wrapText="1"/>
    </xf>
    <xf numFmtId="0" fontId="9" fillId="0" borderId="13" xfId="0" applyFont="1" applyBorder="1" applyAlignment="1" applyProtection="1">
      <alignment horizontal="center" vertical="center" textRotation="90" wrapText="1"/>
      <protection locked="0"/>
    </xf>
    <xf numFmtId="0" fontId="9" fillId="0" borderId="12" xfId="0" applyFont="1" applyBorder="1" applyAlignment="1" applyProtection="1">
      <alignment horizontal="center" vertical="center" textRotation="90" wrapText="1"/>
      <protection locked="0"/>
    </xf>
    <xf numFmtId="1" fontId="0" fillId="0" borderId="6" xfId="0" applyNumberFormat="1" applyFont="1" applyBorder="1" applyAlignment="1" applyProtection="1">
      <alignment horizontal="center" vertical="center"/>
    </xf>
    <xf numFmtId="1" fontId="0" fillId="0" borderId="59" xfId="0" applyNumberFormat="1" applyFont="1" applyBorder="1" applyAlignment="1" applyProtection="1">
      <alignment horizontal="center" vertical="center"/>
    </xf>
    <xf numFmtId="0" fontId="0" fillId="0" borderId="6" xfId="0" applyBorder="1" applyAlignment="1" applyProtection="1">
      <alignment horizontal="center" vertical="center"/>
    </xf>
    <xf numFmtId="0" fontId="0" fillId="0" borderId="59" xfId="0" applyBorder="1" applyAlignment="1" applyProtection="1">
      <alignment horizontal="center" vertical="center"/>
    </xf>
    <xf numFmtId="164" fontId="0" fillId="0" borderId="4" xfId="0" applyNumberFormat="1" applyBorder="1" applyAlignment="1" applyProtection="1">
      <alignment horizontal="justify" vertical="center"/>
      <protection locked="0"/>
    </xf>
    <xf numFmtId="164" fontId="0" fillId="0" borderId="2" xfId="0" applyNumberFormat="1" applyBorder="1" applyAlignment="1" applyProtection="1">
      <alignment horizontal="justify" vertical="center"/>
      <protection locked="0"/>
    </xf>
    <xf numFmtId="0" fontId="24" fillId="0" borderId="4" xfId="0" applyFont="1" applyBorder="1" applyAlignment="1" applyProtection="1">
      <alignment horizontal="justify" vertical="center" wrapText="1"/>
      <protection locked="0"/>
    </xf>
    <xf numFmtId="0" fontId="24" fillId="0" borderId="2" xfId="0" applyFont="1" applyBorder="1" applyAlignment="1" applyProtection="1">
      <alignment horizontal="justify" vertical="center" wrapText="1"/>
      <protection locked="0"/>
    </xf>
    <xf numFmtId="14" fontId="0" fillId="0" borderId="4" xfId="0" applyNumberFormat="1" applyBorder="1" applyAlignment="1" applyProtection="1">
      <alignment horizontal="justify" vertical="center"/>
      <protection locked="0"/>
    </xf>
    <xf numFmtId="0" fontId="0" fillId="0" borderId="2" xfId="0" applyBorder="1" applyAlignment="1" applyProtection="1">
      <alignment horizontal="justify" vertical="center"/>
      <protection locked="0"/>
    </xf>
    <xf numFmtId="0" fontId="0" fillId="0" borderId="13"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9" fontId="0" fillId="0" borderId="13" xfId="0" applyNumberFormat="1" applyBorder="1" applyAlignment="1" applyProtection="1">
      <alignment horizontal="center" vertical="center" wrapText="1"/>
      <protection locked="0"/>
    </xf>
    <xf numFmtId="0" fontId="0" fillId="0" borderId="12" xfId="0" applyBorder="1" applyAlignment="1" applyProtection="1">
      <alignment horizontal="center" vertical="center"/>
      <protection locked="0"/>
    </xf>
    <xf numFmtId="0" fontId="13" fillId="0" borderId="30" xfId="0" applyFont="1" applyFill="1" applyBorder="1" applyAlignment="1" applyProtection="1">
      <alignment horizontal="center" vertical="center"/>
    </xf>
    <xf numFmtId="0" fontId="13" fillId="0" borderId="29" xfId="0" applyFont="1" applyFill="1" applyBorder="1" applyAlignment="1" applyProtection="1">
      <alignment horizontal="center" vertical="center"/>
    </xf>
    <xf numFmtId="0" fontId="13" fillId="0" borderId="28" xfId="0" applyFont="1" applyFill="1" applyBorder="1" applyAlignment="1" applyProtection="1">
      <alignment horizontal="center" vertical="center"/>
    </xf>
    <xf numFmtId="0" fontId="13" fillId="0" borderId="21" xfId="0" applyFont="1" applyFill="1" applyBorder="1" applyAlignment="1" applyProtection="1">
      <alignment horizontal="center" vertical="center"/>
    </xf>
    <xf numFmtId="0" fontId="24" fillId="0" borderId="1" xfId="0" applyFont="1" applyBorder="1" applyAlignment="1" applyProtection="1">
      <alignment horizontal="justify" vertical="center" wrapText="1"/>
      <protection locked="0"/>
    </xf>
    <xf numFmtId="0" fontId="24" fillId="0" borderId="13" xfId="0" applyFont="1" applyBorder="1" applyAlignment="1" applyProtection="1">
      <alignment horizontal="justify" vertical="center" wrapText="1"/>
      <protection locked="0"/>
    </xf>
    <xf numFmtId="0" fontId="24" fillId="0" borderId="1" xfId="0" applyFont="1" applyBorder="1" applyAlignment="1" applyProtection="1">
      <alignment horizontal="justify" vertical="center"/>
      <protection locked="0"/>
    </xf>
    <xf numFmtId="0" fontId="24" fillId="0" borderId="13" xfId="0" applyFont="1" applyBorder="1" applyAlignment="1" applyProtection="1">
      <alignment horizontal="justify" vertical="center"/>
      <protection locked="0"/>
    </xf>
    <xf numFmtId="0" fontId="9" fillId="0" borderId="25" xfId="0" applyFont="1" applyFill="1" applyBorder="1" applyAlignment="1" applyProtection="1">
      <alignment horizontal="center" vertical="center" wrapText="1"/>
      <protection locked="0"/>
    </xf>
    <xf numFmtId="0" fontId="0" fillId="0" borderId="13" xfId="0" applyBorder="1" applyAlignment="1" applyProtection="1">
      <alignment horizontal="center" vertical="center"/>
      <protection locked="0"/>
    </xf>
    <xf numFmtId="0" fontId="9" fillId="0" borderId="13" xfId="0" applyFont="1" applyBorder="1" applyAlignment="1" applyProtection="1">
      <alignment horizontal="center" vertical="center" wrapText="1"/>
      <protection locked="0"/>
    </xf>
    <xf numFmtId="0" fontId="37" fillId="0" borderId="4" xfId="0" applyFont="1" applyBorder="1" applyAlignment="1" applyProtection="1">
      <alignment horizontal="justify" vertical="top" wrapText="1"/>
      <protection locked="0"/>
    </xf>
    <xf numFmtId="0" fontId="37" fillId="0" borderId="2" xfId="0" applyFont="1" applyBorder="1" applyAlignment="1" applyProtection="1">
      <alignment horizontal="justify" vertical="top" wrapText="1"/>
      <protection locked="0"/>
    </xf>
    <xf numFmtId="0" fontId="14" fillId="0" borderId="28" xfId="0" applyFont="1" applyBorder="1" applyAlignment="1" applyProtection="1">
      <alignment horizontal="center" vertical="center"/>
    </xf>
    <xf numFmtId="0" fontId="14" fillId="0" borderId="21" xfId="0" applyFont="1" applyBorder="1" applyAlignment="1" applyProtection="1">
      <alignment horizontal="center" vertical="center"/>
    </xf>
    <xf numFmtId="0" fontId="0" fillId="3" borderId="13" xfId="0" applyFill="1" applyBorder="1" applyAlignment="1" applyProtection="1">
      <alignment horizontal="left" vertical="center" wrapText="1"/>
      <protection locked="0"/>
    </xf>
    <xf numFmtId="0" fontId="0" fillId="3" borderId="12" xfId="0" applyFill="1" applyBorder="1" applyAlignment="1" applyProtection="1">
      <alignment horizontal="left" vertical="center" wrapText="1"/>
      <protection locked="0"/>
    </xf>
    <xf numFmtId="0" fontId="0" fillId="3" borderId="10" xfId="0" applyFill="1" applyBorder="1"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13" xfId="0" applyFont="1" applyBorder="1" applyAlignment="1" applyProtection="1">
      <alignment horizontal="left" vertical="center" wrapText="1"/>
      <protection locked="0"/>
    </xf>
    <xf numFmtId="0" fontId="0" fillId="0" borderId="12" xfId="0" applyFont="1" applyBorder="1" applyAlignment="1" applyProtection="1">
      <alignment horizontal="left" vertical="center" wrapText="1"/>
      <protection locked="0"/>
    </xf>
    <xf numFmtId="0" fontId="0" fillId="0" borderId="10" xfId="0" applyFont="1" applyBorder="1" applyAlignment="1" applyProtection="1">
      <alignment horizontal="left" vertical="center" wrapText="1"/>
      <protection locked="0"/>
    </xf>
    <xf numFmtId="0" fontId="9" fillId="0" borderId="13" xfId="0" applyFont="1" applyFill="1" applyBorder="1" applyAlignment="1" applyProtection="1">
      <alignment horizontal="center" vertical="center" wrapText="1"/>
      <protection locked="0"/>
    </xf>
    <xf numFmtId="0" fontId="9" fillId="0" borderId="12" xfId="0" applyFont="1" applyFill="1" applyBorder="1" applyAlignment="1" applyProtection="1">
      <alignment horizontal="center" vertical="center" wrapText="1"/>
      <protection locked="0"/>
    </xf>
    <xf numFmtId="0" fontId="9" fillId="0" borderId="10" xfId="0" applyFont="1" applyFill="1" applyBorder="1" applyAlignment="1" applyProtection="1">
      <alignment horizontal="center" vertical="center" wrapText="1"/>
      <protection locked="0"/>
    </xf>
    <xf numFmtId="0" fontId="0" fillId="0" borderId="10" xfId="0" applyBorder="1" applyAlignment="1" applyProtection="1">
      <alignment horizontal="center" vertical="center"/>
      <protection locked="0"/>
    </xf>
    <xf numFmtId="0" fontId="9" fillId="0" borderId="12" xfId="0" applyFont="1" applyBorder="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0" fillId="0" borderId="12" xfId="0" applyBorder="1" applyAlignment="1" applyProtection="1">
      <alignment horizontal="center" vertical="center"/>
    </xf>
    <xf numFmtId="0" fontId="0" fillId="0" borderId="10" xfId="0" applyBorder="1" applyAlignment="1" applyProtection="1">
      <alignment horizontal="center" vertical="center"/>
    </xf>
    <xf numFmtId="0" fontId="14" fillId="0" borderId="29" xfId="0" applyFont="1" applyBorder="1" applyAlignment="1" applyProtection="1">
      <alignment horizontal="center" vertical="center"/>
    </xf>
    <xf numFmtId="0" fontId="15" fillId="0" borderId="13" xfId="0" applyFont="1" applyBorder="1" applyAlignment="1" applyProtection="1">
      <alignment horizontal="left" vertical="center" wrapText="1"/>
      <protection locked="0"/>
    </xf>
    <xf numFmtId="0" fontId="15" fillId="0" borderId="12" xfId="0" applyFont="1" applyBorder="1" applyAlignment="1" applyProtection="1">
      <alignment horizontal="left" vertical="center" wrapText="1"/>
      <protection locked="0"/>
    </xf>
    <xf numFmtId="0" fontId="15" fillId="0" borderId="10" xfId="0" applyFont="1" applyBorder="1" applyAlignment="1" applyProtection="1">
      <alignment horizontal="left" vertical="center" wrapText="1"/>
      <protection locked="0"/>
    </xf>
    <xf numFmtId="0" fontId="9" fillId="0" borderId="1" xfId="0" applyFont="1" applyBorder="1" applyAlignment="1" applyProtection="1">
      <alignment horizontal="center" vertical="center" textRotation="90" wrapText="1"/>
      <protection locked="0"/>
    </xf>
    <xf numFmtId="0" fontId="9" fillId="0" borderId="4" xfId="0" applyFont="1" applyBorder="1" applyAlignment="1" applyProtection="1">
      <alignment horizontal="center" vertical="center" wrapText="1"/>
    </xf>
    <xf numFmtId="0" fontId="9" fillId="0" borderId="2" xfId="0" applyFont="1" applyBorder="1" applyAlignment="1" applyProtection="1">
      <alignment horizontal="center" vertical="center" wrapText="1"/>
    </xf>
    <xf numFmtId="0" fontId="9" fillId="0" borderId="7" xfId="0" applyFont="1" applyBorder="1" applyAlignment="1" applyProtection="1">
      <alignment horizontal="center" vertical="center" wrapText="1"/>
    </xf>
    <xf numFmtId="1" fontId="15" fillId="0" borderId="5" xfId="0" applyNumberFormat="1" applyFont="1" applyBorder="1" applyAlignment="1" applyProtection="1">
      <alignment horizontal="center" vertical="center"/>
    </xf>
    <xf numFmtId="1" fontId="15" fillId="0" borderId="6" xfId="0" applyNumberFormat="1" applyFont="1" applyBorder="1" applyAlignment="1" applyProtection="1">
      <alignment horizontal="center" vertical="center"/>
    </xf>
    <xf numFmtId="1" fontId="15" fillId="0" borderId="8" xfId="0" applyNumberFormat="1" applyFont="1" applyBorder="1" applyAlignment="1" applyProtection="1">
      <alignment horizontal="center" vertical="center"/>
    </xf>
    <xf numFmtId="1" fontId="9" fillId="0" borderId="4" xfId="0" applyNumberFormat="1" applyFont="1" applyBorder="1" applyAlignment="1" applyProtection="1">
      <alignment horizontal="center" vertical="center" wrapText="1"/>
    </xf>
    <xf numFmtId="1" fontId="9" fillId="0" borderId="2" xfId="0" applyNumberFormat="1" applyFont="1" applyBorder="1" applyAlignment="1" applyProtection="1">
      <alignment horizontal="center" vertical="center" wrapText="1"/>
    </xf>
    <xf numFmtId="1" fontId="9" fillId="0" borderId="7" xfId="0" applyNumberFormat="1" applyFont="1" applyBorder="1" applyAlignment="1" applyProtection="1">
      <alignment horizontal="center" vertical="center" wrapText="1"/>
    </xf>
    <xf numFmtId="0" fontId="9" fillId="0" borderId="62"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protection locked="0"/>
    </xf>
    <xf numFmtId="0" fontId="15" fillId="0" borderId="13" xfId="0" applyFont="1" applyBorder="1" applyAlignment="1" applyProtection="1">
      <alignment horizontal="center" vertical="center"/>
      <protection locked="0"/>
    </xf>
    <xf numFmtId="0" fontId="9" fillId="0" borderId="62" xfId="0" applyFont="1" applyFill="1" applyBorder="1" applyAlignment="1" applyProtection="1">
      <alignment horizontal="center" vertical="center" wrapText="1"/>
      <protection locked="0"/>
    </xf>
    <xf numFmtId="0" fontId="0" fillId="0" borderId="62" xfId="0" applyBorder="1" applyAlignment="1" applyProtection="1">
      <alignment horizontal="center" vertical="center"/>
      <protection locked="0"/>
    </xf>
    <xf numFmtId="0" fontId="15" fillId="0" borderId="2" xfId="0" applyFont="1" applyBorder="1" applyAlignment="1" applyProtection="1">
      <alignment horizontal="center" vertical="center" wrapText="1"/>
      <protection locked="0"/>
    </xf>
    <xf numFmtId="0" fontId="15" fillId="0" borderId="2" xfId="0" applyFont="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0" fillId="0" borderId="1" xfId="0" applyFont="1" applyBorder="1" applyAlignment="1" applyProtection="1">
      <alignment horizontal="left" vertical="center"/>
      <protection locked="0"/>
    </xf>
    <xf numFmtId="0" fontId="0" fillId="0" borderId="13" xfId="0" applyFont="1" applyBorder="1" applyAlignment="1" applyProtection="1">
      <alignment horizontal="left" vertical="center"/>
      <protection locked="0"/>
    </xf>
    <xf numFmtId="0" fontId="15" fillId="0" borderId="1" xfId="0" applyFont="1" applyBorder="1" applyAlignment="1" applyProtection="1">
      <alignment horizontal="left" vertical="center" wrapText="1"/>
      <protection locked="0"/>
    </xf>
    <xf numFmtId="0" fontId="15" fillId="0" borderId="1" xfId="0" applyFont="1" applyBorder="1" applyAlignment="1" applyProtection="1">
      <alignment horizontal="left" vertical="center"/>
      <protection locked="0"/>
    </xf>
    <xf numFmtId="0" fontId="15" fillId="0" borderId="13" xfId="0" applyFont="1" applyBorder="1" applyAlignment="1" applyProtection="1">
      <alignment horizontal="left" vertical="center"/>
      <protection locked="0"/>
    </xf>
    <xf numFmtId="0" fontId="0" fillId="0" borderId="49" xfId="0" applyFont="1" applyBorder="1" applyAlignment="1" applyProtection="1">
      <alignment horizontal="justify" vertical="center" wrapText="1"/>
      <protection locked="0"/>
    </xf>
    <xf numFmtId="0" fontId="0" fillId="0" borderId="1" xfId="0" applyFont="1" applyBorder="1" applyAlignment="1" applyProtection="1">
      <alignment horizontal="justify" vertical="center" wrapText="1"/>
      <protection locked="0"/>
    </xf>
    <xf numFmtId="0" fontId="0" fillId="0" borderId="13" xfId="0" applyFont="1" applyBorder="1" applyAlignment="1" applyProtection="1">
      <alignment horizontal="justify" vertical="center" wrapText="1"/>
      <protection locked="0"/>
    </xf>
    <xf numFmtId="0" fontId="14" fillId="0" borderId="13" xfId="0" applyFont="1" applyBorder="1" applyAlignment="1" applyProtection="1">
      <alignment horizontal="center" vertical="center"/>
    </xf>
    <xf numFmtId="0" fontId="14" fillId="0" borderId="10" xfId="0" applyFont="1" applyBorder="1" applyAlignment="1" applyProtection="1">
      <alignment horizontal="center" vertical="center"/>
    </xf>
    <xf numFmtId="0" fontId="0" fillId="0" borderId="53" xfId="0" applyFont="1" applyBorder="1" applyAlignment="1" applyProtection="1">
      <alignment horizontal="justify" vertical="center" wrapText="1"/>
      <protection locked="0"/>
    </xf>
    <xf numFmtId="0" fontId="0" fillId="0" borderId="1" xfId="0" applyBorder="1" applyAlignment="1" applyProtection="1">
      <alignment horizontal="justify" vertical="center" wrapText="1"/>
      <protection locked="0"/>
    </xf>
    <xf numFmtId="0" fontId="0" fillId="0" borderId="1" xfId="0" applyBorder="1" applyAlignment="1" applyProtection="1">
      <alignment horizontal="justify" vertical="center"/>
      <protection locked="0"/>
    </xf>
    <xf numFmtId="15" fontId="0" fillId="0" borderId="1" xfId="0" applyNumberFormat="1" applyBorder="1" applyAlignment="1" applyProtection="1">
      <alignment horizontal="center" vertical="center" textRotation="90" wrapText="1"/>
      <protection locked="0"/>
    </xf>
    <xf numFmtId="0" fontId="0" fillId="0" borderId="1" xfId="0" applyBorder="1" applyAlignment="1" applyProtection="1">
      <alignment horizontal="center" vertical="center" textRotation="90" wrapText="1"/>
      <protection locked="0"/>
    </xf>
    <xf numFmtId="0" fontId="31" fillId="0" borderId="1" xfId="0" applyFont="1" applyBorder="1" applyAlignment="1" applyProtection="1">
      <alignment horizontal="justify" vertical="center" wrapText="1"/>
      <protection locked="0"/>
    </xf>
    <xf numFmtId="0" fontId="31" fillId="0" borderId="1" xfId="0" applyFont="1" applyBorder="1" applyAlignment="1" applyProtection="1">
      <alignment horizontal="justify" vertical="center"/>
      <protection locked="0"/>
    </xf>
    <xf numFmtId="0" fontId="31" fillId="0" borderId="1" xfId="0" applyFont="1" applyBorder="1" applyAlignment="1" applyProtection="1">
      <alignment horizontal="center" vertical="center" wrapText="1"/>
      <protection locked="0"/>
    </xf>
    <xf numFmtId="0" fontId="31" fillId="0" borderId="1" xfId="0" applyFont="1" applyBorder="1" applyAlignment="1" applyProtection="1">
      <alignment horizontal="center" vertical="center"/>
      <protection locked="0"/>
    </xf>
    <xf numFmtId="0" fontId="9" fillId="0" borderId="1" xfId="0" applyFont="1" applyFill="1" applyBorder="1" applyAlignment="1" applyProtection="1">
      <alignment horizontal="justify" vertical="center" wrapText="1"/>
      <protection locked="0"/>
    </xf>
    <xf numFmtId="0" fontId="9" fillId="0" borderId="1" xfId="0" applyFont="1" applyBorder="1" applyAlignment="1" applyProtection="1">
      <alignment horizontal="justify" vertical="center" wrapText="1"/>
      <protection locked="0"/>
    </xf>
    <xf numFmtId="0" fontId="15" fillId="0" borderId="1" xfId="0" applyFont="1" applyBorder="1" applyAlignment="1" applyProtection="1">
      <alignment horizontal="justify" vertical="center" wrapText="1"/>
      <protection locked="0"/>
    </xf>
    <xf numFmtId="0" fontId="15" fillId="0" borderId="1" xfId="0" applyFont="1" applyBorder="1" applyAlignment="1" applyProtection="1">
      <alignment horizontal="justify" vertical="center"/>
      <protection locked="0"/>
    </xf>
    <xf numFmtId="0" fontId="9" fillId="0" borderId="10" xfId="0" applyFont="1" applyBorder="1" applyAlignment="1" applyProtection="1">
      <alignment horizontal="center" vertical="center" textRotation="90" wrapText="1"/>
      <protection locked="0"/>
    </xf>
    <xf numFmtId="0" fontId="0" fillId="0" borderId="1" xfId="0" applyBorder="1" applyAlignment="1" applyProtection="1">
      <alignment horizontal="justify" vertical="center" wrapText="1"/>
    </xf>
    <xf numFmtId="0" fontId="0" fillId="0" borderId="1" xfId="0" applyBorder="1" applyAlignment="1" applyProtection="1">
      <alignment horizontal="center" vertical="center" wrapText="1"/>
    </xf>
    <xf numFmtId="0" fontId="12" fillId="0" borderId="12" xfId="0" applyFont="1" applyFill="1" applyBorder="1" applyAlignment="1" applyProtection="1">
      <alignment horizontal="center" vertical="center"/>
    </xf>
    <xf numFmtId="0" fontId="12" fillId="0" borderId="10" xfId="0" applyFont="1" applyFill="1" applyBorder="1" applyAlignment="1" applyProtection="1">
      <alignment horizontal="center" vertical="center"/>
    </xf>
    <xf numFmtId="1" fontId="0" fillId="0" borderId="5" xfId="0" applyNumberFormat="1" applyFont="1" applyBorder="1" applyAlignment="1" applyProtection="1">
      <alignment horizontal="center" vertical="center"/>
    </xf>
    <xf numFmtId="1" fontId="0" fillId="0" borderId="8" xfId="0" applyNumberFormat="1" applyFont="1" applyBorder="1" applyAlignment="1" applyProtection="1">
      <alignment horizontal="center" vertical="center"/>
    </xf>
    <xf numFmtId="0" fontId="23" fillId="0" borderId="10" xfId="0" applyFont="1" applyBorder="1" applyAlignment="1" applyProtection="1">
      <alignment horizontal="left" vertical="top" wrapText="1"/>
      <protection locked="0"/>
    </xf>
    <xf numFmtId="0" fontId="21" fillId="0" borderId="1" xfId="0" applyFont="1" applyBorder="1" applyAlignment="1" applyProtection="1">
      <alignment horizontal="justify" vertical="center" wrapText="1"/>
      <protection locked="0"/>
    </xf>
    <xf numFmtId="0" fontId="24" fillId="0" borderId="13" xfId="0" applyFont="1" applyFill="1" applyBorder="1" applyAlignment="1" applyProtection="1">
      <alignment horizontal="justify" vertical="center" wrapText="1"/>
      <protection locked="0"/>
    </xf>
    <xf numFmtId="0" fontId="24" fillId="0" borderId="12" xfId="0" applyFont="1" applyFill="1" applyBorder="1" applyAlignment="1" applyProtection="1">
      <alignment horizontal="justify" vertical="center" wrapText="1"/>
      <protection locked="0"/>
    </xf>
    <xf numFmtId="0" fontId="24" fillId="0" borderId="10" xfId="0" applyFont="1" applyFill="1" applyBorder="1" applyAlignment="1" applyProtection="1">
      <alignment horizontal="justify" vertical="center" wrapText="1"/>
      <protection locked="0"/>
    </xf>
    <xf numFmtId="0" fontId="24" fillId="0" borderId="12" xfId="0" applyFont="1" applyBorder="1" applyAlignment="1" applyProtection="1">
      <alignment horizontal="justify" vertical="center" wrapText="1"/>
      <protection locked="0"/>
    </xf>
    <xf numFmtId="0" fontId="24" fillId="0" borderId="10" xfId="0" applyFont="1" applyBorder="1" applyAlignment="1" applyProtection="1">
      <alignment horizontal="justify" vertical="center" wrapText="1"/>
      <protection locked="0"/>
    </xf>
    <xf numFmtId="0" fontId="0" fillId="0" borderId="30" xfId="0" applyBorder="1" applyAlignment="1" applyProtection="1">
      <alignment horizontal="center" wrapText="1"/>
      <protection locked="0"/>
    </xf>
    <xf numFmtId="0" fontId="0" fillId="0" borderId="29" xfId="0" applyBorder="1" applyAlignment="1" applyProtection="1">
      <alignment horizontal="center" wrapText="1"/>
      <protection locked="0"/>
    </xf>
    <xf numFmtId="0" fontId="0" fillId="0" borderId="33" xfId="0" applyBorder="1" applyAlignment="1" applyProtection="1">
      <alignment horizontal="center" vertical="center" wrapText="1"/>
      <protection locked="0"/>
    </xf>
    <xf numFmtId="0" fontId="0" fillId="0" borderId="27" xfId="0" applyBorder="1" applyAlignment="1" applyProtection="1">
      <alignment horizontal="center" vertical="center" wrapText="1"/>
      <protection locked="0"/>
    </xf>
    <xf numFmtId="0" fontId="0" fillId="0" borderId="4" xfId="0" applyBorder="1" applyAlignment="1" applyProtection="1">
      <alignment horizontal="center" vertical="center"/>
      <protection locked="0"/>
    </xf>
    <xf numFmtId="0" fontId="0" fillId="0" borderId="30" xfId="0" applyBorder="1" applyAlignment="1" applyProtection="1">
      <alignment horizontal="center" vertical="center" wrapText="1"/>
      <protection locked="0"/>
    </xf>
    <xf numFmtId="0" fontId="0" fillId="0" borderId="29" xfId="0" applyBorder="1" applyAlignment="1" applyProtection="1">
      <alignment horizontal="center" vertical="center" wrapText="1"/>
      <protection locked="0"/>
    </xf>
    <xf numFmtId="0" fontId="0" fillId="0" borderId="33" xfId="0" applyBorder="1" applyAlignment="1" applyProtection="1">
      <alignment horizontal="center" wrapText="1"/>
      <protection locked="0"/>
    </xf>
    <xf numFmtId="0" fontId="0" fillId="0" borderId="27" xfId="0" applyBorder="1" applyAlignment="1" applyProtection="1">
      <alignment horizontal="center" wrapText="1"/>
      <protection locked="0"/>
    </xf>
    <xf numFmtId="0" fontId="0" fillId="0" borderId="4" xfId="0" applyBorder="1" applyAlignment="1" applyProtection="1">
      <alignment horizontal="center" wrapText="1"/>
      <protection locked="0"/>
    </xf>
    <xf numFmtId="0" fontId="0" fillId="0" borderId="2" xfId="0" applyBorder="1" applyAlignment="1" applyProtection="1">
      <alignment horizontal="center" wrapText="1"/>
      <protection locked="0"/>
    </xf>
    <xf numFmtId="0" fontId="0" fillId="0" borderId="1"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0" fillId="0" borderId="1" xfId="0" applyBorder="1" applyAlignment="1" applyProtection="1">
      <alignment horizontal="center" vertical="center" wrapText="1"/>
      <protection locked="0"/>
    </xf>
    <xf numFmtId="0" fontId="31" fillId="0" borderId="21" xfId="0" applyFont="1" applyBorder="1" applyAlignment="1" applyProtection="1">
      <alignment horizontal="center" vertical="center" wrapText="1"/>
      <protection locked="0"/>
    </xf>
    <xf numFmtId="0" fontId="31" fillId="0" borderId="21" xfId="0" applyFont="1" applyBorder="1" applyAlignment="1" applyProtection="1">
      <alignment horizontal="center" vertical="center"/>
      <protection locked="0"/>
    </xf>
    <xf numFmtId="0" fontId="31" fillId="0" borderId="30" xfId="0" applyFont="1" applyBorder="1" applyAlignment="1" applyProtection="1">
      <alignment horizontal="center" vertical="center"/>
      <protection locked="0"/>
    </xf>
    <xf numFmtId="16" fontId="0" fillId="0" borderId="30" xfId="0" applyNumberFormat="1" applyBorder="1" applyAlignment="1" applyProtection="1">
      <alignment horizontal="center" wrapText="1"/>
      <protection locked="0"/>
    </xf>
    <xf numFmtId="0" fontId="26" fillId="3" borderId="1" xfId="0" applyFont="1" applyFill="1" applyBorder="1" applyAlignment="1" applyProtection="1">
      <alignment horizontal="justify" vertical="center" wrapText="1"/>
      <protection locked="0"/>
    </xf>
    <xf numFmtId="0" fontId="19" fillId="3" borderId="1" xfId="0" applyFont="1" applyFill="1" applyBorder="1" applyAlignment="1" applyProtection="1">
      <alignment horizontal="justify" vertical="center" wrapText="1"/>
      <protection locked="0"/>
    </xf>
    <xf numFmtId="0" fontId="26" fillId="3" borderId="1" xfId="0" applyFont="1" applyFill="1" applyBorder="1" applyAlignment="1" applyProtection="1">
      <alignment horizontal="justify" vertical="center"/>
      <protection locked="0"/>
    </xf>
    <xf numFmtId="0" fontId="15" fillId="0" borderId="2" xfId="0" applyFont="1" applyBorder="1" applyAlignment="1" applyProtection="1">
      <alignment horizontal="center" vertical="center"/>
      <protection locked="0"/>
    </xf>
    <xf numFmtId="0" fontId="26" fillId="0" borderId="13" xfId="0" applyFont="1" applyFill="1" applyBorder="1" applyAlignment="1" applyProtection="1">
      <alignment horizontal="justify" vertical="center" wrapText="1"/>
      <protection locked="0"/>
    </xf>
    <xf numFmtId="0" fontId="26" fillId="0" borderId="12" xfId="0" applyFont="1" applyFill="1" applyBorder="1" applyAlignment="1" applyProtection="1">
      <alignment horizontal="justify" vertical="center" wrapText="1"/>
      <protection locked="0"/>
    </xf>
    <xf numFmtId="0" fontId="26" fillId="0" borderId="52" xfId="0" applyFont="1" applyFill="1" applyBorder="1" applyAlignment="1" applyProtection="1">
      <alignment horizontal="justify" vertical="center" wrapText="1"/>
      <protection locked="0"/>
    </xf>
    <xf numFmtId="0" fontId="26" fillId="0" borderId="13" xfId="0" applyFont="1" applyBorder="1" applyAlignment="1" applyProtection="1">
      <alignment horizontal="center" vertical="center" wrapText="1"/>
      <protection locked="0"/>
    </xf>
    <xf numFmtId="0" fontId="26" fillId="0" borderId="12" xfId="0" applyFont="1" applyBorder="1" applyAlignment="1" applyProtection="1">
      <alignment horizontal="center" vertical="center" wrapText="1"/>
      <protection locked="0"/>
    </xf>
    <xf numFmtId="0" fontId="26" fillId="0" borderId="52" xfId="0" applyFont="1" applyBorder="1" applyAlignment="1" applyProtection="1">
      <alignment horizontal="center" vertical="center" wrapText="1"/>
      <protection locked="0"/>
    </xf>
    <xf numFmtId="0" fontId="26" fillId="3" borderId="13" xfId="0" applyFont="1" applyFill="1" applyBorder="1" applyAlignment="1" applyProtection="1">
      <alignment horizontal="justify" vertical="center" wrapText="1"/>
      <protection locked="0"/>
    </xf>
    <xf numFmtId="0" fontId="26" fillId="3" borderId="12" xfId="0" applyFont="1" applyFill="1" applyBorder="1" applyAlignment="1" applyProtection="1">
      <alignment horizontal="justify" vertical="center" wrapText="1"/>
      <protection locked="0"/>
    </xf>
    <xf numFmtId="0" fontId="26" fillId="3" borderId="10" xfId="0" applyFont="1" applyFill="1" applyBorder="1" applyAlignment="1" applyProtection="1">
      <alignment horizontal="justify" vertical="center" wrapText="1"/>
      <protection locked="0"/>
    </xf>
    <xf numFmtId="14" fontId="26" fillId="3" borderId="1" xfId="0" applyNumberFormat="1" applyFont="1" applyFill="1" applyBorder="1" applyAlignment="1" applyProtection="1">
      <alignment horizontal="center" vertical="center"/>
      <protection locked="0"/>
    </xf>
    <xf numFmtId="0" fontId="26" fillId="3" borderId="1" xfId="0" applyFont="1" applyFill="1" applyBorder="1" applyAlignment="1" applyProtection="1">
      <alignment horizontal="center" vertical="center"/>
      <protection locked="0"/>
    </xf>
    <xf numFmtId="0" fontId="37" fillId="0" borderId="13" xfId="0" applyFont="1" applyFill="1" applyBorder="1" applyAlignment="1" applyProtection="1">
      <alignment horizontal="justify" vertical="center" wrapText="1"/>
      <protection locked="0"/>
    </xf>
    <xf numFmtId="0" fontId="37" fillId="0" borderId="12" xfId="0" applyFont="1" applyFill="1" applyBorder="1" applyAlignment="1" applyProtection="1">
      <alignment horizontal="justify" vertical="center" wrapText="1"/>
      <protection locked="0"/>
    </xf>
    <xf numFmtId="0" fontId="37" fillId="0" borderId="52" xfId="0" applyFont="1" applyFill="1" applyBorder="1" applyAlignment="1" applyProtection="1">
      <alignment horizontal="justify" vertical="center" wrapText="1"/>
      <protection locked="0"/>
    </xf>
    <xf numFmtId="0" fontId="26" fillId="0" borderId="65" xfId="0" applyFont="1" applyFill="1" applyBorder="1" applyAlignment="1" applyProtection="1">
      <alignment horizontal="justify" vertical="center" wrapText="1"/>
      <protection locked="0"/>
    </xf>
    <xf numFmtId="0" fontId="26" fillId="0" borderId="24" xfId="0" applyFont="1" applyFill="1" applyBorder="1" applyAlignment="1" applyProtection="1">
      <alignment horizontal="justify" vertical="center" wrapText="1"/>
      <protection locked="0"/>
    </xf>
    <xf numFmtId="0" fontId="26" fillId="0" borderId="23" xfId="0" applyFont="1" applyFill="1" applyBorder="1" applyAlignment="1" applyProtection="1">
      <alignment horizontal="justify" vertical="center" wrapText="1"/>
      <protection locked="0"/>
    </xf>
    <xf numFmtId="0" fontId="26" fillId="0" borderId="62" xfId="0" applyFont="1" applyFill="1" applyBorder="1" applyAlignment="1" applyProtection="1">
      <alignment horizontal="center" vertical="center" wrapText="1"/>
      <protection locked="0"/>
    </xf>
    <xf numFmtId="0" fontId="26" fillId="0" borderId="12" xfId="0" applyFont="1" applyFill="1" applyBorder="1" applyAlignment="1" applyProtection="1">
      <alignment horizontal="center" vertical="center" wrapText="1"/>
      <protection locked="0"/>
    </xf>
    <xf numFmtId="0" fontId="26" fillId="0" borderId="10" xfId="0" applyFont="1" applyFill="1" applyBorder="1" applyAlignment="1" applyProtection="1">
      <alignment horizontal="center" vertical="center" wrapText="1"/>
      <protection locked="0"/>
    </xf>
    <xf numFmtId="0" fontId="37" fillId="0" borderId="62" xfId="0" applyFont="1" applyFill="1" applyBorder="1" applyAlignment="1" applyProtection="1">
      <alignment horizontal="justify" vertical="center" wrapText="1"/>
      <protection locked="0"/>
    </xf>
    <xf numFmtId="0" fontId="37" fillId="0" borderId="10" xfId="0" applyFont="1" applyFill="1" applyBorder="1" applyAlignment="1" applyProtection="1">
      <alignment horizontal="justify" vertical="center" wrapText="1"/>
      <protection locked="0"/>
    </xf>
    <xf numFmtId="0" fontId="26" fillId="0" borderId="62" xfId="0" applyFont="1" applyFill="1" applyBorder="1" applyAlignment="1" applyProtection="1">
      <alignment horizontal="justify" vertical="center" wrapText="1"/>
      <protection locked="0"/>
    </xf>
    <xf numFmtId="0" fontId="26" fillId="0" borderId="10" xfId="0" applyFont="1" applyFill="1" applyBorder="1" applyAlignment="1" applyProtection="1">
      <alignment horizontal="justify" vertical="center" wrapText="1"/>
      <protection locked="0"/>
    </xf>
    <xf numFmtId="0" fontId="0" fillId="0" borderId="13" xfId="0" applyBorder="1" applyAlignment="1" applyProtection="1">
      <alignment horizontal="justify" vertical="center" wrapText="1"/>
      <protection locked="0"/>
    </xf>
    <xf numFmtId="0" fontId="0" fillId="0" borderId="12" xfId="0" applyBorder="1" applyAlignment="1" applyProtection="1">
      <alignment horizontal="justify" vertical="center" wrapText="1"/>
      <protection locked="0"/>
    </xf>
    <xf numFmtId="0" fontId="0" fillId="0" borderId="10" xfId="0" applyBorder="1" applyAlignment="1" applyProtection="1">
      <alignment horizontal="justify" vertical="center" wrapText="1"/>
      <protection locked="0"/>
    </xf>
    <xf numFmtId="0" fontId="33" fillId="0" borderId="4" xfId="0" applyFont="1" applyBorder="1" applyAlignment="1" applyProtection="1">
      <alignment horizontal="justify" vertical="top" wrapText="1"/>
      <protection locked="0"/>
    </xf>
    <xf numFmtId="0" fontId="33" fillId="0" borderId="2" xfId="0" applyFont="1" applyBorder="1" applyAlignment="1" applyProtection="1">
      <alignment horizontal="justify" vertical="top"/>
      <protection locked="0"/>
    </xf>
    <xf numFmtId="0" fontId="0" fillId="0" borderId="4" xfId="0" applyBorder="1" applyAlignment="1" applyProtection="1">
      <alignment horizontal="justify" vertical="top" wrapText="1"/>
      <protection locked="0"/>
    </xf>
    <xf numFmtId="0" fontId="0" fillId="0" borderId="2" xfId="0" applyBorder="1" applyAlignment="1" applyProtection="1">
      <alignment horizontal="justify" vertical="top" wrapText="1"/>
      <protection locked="0"/>
    </xf>
    <xf numFmtId="14" fontId="32" fillId="0" borderId="4" xfId="0" applyNumberFormat="1" applyFont="1" applyBorder="1" applyAlignment="1" applyProtection="1">
      <alignment horizontal="center" vertical="center"/>
      <protection locked="0"/>
    </xf>
    <xf numFmtId="0" fontId="32" fillId="0" borderId="2" xfId="0" applyFont="1" applyBorder="1" applyAlignment="1" applyProtection="1">
      <alignment horizontal="center" vertical="center"/>
      <protection locked="0"/>
    </xf>
    <xf numFmtId="0" fontId="31" fillId="0" borderId="17" xfId="0" applyFont="1" applyBorder="1" applyAlignment="1" applyProtection="1">
      <alignment horizontal="justify" vertical="center" wrapText="1"/>
      <protection locked="0"/>
    </xf>
    <xf numFmtId="0" fontId="31" fillId="0" borderId="17" xfId="0" applyFont="1" applyBorder="1" applyAlignment="1" applyProtection="1">
      <alignment horizontal="justify" vertical="center"/>
      <protection locked="0"/>
    </xf>
    <xf numFmtId="0" fontId="31" fillId="0" borderId="5" xfId="0" applyFont="1" applyBorder="1" applyAlignment="1" applyProtection="1">
      <alignment horizontal="justify" vertical="center"/>
      <protection locked="0"/>
    </xf>
    <xf numFmtId="0" fontId="31" fillId="0" borderId="13" xfId="0" applyFont="1" applyBorder="1" applyAlignment="1" applyProtection="1">
      <alignment horizontal="justify" vertical="center" wrapText="1"/>
      <protection locked="0"/>
    </xf>
    <xf numFmtId="0" fontId="31" fillId="0" borderId="13" xfId="0" applyFont="1" applyBorder="1" applyAlignment="1" applyProtection="1">
      <alignment horizontal="justify" vertical="center"/>
      <protection locked="0"/>
    </xf>
    <xf numFmtId="0" fontId="0" fillId="0" borderId="13" xfId="0" applyBorder="1" applyAlignment="1" applyProtection="1">
      <alignment horizontal="justify" vertical="top" wrapText="1"/>
      <protection locked="0"/>
    </xf>
    <xf numFmtId="0" fontId="0" fillId="0" borderId="12" xfId="0" applyBorder="1" applyAlignment="1" applyProtection="1">
      <alignment horizontal="justify" vertical="top" wrapText="1"/>
      <protection locked="0"/>
    </xf>
    <xf numFmtId="0" fontId="0" fillId="0" borderId="10" xfId="0" applyBorder="1" applyAlignment="1" applyProtection="1">
      <alignment horizontal="justify" vertical="top" wrapText="1"/>
      <protection locked="0"/>
    </xf>
    <xf numFmtId="0" fontId="0" fillId="0" borderId="12" xfId="0" applyBorder="1" applyAlignment="1" applyProtection="1">
      <alignment horizontal="justify" vertical="center"/>
      <protection locked="0"/>
    </xf>
    <xf numFmtId="0" fontId="0" fillId="0" borderId="10" xfId="0" applyBorder="1" applyAlignment="1" applyProtection="1">
      <alignment horizontal="justify" vertical="center"/>
      <protection locked="0"/>
    </xf>
    <xf numFmtId="0" fontId="32" fillId="0" borderId="4" xfId="0" applyFont="1" applyBorder="1" applyAlignment="1" applyProtection="1">
      <alignment horizontal="justify" vertical="top" wrapText="1"/>
      <protection locked="0"/>
    </xf>
    <xf numFmtId="0" fontId="32" fillId="0" borderId="2" xfId="0" applyFont="1" applyBorder="1" applyAlignment="1" applyProtection="1">
      <alignment horizontal="justify" vertical="top" wrapText="1"/>
      <protection locked="0"/>
    </xf>
    <xf numFmtId="14" fontId="0" fillId="0" borderId="4" xfId="0" applyNumberFormat="1" applyFont="1" applyBorder="1" applyAlignment="1" applyProtection="1">
      <alignment horizontal="center" vertical="center" wrapText="1"/>
      <protection locked="0"/>
    </xf>
    <xf numFmtId="0" fontId="0" fillId="0" borderId="2" xfId="0" applyFont="1" applyBorder="1" applyAlignment="1" applyProtection="1">
      <alignment horizontal="center" vertical="center" wrapText="1"/>
      <protection locked="0"/>
    </xf>
    <xf numFmtId="0" fontId="0" fillId="0" borderId="17" xfId="0" applyBorder="1" applyAlignment="1" applyProtection="1">
      <alignment horizontal="justify" vertical="top" wrapText="1"/>
      <protection locked="0"/>
    </xf>
    <xf numFmtId="0" fontId="0" fillId="0" borderId="17" xfId="0" applyBorder="1" applyAlignment="1" applyProtection="1">
      <alignment horizontal="justify" vertical="top"/>
      <protection locked="0"/>
    </xf>
    <xf numFmtId="0" fontId="0" fillId="0" borderId="5" xfId="0" applyBorder="1" applyAlignment="1" applyProtection="1">
      <alignment horizontal="justify" vertical="top"/>
      <protection locked="0"/>
    </xf>
    <xf numFmtId="0" fontId="0" fillId="3" borderId="4" xfId="0" applyFill="1" applyBorder="1" applyAlignment="1" applyProtection="1">
      <alignment horizontal="justify" vertical="top" wrapText="1"/>
      <protection locked="0"/>
    </xf>
    <xf numFmtId="0" fontId="0" fillId="3" borderId="2" xfId="0" applyFill="1" applyBorder="1" applyAlignment="1" applyProtection="1">
      <alignment horizontal="justify" vertical="top"/>
      <protection locked="0"/>
    </xf>
    <xf numFmtId="14" fontId="0" fillId="0" borderId="13" xfId="0" applyNumberFormat="1" applyBorder="1" applyAlignment="1" applyProtection="1">
      <alignment horizontal="center" vertical="center"/>
      <protection locked="0"/>
    </xf>
    <xf numFmtId="0" fontId="2" fillId="0" borderId="13" xfId="0" applyFont="1" applyFill="1" applyBorder="1" applyAlignment="1" applyProtection="1">
      <alignment horizontal="left" vertical="center" wrapText="1"/>
      <protection locked="0"/>
    </xf>
    <xf numFmtId="0" fontId="2" fillId="0" borderId="12" xfId="0" applyFont="1" applyFill="1" applyBorder="1" applyAlignment="1" applyProtection="1">
      <alignment horizontal="left" vertical="center" wrapText="1"/>
      <protection locked="0"/>
    </xf>
    <xf numFmtId="0" fontId="2" fillId="0" borderId="10" xfId="0" applyFont="1" applyFill="1" applyBorder="1" applyAlignment="1" applyProtection="1">
      <alignment horizontal="left" vertical="center" wrapText="1"/>
      <protection locked="0"/>
    </xf>
    <xf numFmtId="0" fontId="32" fillId="0" borderId="1" xfId="0" applyFont="1" applyBorder="1" applyAlignment="1" applyProtection="1">
      <alignment horizontal="center" vertical="center" wrapText="1"/>
      <protection locked="0"/>
    </xf>
    <xf numFmtId="0" fontId="32" fillId="0" borderId="1" xfId="0" applyFont="1" applyBorder="1" applyAlignment="1" applyProtection="1">
      <alignment horizontal="center" vertical="center"/>
      <protection locked="0"/>
    </xf>
    <xf numFmtId="0" fontId="32" fillId="0" borderId="13" xfId="0" applyFont="1" applyBorder="1" applyAlignment="1" applyProtection="1">
      <alignment horizontal="center" vertical="center"/>
      <protection locked="0"/>
    </xf>
    <xf numFmtId="0" fontId="15" fillId="0" borderId="2" xfId="0" applyFont="1" applyBorder="1" applyAlignment="1" applyProtection="1">
      <alignment horizontal="left" vertical="center"/>
      <protection locked="0"/>
    </xf>
    <xf numFmtId="0" fontId="9" fillId="0" borderId="52" xfId="0" applyFont="1" applyBorder="1" applyAlignment="1" applyProtection="1">
      <alignment horizontal="center" vertical="center" textRotation="90" wrapText="1"/>
      <protection locked="0"/>
    </xf>
    <xf numFmtId="0" fontId="9" fillId="0" borderId="13" xfId="0" applyFont="1" applyBorder="1" applyAlignment="1" applyProtection="1">
      <alignment horizontal="center" vertical="center" wrapText="1"/>
    </xf>
    <xf numFmtId="0" fontId="9" fillId="0" borderId="12" xfId="0" applyFont="1" applyBorder="1" applyAlignment="1" applyProtection="1">
      <alignment horizontal="center" vertical="center" wrapText="1"/>
    </xf>
    <xf numFmtId="0" fontId="9" fillId="0" borderId="10" xfId="0" applyFont="1" applyBorder="1" applyAlignment="1" applyProtection="1">
      <alignment horizontal="center" vertical="center" wrapText="1"/>
    </xf>
    <xf numFmtId="0" fontId="13" fillId="0" borderId="54" xfId="0" applyFont="1" applyFill="1" applyBorder="1" applyAlignment="1" applyProtection="1">
      <alignment horizontal="center" vertical="center"/>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2" fillId="0" borderId="13" xfId="0" applyFont="1" applyFill="1" applyBorder="1" applyAlignment="1" applyProtection="1">
      <alignment horizontal="center" vertical="center" wrapText="1"/>
      <protection locked="0"/>
    </xf>
    <xf numFmtId="0" fontId="2" fillId="0" borderId="12" xfId="0" applyFont="1" applyFill="1" applyBorder="1" applyAlignment="1" applyProtection="1">
      <alignment horizontal="center" vertical="center" wrapText="1"/>
      <protection locked="0"/>
    </xf>
    <xf numFmtId="0" fontId="2" fillId="0" borderId="10" xfId="0" applyFont="1" applyFill="1" applyBorder="1" applyAlignment="1" applyProtection="1">
      <alignment horizontal="center" vertical="center" wrapText="1"/>
      <protection locked="0"/>
    </xf>
    <xf numFmtId="0" fontId="0" fillId="0" borderId="1" xfId="0" applyFont="1" applyBorder="1" applyAlignment="1" applyProtection="1">
      <alignment horizontal="left" vertical="center" wrapText="1"/>
      <protection locked="0"/>
    </xf>
    <xf numFmtId="0" fontId="2" fillId="4" borderId="0" xfId="0" applyFont="1" applyFill="1" applyBorder="1" applyAlignment="1" applyProtection="1">
      <alignment horizontal="center" vertical="center"/>
    </xf>
    <xf numFmtId="0" fontId="2" fillId="4" borderId="6" xfId="0" applyFont="1" applyFill="1" applyBorder="1" applyAlignment="1" applyProtection="1">
      <alignment horizontal="center" vertical="center"/>
    </xf>
    <xf numFmtId="0" fontId="0" fillId="0" borderId="13" xfId="0" applyBorder="1" applyAlignment="1" applyProtection="1">
      <alignment horizontal="center" vertical="center"/>
    </xf>
    <xf numFmtId="0" fontId="33" fillId="0" borderId="1" xfId="0" applyFont="1" applyBorder="1" applyAlignment="1" applyProtection="1">
      <alignment horizontal="center"/>
      <protection locked="0"/>
    </xf>
    <xf numFmtId="0" fontId="45" fillId="0" borderId="1" xfId="0" applyFont="1" applyBorder="1" applyAlignment="1" applyProtection="1">
      <alignment horizontal="center" vertical="top"/>
    </xf>
    <xf numFmtId="0" fontId="11" fillId="0" borderId="1" xfId="0" applyFont="1" applyBorder="1" applyAlignment="1" applyProtection="1">
      <alignment horizontal="left" vertical="center"/>
    </xf>
    <xf numFmtId="0" fontId="0" fillId="0" borderId="1" xfId="0" applyBorder="1" applyAlignment="1" applyProtection="1">
      <alignment horizontal="center"/>
      <protection locked="0"/>
    </xf>
    <xf numFmtId="0" fontId="8" fillId="2" borderId="1" xfId="0" applyFont="1" applyFill="1" applyBorder="1" applyAlignment="1" applyProtection="1">
      <alignment horizontal="center" vertical="center" wrapText="1"/>
    </xf>
    <xf numFmtId="0" fontId="3" fillId="2" borderId="1" xfId="0" applyFont="1" applyFill="1" applyBorder="1" applyAlignment="1" applyProtection="1">
      <alignment vertical="center"/>
    </xf>
    <xf numFmtId="0" fontId="7" fillId="3" borderId="1" xfId="0" applyFont="1" applyFill="1" applyBorder="1" applyAlignment="1" applyProtection="1">
      <alignment horizontal="center" vertical="center"/>
    </xf>
    <xf numFmtId="0" fontId="7" fillId="3" borderId="3" xfId="0" applyFont="1" applyFill="1" applyBorder="1" applyAlignment="1" applyProtection="1">
      <alignment horizontal="center" vertical="center"/>
    </xf>
    <xf numFmtId="0" fontId="7" fillId="3" borderId="20" xfId="0" applyFont="1" applyFill="1" applyBorder="1" applyAlignment="1" applyProtection="1">
      <alignment horizontal="center" vertical="center"/>
    </xf>
    <xf numFmtId="0" fontId="7" fillId="3" borderId="17" xfId="0" applyFont="1" applyFill="1" applyBorder="1" applyAlignment="1" applyProtection="1">
      <alignment horizontal="center" vertical="center"/>
    </xf>
    <xf numFmtId="0" fontId="7" fillId="3" borderId="3" xfId="0" applyFont="1" applyFill="1" applyBorder="1" applyAlignment="1" applyProtection="1">
      <alignment horizontal="center" vertical="center" wrapText="1"/>
    </xf>
    <xf numFmtId="0" fontId="7" fillId="3" borderId="20" xfId="0" applyFont="1" applyFill="1" applyBorder="1" applyAlignment="1" applyProtection="1">
      <alignment horizontal="center" vertical="center" wrapText="1"/>
    </xf>
    <xf numFmtId="0" fontId="7" fillId="3" borderId="17" xfId="0" applyFont="1" applyFill="1" applyBorder="1" applyAlignment="1" applyProtection="1">
      <alignment horizontal="center" vertical="center" wrapText="1"/>
    </xf>
    <xf numFmtId="0" fontId="7" fillId="3" borderId="3" xfId="0" applyFont="1" applyFill="1" applyBorder="1" applyAlignment="1" applyProtection="1">
      <alignment horizontal="center" vertical="top" wrapText="1"/>
    </xf>
    <xf numFmtId="0" fontId="7" fillId="3" borderId="20" xfId="0" applyFont="1" applyFill="1" applyBorder="1" applyAlignment="1" applyProtection="1">
      <alignment horizontal="center" vertical="top" wrapText="1"/>
    </xf>
    <xf numFmtId="0" fontId="7" fillId="3" borderId="17" xfId="0" applyFont="1" applyFill="1" applyBorder="1" applyAlignment="1" applyProtection="1">
      <alignment horizontal="center" vertical="top" wrapText="1"/>
    </xf>
    <xf numFmtId="0" fontId="5" fillId="0" borderId="3" xfId="0" applyFont="1" applyBorder="1" applyAlignment="1" applyProtection="1">
      <alignment horizontal="center" vertical="top" wrapText="1"/>
      <protection locked="0"/>
    </xf>
    <xf numFmtId="0" fontId="5" fillId="0" borderId="20" xfId="0" applyFont="1" applyBorder="1" applyAlignment="1" applyProtection="1">
      <alignment horizontal="center" vertical="top" wrapText="1"/>
      <protection locked="0"/>
    </xf>
    <xf numFmtId="0" fontId="5" fillId="0" borderId="17" xfId="0" applyFont="1" applyBorder="1" applyAlignment="1" applyProtection="1">
      <alignment horizontal="center" vertical="top" wrapText="1"/>
      <protection locked="0"/>
    </xf>
    <xf numFmtId="0" fontId="0" fillId="0" borderId="25" xfId="0" applyBorder="1" applyAlignment="1" applyProtection="1">
      <alignment horizontal="center" vertical="center" wrapText="1"/>
      <protection locked="0"/>
    </xf>
    <xf numFmtId="0" fontId="0" fillId="0" borderId="24" xfId="0" applyBorder="1" applyAlignment="1" applyProtection="1">
      <alignment horizontal="center" vertical="center" wrapText="1"/>
      <protection locked="0"/>
    </xf>
    <xf numFmtId="0" fontId="0" fillId="0" borderId="23" xfId="0" applyBorder="1" applyAlignment="1" applyProtection="1">
      <alignment horizontal="center" vertical="center" wrapText="1"/>
      <protection locked="0"/>
    </xf>
    <xf numFmtId="0" fontId="0" fillId="0" borderId="25" xfId="0" applyBorder="1" applyAlignment="1" applyProtection="1">
      <alignment horizontal="left" vertical="center" wrapText="1"/>
      <protection locked="0"/>
    </xf>
    <xf numFmtId="0" fontId="0" fillId="0" borderId="24" xfId="0" applyBorder="1" applyAlignment="1" applyProtection="1">
      <alignment horizontal="left" vertical="center" wrapText="1"/>
      <protection locked="0"/>
    </xf>
    <xf numFmtId="0" fontId="0" fillId="0" borderId="23" xfId="0" applyBorder="1" applyAlignment="1" applyProtection="1">
      <alignment horizontal="left" vertical="center" wrapText="1"/>
      <protection locked="0"/>
    </xf>
    <xf numFmtId="0" fontId="15" fillId="0" borderId="25" xfId="0" applyFont="1" applyBorder="1" applyAlignment="1" applyProtection="1">
      <alignment horizontal="left" vertical="center" wrapText="1"/>
      <protection locked="0"/>
    </xf>
    <xf numFmtId="0" fontId="15" fillId="0" borderId="24" xfId="0" applyFont="1" applyBorder="1" applyAlignment="1" applyProtection="1">
      <alignment horizontal="left" vertical="center"/>
      <protection locked="0"/>
    </xf>
    <xf numFmtId="0" fontId="15" fillId="0" borderId="23" xfId="0" applyFont="1" applyBorder="1" applyAlignment="1" applyProtection="1">
      <alignment horizontal="left" vertical="center"/>
      <protection locked="0"/>
    </xf>
    <xf numFmtId="0" fontId="26" fillId="0" borderId="1" xfId="0" applyFont="1" applyBorder="1" applyAlignment="1" applyProtection="1">
      <alignment horizontal="justify" vertical="center" wrapText="1"/>
      <protection locked="0"/>
    </xf>
    <xf numFmtId="14" fontId="26" fillId="0" borderId="1" xfId="0" applyNumberFormat="1" applyFont="1" applyBorder="1" applyAlignment="1" applyProtection="1">
      <alignment horizontal="center" vertical="center" wrapText="1"/>
      <protection locked="0"/>
    </xf>
    <xf numFmtId="0" fontId="26" fillId="0" borderId="1" xfId="0" applyFont="1" applyBorder="1" applyAlignment="1" applyProtection="1">
      <alignment horizontal="center" vertical="center" wrapText="1"/>
      <protection locked="0"/>
    </xf>
    <xf numFmtId="0" fontId="26" fillId="0" borderId="1" xfId="0" applyFont="1" applyBorder="1" applyAlignment="1" applyProtection="1">
      <alignment horizontal="justify" vertical="center"/>
      <protection locked="0"/>
    </xf>
    <xf numFmtId="0" fontId="9" fillId="0" borderId="30" xfId="0" applyFont="1" applyBorder="1" applyAlignment="1" applyProtection="1">
      <alignment horizontal="center" vertical="center" textRotation="90" wrapText="1"/>
      <protection locked="0"/>
    </xf>
    <xf numFmtId="0" fontId="9" fillId="0" borderId="29" xfId="0" applyFont="1" applyBorder="1" applyAlignment="1" applyProtection="1">
      <alignment horizontal="center" vertical="center" textRotation="90" wrapText="1"/>
      <protection locked="0"/>
    </xf>
    <xf numFmtId="0" fontId="9" fillId="0" borderId="28" xfId="0" applyFont="1" applyBorder="1" applyAlignment="1" applyProtection="1">
      <alignment horizontal="center" vertical="center" textRotation="90" wrapText="1"/>
      <protection locked="0"/>
    </xf>
    <xf numFmtId="0" fontId="26" fillId="0" borderId="13" xfId="0" applyFont="1" applyBorder="1" applyAlignment="1" applyProtection="1">
      <alignment horizontal="justify" vertical="center" wrapText="1"/>
      <protection locked="0"/>
    </xf>
    <xf numFmtId="0" fontId="26" fillId="0" borderId="12" xfId="0" applyFont="1" applyBorder="1" applyAlignment="1" applyProtection="1">
      <alignment horizontal="justify" vertical="center" wrapText="1"/>
      <protection locked="0"/>
    </xf>
    <xf numFmtId="0" fontId="26" fillId="0" borderId="10" xfId="0" applyFont="1" applyBorder="1" applyAlignment="1" applyProtection="1">
      <alignment horizontal="justify" vertical="center" wrapText="1"/>
      <protection locked="0"/>
    </xf>
    <xf numFmtId="0" fontId="26" fillId="0" borderId="13" xfId="0" applyFont="1" applyBorder="1" applyAlignment="1" applyProtection="1">
      <alignment horizontal="center" vertical="center"/>
      <protection locked="0"/>
    </xf>
    <xf numFmtId="0" fontId="26" fillId="0" borderId="12" xfId="0" applyFont="1" applyBorder="1" applyAlignment="1" applyProtection="1">
      <alignment horizontal="center" vertical="center"/>
      <protection locked="0"/>
    </xf>
    <xf numFmtId="0" fontId="26" fillId="0" borderId="10" xfId="0" applyFont="1" applyBorder="1" applyAlignment="1" applyProtection="1">
      <alignment horizontal="center" vertical="center"/>
      <protection locked="0"/>
    </xf>
    <xf numFmtId="0" fontId="9" fillId="0" borderId="24" xfId="0" applyFont="1" applyFill="1" applyBorder="1" applyAlignment="1" applyProtection="1">
      <alignment horizontal="center" vertical="center" wrapText="1"/>
      <protection locked="0"/>
    </xf>
    <xf numFmtId="0" fontId="9" fillId="0" borderId="23" xfId="0" applyFont="1" applyFill="1" applyBorder="1" applyAlignment="1" applyProtection="1">
      <alignment horizontal="center" vertical="center" wrapText="1"/>
      <protection locked="0"/>
    </xf>
    <xf numFmtId="0" fontId="25" fillId="0" borderId="13" xfId="0" applyFont="1" applyBorder="1" applyAlignment="1" applyProtection="1">
      <alignment horizontal="center" vertical="center" wrapText="1"/>
      <protection locked="0"/>
    </xf>
    <xf numFmtId="0" fontId="25" fillId="0" borderId="12" xfId="0" applyFont="1" applyBorder="1" applyAlignment="1" applyProtection="1">
      <alignment horizontal="center" vertical="center" wrapText="1"/>
      <protection locked="0"/>
    </xf>
    <xf numFmtId="0" fontId="26" fillId="0" borderId="25" xfId="0" applyFont="1" applyBorder="1" applyAlignment="1" applyProtection="1">
      <alignment horizontal="justify" vertical="center" wrapText="1"/>
      <protection locked="0"/>
    </xf>
    <xf numFmtId="0" fontId="26" fillId="0" borderId="24" xfId="0" applyFont="1" applyBorder="1" applyAlignment="1" applyProtection="1">
      <alignment horizontal="justify" vertical="center" wrapText="1"/>
      <protection locked="0"/>
    </xf>
    <xf numFmtId="0" fontId="26" fillId="0" borderId="23" xfId="0" applyFont="1" applyBorder="1" applyAlignment="1" applyProtection="1">
      <alignment horizontal="justify" vertical="center" wrapText="1"/>
      <protection locked="0"/>
    </xf>
    <xf numFmtId="0" fontId="1" fillId="2" borderId="2" xfId="0" applyFont="1" applyFill="1" applyBorder="1" applyAlignment="1" applyProtection="1">
      <alignment horizontal="center" vertical="center"/>
    </xf>
    <xf numFmtId="0" fontId="1" fillId="2" borderId="0" xfId="0" applyFont="1" applyFill="1" applyBorder="1" applyAlignment="1" applyProtection="1">
      <alignment horizontal="center" vertical="center"/>
    </xf>
    <xf numFmtId="0" fontId="2" fillId="0" borderId="48" xfId="0" applyFont="1" applyBorder="1" applyAlignment="1" applyProtection="1">
      <alignment horizontal="center" vertical="center"/>
    </xf>
    <xf numFmtId="0" fontId="2" fillId="0" borderId="49" xfId="0" applyFont="1" applyBorder="1" applyAlignment="1" applyProtection="1">
      <alignment horizontal="center" vertical="center"/>
    </xf>
    <xf numFmtId="0" fontId="2" fillId="0" borderId="50" xfId="0" applyFont="1" applyBorder="1" applyAlignment="1" applyProtection="1">
      <alignment horizontal="center" vertical="center"/>
    </xf>
    <xf numFmtId="0" fontId="2" fillId="4" borderId="22" xfId="0" applyFont="1" applyFill="1" applyBorder="1" applyAlignment="1" applyProtection="1">
      <alignment horizontal="center" vertical="center" wrapText="1"/>
    </xf>
    <xf numFmtId="0" fontId="2" fillId="4" borderId="25"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xf>
    <xf numFmtId="0" fontId="2" fillId="4" borderId="13" xfId="0" applyFont="1" applyFill="1" applyBorder="1" applyAlignment="1" applyProtection="1">
      <alignment horizontal="center" vertical="center" wrapText="1"/>
    </xf>
    <xf numFmtId="0" fontId="2" fillId="4" borderId="12" xfId="0" applyFont="1" applyFill="1" applyBorder="1" applyAlignment="1" applyProtection="1">
      <alignment horizontal="center" vertical="center" wrapText="1"/>
    </xf>
    <xf numFmtId="0" fontId="2" fillId="4" borderId="10" xfId="0" applyFont="1" applyFill="1" applyBorder="1" applyAlignment="1" applyProtection="1">
      <alignment horizontal="center" vertical="center" wrapText="1"/>
    </xf>
    <xf numFmtId="0" fontId="2" fillId="4" borderId="21" xfId="0" applyFont="1" applyFill="1" applyBorder="1" applyAlignment="1" applyProtection="1">
      <alignment horizontal="center" vertical="center"/>
    </xf>
    <xf numFmtId="0" fontId="2" fillId="4" borderId="30" xfId="0" applyFont="1" applyFill="1" applyBorder="1" applyAlignment="1" applyProtection="1">
      <alignment horizontal="center" vertical="center"/>
    </xf>
    <xf numFmtId="0" fontId="2" fillId="0" borderId="22" xfId="0" applyFont="1" applyBorder="1" applyAlignment="1" applyProtection="1">
      <alignment horizontal="center"/>
    </xf>
    <xf numFmtId="0" fontId="2" fillId="0" borderId="1" xfId="0" applyFont="1" applyBorder="1" applyAlignment="1" applyProtection="1">
      <alignment horizontal="center"/>
    </xf>
    <xf numFmtId="0" fontId="13" fillId="4" borderId="13" xfId="0" applyFont="1" applyFill="1" applyBorder="1" applyAlignment="1" applyProtection="1">
      <alignment horizontal="center" vertical="center" wrapText="1"/>
    </xf>
    <xf numFmtId="0" fontId="13" fillId="4" borderId="12" xfId="0" applyFont="1" applyFill="1" applyBorder="1" applyAlignment="1" applyProtection="1">
      <alignment horizontal="center" vertical="center" wrapText="1"/>
    </xf>
    <xf numFmtId="0" fontId="13" fillId="4" borderId="10" xfId="0" applyFont="1" applyFill="1" applyBorder="1" applyAlignment="1" applyProtection="1">
      <alignment horizontal="center" vertical="center" wrapText="1"/>
    </xf>
    <xf numFmtId="0" fontId="23" fillId="3" borderId="4" xfId="0" applyFont="1" applyFill="1" applyBorder="1" applyAlignment="1" applyProtection="1">
      <alignment horizontal="center" vertical="center"/>
    </xf>
    <xf numFmtId="0" fontId="23" fillId="3" borderId="5" xfId="0" applyFont="1" applyFill="1" applyBorder="1" applyAlignment="1" applyProtection="1">
      <alignment horizontal="center" vertical="center"/>
    </xf>
    <xf numFmtId="0" fontId="2" fillId="0" borderId="3" xfId="0" applyFont="1" applyBorder="1" applyAlignment="1" applyProtection="1">
      <alignment horizontal="center"/>
    </xf>
    <xf numFmtId="0" fontId="2" fillId="0" borderId="20" xfId="0" applyFont="1" applyBorder="1" applyAlignment="1" applyProtection="1">
      <alignment horizontal="center"/>
    </xf>
    <xf numFmtId="0" fontId="2" fillId="0" borderId="26" xfId="0" applyFont="1" applyBorder="1" applyAlignment="1" applyProtection="1">
      <alignment horizontal="center"/>
    </xf>
    <xf numFmtId="0" fontId="2" fillId="0" borderId="45" xfId="0" applyFont="1" applyBorder="1" applyAlignment="1" applyProtection="1">
      <alignment horizontal="center" vertical="center" wrapText="1"/>
    </xf>
    <xf numFmtId="0" fontId="2" fillId="0" borderId="46" xfId="0" applyFont="1" applyBorder="1" applyAlignment="1" applyProtection="1">
      <alignment horizontal="center" vertical="center" wrapText="1"/>
    </xf>
    <xf numFmtId="0" fontId="2" fillId="0" borderId="47" xfId="0" applyFont="1" applyBorder="1" applyAlignment="1" applyProtection="1">
      <alignment horizontal="center" vertical="center" wrapText="1"/>
    </xf>
    <xf numFmtId="0" fontId="2" fillId="0" borderId="27"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43" xfId="0" applyFont="1" applyBorder="1" applyAlignment="1" applyProtection="1">
      <alignment horizontal="center" vertical="center" wrapText="1"/>
    </xf>
    <xf numFmtId="0" fontId="2" fillId="0" borderId="60"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31" xfId="0" applyFont="1" applyBorder="1" applyAlignment="1" applyProtection="1">
      <alignment horizontal="center" vertical="center" wrapText="1"/>
    </xf>
    <xf numFmtId="0" fontId="2" fillId="0" borderId="37" xfId="0" applyFont="1" applyBorder="1" applyAlignment="1" applyProtection="1">
      <alignment horizontal="center" vertical="center"/>
    </xf>
    <xf numFmtId="0" fontId="2" fillId="0" borderId="36" xfId="0" applyFont="1" applyBorder="1" applyAlignment="1" applyProtection="1">
      <alignment horizontal="center" vertical="center"/>
    </xf>
    <xf numFmtId="0" fontId="2" fillId="0" borderId="35" xfId="0" applyFont="1" applyBorder="1" applyAlignment="1" applyProtection="1">
      <alignment horizontal="center" vertical="center"/>
    </xf>
    <xf numFmtId="0" fontId="21" fillId="3" borderId="13" xfId="0" applyFont="1" applyFill="1" applyBorder="1" applyAlignment="1" applyProtection="1">
      <alignment horizontal="left" vertical="center"/>
      <protection locked="0"/>
    </xf>
    <xf numFmtId="0" fontId="22" fillId="0" borderId="13" xfId="0" applyFont="1" applyBorder="1" applyAlignment="1" applyProtection="1">
      <alignment horizontal="center" vertical="center"/>
      <protection locked="0"/>
    </xf>
    <xf numFmtId="0" fontId="26" fillId="0" borderId="10" xfId="0" applyFont="1" applyBorder="1" applyAlignment="1" applyProtection="1">
      <alignment horizontal="center" vertical="center" wrapText="1"/>
      <protection locked="0"/>
    </xf>
    <xf numFmtId="0" fontId="7" fillId="0" borderId="45" xfId="0" applyFont="1" applyBorder="1" applyAlignment="1" applyProtection="1">
      <alignment horizontal="center" vertical="center"/>
    </xf>
    <xf numFmtId="0" fontId="7" fillId="0" borderId="46" xfId="0" applyFont="1" applyBorder="1" applyAlignment="1" applyProtection="1">
      <alignment horizontal="center" vertical="center"/>
    </xf>
    <xf numFmtId="0" fontId="7" fillId="0" borderId="47" xfId="0" applyFont="1" applyBorder="1" applyAlignment="1" applyProtection="1">
      <alignment horizontal="center" vertical="center"/>
    </xf>
    <xf numFmtId="0" fontId="7" fillId="0" borderId="27" xfId="0" applyFont="1" applyBorder="1" applyAlignment="1" applyProtection="1">
      <alignment horizontal="center" vertical="center"/>
    </xf>
    <xf numFmtId="0" fontId="7" fillId="0" borderId="0" xfId="0" applyFont="1" applyBorder="1" applyAlignment="1" applyProtection="1">
      <alignment horizontal="center" vertical="center"/>
    </xf>
    <xf numFmtId="0" fontId="7" fillId="0" borderId="43" xfId="0" applyFont="1" applyBorder="1" applyAlignment="1" applyProtection="1">
      <alignment horizontal="center" vertical="center"/>
    </xf>
    <xf numFmtId="0" fontId="7" fillId="0" borderId="60" xfId="0" applyFont="1" applyBorder="1" applyAlignment="1" applyProtection="1">
      <alignment horizontal="center" vertical="center"/>
    </xf>
    <xf numFmtId="0" fontId="7" fillId="0" borderId="11" xfId="0" applyFont="1" applyBorder="1" applyAlignment="1" applyProtection="1">
      <alignment horizontal="center" vertical="center"/>
    </xf>
    <xf numFmtId="0" fontId="7" fillId="0" borderId="31" xfId="0" applyFont="1" applyBorder="1" applyAlignment="1" applyProtection="1">
      <alignment horizontal="center" vertical="center"/>
    </xf>
    <xf numFmtId="0" fontId="23" fillId="0" borderId="13" xfId="0" applyFont="1" applyBorder="1" applyAlignment="1" applyProtection="1">
      <alignment horizontal="center" vertical="center" wrapText="1"/>
      <protection locked="0"/>
    </xf>
    <xf numFmtId="0" fontId="23" fillId="0" borderId="12" xfId="0" applyFont="1" applyBorder="1" applyAlignment="1" applyProtection="1">
      <alignment horizontal="center" vertical="center" wrapText="1"/>
      <protection locked="0"/>
    </xf>
    <xf numFmtId="0" fontId="23" fillId="0" borderId="10" xfId="0" applyFont="1" applyBorder="1" applyAlignment="1" applyProtection="1">
      <alignment horizontal="center" vertical="center" wrapText="1"/>
      <protection locked="0"/>
    </xf>
    <xf numFmtId="0" fontId="25" fillId="0" borderId="4" xfId="0" applyFont="1" applyBorder="1" applyAlignment="1" applyProtection="1">
      <alignment horizontal="center" vertical="center" wrapText="1"/>
      <protection locked="0"/>
    </xf>
    <xf numFmtId="0" fontId="25" fillId="0" borderId="2" xfId="0" applyFont="1" applyBorder="1" applyAlignment="1" applyProtection="1">
      <alignment horizontal="center" vertical="center" wrapText="1"/>
      <protection locked="0"/>
    </xf>
    <xf numFmtId="0" fontId="26" fillId="0" borderId="13" xfId="0" applyFont="1" applyBorder="1" applyAlignment="1" applyProtection="1">
      <alignment horizontal="justify" vertical="center"/>
      <protection locked="0"/>
    </xf>
    <xf numFmtId="0" fontId="26" fillId="0" borderId="4" xfId="0" applyFont="1" applyBorder="1" applyAlignment="1" applyProtection="1">
      <alignment horizontal="center" vertical="center" wrapText="1"/>
      <protection locked="0"/>
    </xf>
    <xf numFmtId="0" fontId="26" fillId="0" borderId="2" xfId="0" applyFont="1" applyBorder="1" applyAlignment="1" applyProtection="1">
      <alignment horizontal="center" vertical="center" wrapText="1"/>
      <protection locked="0"/>
    </xf>
    <xf numFmtId="0" fontId="26" fillId="0" borderId="1" xfId="0" applyFont="1" applyBorder="1" applyAlignment="1" applyProtection="1">
      <alignment horizontal="center" vertical="center"/>
      <protection locked="0"/>
    </xf>
    <xf numFmtId="0" fontId="15" fillId="0" borderId="12" xfId="0" applyFont="1" applyBorder="1" applyAlignment="1" applyProtection="1">
      <alignment horizontal="center" vertical="center"/>
      <protection locked="0"/>
    </xf>
    <xf numFmtId="0" fontId="15" fillId="0" borderId="10" xfId="0" applyFont="1" applyBorder="1" applyAlignment="1" applyProtection="1">
      <alignment horizontal="center" vertical="center"/>
      <protection locked="0"/>
    </xf>
    <xf numFmtId="0" fontId="14" fillId="0" borderId="30" xfId="0" applyFont="1" applyBorder="1" applyAlignment="1" applyProtection="1">
      <alignment horizontal="center" vertical="center"/>
    </xf>
    <xf numFmtId="0" fontId="2" fillId="0" borderId="23" xfId="0" applyFont="1" applyBorder="1" applyAlignment="1" applyProtection="1">
      <alignment horizontal="center"/>
    </xf>
    <xf numFmtId="0" fontId="2" fillId="0" borderId="10" xfId="0" applyFont="1" applyBorder="1" applyAlignment="1" applyProtection="1">
      <alignment horizontal="center"/>
    </xf>
    <xf numFmtId="0" fontId="7" fillId="0" borderId="10" xfId="0" applyFont="1" applyBorder="1" applyAlignment="1" applyProtection="1">
      <alignment horizontal="center" vertical="center"/>
    </xf>
    <xf numFmtId="0" fontId="7" fillId="0" borderId="1" xfId="0" applyFont="1" applyBorder="1" applyAlignment="1" applyProtection="1">
      <alignment horizontal="center" vertical="center"/>
    </xf>
    <xf numFmtId="0" fontId="2" fillId="4" borderId="10" xfId="0" applyFont="1" applyFill="1" applyBorder="1" applyAlignment="1" applyProtection="1">
      <alignment horizontal="center" vertical="center"/>
    </xf>
    <xf numFmtId="0" fontId="2" fillId="4" borderId="1" xfId="0" applyFont="1" applyFill="1" applyBorder="1" applyAlignment="1" applyProtection="1">
      <alignment horizontal="center" vertical="center"/>
    </xf>
    <xf numFmtId="0" fontId="17" fillId="4" borderId="10" xfId="0" applyFont="1" applyFill="1" applyBorder="1" applyAlignment="1" applyProtection="1">
      <alignment horizontal="center" vertical="center"/>
    </xf>
    <xf numFmtId="0" fontId="17" fillId="4" borderId="1" xfId="0" applyFont="1" applyFill="1" applyBorder="1" applyAlignment="1" applyProtection="1">
      <alignment horizontal="center" vertical="center"/>
    </xf>
    <xf numFmtId="0" fontId="2" fillId="0" borderId="7"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31" xfId="0" applyFont="1" applyBorder="1" applyAlignment="1" applyProtection="1">
      <alignment horizontal="center" vertical="center"/>
    </xf>
    <xf numFmtId="0" fontId="15" fillId="0" borderId="4" xfId="0" applyFont="1" applyBorder="1" applyAlignment="1" applyProtection="1">
      <alignment horizontal="center" vertical="top" wrapText="1"/>
      <protection locked="0"/>
    </xf>
    <xf numFmtId="0" fontId="15" fillId="0" borderId="2" xfId="0" applyFont="1" applyBorder="1" applyAlignment="1" applyProtection="1">
      <alignment horizontal="center" vertical="top"/>
      <protection locked="0"/>
    </xf>
    <xf numFmtId="0" fontId="46" fillId="0" borderId="67" xfId="0" applyFont="1" applyBorder="1" applyAlignment="1" applyProtection="1">
      <alignment horizontal="center" vertical="center" wrapText="1"/>
      <protection locked="0"/>
    </xf>
    <xf numFmtId="0" fontId="46" fillId="0" borderId="2" xfId="0" applyFont="1" applyBorder="1" applyAlignment="1" applyProtection="1">
      <alignment horizontal="center" vertical="center" wrapText="1"/>
      <protection locked="0"/>
    </xf>
    <xf numFmtId="0" fontId="25" fillId="0" borderId="50" xfId="0" applyFont="1" applyBorder="1" applyAlignment="1" applyProtection="1">
      <alignment horizontal="center" vertical="center" wrapText="1"/>
    </xf>
    <xf numFmtId="0" fontId="25" fillId="0" borderId="21" xfId="0" applyFont="1" applyBorder="1" applyAlignment="1" applyProtection="1">
      <alignment horizontal="center" vertical="center" wrapText="1"/>
    </xf>
    <xf numFmtId="0" fontId="21" fillId="0" borderId="1" xfId="0" applyFont="1" applyFill="1" applyBorder="1" applyAlignment="1" applyProtection="1">
      <alignment horizontal="justify" vertical="center" wrapText="1"/>
      <protection locked="0"/>
    </xf>
    <xf numFmtId="0" fontId="21" fillId="0" borderId="1" xfId="0" applyFont="1" applyFill="1" applyBorder="1" applyAlignment="1" applyProtection="1">
      <alignment horizontal="center" vertical="center" wrapText="1"/>
      <protection locked="0"/>
    </xf>
    <xf numFmtId="0" fontId="37" fillId="0" borderId="1" xfId="0" applyFont="1" applyBorder="1" applyAlignment="1" applyProtection="1">
      <alignment horizontal="justify" vertical="center" wrapText="1"/>
      <protection locked="0"/>
    </xf>
    <xf numFmtId="0" fontId="37" fillId="0" borderId="1" xfId="0" applyFont="1" applyBorder="1" applyAlignment="1" applyProtection="1">
      <alignment horizontal="justify" vertical="center"/>
      <protection locked="0"/>
    </xf>
    <xf numFmtId="14" fontId="26" fillId="0" borderId="1" xfId="0" applyNumberFormat="1" applyFont="1" applyBorder="1" applyAlignment="1" applyProtection="1">
      <alignment horizontal="center" vertical="center"/>
      <protection locked="0"/>
    </xf>
    <xf numFmtId="0" fontId="23" fillId="0" borderId="1" xfId="0" applyFont="1" applyBorder="1" applyAlignment="1" applyProtection="1">
      <alignment horizontal="justify" vertical="center" wrapText="1"/>
      <protection locked="0"/>
    </xf>
    <xf numFmtId="0" fontId="5" fillId="0" borderId="24" xfId="0" applyFont="1" applyBorder="1" applyAlignment="1" applyProtection="1">
      <alignment horizontal="center" vertical="top" wrapText="1"/>
      <protection locked="0"/>
    </xf>
    <xf numFmtId="0" fontId="5" fillId="0" borderId="66" xfId="0" applyFont="1" applyBorder="1" applyAlignment="1" applyProtection="1">
      <alignment horizontal="center" vertical="top" wrapText="1"/>
      <protection locked="0"/>
    </xf>
    <xf numFmtId="0" fontId="5" fillId="0" borderId="52" xfId="0" applyFont="1" applyFill="1" applyBorder="1" applyAlignment="1" applyProtection="1">
      <alignment horizontal="center" vertical="center" wrapText="1"/>
      <protection locked="0"/>
    </xf>
    <xf numFmtId="0" fontId="18" fillId="0" borderId="1" xfId="0" applyFont="1" applyBorder="1" applyAlignment="1" applyProtection="1">
      <alignment horizontal="center" vertical="center"/>
    </xf>
    <xf numFmtId="0" fontId="18" fillId="0" borderId="1" xfId="0" applyFont="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0" fillId="0" borderId="12" xfId="0" applyBorder="1" applyAlignment="1" applyProtection="1">
      <alignment horizontal="center" vertical="center" wrapText="1"/>
    </xf>
    <xf numFmtId="0" fontId="0" fillId="0" borderId="10" xfId="0" applyBorder="1" applyAlignment="1" applyProtection="1">
      <alignment horizontal="center" vertical="center" wrapText="1"/>
    </xf>
    <xf numFmtId="0" fontId="46" fillId="0" borderId="1" xfId="0" applyFont="1" applyBorder="1" applyAlignment="1" applyProtection="1">
      <alignment horizontal="center" vertical="center" wrapText="1"/>
      <protection locked="0"/>
    </xf>
    <xf numFmtId="0" fontId="46" fillId="0" borderId="53" xfId="0" applyFont="1" applyBorder="1" applyAlignment="1" applyProtection="1">
      <alignment horizontal="center" vertical="center" wrapText="1"/>
      <protection locked="0"/>
    </xf>
    <xf numFmtId="14" fontId="46" fillId="0" borderId="4" xfId="0" applyNumberFormat="1" applyFont="1" applyBorder="1" applyAlignment="1" applyProtection="1">
      <alignment horizontal="center" vertical="center"/>
      <protection locked="0"/>
    </xf>
    <xf numFmtId="0" fontId="46" fillId="0" borderId="2" xfId="0" applyFont="1" applyBorder="1" applyAlignment="1" applyProtection="1">
      <alignment horizontal="center" vertical="center"/>
      <protection locked="0"/>
    </xf>
    <xf numFmtId="0" fontId="46" fillId="0" borderId="56" xfId="0" applyFont="1" applyBorder="1" applyAlignment="1" applyProtection="1">
      <alignment horizontal="center" vertical="center"/>
      <protection locked="0"/>
    </xf>
    <xf numFmtId="0" fontId="25" fillId="0" borderId="1" xfId="0" applyFont="1" applyBorder="1" applyAlignment="1" applyProtection="1">
      <alignment horizontal="justify" vertical="center" wrapText="1"/>
      <protection locked="0"/>
    </xf>
    <xf numFmtId="0" fontId="25" fillId="0" borderId="1" xfId="0" applyFont="1" applyBorder="1" applyAlignment="1" applyProtection="1">
      <alignment horizontal="justify" vertical="center"/>
      <protection locked="0"/>
    </xf>
    <xf numFmtId="0" fontId="25" fillId="0" borderId="53" xfId="0" applyFont="1" applyBorder="1" applyAlignment="1" applyProtection="1">
      <alignment horizontal="justify" vertical="center"/>
      <protection locked="0"/>
    </xf>
    <xf numFmtId="0" fontId="25" fillId="0" borderId="49" xfId="0" applyFont="1" applyBorder="1" applyAlignment="1" applyProtection="1">
      <alignment horizontal="justify" vertical="center" wrapText="1"/>
      <protection locked="0"/>
    </xf>
    <xf numFmtId="0" fontId="46" fillId="0" borderId="49" xfId="0" applyFont="1" applyBorder="1" applyAlignment="1" applyProtection="1">
      <alignment horizontal="center" vertical="center" wrapText="1"/>
      <protection locked="0"/>
    </xf>
    <xf numFmtId="0" fontId="46" fillId="0" borderId="13" xfId="0" applyFont="1" applyBorder="1" applyAlignment="1" applyProtection="1">
      <alignment horizontal="center" vertical="center" wrapText="1"/>
      <protection locked="0"/>
    </xf>
    <xf numFmtId="14" fontId="46" fillId="0" borderId="67" xfId="0" applyNumberFormat="1" applyFont="1" applyBorder="1" applyAlignment="1" applyProtection="1">
      <alignment horizontal="center" vertical="center"/>
      <protection locked="0"/>
    </xf>
    <xf numFmtId="0" fontId="5" fillId="0" borderId="5"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32" fillId="0" borderId="1" xfId="0" applyFont="1" applyBorder="1" applyAlignment="1" applyProtection="1">
      <alignment horizontal="left" vertical="center" wrapText="1"/>
      <protection locked="0"/>
    </xf>
    <xf numFmtId="0" fontId="32" fillId="0" borderId="1" xfId="0" applyFont="1" applyBorder="1" applyAlignment="1" applyProtection="1">
      <alignment horizontal="left" vertical="center"/>
      <protection locked="0"/>
    </xf>
    <xf numFmtId="0" fontId="32" fillId="0" borderId="13" xfId="0" applyFont="1" applyBorder="1" applyAlignment="1" applyProtection="1">
      <alignment horizontal="left" vertical="center"/>
      <protection locked="0"/>
    </xf>
    <xf numFmtId="0" fontId="32" fillId="0" borderId="21" xfId="0" applyFont="1" applyBorder="1" applyAlignment="1" applyProtection="1">
      <alignment horizontal="center" vertical="center" wrapText="1"/>
      <protection locked="0"/>
    </xf>
    <xf numFmtId="0" fontId="32" fillId="0" borderId="21" xfId="0" applyFont="1" applyBorder="1" applyAlignment="1" applyProtection="1">
      <alignment horizontal="center" vertical="center"/>
      <protection locked="0"/>
    </xf>
    <xf numFmtId="0" fontId="32" fillId="0" borderId="30" xfId="0" applyFont="1" applyBorder="1" applyAlignment="1" applyProtection="1">
      <alignment horizontal="center" vertical="center"/>
      <protection locked="0"/>
    </xf>
    <xf numFmtId="0" fontId="21" fillId="0" borderId="13" xfId="0" applyFont="1" applyFill="1" applyBorder="1" applyAlignment="1" applyProtection="1">
      <alignment horizontal="center" vertical="center" wrapText="1"/>
      <protection locked="0"/>
    </xf>
    <xf numFmtId="0" fontId="21" fillId="0" borderId="12" xfId="0" applyFont="1" applyFill="1" applyBorder="1" applyAlignment="1" applyProtection="1">
      <alignment horizontal="center" vertical="center" wrapText="1"/>
      <protection locked="0"/>
    </xf>
    <xf numFmtId="0" fontId="21" fillId="0" borderId="10" xfId="0" applyFont="1" applyFill="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2" xfId="0" applyFont="1" applyBorder="1" applyAlignment="1" applyProtection="1">
      <alignment horizontal="center" vertical="center"/>
      <protection locked="0"/>
    </xf>
    <xf numFmtId="0" fontId="32" fillId="0" borderId="33" xfId="0" applyFont="1" applyBorder="1" applyAlignment="1" applyProtection="1">
      <alignment horizontal="center" vertical="center" wrapText="1"/>
      <protection locked="0"/>
    </xf>
    <xf numFmtId="0" fontId="32" fillId="0" borderId="27" xfId="0" applyFont="1" applyBorder="1" applyAlignment="1" applyProtection="1">
      <alignment horizontal="center" vertical="center" wrapText="1"/>
      <protection locked="0"/>
    </xf>
    <xf numFmtId="0" fontId="32" fillId="0" borderId="4" xfId="0" applyFont="1" applyBorder="1" applyAlignment="1" applyProtection="1">
      <alignment horizontal="center" vertical="center" wrapText="1"/>
      <protection locked="0"/>
    </xf>
    <xf numFmtId="0" fontId="32" fillId="0" borderId="2" xfId="0" applyFont="1" applyBorder="1" applyAlignment="1" applyProtection="1">
      <alignment horizontal="center" vertical="center" wrapText="1"/>
      <protection locked="0"/>
    </xf>
    <xf numFmtId="0" fontId="32" fillId="0" borderId="30" xfId="0" applyFont="1" applyBorder="1" applyAlignment="1" applyProtection="1">
      <alignment horizontal="center" vertical="center" wrapText="1"/>
      <protection locked="0"/>
    </xf>
    <xf numFmtId="0" fontId="32" fillId="0" borderId="29" xfId="0" applyFont="1" applyBorder="1" applyAlignment="1" applyProtection="1">
      <alignment horizontal="center" vertical="center" wrapText="1"/>
      <protection locked="0"/>
    </xf>
    <xf numFmtId="14" fontId="0" fillId="0" borderId="33" xfId="0" applyNumberFormat="1"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32" fillId="0" borderId="4" xfId="0" applyFont="1" applyBorder="1" applyAlignment="1" applyProtection="1">
      <alignment horizontal="center" wrapText="1"/>
      <protection locked="0"/>
    </xf>
    <xf numFmtId="0" fontId="32" fillId="0" borderId="2" xfId="0" applyFont="1" applyBorder="1" applyAlignment="1" applyProtection="1">
      <alignment horizontal="center"/>
      <protection locked="0"/>
    </xf>
    <xf numFmtId="0" fontId="5" fillId="0" borderId="1" xfId="0" applyFont="1" applyFill="1" applyBorder="1" applyAlignment="1" applyProtection="1">
      <alignment horizontal="center" vertical="center" wrapText="1"/>
      <protection locked="0"/>
    </xf>
    <xf numFmtId="0" fontId="0" fillId="0" borderId="13" xfId="0" applyFont="1" applyBorder="1" applyAlignment="1" applyProtection="1">
      <alignment horizontal="center" vertical="center" wrapText="1"/>
      <protection locked="0"/>
    </xf>
    <xf numFmtId="0" fontId="0" fillId="0" borderId="12" xfId="0" applyFont="1" applyBorder="1" applyAlignment="1" applyProtection="1">
      <alignment horizontal="center" vertical="center" wrapText="1"/>
      <protection locked="0"/>
    </xf>
    <xf numFmtId="0" fontId="0" fillId="0" borderId="10" xfId="0" applyFont="1" applyBorder="1" applyAlignment="1" applyProtection="1">
      <alignment horizontal="center" vertical="center" wrapText="1"/>
      <protection locked="0"/>
    </xf>
    <xf numFmtId="0" fontId="19" fillId="0" borderId="4" xfId="0" applyFont="1" applyBorder="1" applyAlignment="1" applyProtection="1">
      <alignment horizontal="center" vertical="center" wrapText="1"/>
      <protection locked="0"/>
    </xf>
    <xf numFmtId="0" fontId="19" fillId="0" borderId="2" xfId="0" applyFont="1" applyBorder="1" applyAlignment="1" applyProtection="1">
      <alignment horizontal="center" vertical="center" wrapText="1"/>
      <protection locked="0"/>
    </xf>
    <xf numFmtId="49" fontId="0" fillId="0" borderId="13" xfId="0" applyNumberFormat="1" applyBorder="1" applyAlignment="1" applyProtection="1">
      <alignment horizontal="center" vertical="center" wrapText="1"/>
      <protection locked="0"/>
    </xf>
    <xf numFmtId="49" fontId="0" fillId="0" borderId="12" xfId="0" applyNumberFormat="1" applyBorder="1" applyAlignment="1" applyProtection="1">
      <alignment horizontal="center" vertical="center" wrapText="1"/>
      <protection locked="0"/>
    </xf>
    <xf numFmtId="49" fontId="0" fillId="0" borderId="10" xfId="0" applyNumberFormat="1" applyBorder="1" applyAlignment="1" applyProtection="1">
      <alignment horizontal="center" vertical="center" wrapText="1"/>
      <protection locked="0"/>
    </xf>
    <xf numFmtId="9" fontId="0" fillId="0" borderId="30" xfId="0" applyNumberFormat="1" applyBorder="1" applyAlignment="1" applyProtection="1">
      <alignment horizontal="center" vertical="center" wrapText="1"/>
      <protection locked="0"/>
    </xf>
    <xf numFmtId="0" fontId="0" fillId="0" borderId="29" xfId="0" applyBorder="1" applyAlignment="1" applyProtection="1">
      <alignment horizontal="center" vertical="center"/>
      <protection locked="0"/>
    </xf>
    <xf numFmtId="0" fontId="46" fillId="0" borderId="4" xfId="0" applyFont="1" applyBorder="1" applyAlignment="1" applyProtection="1">
      <alignment horizontal="center" vertical="center" wrapText="1"/>
      <protection locked="0"/>
    </xf>
    <xf numFmtId="0" fontId="46" fillId="0" borderId="56" xfId="0" applyFont="1" applyBorder="1" applyAlignment="1" applyProtection="1">
      <alignment horizontal="center" vertical="center" wrapText="1"/>
      <protection locked="0"/>
    </xf>
    <xf numFmtId="0" fontId="25" fillId="0" borderId="54" xfId="0" applyFont="1" applyBorder="1" applyAlignment="1" applyProtection="1">
      <alignment horizontal="center" vertical="center" wrapText="1"/>
    </xf>
    <xf numFmtId="0" fontId="9" fillId="0" borderId="17" xfId="0" applyFont="1" applyFill="1" applyBorder="1" applyAlignment="1" applyProtection="1">
      <alignment horizontal="center" vertical="center" wrapText="1"/>
      <protection locked="0"/>
    </xf>
    <xf numFmtId="0" fontId="9" fillId="0" borderId="68" xfId="0" applyFont="1" applyFill="1" applyBorder="1" applyAlignment="1" applyProtection="1">
      <alignment horizontal="center" vertical="center" wrapText="1"/>
      <protection locked="0"/>
    </xf>
    <xf numFmtId="0" fontId="47" fillId="0" borderId="4" xfId="0" applyFont="1" applyBorder="1" applyAlignment="1" applyProtection="1">
      <alignment horizontal="center" vertical="center" wrapText="1"/>
      <protection locked="0"/>
    </xf>
    <xf numFmtId="0" fontId="47" fillId="0" borderId="2" xfId="0" applyFont="1" applyBorder="1" applyAlignment="1" applyProtection="1">
      <alignment horizontal="center" vertical="center"/>
      <protection locked="0"/>
    </xf>
    <xf numFmtId="0" fontId="48" fillId="0" borderId="4" xfId="0" applyFont="1" applyBorder="1" applyAlignment="1" applyProtection="1">
      <alignment horizontal="center" vertical="center" wrapText="1"/>
      <protection locked="0"/>
    </xf>
    <xf numFmtId="0" fontId="48" fillId="0" borderId="2" xfId="0" applyFont="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0" fillId="0" borderId="1" xfId="0" applyFont="1" applyBorder="1" applyAlignment="1" applyProtection="1">
      <alignment horizontal="center" vertical="center" wrapText="1"/>
      <protection locked="0"/>
    </xf>
    <xf numFmtId="0" fontId="26" fillId="0" borderId="3" xfId="0" applyFont="1" applyBorder="1" applyAlignment="1">
      <alignment horizontal="left" vertical="top" wrapText="1"/>
    </xf>
    <xf numFmtId="0" fontId="26" fillId="0" borderId="26" xfId="0" applyFont="1" applyBorder="1" applyAlignment="1">
      <alignment horizontal="left" vertical="top" wrapText="1"/>
    </xf>
    <xf numFmtId="0" fontId="23" fillId="0" borderId="25" xfId="0" applyFont="1" applyBorder="1" applyAlignment="1">
      <alignment horizontal="center" vertical="center" wrapText="1"/>
    </xf>
    <xf numFmtId="0" fontId="23" fillId="0" borderId="24" xfId="0" applyFont="1" applyBorder="1" applyAlignment="1">
      <alignment horizontal="center" vertical="center" wrapText="1"/>
    </xf>
    <xf numFmtId="0" fontId="26" fillId="0" borderId="3" xfId="0" applyFont="1" applyBorder="1" applyAlignment="1">
      <alignment horizontal="left" vertical="top"/>
    </xf>
    <xf numFmtId="0" fontId="26" fillId="0" borderId="26" xfId="0" applyFont="1" applyBorder="1" applyAlignment="1">
      <alignment horizontal="left" vertical="top"/>
    </xf>
    <xf numFmtId="0" fontId="26" fillId="0" borderId="1" xfId="0" applyFont="1" applyBorder="1" applyAlignment="1">
      <alignment horizontal="left" vertical="top" wrapText="1"/>
    </xf>
    <xf numFmtId="0" fontId="26" fillId="0" borderId="1" xfId="0" applyFont="1" applyBorder="1" applyAlignment="1">
      <alignment horizontal="left" wrapText="1"/>
    </xf>
    <xf numFmtId="0" fontId="26" fillId="0" borderId="21" xfId="0" applyFont="1" applyBorder="1" applyAlignment="1">
      <alignment horizontal="left" wrapText="1"/>
    </xf>
    <xf numFmtId="0" fontId="26" fillId="0" borderId="21" xfId="0" applyFont="1" applyBorder="1" applyAlignment="1">
      <alignment horizontal="left" vertical="top" wrapText="1"/>
    </xf>
    <xf numFmtId="0" fontId="27" fillId="0" borderId="37" xfId="0" applyFont="1" applyBorder="1" applyAlignment="1">
      <alignment horizontal="center" wrapText="1"/>
    </xf>
    <xf numFmtId="0" fontId="27" fillId="0" borderId="36" xfId="0" applyFont="1" applyBorder="1" applyAlignment="1">
      <alignment horizontal="center" wrapText="1"/>
    </xf>
    <xf numFmtId="0" fontId="28" fillId="0" borderId="35" xfId="0" applyFont="1" applyBorder="1" applyAlignment="1">
      <alignment horizontal="center" wrapText="1"/>
    </xf>
    <xf numFmtId="0" fontId="27" fillId="0" borderId="34"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26" xfId="0" applyFont="1" applyBorder="1" applyAlignment="1">
      <alignment horizontal="center" vertical="center" wrapText="1"/>
    </xf>
    <xf numFmtId="0" fontId="23" fillId="0" borderId="25" xfId="0" applyFont="1" applyBorder="1" applyAlignment="1">
      <alignment horizontal="left" vertical="center" wrapText="1"/>
    </xf>
    <xf numFmtId="0" fontId="23" fillId="0" borderId="23" xfId="0" applyFont="1" applyBorder="1" applyAlignment="1">
      <alignment horizontal="left" vertical="center" wrapText="1"/>
    </xf>
    <xf numFmtId="0" fontId="26" fillId="0" borderId="4" xfId="0" applyFont="1" applyBorder="1" applyAlignment="1">
      <alignment horizontal="left" vertical="top" wrapText="1"/>
    </xf>
    <xf numFmtId="0" fontId="26" fillId="0" borderId="32" xfId="0" applyFont="1" applyBorder="1" applyAlignment="1">
      <alignment horizontal="left" vertical="top" wrapText="1"/>
    </xf>
    <xf numFmtId="0" fontId="26" fillId="0" borderId="7" xfId="0" applyFont="1" applyBorder="1" applyAlignment="1">
      <alignment horizontal="left" vertical="top" wrapText="1"/>
    </xf>
    <xf numFmtId="0" fontId="26" fillId="0" borderId="31" xfId="0" applyFont="1" applyBorder="1" applyAlignment="1">
      <alignment horizontal="left" vertical="top" wrapText="1"/>
    </xf>
    <xf numFmtId="0" fontId="26" fillId="0" borderId="30" xfId="0" applyFont="1" applyBorder="1" applyAlignment="1">
      <alignment horizontal="left" vertical="top" wrapText="1"/>
    </xf>
    <xf numFmtId="0" fontId="26" fillId="0" borderId="29" xfId="0" applyFont="1" applyBorder="1" applyAlignment="1">
      <alignment horizontal="left" vertical="top" wrapText="1"/>
    </xf>
    <xf numFmtId="0" fontId="26" fillId="0" borderId="28" xfId="0" applyFont="1" applyBorder="1" applyAlignment="1">
      <alignment horizontal="left" vertical="top" wrapText="1"/>
    </xf>
    <xf numFmtId="0" fontId="21" fillId="0" borderId="13"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0"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24" xfId="0" applyFont="1" applyBorder="1" applyAlignment="1">
      <alignment horizontal="left" vertical="center" wrapText="1"/>
    </xf>
    <xf numFmtId="0" fontId="29" fillId="5" borderId="1" xfId="0" applyFont="1" applyFill="1" applyBorder="1" applyAlignment="1">
      <alignment horizontal="justify" vertical="top" wrapText="1"/>
    </xf>
    <xf numFmtId="0" fontId="23" fillId="5" borderId="38" xfId="0" applyFont="1" applyFill="1" applyBorder="1" applyAlignment="1">
      <alignment horizontal="center" vertical="center" wrapText="1"/>
    </xf>
    <xf numFmtId="0" fontId="23" fillId="5" borderId="39" xfId="0" applyFont="1" applyFill="1" applyBorder="1" applyAlignment="1">
      <alignment horizontal="center" vertical="center" wrapText="1"/>
    </xf>
    <xf numFmtId="0" fontId="23" fillId="5" borderId="40" xfId="0" applyFont="1" applyFill="1" applyBorder="1" applyAlignment="1">
      <alignment horizontal="center" vertical="center" wrapText="1"/>
    </xf>
    <xf numFmtId="0" fontId="23" fillId="5" borderId="44" xfId="0" applyFont="1" applyFill="1" applyBorder="1" applyAlignment="1">
      <alignment horizontal="justify" vertical="center" wrapText="1"/>
    </xf>
    <xf numFmtId="0" fontId="23" fillId="5" borderId="41" xfId="0" applyFont="1" applyFill="1" applyBorder="1" applyAlignment="1">
      <alignment horizontal="justify" vertical="center" wrapText="1"/>
    </xf>
    <xf numFmtId="0" fontId="23" fillId="5" borderId="38" xfId="0" applyFont="1" applyFill="1" applyBorder="1" applyAlignment="1">
      <alignment horizontal="justify" vertical="center" wrapText="1"/>
    </xf>
    <xf numFmtId="0" fontId="23" fillId="5" borderId="40" xfId="0" applyFont="1" applyFill="1" applyBorder="1" applyAlignment="1">
      <alignment horizontal="justify" vertical="center" wrapText="1"/>
    </xf>
    <xf numFmtId="0" fontId="23" fillId="5" borderId="45" xfId="0" applyFont="1" applyFill="1" applyBorder="1" applyAlignment="1">
      <alignment horizontal="justify" vertical="center" wrapText="1"/>
    </xf>
    <xf numFmtId="0" fontId="23" fillId="5" borderId="46" xfId="0" applyFont="1" applyFill="1" applyBorder="1" applyAlignment="1">
      <alignment horizontal="justify" vertical="center" wrapText="1"/>
    </xf>
    <xf numFmtId="0" fontId="23" fillId="5" borderId="47" xfId="0" applyFont="1" applyFill="1" applyBorder="1" applyAlignment="1">
      <alignment horizontal="justify" vertical="center" wrapText="1"/>
    </xf>
    <xf numFmtId="0" fontId="29" fillId="5" borderId="1" xfId="0" applyFont="1" applyFill="1" applyBorder="1" applyAlignment="1">
      <alignment horizontal="left" vertical="center" wrapText="1"/>
    </xf>
  </cellXfs>
  <cellStyles count="1">
    <cellStyle name="Normal" xfId="0" builtinId="0"/>
  </cellStyles>
  <dxfs count="284">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s>
  <tableStyles count="0" defaultTableStyle="TableStyleMedium2" defaultPivotStyle="PivotStyleLight16"/>
  <colors>
    <mruColors>
      <color rgb="FF0066FF"/>
      <color rgb="FFFF3399"/>
      <color rgb="FFFF6600"/>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34</xdr:col>
      <xdr:colOff>0</xdr:colOff>
      <xdr:row>6</xdr:row>
      <xdr:rowOff>23812</xdr:rowOff>
    </xdr:to>
    <xdr:grpSp>
      <xdr:nvGrpSpPr>
        <xdr:cNvPr id="2" name="Group 4">
          <a:extLst>
            <a:ext uri="{FF2B5EF4-FFF2-40B4-BE49-F238E27FC236}">
              <a16:creationId xmlns="" xmlns:a16="http://schemas.microsoft.com/office/drawing/2014/main" id="{00000000-0008-0000-0300-000002000000}"/>
            </a:ext>
          </a:extLst>
        </xdr:cNvPr>
        <xdr:cNvGrpSpPr>
          <a:grpSpLocks/>
        </xdr:cNvGrpSpPr>
      </xdr:nvGrpSpPr>
      <xdr:grpSpPr bwMode="auto">
        <a:xfrm>
          <a:off x="0" y="31751"/>
          <a:ext cx="32766000" cy="1135061"/>
          <a:chOff x="-8" y="0"/>
          <a:chExt cx="1382" cy="136"/>
        </a:xfrm>
      </xdr:grpSpPr>
      <xdr:sp macro="" textlink="">
        <xdr:nvSpPr>
          <xdr:cNvPr id="3" name="1 CuadroTexto">
            <a:extLst>
              <a:ext uri="{FF2B5EF4-FFF2-40B4-BE49-F238E27FC236}">
                <a16:creationId xmlns="" xmlns:a16="http://schemas.microsoft.com/office/drawing/2014/main"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 xmlns:a16="http://schemas.microsoft.com/office/drawing/2014/main"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 xmlns:a16="http://schemas.microsoft.com/office/drawing/2014/main"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 xmlns:a16="http://schemas.microsoft.com/office/drawing/2014/main" id="{00000000-0008-0000-03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 xmlns:a16="http://schemas.microsoft.com/office/drawing/2014/main" id="{00000000-0008-0000-03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 xmlns:a16="http://schemas.microsoft.com/office/drawing/2014/main"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 xmlns:a16="http://schemas.microsoft.com/office/drawing/2014/main"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 xmlns:a16="http://schemas.microsoft.com/office/drawing/2014/main"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 xmlns:a16="http://schemas.microsoft.com/office/drawing/2014/main" id="{00000000-0008-0000-0300-00000B000000}"/>
              </a:ext>
            </a:extLst>
          </xdr:cNvPr>
          <xdr:cNvSpPr txBox="1">
            <a:spLocks noChangeArrowheads="1"/>
          </xdr:cNvSpPr>
        </xdr:nvSpPr>
        <xdr:spPr bwMode="auto">
          <a:xfrm>
            <a:off x="970" y="102"/>
            <a:ext cx="215" cy="23"/>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 xmlns:a16="http://schemas.microsoft.com/office/drawing/2014/main"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 xmlns:a16="http://schemas.microsoft.com/office/drawing/2014/main"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03</a:t>
            </a:r>
          </a:p>
        </xdr:txBody>
      </xdr:sp>
      <xdr:sp macro="" textlink="">
        <xdr:nvSpPr>
          <xdr:cNvPr id="14" name="18 CuadroTexto">
            <a:extLst>
              <a:ext uri="{FF2B5EF4-FFF2-40B4-BE49-F238E27FC236}">
                <a16:creationId xmlns="" xmlns:a16="http://schemas.microsoft.com/office/drawing/2014/main"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 xmlns:a16="http://schemas.microsoft.com/office/drawing/2014/main"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30/01/2018</a:t>
            </a:r>
          </a:p>
        </xdr:txBody>
      </xdr:sp>
    </xdr:grpSp>
    <xdr:clientData/>
  </xdr:twoCellAnchor>
  <xdr:twoCellAnchor editAs="oneCell">
    <xdr:from>
      <xdr:col>0</xdr:col>
      <xdr:colOff>1226484</xdr:colOff>
      <xdr:row>0</xdr:row>
      <xdr:rowOff>79375</xdr:rowOff>
    </xdr:from>
    <xdr:to>
      <xdr:col>1</xdr:col>
      <xdr:colOff>597586</xdr:colOff>
      <xdr:row>5</xdr:row>
      <xdr:rowOff>122903</xdr:rowOff>
    </xdr:to>
    <xdr:pic>
      <xdr:nvPicPr>
        <xdr:cNvPr id="16" name="Imagen 16">
          <a:extLst>
            <a:ext uri="{FF2B5EF4-FFF2-40B4-BE49-F238E27FC236}">
              <a16:creationId xmlns=""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667" cy="965302"/>
        </a:xfrm>
        <a:prstGeom prst="rect">
          <a:avLst/>
        </a:prstGeom>
      </xdr:spPr>
    </xdr:pic>
    <xdr:clientData/>
  </xdr:twoCellAnchor>
  <xdr:twoCellAnchor>
    <xdr:from>
      <xdr:col>9</xdr:col>
      <xdr:colOff>1397000</xdr:colOff>
      <xdr:row>250</xdr:row>
      <xdr:rowOff>0</xdr:rowOff>
    </xdr:from>
    <xdr:to>
      <xdr:col>9</xdr:col>
      <xdr:colOff>2968625</xdr:colOff>
      <xdr:row>250</xdr:row>
      <xdr:rowOff>0</xdr:rowOff>
    </xdr:to>
    <xdr:cxnSp macro="">
      <xdr:nvCxnSpPr>
        <xdr:cNvPr id="17" name="Conector recto 46">
          <a:extLst>
            <a:ext uri="{FF2B5EF4-FFF2-40B4-BE49-F238E27FC236}">
              <a16:creationId xmlns="" xmlns:a16="http://schemas.microsoft.com/office/drawing/2014/main" id="{00000000-0008-0000-0300-000011000000}"/>
            </a:ext>
          </a:extLst>
        </xdr:cNvPr>
        <xdr:cNvCxnSpPr/>
      </xdr:nvCxnSpPr>
      <xdr:spPr>
        <a:xfrm>
          <a:off x="11436350" y="19050000"/>
          <a:ext cx="157162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251</xdr:row>
      <xdr:rowOff>1</xdr:rowOff>
    </xdr:from>
    <xdr:to>
      <xdr:col>10</xdr:col>
      <xdr:colOff>0</xdr:colOff>
      <xdr:row>251</xdr:row>
      <xdr:rowOff>15875</xdr:rowOff>
    </xdr:to>
    <xdr:cxnSp macro="">
      <xdr:nvCxnSpPr>
        <xdr:cNvPr id="18" name="Conector recto 54">
          <a:extLst>
            <a:ext uri="{FF2B5EF4-FFF2-40B4-BE49-F238E27FC236}">
              <a16:creationId xmlns="" xmlns:a16="http://schemas.microsoft.com/office/drawing/2014/main" id="{00000000-0008-0000-0300-000012000000}"/>
            </a:ext>
          </a:extLst>
        </xdr:cNvPr>
        <xdr:cNvCxnSpPr/>
      </xdr:nvCxnSpPr>
      <xdr:spPr>
        <a:xfrm flipV="1">
          <a:off x="11468100" y="19240501"/>
          <a:ext cx="1552575"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251</xdr:row>
      <xdr:rowOff>0</xdr:rowOff>
    </xdr:from>
    <xdr:to>
      <xdr:col>9</xdr:col>
      <xdr:colOff>2968625</xdr:colOff>
      <xdr:row>251</xdr:row>
      <xdr:rowOff>0</xdr:rowOff>
    </xdr:to>
    <xdr:cxnSp macro="">
      <xdr:nvCxnSpPr>
        <xdr:cNvPr id="19" name="Conector recto 46">
          <a:extLst>
            <a:ext uri="{FF2B5EF4-FFF2-40B4-BE49-F238E27FC236}">
              <a16:creationId xmlns="" xmlns:a16="http://schemas.microsoft.com/office/drawing/2014/main" id="{B6C0B82C-D0E3-413F-93E1-62BA5E2EC03B}"/>
            </a:ext>
          </a:extLst>
        </xdr:cNvPr>
        <xdr:cNvCxnSpPr/>
      </xdr:nvCxnSpPr>
      <xdr:spPr>
        <a:xfrm>
          <a:off x="10388600" y="194310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252</xdr:row>
      <xdr:rowOff>1</xdr:rowOff>
    </xdr:from>
    <xdr:to>
      <xdr:col>10</xdr:col>
      <xdr:colOff>0</xdr:colOff>
      <xdr:row>252</xdr:row>
      <xdr:rowOff>15875</xdr:rowOff>
    </xdr:to>
    <xdr:cxnSp macro="">
      <xdr:nvCxnSpPr>
        <xdr:cNvPr id="20" name="Conector recto 54">
          <a:extLst>
            <a:ext uri="{FF2B5EF4-FFF2-40B4-BE49-F238E27FC236}">
              <a16:creationId xmlns="" xmlns:a16="http://schemas.microsoft.com/office/drawing/2014/main" id="{EC48DEE0-E6F7-449C-B23A-9EEEEB67A2AB}"/>
            </a:ext>
          </a:extLst>
        </xdr:cNvPr>
        <xdr:cNvCxnSpPr/>
      </xdr:nvCxnSpPr>
      <xdr:spPr>
        <a:xfrm flipV="1">
          <a:off x="10391775" y="198596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381000</xdr:colOff>
      <xdr:row>7</xdr:row>
      <xdr:rowOff>942611</xdr:rowOff>
    </xdr:from>
    <xdr:ext cx="9666941" cy="1765131"/>
    <xdr:pic>
      <xdr:nvPicPr>
        <xdr:cNvPr id="2" name="Imagen 1">
          <a:extLst>
            <a:ext uri="{FF2B5EF4-FFF2-40B4-BE49-F238E27FC236}">
              <a16:creationId xmlns="" xmlns:a16="http://schemas.microsoft.com/office/drawing/2014/main" id="{3A7A5CF2-7B0A-4F8A-9E81-D907B9F06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0" y="1523636"/>
          <a:ext cx="9666941" cy="176513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666749</xdr:colOff>
      <xdr:row>10</xdr:row>
      <xdr:rowOff>679425</xdr:rowOff>
    </xdr:from>
    <xdr:ext cx="8620125" cy="3775102"/>
    <xdr:pic>
      <xdr:nvPicPr>
        <xdr:cNvPr id="3" name="Imagen 2">
          <a:extLst>
            <a:ext uri="{FF2B5EF4-FFF2-40B4-BE49-F238E27FC236}">
              <a16:creationId xmlns="" xmlns:a16="http://schemas.microsoft.com/office/drawing/2014/main" id="{B8CE10DD-5338-4DCA-94EC-EF1D793D4A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90749" y="2098650"/>
          <a:ext cx="8620125" cy="377510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714374</xdr:colOff>
      <xdr:row>11</xdr:row>
      <xdr:rowOff>349251</xdr:rowOff>
    </xdr:from>
    <xdr:ext cx="8437418" cy="2762250"/>
    <xdr:pic>
      <xdr:nvPicPr>
        <xdr:cNvPr id="4" name="Imagen 3">
          <a:extLst>
            <a:ext uri="{FF2B5EF4-FFF2-40B4-BE49-F238E27FC236}">
              <a16:creationId xmlns="" xmlns:a16="http://schemas.microsoft.com/office/drawing/2014/main" id="{8E30934D-DCC9-4949-AEEA-F4F6DFF90B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38374" y="2282826"/>
          <a:ext cx="8437418" cy="27622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555625</xdr:colOff>
      <xdr:row>13</xdr:row>
      <xdr:rowOff>2467192</xdr:rowOff>
    </xdr:from>
    <xdr:ext cx="8858250" cy="2050833"/>
    <xdr:pic>
      <xdr:nvPicPr>
        <xdr:cNvPr id="5" name="Imagen 4">
          <a:extLst>
            <a:ext uri="{FF2B5EF4-FFF2-40B4-BE49-F238E27FC236}">
              <a16:creationId xmlns="" xmlns:a16="http://schemas.microsoft.com/office/drawing/2014/main" id="{0D9534D0-9A77-425B-932E-C6118081814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079625" y="2667217"/>
          <a:ext cx="8858250" cy="205083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603250</xdr:colOff>
      <xdr:row>11</xdr:row>
      <xdr:rowOff>3624151</xdr:rowOff>
    </xdr:from>
    <xdr:ext cx="8699500" cy="8077218"/>
    <xdr:pic>
      <xdr:nvPicPr>
        <xdr:cNvPr id="6" name="Imagen 5">
          <a:extLst>
            <a:ext uri="{FF2B5EF4-FFF2-40B4-BE49-F238E27FC236}">
              <a16:creationId xmlns="" xmlns:a16="http://schemas.microsoft.com/office/drawing/2014/main" id="{0EE5C37C-B747-4244-9A3C-640709661C0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127250" y="2290651"/>
          <a:ext cx="8699500" cy="80772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EW253"/>
  <sheetViews>
    <sheetView tabSelected="1" view="pageBreakPreview" zoomScale="40" zoomScaleNormal="62" zoomScaleSheetLayoutView="40" workbookViewId="0">
      <pane ySplit="11" topLeftCell="A12" activePane="bottomLeft" state="frozen"/>
      <selection pane="bottomLeft" activeCell="AC229" sqref="AC229:AC235"/>
    </sheetView>
  </sheetViews>
  <sheetFormatPr baseColWidth="10" defaultRowHeight="15" x14ac:dyDescent="0.25"/>
  <cols>
    <col min="1" max="1" width="22.5703125" style="1" customWidth="1"/>
    <col min="2" max="2" width="27.85546875" style="1" customWidth="1"/>
    <col min="3" max="3" width="22.85546875" style="1" customWidth="1"/>
    <col min="4" max="4" width="21.7109375" style="1" customWidth="1"/>
    <col min="5" max="5" width="23.140625" style="1" customWidth="1"/>
    <col min="6" max="6" width="20.5703125" style="1" customWidth="1"/>
    <col min="7" max="7" width="3.85546875" style="1" hidden="1" customWidth="1"/>
    <col min="8" max="8" width="18.28515625" style="1" customWidth="1"/>
    <col min="9" max="9" width="3.85546875" style="1" hidden="1" customWidth="1"/>
    <col min="10" max="10" width="17.140625" style="1" customWidth="1"/>
    <col min="11" max="11" width="36.85546875" style="1" customWidth="1"/>
    <col min="12" max="12" width="44.7109375" style="1" customWidth="1"/>
    <col min="13" max="13" width="9.5703125" style="1" customWidth="1"/>
    <col min="14" max="14" width="11.42578125" style="1" hidden="1" customWidth="1"/>
    <col min="15" max="15" width="5" style="1" hidden="1" customWidth="1"/>
    <col min="16" max="16" width="6.5703125" style="1" hidden="1" customWidth="1"/>
    <col min="17" max="17" width="5" style="1" hidden="1" customWidth="1"/>
    <col min="18" max="18" width="4.140625" style="1" hidden="1" customWidth="1"/>
    <col min="19" max="19" width="3.85546875" style="1" hidden="1" customWidth="1"/>
    <col min="20" max="20" width="5.28515625" style="1" hidden="1" customWidth="1"/>
    <col min="21" max="21" width="10.42578125" style="1" customWidth="1"/>
    <col min="22" max="22" width="17.85546875" style="1" customWidth="1"/>
    <col min="23" max="23" width="3.42578125" style="1" hidden="1" customWidth="1"/>
    <col min="24" max="24" width="20.5703125" style="1" customWidth="1"/>
    <col min="25" max="25" width="3.85546875" style="1" hidden="1" customWidth="1"/>
    <col min="26" max="26" width="18.5703125" style="1" customWidth="1"/>
    <col min="27" max="27" width="20.140625" style="1" customWidth="1"/>
    <col min="28" max="28" width="20.85546875" style="1" customWidth="1"/>
    <col min="29" max="29" width="22.28515625" style="1" customWidth="1"/>
    <col min="30" max="30" width="22.5703125" style="1" customWidth="1"/>
    <col min="31" max="31" width="15.140625" style="1" customWidth="1"/>
    <col min="32" max="32" width="23" style="1" customWidth="1"/>
    <col min="33" max="33" width="19.140625" style="1" customWidth="1"/>
    <col min="34" max="34" width="16.140625" style="1" customWidth="1"/>
    <col min="35" max="16384" width="11.42578125" style="1"/>
  </cols>
  <sheetData>
    <row r="1" spans="1:34 16374:16377" s="23" customFormat="1" ht="14.25" customHeight="1" x14ac:dyDescent="0.2">
      <c r="A1" s="19"/>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XET1" s="20" t="s">
        <v>1</v>
      </c>
      <c r="XEU1" s="21" t="s">
        <v>2</v>
      </c>
      <c r="XEV1" s="22"/>
    </row>
    <row r="2" spans="1:34 16374:16377" s="23" customFormat="1" ht="14.25" customHeight="1" x14ac:dyDescent="0.2">
      <c r="A2" s="19"/>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XET2" s="23" t="s">
        <v>17</v>
      </c>
      <c r="XEU2" s="23">
        <v>5</v>
      </c>
      <c r="XEV2" s="24"/>
    </row>
    <row r="3" spans="1:34 16374:16377" s="23" customFormat="1" ht="14.25" customHeight="1" x14ac:dyDescent="0.2">
      <c r="A3" s="19"/>
      <c r="B3" s="19"/>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XET3" s="23" t="s">
        <v>16</v>
      </c>
      <c r="XEU3" s="23">
        <v>4</v>
      </c>
      <c r="XEV3" s="24"/>
    </row>
    <row r="4" spans="1:34 16374:16377" s="23" customFormat="1" ht="14.25" customHeight="1" x14ac:dyDescent="0.2">
      <c r="A4" s="19"/>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XET4" s="23" t="s">
        <v>15</v>
      </c>
      <c r="XEU4" s="23">
        <v>3</v>
      </c>
      <c r="XEV4" s="24"/>
    </row>
    <row r="5" spans="1:34 16374:16377" s="23" customFormat="1" ht="14.25" customHeight="1" x14ac:dyDescent="0.2">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XET5" s="23" t="s">
        <v>14</v>
      </c>
      <c r="XEU5" s="23">
        <v>2</v>
      </c>
      <c r="XEV5" s="24"/>
    </row>
    <row r="6" spans="1:34 16374:16377" s="23" customFormat="1" ht="14.25" customHeight="1" x14ac:dyDescent="0.2">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XET6" s="23" t="s">
        <v>13</v>
      </c>
      <c r="XEU6" s="23">
        <v>1</v>
      </c>
      <c r="XEV6" s="24"/>
    </row>
    <row r="7" spans="1:34 16374:16377" s="29" customFormat="1" ht="21" customHeight="1" thickBot="1" x14ac:dyDescent="0.3">
      <c r="A7" s="485" t="s">
        <v>58</v>
      </c>
      <c r="B7" s="485"/>
      <c r="C7" s="486" t="s">
        <v>56</v>
      </c>
      <c r="D7" s="486"/>
      <c r="E7" s="486"/>
      <c r="F7" s="401"/>
      <c r="G7" s="401"/>
      <c r="H7" s="401"/>
      <c r="I7" s="401"/>
      <c r="J7" s="401"/>
      <c r="K7" s="401"/>
      <c r="L7" s="401"/>
      <c r="M7" s="399" t="s">
        <v>72</v>
      </c>
      <c r="N7" s="399"/>
      <c r="O7" s="399"/>
      <c r="P7" s="399"/>
      <c r="Q7" s="399"/>
      <c r="R7" s="399"/>
      <c r="S7" s="399"/>
      <c r="T7" s="399"/>
      <c r="U7" s="399"/>
      <c r="V7" s="400"/>
      <c r="W7" s="59"/>
      <c r="X7" s="60" t="s">
        <v>68</v>
      </c>
      <c r="Y7" s="61"/>
      <c r="Z7" s="62"/>
      <c r="AA7" s="60" t="s">
        <v>69</v>
      </c>
      <c r="AB7" s="62" t="s">
        <v>138</v>
      </c>
      <c r="AC7" s="60" t="s">
        <v>70</v>
      </c>
      <c r="AD7" s="69"/>
      <c r="AE7" s="468" t="s">
        <v>71</v>
      </c>
      <c r="AF7" s="469"/>
      <c r="AG7" s="71"/>
      <c r="AH7" s="59"/>
      <c r="XET7" s="450" t="s">
        <v>0</v>
      </c>
      <c r="XEU7" s="451"/>
    </row>
    <row r="8" spans="1:34 16374:16377" s="29" customFormat="1" ht="18.75" customHeight="1" x14ac:dyDescent="0.25">
      <c r="A8" s="452" t="s">
        <v>47</v>
      </c>
      <c r="B8" s="453"/>
      <c r="C8" s="453"/>
      <c r="D8" s="453"/>
      <c r="E8" s="454"/>
      <c r="F8" s="482" t="s">
        <v>21</v>
      </c>
      <c r="G8" s="483"/>
      <c r="H8" s="483"/>
      <c r="I8" s="483"/>
      <c r="J8" s="483"/>
      <c r="K8" s="483"/>
      <c r="L8" s="483"/>
      <c r="M8" s="483"/>
      <c r="N8" s="483"/>
      <c r="O8" s="483"/>
      <c r="P8" s="483"/>
      <c r="Q8" s="483"/>
      <c r="R8" s="483"/>
      <c r="S8" s="483"/>
      <c r="T8" s="483"/>
      <c r="U8" s="483"/>
      <c r="V8" s="483"/>
      <c r="W8" s="483"/>
      <c r="X8" s="483"/>
      <c r="Y8" s="483"/>
      <c r="Z8" s="484"/>
      <c r="AA8" s="473" t="s">
        <v>44</v>
      </c>
      <c r="AB8" s="474"/>
      <c r="AC8" s="474"/>
      <c r="AD8" s="475"/>
      <c r="AE8" s="488" t="s">
        <v>34</v>
      </c>
      <c r="AF8" s="489"/>
      <c r="AG8" s="489"/>
      <c r="AH8" s="490"/>
      <c r="XET8" s="450" t="s">
        <v>2</v>
      </c>
      <c r="XEU8" s="451"/>
    </row>
    <row r="9" spans="1:34 16374:16377" s="9" customFormat="1" ht="15" customHeight="1" x14ac:dyDescent="0.25">
      <c r="A9" s="455" t="s">
        <v>52</v>
      </c>
      <c r="B9" s="458" t="s">
        <v>53</v>
      </c>
      <c r="C9" s="457" t="s">
        <v>35</v>
      </c>
      <c r="D9" s="457" t="s">
        <v>36</v>
      </c>
      <c r="E9" s="461" t="s">
        <v>37</v>
      </c>
      <c r="F9" s="463" t="s">
        <v>73</v>
      </c>
      <c r="G9" s="464"/>
      <c r="H9" s="464"/>
      <c r="I9" s="464"/>
      <c r="J9" s="464"/>
      <c r="K9" s="465" t="s">
        <v>25</v>
      </c>
      <c r="L9" s="470" t="s">
        <v>23</v>
      </c>
      <c r="M9" s="471"/>
      <c r="N9" s="471"/>
      <c r="O9" s="471"/>
      <c r="P9" s="471"/>
      <c r="Q9" s="471"/>
      <c r="R9" s="471"/>
      <c r="S9" s="471"/>
      <c r="T9" s="471"/>
      <c r="U9" s="471"/>
      <c r="V9" s="471"/>
      <c r="W9" s="471"/>
      <c r="X9" s="471"/>
      <c r="Y9" s="471"/>
      <c r="Z9" s="472"/>
      <c r="AA9" s="476"/>
      <c r="AB9" s="477"/>
      <c r="AC9" s="477"/>
      <c r="AD9" s="478"/>
      <c r="AE9" s="491"/>
      <c r="AF9" s="492"/>
      <c r="AG9" s="492"/>
      <c r="AH9" s="493"/>
      <c r="XET9" s="8" t="s">
        <v>18</v>
      </c>
      <c r="XEU9" s="8" t="s">
        <v>20</v>
      </c>
      <c r="XEV9" s="8" t="s">
        <v>19</v>
      </c>
    </row>
    <row r="10" spans="1:34 16374:16377" s="9" customFormat="1" ht="15" customHeight="1" x14ac:dyDescent="0.25">
      <c r="A10" s="455"/>
      <c r="B10" s="459"/>
      <c r="C10" s="457"/>
      <c r="D10" s="457"/>
      <c r="E10" s="461"/>
      <c r="F10" s="509" t="s">
        <v>38</v>
      </c>
      <c r="G10" s="510"/>
      <c r="H10" s="510"/>
      <c r="I10" s="510"/>
      <c r="J10" s="510"/>
      <c r="K10" s="466"/>
      <c r="L10" s="511" t="s">
        <v>48</v>
      </c>
      <c r="M10" s="513" t="s">
        <v>22</v>
      </c>
      <c r="N10" s="10"/>
      <c r="O10" s="11"/>
      <c r="P10" s="11"/>
      <c r="Q10" s="11"/>
      <c r="R10" s="11"/>
      <c r="S10" s="11"/>
      <c r="T10" s="11"/>
      <c r="U10" s="515" t="s">
        <v>40</v>
      </c>
      <c r="V10" s="517" t="s">
        <v>39</v>
      </c>
      <c r="W10" s="518"/>
      <c r="X10" s="518"/>
      <c r="Y10" s="518"/>
      <c r="Z10" s="519"/>
      <c r="AA10" s="479"/>
      <c r="AB10" s="480"/>
      <c r="AC10" s="480"/>
      <c r="AD10" s="481"/>
      <c r="AE10" s="494"/>
      <c r="AF10" s="495"/>
      <c r="AG10" s="495"/>
      <c r="AH10" s="496"/>
      <c r="XET10" s="9">
        <v>5</v>
      </c>
      <c r="XEU10" s="9">
        <v>10</v>
      </c>
      <c r="XEV10" s="9">
        <v>20</v>
      </c>
    </row>
    <row r="11" spans="1:34 16374:16377" s="9" customFormat="1" ht="44.25" customHeight="1" x14ac:dyDescent="0.25">
      <c r="A11" s="456"/>
      <c r="B11" s="460"/>
      <c r="C11" s="458"/>
      <c r="D11" s="458"/>
      <c r="E11" s="462"/>
      <c r="F11" s="63" t="s">
        <v>8</v>
      </c>
      <c r="G11" s="64" t="s">
        <v>59</v>
      </c>
      <c r="H11" s="58" t="s">
        <v>74</v>
      </c>
      <c r="I11" s="65" t="s">
        <v>60</v>
      </c>
      <c r="J11" s="7" t="s">
        <v>10</v>
      </c>
      <c r="K11" s="467"/>
      <c r="L11" s="512"/>
      <c r="M11" s="514"/>
      <c r="N11" s="12"/>
      <c r="O11" s="12" t="s">
        <v>65</v>
      </c>
      <c r="P11" s="12" t="s">
        <v>66</v>
      </c>
      <c r="Q11" s="12" t="s">
        <v>64</v>
      </c>
      <c r="R11" s="12" t="s">
        <v>61</v>
      </c>
      <c r="S11" s="12" t="s">
        <v>62</v>
      </c>
      <c r="T11" s="12" t="s">
        <v>63</v>
      </c>
      <c r="U11" s="516"/>
      <c r="V11" s="13" t="s">
        <v>8</v>
      </c>
      <c r="W11" s="14" t="s">
        <v>59</v>
      </c>
      <c r="X11" s="5" t="s">
        <v>9</v>
      </c>
      <c r="Y11" s="15" t="s">
        <v>60</v>
      </c>
      <c r="Z11" s="66" t="s">
        <v>10</v>
      </c>
      <c r="AA11" s="74" t="s">
        <v>54</v>
      </c>
      <c r="AB11" s="16" t="s">
        <v>41</v>
      </c>
      <c r="AC11" s="57" t="s">
        <v>42</v>
      </c>
      <c r="AD11" s="70" t="s">
        <v>43</v>
      </c>
      <c r="AE11" s="72" t="s">
        <v>27</v>
      </c>
      <c r="AF11" s="17" t="s">
        <v>75</v>
      </c>
      <c r="AG11" s="18" t="s">
        <v>45</v>
      </c>
      <c r="AH11" s="73" t="s">
        <v>46</v>
      </c>
      <c r="XET11" s="9" t="s">
        <v>11</v>
      </c>
      <c r="XEU11" s="9" t="s">
        <v>12</v>
      </c>
      <c r="XEV11" s="9" t="s">
        <v>9</v>
      </c>
      <c r="XEW11" s="9" t="s">
        <v>8</v>
      </c>
    </row>
    <row r="12" spans="1:34 16374:16377" ht="50.25" customHeight="1" x14ac:dyDescent="0.25">
      <c r="A12" s="140" t="s">
        <v>162</v>
      </c>
      <c r="B12" s="497" t="s">
        <v>141</v>
      </c>
      <c r="C12" s="219" t="s">
        <v>142</v>
      </c>
      <c r="D12" s="218" t="s">
        <v>143</v>
      </c>
      <c r="E12" s="219" t="s">
        <v>144</v>
      </c>
      <c r="F12" s="186" t="s">
        <v>15</v>
      </c>
      <c r="G12" s="261" t="str">
        <f>IF(F12="(1) RARA VEZ","1", IF(F12="(2) IMPROBABLE","2",IF(F12="(3) POSIBLE","3",IF(F12="(4) PROBABLE","4",IF(F12="(5) CASI SEGURO","5","")))))</f>
        <v>3</v>
      </c>
      <c r="H12" s="190" t="s">
        <v>20</v>
      </c>
      <c r="I12" s="172" t="str">
        <f>IF(H12="(5) MODERADO","5", IF(H12="(10) MAYOR","10",IF(H12="(20) CATASTROFICO","20","")))</f>
        <v>10</v>
      </c>
      <c r="J12" s="148">
        <f>G12*I12</f>
        <v>30</v>
      </c>
      <c r="K12" s="500" t="s">
        <v>148</v>
      </c>
      <c r="L12" s="79" t="s">
        <v>6</v>
      </c>
      <c r="M12" s="3" t="s">
        <v>11</v>
      </c>
      <c r="N12" s="56">
        <f>IF(M12="SÍ",15,"0")</f>
        <v>15</v>
      </c>
      <c r="O12" s="171">
        <f>SUM(N12:N18)</f>
        <v>55</v>
      </c>
      <c r="P12" s="173">
        <f>IF(AND($O12&gt;=0,$O12&lt;=50),0,IF(AND($O12&gt;50,$O12&lt;=75),1,IF(AND($O12&gt;75,$O12&lt;=100),2,"")))</f>
        <v>1</v>
      </c>
      <c r="Q12" s="173">
        <f>$G12-$P12</f>
        <v>2</v>
      </c>
      <c r="R12" s="175">
        <f>IF($Q12&lt;=0,1,$Q12)</f>
        <v>2</v>
      </c>
      <c r="S12" s="173">
        <f>$I12-$P12</f>
        <v>9</v>
      </c>
      <c r="T12" s="175">
        <f>IF($S12=19,10,IF($S12=18,5,IF($S12=9,5,IF($S12=8,5,I12))))</f>
        <v>5</v>
      </c>
      <c r="U12" s="434" t="s">
        <v>8</v>
      </c>
      <c r="V12" s="222" t="s">
        <v>14</v>
      </c>
      <c r="W12" s="262" t="str">
        <f>IF(V12="(1) RARA VEZ","1", IF(V12="(2) IMPROBABLE","2",IF(V12="(3) POSIBLE","3",IF(V12="(4) PROBABLE","4",IF(V12="(5) CASI SEGURO","5","")))))</f>
        <v>2</v>
      </c>
      <c r="X12" s="224" t="s">
        <v>20</v>
      </c>
      <c r="Y12" s="201" t="str">
        <f>IF($U12="IMPACTO",$T12,$I12)</f>
        <v>10</v>
      </c>
      <c r="Z12" s="508">
        <v>15</v>
      </c>
      <c r="AA12" s="437" t="s">
        <v>150</v>
      </c>
      <c r="AB12" s="432" t="s">
        <v>151</v>
      </c>
      <c r="AC12" s="437" t="s">
        <v>152</v>
      </c>
      <c r="AD12" s="437" t="s">
        <v>153</v>
      </c>
      <c r="AE12" s="503" t="s">
        <v>154</v>
      </c>
      <c r="AF12" s="430" t="s">
        <v>155</v>
      </c>
      <c r="AG12" s="432" t="s">
        <v>156</v>
      </c>
      <c r="AH12" s="430" t="s">
        <v>157</v>
      </c>
    </row>
    <row r="13" spans="1:34 16374:16377" ht="48" customHeight="1" x14ac:dyDescent="0.25">
      <c r="A13" s="141"/>
      <c r="B13" s="498"/>
      <c r="C13" s="303"/>
      <c r="D13" s="218"/>
      <c r="E13" s="303"/>
      <c r="F13" s="186"/>
      <c r="G13" s="261"/>
      <c r="H13" s="190"/>
      <c r="I13" s="172"/>
      <c r="J13" s="148"/>
      <c r="K13" s="501"/>
      <c r="L13" s="80" t="s">
        <v>7</v>
      </c>
      <c r="M13" s="3" t="s">
        <v>11</v>
      </c>
      <c r="N13" s="2">
        <f>IF(M13="SÍ",5,"0")</f>
        <v>5</v>
      </c>
      <c r="O13" s="172"/>
      <c r="P13" s="174"/>
      <c r="Q13" s="174"/>
      <c r="R13" s="176"/>
      <c r="S13" s="174"/>
      <c r="T13" s="176"/>
      <c r="U13" s="435"/>
      <c r="V13" s="443"/>
      <c r="W13" s="506"/>
      <c r="X13" s="242"/>
      <c r="Y13" s="201"/>
      <c r="Z13" s="227"/>
      <c r="AA13" s="438"/>
      <c r="AB13" s="432"/>
      <c r="AC13" s="438"/>
      <c r="AD13" s="438"/>
      <c r="AE13" s="504"/>
      <c r="AF13" s="433"/>
      <c r="AG13" s="505"/>
      <c r="AH13" s="433"/>
    </row>
    <row r="14" spans="1:34 16374:16377" ht="33" customHeight="1" x14ac:dyDescent="0.25">
      <c r="A14" s="141"/>
      <c r="B14" s="498"/>
      <c r="C14" s="303"/>
      <c r="D14" s="218"/>
      <c r="E14" s="303"/>
      <c r="F14" s="186"/>
      <c r="G14" s="261"/>
      <c r="H14" s="190"/>
      <c r="I14" s="172"/>
      <c r="J14" s="128" t="str">
        <f>IF(AND(J12&gt;=5,J12&lt;=10),"BAJA",IF(AND(J12&gt;=15,J12&lt;=25),"MODERADA",IF(AND(J12&gt;=30,J12&lt;=50),"ALTA",IF(AND(J12&gt;=60,J12&lt;=100),"EXTREMA",""))))</f>
        <v>ALTA</v>
      </c>
      <c r="K14" s="501"/>
      <c r="L14" s="81" t="s">
        <v>3</v>
      </c>
      <c r="M14" s="3" t="s">
        <v>12</v>
      </c>
      <c r="N14" s="2" t="str">
        <f>IF(M14="SÍ",15,"0")</f>
        <v>0</v>
      </c>
      <c r="O14" s="172"/>
      <c r="P14" s="174"/>
      <c r="Q14" s="174"/>
      <c r="R14" s="176"/>
      <c r="S14" s="174"/>
      <c r="T14" s="176"/>
      <c r="U14" s="435"/>
      <c r="V14" s="443"/>
      <c r="W14" s="506"/>
      <c r="X14" s="242"/>
      <c r="Y14" s="201"/>
      <c r="Z14" s="217" t="str">
        <f>IF(AND($Z12&gt;=5,$Z12&lt;=10),"BAJA",IF(AND($Z12&gt;=15,$Z12&lt;=25),"MODERADA",IF(AND($Z12&gt;=30,$Z12&lt;=50),"ALTA",IF(AND($Z12&gt;=60,$Z12&lt;=100),"EXTREMA",""))))</f>
        <v>MODERADA</v>
      </c>
      <c r="AA14" s="438"/>
      <c r="AB14" s="432"/>
      <c r="AC14" s="438"/>
      <c r="AD14" s="438"/>
      <c r="AE14" s="504"/>
      <c r="AF14" s="433"/>
      <c r="AG14" s="505"/>
      <c r="AH14" s="433"/>
    </row>
    <row r="15" spans="1:34 16374:16377" ht="26.25" customHeight="1" x14ac:dyDescent="0.25">
      <c r="A15" s="141"/>
      <c r="B15" s="498"/>
      <c r="C15" s="303"/>
      <c r="D15" s="218"/>
      <c r="E15" s="303"/>
      <c r="F15" s="186"/>
      <c r="G15" s="261"/>
      <c r="H15" s="190"/>
      <c r="I15" s="172"/>
      <c r="J15" s="128"/>
      <c r="K15" s="501"/>
      <c r="L15" s="81" t="s">
        <v>4</v>
      </c>
      <c r="M15" s="3" t="s">
        <v>11</v>
      </c>
      <c r="N15" s="2">
        <f>IF(M15="SÍ",10,"0")</f>
        <v>10</v>
      </c>
      <c r="O15" s="172"/>
      <c r="P15" s="174"/>
      <c r="Q15" s="174"/>
      <c r="R15" s="176"/>
      <c r="S15" s="174"/>
      <c r="T15" s="176"/>
      <c r="U15" s="435"/>
      <c r="V15" s="443"/>
      <c r="W15" s="506"/>
      <c r="X15" s="242"/>
      <c r="Y15" s="201"/>
      <c r="Z15" s="217"/>
      <c r="AA15" s="438"/>
      <c r="AB15" s="432"/>
      <c r="AC15" s="438"/>
      <c r="AD15" s="438"/>
      <c r="AE15" s="504"/>
      <c r="AF15" s="433"/>
      <c r="AG15" s="505"/>
      <c r="AH15" s="433"/>
    </row>
    <row r="16" spans="1:34 16374:16377" ht="45" customHeight="1" x14ac:dyDescent="0.25">
      <c r="A16" s="141"/>
      <c r="B16" s="498"/>
      <c r="C16" s="303"/>
      <c r="D16" s="218"/>
      <c r="E16" s="303"/>
      <c r="F16" s="186"/>
      <c r="G16" s="261"/>
      <c r="H16" s="190"/>
      <c r="I16" s="172"/>
      <c r="J16" s="128"/>
      <c r="K16" s="501"/>
      <c r="L16" s="80" t="s">
        <v>32</v>
      </c>
      <c r="M16" s="77" t="s">
        <v>11</v>
      </c>
      <c r="N16" s="2">
        <f>IF(M16="SÍ",15,"0")</f>
        <v>15</v>
      </c>
      <c r="O16" s="172"/>
      <c r="P16" s="174"/>
      <c r="Q16" s="174"/>
      <c r="R16" s="176"/>
      <c r="S16" s="174"/>
      <c r="T16" s="176"/>
      <c r="U16" s="435"/>
      <c r="V16" s="443"/>
      <c r="W16" s="506"/>
      <c r="X16" s="242"/>
      <c r="Y16" s="201"/>
      <c r="Z16" s="217"/>
      <c r="AA16" s="438"/>
      <c r="AB16" s="432"/>
      <c r="AC16" s="438"/>
      <c r="AD16" s="438"/>
      <c r="AE16" s="504"/>
      <c r="AF16" s="433"/>
      <c r="AG16" s="505"/>
      <c r="AH16" s="433"/>
    </row>
    <row r="17" spans="1:34" ht="51" customHeight="1" x14ac:dyDescent="0.25">
      <c r="A17" s="141"/>
      <c r="B17" s="498"/>
      <c r="C17" s="303"/>
      <c r="D17" s="218"/>
      <c r="E17" s="303"/>
      <c r="F17" s="186"/>
      <c r="G17" s="261"/>
      <c r="H17" s="190"/>
      <c r="I17" s="172"/>
      <c r="J17" s="128"/>
      <c r="K17" s="501"/>
      <c r="L17" s="80" t="s">
        <v>5</v>
      </c>
      <c r="M17" s="3" t="s">
        <v>11</v>
      </c>
      <c r="N17" s="2">
        <f>IF(M17="SÍ",10,"0")</f>
        <v>10</v>
      </c>
      <c r="O17" s="172"/>
      <c r="P17" s="174"/>
      <c r="Q17" s="174"/>
      <c r="R17" s="176"/>
      <c r="S17" s="174"/>
      <c r="T17" s="176"/>
      <c r="U17" s="435"/>
      <c r="V17" s="443"/>
      <c r="W17" s="506"/>
      <c r="X17" s="242"/>
      <c r="Y17" s="201"/>
      <c r="Z17" s="217"/>
      <c r="AA17" s="438"/>
      <c r="AB17" s="432"/>
      <c r="AC17" s="438"/>
      <c r="AD17" s="438"/>
      <c r="AE17" s="504"/>
      <c r="AF17" s="433"/>
      <c r="AG17" s="505"/>
      <c r="AH17" s="433"/>
    </row>
    <row r="18" spans="1:34" ht="225.75" customHeight="1" x14ac:dyDescent="0.25">
      <c r="A18" s="141"/>
      <c r="B18" s="499"/>
      <c r="C18" s="304"/>
      <c r="D18" s="219"/>
      <c r="E18" s="304"/>
      <c r="F18" s="222"/>
      <c r="G18" s="262"/>
      <c r="H18" s="224"/>
      <c r="I18" s="172"/>
      <c r="J18" s="130"/>
      <c r="K18" s="501"/>
      <c r="L18" s="82" t="s">
        <v>31</v>
      </c>
      <c r="M18" s="3" t="s">
        <v>12</v>
      </c>
      <c r="N18" s="2" t="str">
        <f>IF(M18="SÍ",30,"0")</f>
        <v>0</v>
      </c>
      <c r="O18" s="172"/>
      <c r="P18" s="174"/>
      <c r="Q18" s="174"/>
      <c r="R18" s="176"/>
      <c r="S18" s="174"/>
      <c r="T18" s="176"/>
      <c r="U18" s="436"/>
      <c r="V18" s="444"/>
      <c r="W18" s="507"/>
      <c r="X18" s="243"/>
      <c r="Y18" s="201"/>
      <c r="Z18" s="217"/>
      <c r="AA18" s="439"/>
      <c r="AB18" s="432"/>
      <c r="AC18" s="439"/>
      <c r="AD18" s="439"/>
      <c r="AE18" s="504"/>
      <c r="AF18" s="502"/>
      <c r="AG18" s="440"/>
      <c r="AH18" s="502"/>
    </row>
    <row r="19" spans="1:34" ht="50.25" customHeight="1" x14ac:dyDescent="0.25">
      <c r="A19" s="141"/>
      <c r="B19" s="145" t="s">
        <v>141</v>
      </c>
      <c r="C19" s="218" t="s">
        <v>145</v>
      </c>
      <c r="D19" s="218" t="s">
        <v>146</v>
      </c>
      <c r="E19" s="218" t="s">
        <v>147</v>
      </c>
      <c r="F19" s="186" t="s">
        <v>16</v>
      </c>
      <c r="G19" s="188" t="str">
        <f>IF(F19="(1) RARA VEZ","1", IF(F19="(2) IMPROBABLE","2",IF(F19="(3) POSIBLE","3",IF(F19="(4) PROBABLE","4",IF(F19="(5) CASI SEGURO","5","")))))</f>
        <v>4</v>
      </c>
      <c r="H19" s="190" t="s">
        <v>19</v>
      </c>
      <c r="I19" s="172" t="str">
        <f>IF(H19="(5) MODERADO","5", IF(H19="(10) MAYOR","10",IF(H19="(20) CATASTROFICO","20","")))</f>
        <v>20</v>
      </c>
      <c r="J19" s="276">
        <f>G19*I19</f>
        <v>80</v>
      </c>
      <c r="K19" s="445" t="s">
        <v>149</v>
      </c>
      <c r="L19" s="79" t="s">
        <v>6</v>
      </c>
      <c r="M19" s="3" t="s">
        <v>11</v>
      </c>
      <c r="N19" s="56">
        <f>IF(M19="SÍ",15,"0")</f>
        <v>15</v>
      </c>
      <c r="O19" s="171">
        <f>SUM(N19:N25)</f>
        <v>85</v>
      </c>
      <c r="P19" s="173">
        <f>IF(AND($O19&gt;=0,$O19&lt;=50),0,IF(AND($O19&gt;50,$O19&lt;=75),1,IF(AND($O19&gt;75,$O19&lt;=100),2,"")))</f>
        <v>2</v>
      </c>
      <c r="Q19" s="173">
        <f>$G19-$P19</f>
        <v>2</v>
      </c>
      <c r="R19" s="175">
        <f>IF($Q19&lt;=0,1,$Q19)</f>
        <v>2</v>
      </c>
      <c r="S19" s="173">
        <f>$I19-$P19</f>
        <v>18</v>
      </c>
      <c r="T19" s="175">
        <f>IF($S19=19,10,IF($S19=18,5,IF($S19=9,5,IF($S19=8,5,I19))))</f>
        <v>5</v>
      </c>
      <c r="U19" s="434" t="s">
        <v>9</v>
      </c>
      <c r="V19" s="222" t="s">
        <v>16</v>
      </c>
      <c r="W19" s="223" t="str">
        <f>IF(V19="(1) RARA VEZ","1", IF(V19="(2) IMPROBABLE","2",IF(V19="(3) POSIBLE","3",IF(V19="(4) PROBABLE","4",IF(V19="(5) CASI SEGURO","5","")))))</f>
        <v>4</v>
      </c>
      <c r="X19" s="190" t="s">
        <v>18</v>
      </c>
      <c r="Y19" s="201">
        <f>IF($U19="IMPACTO",$T19,$I19)</f>
        <v>5</v>
      </c>
      <c r="Z19" s="227">
        <f>+W19*Y19</f>
        <v>20</v>
      </c>
      <c r="AA19" s="447" t="s">
        <v>150</v>
      </c>
      <c r="AB19" s="330" t="s">
        <v>151</v>
      </c>
      <c r="AC19" s="437" t="s">
        <v>158</v>
      </c>
      <c r="AD19" s="437" t="s">
        <v>159</v>
      </c>
      <c r="AE19" s="440" t="s">
        <v>154</v>
      </c>
      <c r="AF19" s="437" t="s">
        <v>160</v>
      </c>
      <c r="AG19" s="330" t="s">
        <v>156</v>
      </c>
      <c r="AH19" s="437" t="s">
        <v>161</v>
      </c>
    </row>
    <row r="20" spans="1:34" ht="48" customHeight="1" x14ac:dyDescent="0.25">
      <c r="A20" s="141"/>
      <c r="B20" s="146"/>
      <c r="C20" s="220"/>
      <c r="D20" s="220"/>
      <c r="E20" s="220"/>
      <c r="F20" s="186"/>
      <c r="G20" s="188"/>
      <c r="H20" s="190"/>
      <c r="I20" s="172"/>
      <c r="J20" s="277"/>
      <c r="K20" s="446"/>
      <c r="L20" s="80" t="s">
        <v>7</v>
      </c>
      <c r="M20" s="3" t="s">
        <v>11</v>
      </c>
      <c r="N20" s="2">
        <f>IF(M20="SÍ",5,"0")</f>
        <v>5</v>
      </c>
      <c r="O20" s="172"/>
      <c r="P20" s="174"/>
      <c r="Q20" s="174"/>
      <c r="R20" s="176"/>
      <c r="S20" s="174"/>
      <c r="T20" s="176"/>
      <c r="U20" s="435"/>
      <c r="V20" s="443"/>
      <c r="W20" s="213"/>
      <c r="X20" s="190"/>
      <c r="Y20" s="201"/>
      <c r="Z20" s="228"/>
      <c r="AA20" s="448"/>
      <c r="AB20" s="331"/>
      <c r="AC20" s="438"/>
      <c r="AD20" s="438"/>
      <c r="AE20" s="441"/>
      <c r="AF20" s="438"/>
      <c r="AG20" s="331"/>
      <c r="AH20" s="438"/>
    </row>
    <row r="21" spans="1:34" ht="33" customHeight="1" x14ac:dyDescent="0.25">
      <c r="A21" s="141"/>
      <c r="B21" s="146"/>
      <c r="C21" s="220"/>
      <c r="D21" s="220"/>
      <c r="E21" s="220"/>
      <c r="F21" s="186"/>
      <c r="G21" s="188"/>
      <c r="H21" s="190"/>
      <c r="I21" s="172"/>
      <c r="J21" s="128" t="str">
        <f>IF(AND(J19&gt;=5,J19&lt;=10),"BAJA",IF(AND(J19&gt;=15,J19&lt;=25),"MODERADA",IF(AND(J19&gt;=30,J19&lt;=50),"ALTA",IF(AND(J19&gt;=60,J19&lt;=100),"EXTREMA",""))))</f>
        <v>EXTREMA</v>
      </c>
      <c r="K21" s="446"/>
      <c r="L21" s="81" t="s">
        <v>3</v>
      </c>
      <c r="M21" s="3" t="s">
        <v>12</v>
      </c>
      <c r="N21" s="2" t="str">
        <f>IF(M21="SÍ",15,"0")</f>
        <v>0</v>
      </c>
      <c r="O21" s="172"/>
      <c r="P21" s="174"/>
      <c r="Q21" s="174"/>
      <c r="R21" s="176"/>
      <c r="S21" s="174"/>
      <c r="T21" s="176"/>
      <c r="U21" s="435"/>
      <c r="V21" s="443"/>
      <c r="W21" s="213"/>
      <c r="X21" s="190"/>
      <c r="Y21" s="201"/>
      <c r="Z21" s="217" t="str">
        <f>IF(AND($Z19&gt;=5,$Z19&lt;=10),"BAJA",IF(AND($Z19&gt;=15,$Z19&lt;=25),"MODERADA",IF(AND($Z19&gt;=30,$Z19&lt;=50),"ALTA",IF(AND($Z19&gt;=60,$Z19&lt;=100),"EXTREMA",""))))</f>
        <v>MODERADA</v>
      </c>
      <c r="AA21" s="448"/>
      <c r="AB21" s="331"/>
      <c r="AC21" s="438"/>
      <c r="AD21" s="438"/>
      <c r="AE21" s="441"/>
      <c r="AF21" s="438"/>
      <c r="AG21" s="331"/>
      <c r="AH21" s="438"/>
    </row>
    <row r="22" spans="1:34" ht="26.25" customHeight="1" x14ac:dyDescent="0.25">
      <c r="A22" s="141"/>
      <c r="B22" s="146"/>
      <c r="C22" s="220"/>
      <c r="D22" s="220"/>
      <c r="E22" s="220"/>
      <c r="F22" s="186"/>
      <c r="G22" s="188"/>
      <c r="H22" s="190"/>
      <c r="I22" s="172"/>
      <c r="J22" s="128"/>
      <c r="K22" s="446"/>
      <c r="L22" s="81" t="s">
        <v>4</v>
      </c>
      <c r="M22" s="3" t="s">
        <v>11</v>
      </c>
      <c r="N22" s="2">
        <f>IF(M22="SÍ",10,"0")</f>
        <v>10</v>
      </c>
      <c r="O22" s="172"/>
      <c r="P22" s="174"/>
      <c r="Q22" s="174"/>
      <c r="R22" s="176"/>
      <c r="S22" s="174"/>
      <c r="T22" s="176"/>
      <c r="U22" s="435"/>
      <c r="V22" s="443"/>
      <c r="W22" s="213"/>
      <c r="X22" s="190"/>
      <c r="Y22" s="201"/>
      <c r="Z22" s="217"/>
      <c r="AA22" s="448"/>
      <c r="AB22" s="331"/>
      <c r="AC22" s="438"/>
      <c r="AD22" s="438"/>
      <c r="AE22" s="441"/>
      <c r="AF22" s="438"/>
      <c r="AG22" s="331"/>
      <c r="AH22" s="438"/>
    </row>
    <row r="23" spans="1:34" ht="45" customHeight="1" x14ac:dyDescent="0.25">
      <c r="A23" s="141"/>
      <c r="B23" s="146"/>
      <c r="C23" s="220"/>
      <c r="D23" s="220"/>
      <c r="E23" s="220"/>
      <c r="F23" s="186"/>
      <c r="G23" s="188"/>
      <c r="H23" s="190"/>
      <c r="I23" s="172"/>
      <c r="J23" s="128"/>
      <c r="K23" s="446"/>
      <c r="L23" s="80" t="s">
        <v>32</v>
      </c>
      <c r="M23" s="3" t="s">
        <v>11</v>
      </c>
      <c r="N23" s="2">
        <f>IF(M23="SÍ",15,"0")</f>
        <v>15</v>
      </c>
      <c r="O23" s="172"/>
      <c r="P23" s="174"/>
      <c r="Q23" s="174"/>
      <c r="R23" s="176"/>
      <c r="S23" s="174"/>
      <c r="T23" s="176"/>
      <c r="U23" s="435"/>
      <c r="V23" s="443"/>
      <c r="W23" s="213"/>
      <c r="X23" s="190"/>
      <c r="Y23" s="201"/>
      <c r="Z23" s="217"/>
      <c r="AA23" s="448"/>
      <c r="AB23" s="331"/>
      <c r="AC23" s="438"/>
      <c r="AD23" s="438"/>
      <c r="AE23" s="441"/>
      <c r="AF23" s="438"/>
      <c r="AG23" s="331"/>
      <c r="AH23" s="438"/>
    </row>
    <row r="24" spans="1:34" ht="51" customHeight="1" x14ac:dyDescent="0.25">
      <c r="A24" s="141"/>
      <c r="B24" s="146"/>
      <c r="C24" s="220"/>
      <c r="D24" s="220"/>
      <c r="E24" s="220"/>
      <c r="F24" s="186"/>
      <c r="G24" s="188"/>
      <c r="H24" s="190"/>
      <c r="I24" s="172"/>
      <c r="J24" s="128"/>
      <c r="K24" s="446"/>
      <c r="L24" s="80" t="s">
        <v>5</v>
      </c>
      <c r="M24" s="3" t="s">
        <v>11</v>
      </c>
      <c r="N24" s="2">
        <f>IF(M24="SÍ",10,"0")</f>
        <v>10</v>
      </c>
      <c r="O24" s="172"/>
      <c r="P24" s="174"/>
      <c r="Q24" s="174"/>
      <c r="R24" s="176"/>
      <c r="S24" s="174"/>
      <c r="T24" s="176"/>
      <c r="U24" s="435"/>
      <c r="V24" s="443"/>
      <c r="W24" s="213"/>
      <c r="X24" s="190"/>
      <c r="Y24" s="201"/>
      <c r="Z24" s="217"/>
      <c r="AA24" s="448"/>
      <c r="AB24" s="331"/>
      <c r="AC24" s="438"/>
      <c r="AD24" s="438"/>
      <c r="AE24" s="441"/>
      <c r="AF24" s="438"/>
      <c r="AG24" s="331"/>
      <c r="AH24" s="438"/>
    </row>
    <row r="25" spans="1:34" ht="39.75" customHeight="1" x14ac:dyDescent="0.25">
      <c r="A25" s="142"/>
      <c r="B25" s="147"/>
      <c r="C25" s="221"/>
      <c r="D25" s="221"/>
      <c r="E25" s="221"/>
      <c r="F25" s="222"/>
      <c r="G25" s="223"/>
      <c r="H25" s="224"/>
      <c r="I25" s="172"/>
      <c r="J25" s="130"/>
      <c r="K25" s="446"/>
      <c r="L25" s="82" t="s">
        <v>31</v>
      </c>
      <c r="M25" s="3" t="s">
        <v>11</v>
      </c>
      <c r="N25" s="2">
        <f>IF(M25="SÍ",30,"0")</f>
        <v>30</v>
      </c>
      <c r="O25" s="172"/>
      <c r="P25" s="174"/>
      <c r="Q25" s="174"/>
      <c r="R25" s="176"/>
      <c r="S25" s="174"/>
      <c r="T25" s="176"/>
      <c r="U25" s="436"/>
      <c r="V25" s="444"/>
      <c r="W25" s="241"/>
      <c r="X25" s="224"/>
      <c r="Y25" s="201"/>
      <c r="Z25" s="217"/>
      <c r="AA25" s="449"/>
      <c r="AB25" s="487"/>
      <c r="AC25" s="439"/>
      <c r="AD25" s="439"/>
      <c r="AE25" s="442"/>
      <c r="AF25" s="439"/>
      <c r="AG25" s="487"/>
      <c r="AH25" s="439"/>
    </row>
    <row r="26" spans="1:34" ht="31.5" x14ac:dyDescent="0.25">
      <c r="A26" s="299" t="s">
        <v>163</v>
      </c>
      <c r="B26" s="526" t="s">
        <v>164</v>
      </c>
      <c r="C26" s="430" t="s">
        <v>165</v>
      </c>
      <c r="D26" s="432" t="s">
        <v>166</v>
      </c>
      <c r="E26" s="430" t="s">
        <v>167</v>
      </c>
      <c r="F26" s="186" t="s">
        <v>13</v>
      </c>
      <c r="G26" s="188" t="str">
        <f>IF(F26="(1) RARA VEZ","1", IF(F26="(2) IMPROBABLE","2",IF(F26="(3) POSIBLE","3",IF(F26="(4) PROBABLE","4",IF(F26="(5) CASI SEGURO","5","")))))</f>
        <v>1</v>
      </c>
      <c r="H26" s="190" t="s">
        <v>20</v>
      </c>
      <c r="I26" s="172" t="str">
        <f>IF(H26="(5) MODERADO","5", IF(H26="(10) MAYOR","10",IF(H26="(20) CATASTROFICO","20","")))</f>
        <v>10</v>
      </c>
      <c r="J26" s="148">
        <f>+G26*I26</f>
        <v>10</v>
      </c>
      <c r="K26" s="528" t="s">
        <v>168</v>
      </c>
      <c r="L26" s="83" t="s">
        <v>6</v>
      </c>
      <c r="M26" s="84" t="s">
        <v>11</v>
      </c>
      <c r="N26" s="56">
        <f>IF(M26="SÍ",15,"0")</f>
        <v>15</v>
      </c>
      <c r="O26" s="171">
        <f>SUM(N26:N32)</f>
        <v>70</v>
      </c>
      <c r="P26" s="173">
        <f>IF(AND($O26&gt;=0,$O26&lt;=50),0,IF(AND($O26&gt;50,$O26&lt;=75),1,IF(AND($O26&gt;75,$O26&lt;=100),2,"")))</f>
        <v>1</v>
      </c>
      <c r="Q26" s="173">
        <f>$G26-$P26</f>
        <v>0</v>
      </c>
      <c r="R26" s="175">
        <f>IF($Q26&lt;=0,1,$Q26)</f>
        <v>1</v>
      </c>
      <c r="S26" s="173">
        <f>$I26-$P26</f>
        <v>9</v>
      </c>
      <c r="T26" s="175">
        <f>IF($S26=19,10,IF($S26=18,5,IF($S26=9,5,IF($S26=8,5,I26))))</f>
        <v>5</v>
      </c>
      <c r="U26" s="434" t="s">
        <v>9</v>
      </c>
      <c r="V26" s="222" t="s">
        <v>13</v>
      </c>
      <c r="W26" s="223" t="str">
        <f>IF(V26="(1) RARA VEZ","1", IF(V26="(2) IMPROBABLE","2",IF(V26="(3) POSIBLE","3",IF(V26="(4) PROBABLE","4",IF(V26="(5) CASI SEGURO","5","")))))</f>
        <v>1</v>
      </c>
      <c r="X26" s="224" t="s">
        <v>18</v>
      </c>
      <c r="Y26" s="244">
        <f>IF($U26="IMPACTO",$T26,$I26)</f>
        <v>5</v>
      </c>
      <c r="Z26" s="148">
        <f>+W26*Y26</f>
        <v>5</v>
      </c>
      <c r="AA26" s="430" t="s">
        <v>170</v>
      </c>
      <c r="AB26" s="432" t="s">
        <v>171</v>
      </c>
      <c r="AC26" s="430" t="s">
        <v>172</v>
      </c>
      <c r="AD26" s="430" t="s">
        <v>173</v>
      </c>
      <c r="AE26" s="530">
        <v>43220</v>
      </c>
      <c r="AF26" s="430" t="s">
        <v>174</v>
      </c>
      <c r="AG26" s="432" t="s">
        <v>175</v>
      </c>
      <c r="AH26" s="432" t="s">
        <v>176</v>
      </c>
    </row>
    <row r="27" spans="1:34" ht="48" customHeight="1" x14ac:dyDescent="0.25">
      <c r="A27" s="299"/>
      <c r="B27" s="526"/>
      <c r="C27" s="433"/>
      <c r="D27" s="432"/>
      <c r="E27" s="433"/>
      <c r="F27" s="186"/>
      <c r="G27" s="188"/>
      <c r="H27" s="190"/>
      <c r="I27" s="172"/>
      <c r="J27" s="148"/>
      <c r="K27" s="529"/>
      <c r="L27" s="83" t="s">
        <v>7</v>
      </c>
      <c r="M27" s="84" t="s">
        <v>11</v>
      </c>
      <c r="N27" s="2">
        <f>IF(M27="SÍ",5,"0")</f>
        <v>5</v>
      </c>
      <c r="O27" s="172"/>
      <c r="P27" s="174"/>
      <c r="Q27" s="174"/>
      <c r="R27" s="176"/>
      <c r="S27" s="174"/>
      <c r="T27" s="176"/>
      <c r="U27" s="435"/>
      <c r="V27" s="443"/>
      <c r="W27" s="213"/>
      <c r="X27" s="242"/>
      <c r="Y27" s="244"/>
      <c r="Z27" s="148"/>
      <c r="AA27" s="433"/>
      <c r="AB27" s="432"/>
      <c r="AC27" s="433"/>
      <c r="AD27" s="433"/>
      <c r="AE27" s="530"/>
      <c r="AF27" s="433"/>
      <c r="AG27" s="432"/>
      <c r="AH27" s="432"/>
    </row>
    <row r="28" spans="1:34" ht="33" customHeight="1" x14ac:dyDescent="0.25">
      <c r="A28" s="299"/>
      <c r="B28" s="526"/>
      <c r="C28" s="433"/>
      <c r="D28" s="432"/>
      <c r="E28" s="433"/>
      <c r="F28" s="186"/>
      <c r="G28" s="188"/>
      <c r="H28" s="190"/>
      <c r="I28" s="172"/>
      <c r="J28" s="130" t="str">
        <f>IF(AND(J26&gt;=5,J26&lt;=10),"BAJA",IF(AND(J26&gt;=15,J26&lt;=25),"MODERADA",IF(AND(J26&gt;=30,J26&lt;=50),"ALTA",IF(AND(J26&gt;=60,J26&lt;=100),"EXTREMA",""))))</f>
        <v>BAJA</v>
      </c>
      <c r="K28" s="529"/>
      <c r="L28" s="85" t="s">
        <v>3</v>
      </c>
      <c r="M28" s="84" t="s">
        <v>11</v>
      </c>
      <c r="N28" s="2">
        <f>IF(M28="SÍ",15,"0")</f>
        <v>15</v>
      </c>
      <c r="O28" s="172"/>
      <c r="P28" s="174"/>
      <c r="Q28" s="174"/>
      <c r="R28" s="176"/>
      <c r="S28" s="174"/>
      <c r="T28" s="176"/>
      <c r="U28" s="435"/>
      <c r="V28" s="443"/>
      <c r="W28" s="213"/>
      <c r="X28" s="242"/>
      <c r="Y28" s="244"/>
      <c r="Z28" s="130" t="str">
        <f>IF(AND(Z26&gt;=5,Z26&lt;=10),"BAJA",IF(AND(Z26&gt;=15,Z26&lt;=25),"MODERADA",IF(AND(Z26&gt;=30,Z26&lt;=50),"ALTA",IF(AND(Z26&gt;=60,Z26&lt;=100),"EXTREMA",""))))</f>
        <v>BAJA</v>
      </c>
      <c r="AA28" s="433"/>
      <c r="AB28" s="432"/>
      <c r="AC28" s="433"/>
      <c r="AD28" s="433"/>
      <c r="AE28" s="530"/>
      <c r="AF28" s="433"/>
      <c r="AG28" s="432"/>
      <c r="AH28" s="432"/>
    </row>
    <row r="29" spans="1:34" ht="75" customHeight="1" x14ac:dyDescent="0.25">
      <c r="A29" s="299"/>
      <c r="B29" s="526"/>
      <c r="C29" s="433"/>
      <c r="D29" s="432"/>
      <c r="E29" s="433"/>
      <c r="F29" s="186"/>
      <c r="G29" s="188"/>
      <c r="H29" s="190"/>
      <c r="I29" s="172"/>
      <c r="J29" s="294"/>
      <c r="K29" s="529"/>
      <c r="L29" s="85" t="s">
        <v>4</v>
      </c>
      <c r="M29" s="84" t="s">
        <v>11</v>
      </c>
      <c r="N29" s="2">
        <f>IF(M29="SÍ",10,"0")</f>
        <v>10</v>
      </c>
      <c r="O29" s="172"/>
      <c r="P29" s="174"/>
      <c r="Q29" s="174"/>
      <c r="R29" s="176"/>
      <c r="S29" s="174"/>
      <c r="T29" s="176"/>
      <c r="U29" s="435"/>
      <c r="V29" s="443"/>
      <c r="W29" s="213"/>
      <c r="X29" s="242"/>
      <c r="Y29" s="244"/>
      <c r="Z29" s="294"/>
      <c r="AA29" s="433"/>
      <c r="AB29" s="432"/>
      <c r="AC29" s="433"/>
      <c r="AD29" s="433"/>
      <c r="AE29" s="530"/>
      <c r="AF29" s="433"/>
      <c r="AG29" s="432"/>
      <c r="AH29" s="432"/>
    </row>
    <row r="30" spans="1:34" ht="31.5" x14ac:dyDescent="0.25">
      <c r="A30" s="299"/>
      <c r="B30" s="526"/>
      <c r="C30" s="433"/>
      <c r="D30" s="432"/>
      <c r="E30" s="433"/>
      <c r="F30" s="186"/>
      <c r="G30" s="188"/>
      <c r="H30" s="190"/>
      <c r="I30" s="172"/>
      <c r="J30" s="294"/>
      <c r="K30" s="529"/>
      <c r="L30" s="83" t="s">
        <v>32</v>
      </c>
      <c r="M30" s="86" t="s">
        <v>11</v>
      </c>
      <c r="N30" s="2">
        <f>IF(M30="SÍ",15,"0")</f>
        <v>15</v>
      </c>
      <c r="O30" s="172"/>
      <c r="P30" s="174"/>
      <c r="Q30" s="174"/>
      <c r="R30" s="176"/>
      <c r="S30" s="174"/>
      <c r="T30" s="176"/>
      <c r="U30" s="435"/>
      <c r="V30" s="443"/>
      <c r="W30" s="213"/>
      <c r="X30" s="242"/>
      <c r="Y30" s="244"/>
      <c r="Z30" s="294"/>
      <c r="AA30" s="433"/>
      <c r="AB30" s="432"/>
      <c r="AC30" s="433"/>
      <c r="AD30" s="433"/>
      <c r="AE30" s="530"/>
      <c r="AF30" s="433"/>
      <c r="AG30" s="432"/>
      <c r="AH30" s="432"/>
    </row>
    <row r="31" spans="1:34" ht="51" customHeight="1" x14ac:dyDescent="0.25">
      <c r="A31" s="299"/>
      <c r="B31" s="526"/>
      <c r="C31" s="433"/>
      <c r="D31" s="432"/>
      <c r="E31" s="433"/>
      <c r="F31" s="186"/>
      <c r="G31" s="188"/>
      <c r="H31" s="190"/>
      <c r="I31" s="172"/>
      <c r="J31" s="294"/>
      <c r="K31" s="529"/>
      <c r="L31" s="83" t="s">
        <v>169</v>
      </c>
      <c r="M31" s="84" t="s">
        <v>11</v>
      </c>
      <c r="N31" s="2">
        <f>IF(M31="SÍ",10,"0")</f>
        <v>10</v>
      </c>
      <c r="O31" s="172"/>
      <c r="P31" s="174"/>
      <c r="Q31" s="174"/>
      <c r="R31" s="176"/>
      <c r="S31" s="174"/>
      <c r="T31" s="176"/>
      <c r="U31" s="435"/>
      <c r="V31" s="443"/>
      <c r="W31" s="213"/>
      <c r="X31" s="242"/>
      <c r="Y31" s="244"/>
      <c r="Z31" s="294"/>
      <c r="AA31" s="433"/>
      <c r="AB31" s="432"/>
      <c r="AC31" s="433"/>
      <c r="AD31" s="433"/>
      <c r="AE31" s="530"/>
      <c r="AF31" s="433"/>
      <c r="AG31" s="432"/>
      <c r="AH31" s="432"/>
    </row>
    <row r="32" spans="1:34" ht="53.25" customHeight="1" x14ac:dyDescent="0.25">
      <c r="A32" s="299"/>
      <c r="B32" s="526"/>
      <c r="C32" s="433"/>
      <c r="D32" s="432"/>
      <c r="E32" s="433"/>
      <c r="F32" s="222"/>
      <c r="G32" s="223"/>
      <c r="H32" s="224"/>
      <c r="I32" s="172"/>
      <c r="J32" s="295"/>
      <c r="K32" s="529"/>
      <c r="L32" s="83" t="s">
        <v>31</v>
      </c>
      <c r="M32" s="84" t="s">
        <v>12</v>
      </c>
      <c r="N32" s="2" t="str">
        <f>IF(M32="SÍ",30,"0")</f>
        <v>0</v>
      </c>
      <c r="O32" s="172"/>
      <c r="P32" s="174"/>
      <c r="Q32" s="174"/>
      <c r="R32" s="176"/>
      <c r="S32" s="174"/>
      <c r="T32" s="176"/>
      <c r="U32" s="436"/>
      <c r="V32" s="443"/>
      <c r="W32" s="213"/>
      <c r="X32" s="242"/>
      <c r="Y32" s="244"/>
      <c r="Z32" s="295"/>
      <c r="AA32" s="433"/>
      <c r="AB32" s="432"/>
      <c r="AC32" s="433"/>
      <c r="AD32" s="433"/>
      <c r="AE32" s="530"/>
      <c r="AF32" s="433"/>
      <c r="AG32" s="432"/>
      <c r="AH32" s="432"/>
    </row>
    <row r="33" spans="1:34" ht="50.25" customHeight="1" x14ac:dyDescent="0.25">
      <c r="A33" s="432" t="s">
        <v>178</v>
      </c>
      <c r="B33" s="527" t="s">
        <v>179</v>
      </c>
      <c r="C33" s="430" t="s">
        <v>180</v>
      </c>
      <c r="D33" s="430" t="s">
        <v>181</v>
      </c>
      <c r="E33" s="430" t="s">
        <v>182</v>
      </c>
      <c r="F33" s="186" t="s">
        <v>14</v>
      </c>
      <c r="G33" s="188" t="str">
        <f>IF(F33="(1) RARA VEZ","1", IF(F33="(2) IMPROBABLE","2",IF(F33="(3) POSIBLE","3",IF(F33="(4) PROBABLE","4",IF(F33="(5) CASI SEGURO","5","")))))</f>
        <v>2</v>
      </c>
      <c r="H33" s="190" t="s">
        <v>19</v>
      </c>
      <c r="I33" s="172" t="str">
        <f>IF(H33="(5) MODERADO","5", IF(H33="(10) MAYOR","10",IF(H33="(20) CATASTROFICO","20","")))</f>
        <v>20</v>
      </c>
      <c r="J33" s="276">
        <f>+G33*I33</f>
        <v>40</v>
      </c>
      <c r="K33" s="520" t="s">
        <v>177</v>
      </c>
      <c r="L33" s="25" t="s">
        <v>6</v>
      </c>
      <c r="M33" s="87" t="s">
        <v>11</v>
      </c>
      <c r="N33" s="56">
        <f>IF(M33="SÍ",15,"0")</f>
        <v>15</v>
      </c>
      <c r="O33" s="171">
        <f>SUM(N33:N39)</f>
        <v>45</v>
      </c>
      <c r="P33" s="173">
        <f>IF(AND($O33&gt;=0,$O33&lt;=50),0,IF(AND($O33&gt;50,$O33&lt;=75),1,IF(AND($O33&gt;75,$O33&lt;=100),2,"")))</f>
        <v>0</v>
      </c>
      <c r="Q33" s="173">
        <f>$G33-$P33</f>
        <v>2</v>
      </c>
      <c r="R33" s="175">
        <f>IF($Q33&lt;=0,1,$Q33)</f>
        <v>2</v>
      </c>
      <c r="S33" s="173">
        <f>$I33-$P33</f>
        <v>20</v>
      </c>
      <c r="T33" s="175" t="str">
        <f>IF($S33=19,10,IF($S33=18,5,IF($S33=9,5,IF($S33=8,5,I33))))</f>
        <v>20</v>
      </c>
      <c r="U33" s="434" t="s">
        <v>8</v>
      </c>
      <c r="V33" s="186" t="s">
        <v>14</v>
      </c>
      <c r="W33" s="188" t="str">
        <f>IF(V33="(1) RARA VEZ","1", IF(V33="(2) IMPROBABLE","2",IF(V33="(3) POSIBLE","3",IF(V33="(4) PROBABLE","4",IF(V33="(5) CASI SEGURO","5","")))))</f>
        <v>2</v>
      </c>
      <c r="X33" s="190" t="s">
        <v>19</v>
      </c>
      <c r="Y33" s="201" t="str">
        <f>IF($U33="IMPACTO",$T33,$I33)</f>
        <v>20</v>
      </c>
      <c r="Z33" s="227">
        <f>+W33*Y33</f>
        <v>40</v>
      </c>
      <c r="AA33" s="430" t="s">
        <v>183</v>
      </c>
      <c r="AB33" s="432" t="s">
        <v>184</v>
      </c>
      <c r="AC33" s="430" t="s">
        <v>185</v>
      </c>
      <c r="AD33" s="430" t="s">
        <v>186</v>
      </c>
      <c r="AE33" s="431">
        <v>43220</v>
      </c>
      <c r="AF33" s="430" t="s">
        <v>187</v>
      </c>
      <c r="AG33" s="531" t="s">
        <v>188</v>
      </c>
      <c r="AH33" s="430" t="s">
        <v>189</v>
      </c>
    </row>
    <row r="34" spans="1:34" ht="48" customHeight="1" x14ac:dyDescent="0.25">
      <c r="A34" s="432"/>
      <c r="B34" s="527"/>
      <c r="C34" s="430"/>
      <c r="D34" s="430"/>
      <c r="E34" s="433"/>
      <c r="F34" s="186"/>
      <c r="G34" s="188"/>
      <c r="H34" s="190"/>
      <c r="I34" s="172"/>
      <c r="J34" s="277"/>
      <c r="K34" s="521"/>
      <c r="L34" s="26" t="s">
        <v>7</v>
      </c>
      <c r="M34" s="87" t="s">
        <v>11</v>
      </c>
      <c r="N34" s="2">
        <f>IF(M34="SÍ",5,"0")</f>
        <v>5</v>
      </c>
      <c r="O34" s="172"/>
      <c r="P34" s="174"/>
      <c r="Q34" s="174"/>
      <c r="R34" s="176"/>
      <c r="S34" s="174"/>
      <c r="T34" s="176"/>
      <c r="U34" s="435"/>
      <c r="V34" s="186"/>
      <c r="W34" s="188"/>
      <c r="X34" s="190"/>
      <c r="Y34" s="201"/>
      <c r="Z34" s="228"/>
      <c r="AA34" s="430"/>
      <c r="AB34" s="432"/>
      <c r="AC34" s="430"/>
      <c r="AD34" s="430"/>
      <c r="AE34" s="432"/>
      <c r="AF34" s="430"/>
      <c r="AG34" s="531"/>
      <c r="AH34" s="430"/>
    </row>
    <row r="35" spans="1:34" ht="33" customHeight="1" x14ac:dyDescent="0.25">
      <c r="A35" s="432"/>
      <c r="B35" s="527"/>
      <c r="C35" s="430"/>
      <c r="D35" s="430"/>
      <c r="E35" s="433"/>
      <c r="F35" s="186"/>
      <c r="G35" s="188"/>
      <c r="H35" s="190"/>
      <c r="I35" s="172"/>
      <c r="J35" s="128" t="str">
        <f>IF(AND(J33&gt;=5,J33&lt;=10),"BAJA",IF(AND(J33&gt;=15,J33&lt;=25),"MODERADA",IF(AND(J33&gt;=30,J33&lt;=50),"ALTA",IF(AND(J33&gt;=60,J33&lt;=100),"EXTREMA",""))))</f>
        <v>ALTA</v>
      </c>
      <c r="K35" s="521"/>
      <c r="L35" s="27" t="s">
        <v>3</v>
      </c>
      <c r="M35" s="87" t="s">
        <v>12</v>
      </c>
      <c r="N35" s="2" t="str">
        <f>IF(M35="SÍ",15,"0")</f>
        <v>0</v>
      </c>
      <c r="O35" s="172"/>
      <c r="P35" s="174"/>
      <c r="Q35" s="174"/>
      <c r="R35" s="176"/>
      <c r="S35" s="174"/>
      <c r="T35" s="176"/>
      <c r="U35" s="435"/>
      <c r="V35" s="186"/>
      <c r="W35" s="188"/>
      <c r="X35" s="190"/>
      <c r="Y35" s="201"/>
      <c r="Z35" s="217" t="str">
        <f>IF(AND($Z33&gt;=5,$Z33&lt;=10),"BAJA",IF(AND($Z33&gt;=15,$Z33&lt;=25),"MODERADA",IF(AND($Z33&gt;=30,$Z33&lt;=50),"ALTA",IF(AND($Z33&gt;=60,$Z33&lt;=100),"EXTREMA",""))))</f>
        <v>ALTA</v>
      </c>
      <c r="AA35" s="430"/>
      <c r="AB35" s="432"/>
      <c r="AC35" s="430"/>
      <c r="AD35" s="430"/>
      <c r="AE35" s="432"/>
      <c r="AF35" s="430"/>
      <c r="AG35" s="531"/>
      <c r="AH35" s="430"/>
    </row>
    <row r="36" spans="1:34" ht="26.25" customHeight="1" x14ac:dyDescent="0.25">
      <c r="A36" s="432"/>
      <c r="B36" s="527"/>
      <c r="C36" s="430"/>
      <c r="D36" s="430"/>
      <c r="E36" s="433"/>
      <c r="F36" s="186"/>
      <c r="G36" s="188"/>
      <c r="H36" s="190"/>
      <c r="I36" s="172"/>
      <c r="J36" s="128"/>
      <c r="K36" s="521"/>
      <c r="L36" s="27" t="s">
        <v>4</v>
      </c>
      <c r="M36" s="87" t="s">
        <v>11</v>
      </c>
      <c r="N36" s="2">
        <f>IF(M36="SÍ",10,"0")</f>
        <v>10</v>
      </c>
      <c r="O36" s="172"/>
      <c r="P36" s="174"/>
      <c r="Q36" s="174"/>
      <c r="R36" s="176"/>
      <c r="S36" s="174"/>
      <c r="T36" s="176"/>
      <c r="U36" s="435"/>
      <c r="V36" s="186"/>
      <c r="W36" s="188"/>
      <c r="X36" s="190"/>
      <c r="Y36" s="201"/>
      <c r="Z36" s="217"/>
      <c r="AA36" s="430"/>
      <c r="AB36" s="432"/>
      <c r="AC36" s="430"/>
      <c r="AD36" s="430"/>
      <c r="AE36" s="432"/>
      <c r="AF36" s="430"/>
      <c r="AG36" s="531"/>
      <c r="AH36" s="430"/>
    </row>
    <row r="37" spans="1:34" ht="45" customHeight="1" x14ac:dyDescent="0.25">
      <c r="A37" s="432"/>
      <c r="B37" s="527"/>
      <c r="C37" s="430"/>
      <c r="D37" s="430"/>
      <c r="E37" s="433"/>
      <c r="F37" s="186"/>
      <c r="G37" s="188"/>
      <c r="H37" s="190"/>
      <c r="I37" s="172"/>
      <c r="J37" s="128"/>
      <c r="K37" s="521"/>
      <c r="L37" s="26" t="s">
        <v>32</v>
      </c>
      <c r="M37" s="87" t="s">
        <v>11</v>
      </c>
      <c r="N37" s="2">
        <f>IF(M37="SÍ",15,"0")</f>
        <v>15</v>
      </c>
      <c r="O37" s="172"/>
      <c r="P37" s="174"/>
      <c r="Q37" s="174"/>
      <c r="R37" s="176"/>
      <c r="S37" s="174"/>
      <c r="T37" s="176"/>
      <c r="U37" s="435"/>
      <c r="V37" s="186"/>
      <c r="W37" s="188"/>
      <c r="X37" s="190"/>
      <c r="Y37" s="201"/>
      <c r="Z37" s="217"/>
      <c r="AA37" s="430"/>
      <c r="AB37" s="432"/>
      <c r="AC37" s="430"/>
      <c r="AD37" s="430"/>
      <c r="AE37" s="432"/>
      <c r="AF37" s="430"/>
      <c r="AG37" s="531"/>
      <c r="AH37" s="430"/>
    </row>
    <row r="38" spans="1:34" ht="51" customHeight="1" x14ac:dyDescent="0.25">
      <c r="A38" s="432"/>
      <c r="B38" s="527"/>
      <c r="C38" s="430"/>
      <c r="D38" s="430"/>
      <c r="E38" s="433"/>
      <c r="F38" s="186"/>
      <c r="G38" s="188"/>
      <c r="H38" s="190"/>
      <c r="I38" s="172"/>
      <c r="J38" s="128"/>
      <c r="K38" s="521"/>
      <c r="L38" s="26" t="s">
        <v>5</v>
      </c>
      <c r="M38" s="87" t="s">
        <v>12</v>
      </c>
      <c r="N38" s="2" t="str">
        <f>IF(M38="SÍ",10,"0")</f>
        <v>0</v>
      </c>
      <c r="O38" s="172"/>
      <c r="P38" s="174"/>
      <c r="Q38" s="174"/>
      <c r="R38" s="176"/>
      <c r="S38" s="174"/>
      <c r="T38" s="176"/>
      <c r="U38" s="435"/>
      <c r="V38" s="186"/>
      <c r="W38" s="188"/>
      <c r="X38" s="190"/>
      <c r="Y38" s="201"/>
      <c r="Z38" s="217"/>
      <c r="AA38" s="430"/>
      <c r="AB38" s="432"/>
      <c r="AC38" s="430"/>
      <c r="AD38" s="430"/>
      <c r="AE38" s="432"/>
      <c r="AF38" s="430"/>
      <c r="AG38" s="531"/>
      <c r="AH38" s="430"/>
    </row>
    <row r="39" spans="1:34" ht="39.75" customHeight="1" thickBot="1" x14ac:dyDescent="0.3">
      <c r="A39" s="432"/>
      <c r="B39" s="527"/>
      <c r="C39" s="430"/>
      <c r="D39" s="430"/>
      <c r="E39" s="433"/>
      <c r="F39" s="187"/>
      <c r="G39" s="189"/>
      <c r="H39" s="191"/>
      <c r="I39" s="192"/>
      <c r="J39" s="129"/>
      <c r="K39" s="521"/>
      <c r="L39" s="28" t="s">
        <v>31</v>
      </c>
      <c r="M39" s="87" t="s">
        <v>12</v>
      </c>
      <c r="N39" s="68" t="str">
        <f>IF(M39="SÍ",30,"0")</f>
        <v>0</v>
      </c>
      <c r="O39" s="192"/>
      <c r="P39" s="195"/>
      <c r="Q39" s="195"/>
      <c r="R39" s="196"/>
      <c r="S39" s="195"/>
      <c r="T39" s="196"/>
      <c r="U39" s="436"/>
      <c r="V39" s="187"/>
      <c r="W39" s="189"/>
      <c r="X39" s="191"/>
      <c r="Y39" s="202"/>
      <c r="Z39" s="391"/>
      <c r="AA39" s="430"/>
      <c r="AB39" s="432"/>
      <c r="AC39" s="430"/>
      <c r="AD39" s="430"/>
      <c r="AE39" s="432"/>
      <c r="AF39" s="430"/>
      <c r="AG39" s="531"/>
      <c r="AH39" s="430"/>
    </row>
    <row r="40" spans="1:34" ht="39.75" customHeight="1" x14ac:dyDescent="0.25">
      <c r="A40" s="330" t="s">
        <v>455</v>
      </c>
      <c r="B40" s="562" t="s">
        <v>454</v>
      </c>
      <c r="C40" s="556" t="s">
        <v>451</v>
      </c>
      <c r="D40" s="383" t="s">
        <v>452</v>
      </c>
      <c r="E40" s="559" t="s">
        <v>453</v>
      </c>
      <c r="F40" s="186" t="s">
        <v>15</v>
      </c>
      <c r="G40" s="188" t="str">
        <f>IF(F40="(1) RARA VEZ","1", IF(F40="(2) IMPROBABLE","2",IF(F40="(3) POSIBLE","3",IF(F40="(4) PROBABLE","4",IF(F40="(5) CASI SEGURO","5","")))))</f>
        <v>3</v>
      </c>
      <c r="H40" s="190" t="s">
        <v>18</v>
      </c>
      <c r="I40" s="172" t="str">
        <f>IF(H40="(5) MODERADO","5", IF(H40="(10) MAYOR","10",IF(H40="(20) CATASTROFICO","20","")))</f>
        <v>5</v>
      </c>
      <c r="J40" s="246">
        <f>+G40*I40</f>
        <v>15</v>
      </c>
      <c r="K40" s="565" t="s">
        <v>456</v>
      </c>
      <c r="L40" s="25" t="s">
        <v>6</v>
      </c>
      <c r="M40" s="3" t="s">
        <v>11</v>
      </c>
      <c r="N40" s="113">
        <f>IF(M40="SÍ",15,"0")</f>
        <v>15</v>
      </c>
      <c r="O40" s="171">
        <f>SUM(N40:N46)</f>
        <v>45</v>
      </c>
      <c r="P40" s="173">
        <f>IF(AND($O40&gt;=0,$O40&lt;=50),0,IF(AND($O40&gt;50,$O40&lt;=75),1,IF(AND($O40&gt;75,$O40&lt;=100),2,"")))</f>
        <v>0</v>
      </c>
      <c r="Q40" s="173">
        <f>$G40-$P40</f>
        <v>3</v>
      </c>
      <c r="R40" s="175">
        <f>IF($Q40&lt;=0,1,$Q40)</f>
        <v>3</v>
      </c>
      <c r="S40" s="173">
        <f>$I40-$P40</f>
        <v>5</v>
      </c>
      <c r="T40" s="175" t="str">
        <f>IF($S40=19,10,IF($S40=18,5,IF($S40=9,5,IF($S40=8,5,I40))))</f>
        <v>5</v>
      </c>
      <c r="U40" s="434" t="s">
        <v>8</v>
      </c>
      <c r="V40" s="186" t="s">
        <v>15</v>
      </c>
      <c r="W40" s="199">
        <f>IF($U40="PROBABILIDAD",$R40,$G40)</f>
        <v>3</v>
      </c>
      <c r="X40" s="190" t="s">
        <v>18</v>
      </c>
      <c r="Y40" s="201" t="str">
        <f>IF($U40="IMPACTO",$T40,$I40)</f>
        <v>5</v>
      </c>
      <c r="Z40" s="246">
        <f>+W40*Y40</f>
        <v>15</v>
      </c>
      <c r="AA40" s="567" t="s">
        <v>457</v>
      </c>
      <c r="AB40" s="569" t="s">
        <v>458</v>
      </c>
      <c r="AC40" s="569" t="s">
        <v>459</v>
      </c>
      <c r="AD40" s="571" t="s">
        <v>460</v>
      </c>
      <c r="AE40" s="573">
        <v>43196</v>
      </c>
      <c r="AF40" s="575" t="s">
        <v>461</v>
      </c>
      <c r="AG40" s="165" t="s">
        <v>462</v>
      </c>
      <c r="AH40" s="310" t="s">
        <v>463</v>
      </c>
    </row>
    <row r="41" spans="1:34" ht="39.75" customHeight="1" x14ac:dyDescent="0.25">
      <c r="A41" s="331"/>
      <c r="B41" s="563"/>
      <c r="C41" s="557"/>
      <c r="D41" s="383"/>
      <c r="E41" s="560"/>
      <c r="F41" s="186"/>
      <c r="G41" s="188"/>
      <c r="H41" s="190"/>
      <c r="I41" s="172"/>
      <c r="J41" s="227"/>
      <c r="K41" s="566"/>
      <c r="L41" s="26" t="s">
        <v>7</v>
      </c>
      <c r="M41" s="3" t="s">
        <v>11</v>
      </c>
      <c r="N41" s="2">
        <f>IF(M41="SÍ",5,"0")</f>
        <v>5</v>
      </c>
      <c r="O41" s="172"/>
      <c r="P41" s="174"/>
      <c r="Q41" s="174"/>
      <c r="R41" s="176"/>
      <c r="S41" s="174"/>
      <c r="T41" s="176"/>
      <c r="U41" s="435"/>
      <c r="V41" s="186"/>
      <c r="W41" s="199"/>
      <c r="X41" s="190"/>
      <c r="Y41" s="201"/>
      <c r="Z41" s="227"/>
      <c r="AA41" s="568"/>
      <c r="AB41" s="570"/>
      <c r="AC41" s="570"/>
      <c r="AD41" s="572"/>
      <c r="AE41" s="574"/>
      <c r="AF41" s="576"/>
      <c r="AG41" s="166"/>
      <c r="AH41" s="311"/>
    </row>
    <row r="42" spans="1:34" ht="39.75" customHeight="1" x14ac:dyDescent="0.25">
      <c r="A42" s="331"/>
      <c r="B42" s="563"/>
      <c r="C42" s="557"/>
      <c r="D42" s="383"/>
      <c r="E42" s="560"/>
      <c r="F42" s="186"/>
      <c r="G42" s="188"/>
      <c r="H42" s="190"/>
      <c r="I42" s="172"/>
      <c r="J42" s="214" t="str">
        <f>IF(AND($Z40&gt;=5,$Z40&lt;=10),"BAJA",IF(AND($Z40&gt;=15,$Z40&lt;=25),"MODERADA",IF(AND($Z40&gt;=30,$Z40&lt;=50),"ALTA",IF(AND($Z40&gt;=60,$Z40&lt;=100),"EXTREMA",""))))</f>
        <v>MODERADA</v>
      </c>
      <c r="K42" s="566"/>
      <c r="L42" s="27" t="s">
        <v>3</v>
      </c>
      <c r="M42" s="3" t="s">
        <v>12</v>
      </c>
      <c r="N42" s="2" t="str">
        <f>IF(M42="SÍ",15,"0")</f>
        <v>0</v>
      </c>
      <c r="O42" s="172"/>
      <c r="P42" s="174"/>
      <c r="Q42" s="174"/>
      <c r="R42" s="176"/>
      <c r="S42" s="174"/>
      <c r="T42" s="176"/>
      <c r="U42" s="435"/>
      <c r="V42" s="186"/>
      <c r="W42" s="199"/>
      <c r="X42" s="190"/>
      <c r="Y42" s="201"/>
      <c r="Z42" s="214" t="str">
        <f>IF(AND($Z40&gt;=5,$Z40&lt;=10),"BAJA",IF(AND($Z40&gt;=15,$Z40&lt;=25),"MODERADA",IF(AND($Z40&gt;=30,$Z40&lt;=50),"ALTA",IF(AND($Z40&gt;=60,$Z40&lt;=100),"EXTREMA",""))))</f>
        <v>MODERADA</v>
      </c>
      <c r="AA42" s="568"/>
      <c r="AB42" s="570"/>
      <c r="AC42" s="570"/>
      <c r="AD42" s="572"/>
      <c r="AE42" s="574"/>
      <c r="AF42" s="576"/>
      <c r="AG42" s="166"/>
      <c r="AH42" s="311"/>
    </row>
    <row r="43" spans="1:34" ht="39.75" customHeight="1" x14ac:dyDescent="0.25">
      <c r="A43" s="331"/>
      <c r="B43" s="563"/>
      <c r="C43" s="557"/>
      <c r="D43" s="383"/>
      <c r="E43" s="560"/>
      <c r="F43" s="186"/>
      <c r="G43" s="188"/>
      <c r="H43" s="190"/>
      <c r="I43" s="172"/>
      <c r="J43" s="215"/>
      <c r="K43" s="566"/>
      <c r="L43" s="27" t="s">
        <v>4</v>
      </c>
      <c r="M43" s="3" t="s">
        <v>11</v>
      </c>
      <c r="N43" s="2">
        <f>IF(M43="SÍ",10,"0")</f>
        <v>10</v>
      </c>
      <c r="O43" s="172"/>
      <c r="P43" s="174"/>
      <c r="Q43" s="174"/>
      <c r="R43" s="176"/>
      <c r="S43" s="174"/>
      <c r="T43" s="176"/>
      <c r="U43" s="435"/>
      <c r="V43" s="186"/>
      <c r="W43" s="199"/>
      <c r="X43" s="190"/>
      <c r="Y43" s="201"/>
      <c r="Z43" s="215"/>
      <c r="AA43" s="568"/>
      <c r="AB43" s="570"/>
      <c r="AC43" s="570"/>
      <c r="AD43" s="572"/>
      <c r="AE43" s="574"/>
      <c r="AF43" s="576"/>
      <c r="AG43" s="166"/>
      <c r="AH43" s="311"/>
    </row>
    <row r="44" spans="1:34" ht="39.75" customHeight="1" x14ac:dyDescent="0.25">
      <c r="A44" s="331"/>
      <c r="B44" s="563"/>
      <c r="C44" s="557"/>
      <c r="D44" s="383"/>
      <c r="E44" s="560"/>
      <c r="F44" s="186"/>
      <c r="G44" s="188"/>
      <c r="H44" s="190"/>
      <c r="I44" s="172"/>
      <c r="J44" s="215"/>
      <c r="K44" s="566"/>
      <c r="L44" s="26" t="s">
        <v>32</v>
      </c>
      <c r="M44" s="77" t="s">
        <v>11</v>
      </c>
      <c r="N44" s="2">
        <f>IF(M44="SÍ",15,"0")</f>
        <v>15</v>
      </c>
      <c r="O44" s="172"/>
      <c r="P44" s="174"/>
      <c r="Q44" s="174"/>
      <c r="R44" s="176"/>
      <c r="S44" s="174"/>
      <c r="T44" s="176"/>
      <c r="U44" s="435"/>
      <c r="V44" s="186"/>
      <c r="W44" s="199"/>
      <c r="X44" s="190"/>
      <c r="Y44" s="201"/>
      <c r="Z44" s="215"/>
      <c r="AA44" s="568"/>
      <c r="AB44" s="570"/>
      <c r="AC44" s="570"/>
      <c r="AD44" s="572"/>
      <c r="AE44" s="574"/>
      <c r="AF44" s="576"/>
      <c r="AG44" s="166"/>
      <c r="AH44" s="311"/>
    </row>
    <row r="45" spans="1:34" ht="39.75" customHeight="1" x14ac:dyDescent="0.25">
      <c r="A45" s="331"/>
      <c r="B45" s="563"/>
      <c r="C45" s="557"/>
      <c r="D45" s="383"/>
      <c r="E45" s="560"/>
      <c r="F45" s="186"/>
      <c r="G45" s="188"/>
      <c r="H45" s="190"/>
      <c r="I45" s="172"/>
      <c r="J45" s="215"/>
      <c r="K45" s="566"/>
      <c r="L45" s="26" t="s">
        <v>5</v>
      </c>
      <c r="M45" s="3" t="s">
        <v>12</v>
      </c>
      <c r="N45" s="2" t="str">
        <f>IF(M45="SÍ",10,"0")</f>
        <v>0</v>
      </c>
      <c r="O45" s="172"/>
      <c r="P45" s="174"/>
      <c r="Q45" s="174"/>
      <c r="R45" s="176"/>
      <c r="S45" s="174"/>
      <c r="T45" s="176"/>
      <c r="U45" s="435"/>
      <c r="V45" s="186"/>
      <c r="W45" s="199"/>
      <c r="X45" s="190"/>
      <c r="Y45" s="201"/>
      <c r="Z45" s="215"/>
      <c r="AA45" s="568"/>
      <c r="AB45" s="570"/>
      <c r="AC45" s="570"/>
      <c r="AD45" s="572"/>
      <c r="AE45" s="574"/>
      <c r="AF45" s="576"/>
      <c r="AG45" s="166"/>
      <c r="AH45" s="311"/>
    </row>
    <row r="46" spans="1:34" ht="39.75" customHeight="1" thickBot="1" x14ac:dyDescent="0.3">
      <c r="A46" s="487"/>
      <c r="B46" s="564"/>
      <c r="C46" s="558"/>
      <c r="D46" s="383"/>
      <c r="E46" s="561"/>
      <c r="F46" s="187"/>
      <c r="G46" s="189"/>
      <c r="H46" s="191"/>
      <c r="I46" s="192"/>
      <c r="J46" s="216"/>
      <c r="K46" s="566"/>
      <c r="L46" s="28" t="s">
        <v>31</v>
      </c>
      <c r="M46" s="3" t="s">
        <v>12</v>
      </c>
      <c r="N46" s="68" t="str">
        <f>IF(M46="SÍ",30,"0")</f>
        <v>0</v>
      </c>
      <c r="O46" s="192"/>
      <c r="P46" s="195"/>
      <c r="Q46" s="195"/>
      <c r="R46" s="196"/>
      <c r="S46" s="195"/>
      <c r="T46" s="196"/>
      <c r="U46" s="436"/>
      <c r="V46" s="187"/>
      <c r="W46" s="200"/>
      <c r="X46" s="191"/>
      <c r="Y46" s="202"/>
      <c r="Z46" s="216"/>
      <c r="AA46" s="568"/>
      <c r="AB46" s="570"/>
      <c r="AC46" s="570"/>
      <c r="AD46" s="572"/>
      <c r="AE46" s="574"/>
      <c r="AF46" s="576"/>
      <c r="AG46" s="166"/>
      <c r="AH46" s="311"/>
    </row>
    <row r="47" spans="1:34" ht="39.75" customHeight="1" x14ac:dyDescent="0.25">
      <c r="A47" s="131" t="s">
        <v>219</v>
      </c>
      <c r="B47" s="395" t="s">
        <v>191</v>
      </c>
      <c r="C47" s="398" t="s">
        <v>192</v>
      </c>
      <c r="D47" s="398" t="s">
        <v>193</v>
      </c>
      <c r="E47" s="398" t="s">
        <v>194</v>
      </c>
      <c r="F47" s="186" t="s">
        <v>16</v>
      </c>
      <c r="G47" s="261" t="str">
        <f>IF(F47="(1) RARA VEZ","1", IF(F47="(2) IMPROBABLE","2",IF(F47="(3) POSIBLE","3",IF(F47="(4) PROBABLE","4",IF(F47="(5) CASI SEGURO","5","")))))</f>
        <v>4</v>
      </c>
      <c r="H47" s="190" t="s">
        <v>20</v>
      </c>
      <c r="I47" s="172" t="str">
        <f>IF(H47="(5) MODERADO","5", IF(H47="(10) MAYOR","10",IF(H47="(20) CATASTROFICO","20","")))</f>
        <v>10</v>
      </c>
      <c r="J47" s="148">
        <f>G47*I47</f>
        <v>40</v>
      </c>
      <c r="K47" s="169" t="s">
        <v>190</v>
      </c>
      <c r="L47" s="88" t="s">
        <v>6</v>
      </c>
      <c r="M47" s="3" t="s">
        <v>12</v>
      </c>
      <c r="N47" s="78" t="str">
        <f>IF(M47="SÍ",15,"0")</f>
        <v>0</v>
      </c>
      <c r="O47" s="171">
        <f>SUM(N47:N53)</f>
        <v>70</v>
      </c>
      <c r="P47" s="173">
        <f>IF(AND($O47&gt;=0,$O47&lt;=50),0,IF(AND($O47&gt;50,$O47&lt;=75),1,IF(AND($O47&gt;75,$O47&lt;=100),2,"")))</f>
        <v>1</v>
      </c>
      <c r="Q47" s="173">
        <f>$G47-$P47</f>
        <v>3</v>
      </c>
      <c r="R47" s="175">
        <f>IF($Q47&lt;=0,1,$Q47)</f>
        <v>3</v>
      </c>
      <c r="S47" s="173">
        <f>$I47-$P47</f>
        <v>9</v>
      </c>
      <c r="T47" s="175">
        <f>IF($S47=19,10,IF($S47=18,5,IF($S47=9,5,IF($S47=8,5,I47))))</f>
        <v>5</v>
      </c>
      <c r="U47" s="197" t="s">
        <v>9</v>
      </c>
      <c r="V47" s="186" t="s">
        <v>15</v>
      </c>
      <c r="W47" s="188" t="str">
        <f>IF(V47="(1) RARA VEZ","1", IF(V47="(2) IMPROBABLE","2",IF(V47="(3) POSIBLE","3",IF(V47="(4) PROBABLE","4",IF(V47="(5) CASI SEGURO","5","")))))</f>
        <v>3</v>
      </c>
      <c r="X47" s="190" t="s">
        <v>20</v>
      </c>
      <c r="Y47" s="201">
        <f>IF($U47="IMPACTO",$T47,$I47)</f>
        <v>5</v>
      </c>
      <c r="Z47" s="148">
        <f>W47*Y47</f>
        <v>15</v>
      </c>
      <c r="AA47" s="421" t="s">
        <v>190</v>
      </c>
      <c r="AB47" s="232" t="s">
        <v>195</v>
      </c>
      <c r="AC47" s="232" t="s">
        <v>196</v>
      </c>
      <c r="AD47" s="232" t="s">
        <v>197</v>
      </c>
      <c r="AE47" s="379">
        <v>43220</v>
      </c>
      <c r="AF47" s="209" t="s">
        <v>198</v>
      </c>
      <c r="AG47" s="209" t="s">
        <v>199</v>
      </c>
      <c r="AH47" s="209" t="s">
        <v>200</v>
      </c>
    </row>
    <row r="48" spans="1:34" ht="39.75" customHeight="1" x14ac:dyDescent="0.25">
      <c r="A48" s="132"/>
      <c r="B48" s="396"/>
      <c r="C48" s="268"/>
      <c r="D48" s="398"/>
      <c r="E48" s="268"/>
      <c r="F48" s="186"/>
      <c r="G48" s="261"/>
      <c r="H48" s="190"/>
      <c r="I48" s="172"/>
      <c r="J48" s="148"/>
      <c r="K48" s="266"/>
      <c r="L48" s="89" t="s">
        <v>7</v>
      </c>
      <c r="M48" s="3" t="s">
        <v>11</v>
      </c>
      <c r="N48" s="2">
        <f>IF(M48="SÍ",5,"0")</f>
        <v>5</v>
      </c>
      <c r="O48" s="172"/>
      <c r="P48" s="174"/>
      <c r="Q48" s="174"/>
      <c r="R48" s="176"/>
      <c r="S48" s="174"/>
      <c r="T48" s="176"/>
      <c r="U48" s="198"/>
      <c r="V48" s="186"/>
      <c r="W48" s="188"/>
      <c r="X48" s="190"/>
      <c r="Y48" s="201"/>
      <c r="Z48" s="148"/>
      <c r="AA48" s="422"/>
      <c r="AB48" s="233"/>
      <c r="AC48" s="233"/>
      <c r="AD48" s="233"/>
      <c r="AE48" s="213"/>
      <c r="AF48" s="210"/>
      <c r="AG48" s="210"/>
      <c r="AH48" s="210"/>
    </row>
    <row r="49" spans="1:34" ht="39.75" customHeight="1" x14ac:dyDescent="0.25">
      <c r="A49" s="132"/>
      <c r="B49" s="396"/>
      <c r="C49" s="268"/>
      <c r="D49" s="398"/>
      <c r="E49" s="268"/>
      <c r="F49" s="186"/>
      <c r="G49" s="261"/>
      <c r="H49" s="190"/>
      <c r="I49" s="172"/>
      <c r="J49" s="128" t="str">
        <f>IF(AND(J47&gt;=5,J47&lt;=10),"BAJA",IF(AND(J47&gt;=15,J47&lt;=25),"MODERADA",IF(AND(J47&gt;=30,J47&lt;=50),"ALTA",IF(AND(J47&gt;=60,J47&lt;=100),"EXTREMA",""))))</f>
        <v>ALTA</v>
      </c>
      <c r="K49" s="266"/>
      <c r="L49" s="90" t="s">
        <v>3</v>
      </c>
      <c r="M49" s="3" t="s">
        <v>12</v>
      </c>
      <c r="N49" s="2" t="str">
        <f>IF(M49="SÍ",15,"0")</f>
        <v>0</v>
      </c>
      <c r="O49" s="172"/>
      <c r="P49" s="174"/>
      <c r="Q49" s="174"/>
      <c r="R49" s="176"/>
      <c r="S49" s="174"/>
      <c r="T49" s="176"/>
      <c r="U49" s="198"/>
      <c r="V49" s="186"/>
      <c r="W49" s="188"/>
      <c r="X49" s="190"/>
      <c r="Y49" s="201"/>
      <c r="Z49" s="217" t="str">
        <f>IF(AND($Z47&gt;=5,$Z47&lt;=10),"BAJA",IF(AND($Z47&gt;=15,$Z47&lt;=25),"MODERADA",IF(AND($Z47&gt;=30,$Z47&lt;=50),"ALTA",IF(AND($Z47&gt;=60,$Z47&lt;=100),"EXTREMA",""))))</f>
        <v>MODERADA</v>
      </c>
      <c r="AA49" s="422"/>
      <c r="AB49" s="233"/>
      <c r="AC49" s="233"/>
      <c r="AD49" s="233"/>
      <c r="AE49" s="213"/>
      <c r="AF49" s="210"/>
      <c r="AG49" s="210"/>
      <c r="AH49" s="210"/>
    </row>
    <row r="50" spans="1:34" ht="39.75" customHeight="1" x14ac:dyDescent="0.25">
      <c r="A50" s="132"/>
      <c r="B50" s="396"/>
      <c r="C50" s="268"/>
      <c r="D50" s="398"/>
      <c r="E50" s="268"/>
      <c r="F50" s="186"/>
      <c r="G50" s="261"/>
      <c r="H50" s="190"/>
      <c r="I50" s="172"/>
      <c r="J50" s="128"/>
      <c r="K50" s="266"/>
      <c r="L50" s="90" t="s">
        <v>4</v>
      </c>
      <c r="M50" s="3" t="s">
        <v>11</v>
      </c>
      <c r="N50" s="2">
        <f>IF(M50="SÍ",10,"0")</f>
        <v>10</v>
      </c>
      <c r="O50" s="172"/>
      <c r="P50" s="174"/>
      <c r="Q50" s="174"/>
      <c r="R50" s="176"/>
      <c r="S50" s="174"/>
      <c r="T50" s="176"/>
      <c r="U50" s="198"/>
      <c r="V50" s="186"/>
      <c r="W50" s="188"/>
      <c r="X50" s="190"/>
      <c r="Y50" s="201"/>
      <c r="Z50" s="217"/>
      <c r="AA50" s="422"/>
      <c r="AB50" s="233"/>
      <c r="AC50" s="233"/>
      <c r="AD50" s="233"/>
      <c r="AE50" s="213"/>
      <c r="AF50" s="210"/>
      <c r="AG50" s="210"/>
      <c r="AH50" s="210"/>
    </row>
    <row r="51" spans="1:34" ht="39.75" customHeight="1" x14ac:dyDescent="0.25">
      <c r="A51" s="132"/>
      <c r="B51" s="396"/>
      <c r="C51" s="268"/>
      <c r="D51" s="398"/>
      <c r="E51" s="268"/>
      <c r="F51" s="186"/>
      <c r="G51" s="261"/>
      <c r="H51" s="190"/>
      <c r="I51" s="172"/>
      <c r="J51" s="128"/>
      <c r="K51" s="266"/>
      <c r="L51" s="89" t="s">
        <v>32</v>
      </c>
      <c r="M51" s="3" t="s">
        <v>11</v>
      </c>
      <c r="N51" s="2">
        <f>IF(M51="SÍ",15,"0")</f>
        <v>15</v>
      </c>
      <c r="O51" s="172"/>
      <c r="P51" s="174"/>
      <c r="Q51" s="174"/>
      <c r="R51" s="176"/>
      <c r="S51" s="174"/>
      <c r="T51" s="176"/>
      <c r="U51" s="198"/>
      <c r="V51" s="186"/>
      <c r="W51" s="188"/>
      <c r="X51" s="190"/>
      <c r="Y51" s="201"/>
      <c r="Z51" s="217"/>
      <c r="AA51" s="422"/>
      <c r="AB51" s="233"/>
      <c r="AC51" s="233"/>
      <c r="AD51" s="233"/>
      <c r="AE51" s="213"/>
      <c r="AF51" s="210"/>
      <c r="AG51" s="210"/>
      <c r="AH51" s="210"/>
    </row>
    <row r="52" spans="1:34" ht="39.75" customHeight="1" x14ac:dyDescent="0.25">
      <c r="A52" s="132"/>
      <c r="B52" s="396"/>
      <c r="C52" s="268"/>
      <c r="D52" s="398"/>
      <c r="E52" s="268"/>
      <c r="F52" s="186"/>
      <c r="G52" s="261"/>
      <c r="H52" s="190"/>
      <c r="I52" s="172"/>
      <c r="J52" s="128"/>
      <c r="K52" s="266"/>
      <c r="L52" s="89" t="s">
        <v>5</v>
      </c>
      <c r="M52" s="3" t="s">
        <v>11</v>
      </c>
      <c r="N52" s="2">
        <f>IF(M52="SÍ",10,"0")</f>
        <v>10</v>
      </c>
      <c r="O52" s="172"/>
      <c r="P52" s="174"/>
      <c r="Q52" s="174"/>
      <c r="R52" s="176"/>
      <c r="S52" s="174"/>
      <c r="T52" s="176"/>
      <c r="U52" s="198"/>
      <c r="V52" s="186"/>
      <c r="W52" s="188"/>
      <c r="X52" s="190"/>
      <c r="Y52" s="201"/>
      <c r="Z52" s="217"/>
      <c r="AA52" s="422"/>
      <c r="AB52" s="233"/>
      <c r="AC52" s="233"/>
      <c r="AD52" s="233"/>
      <c r="AE52" s="213"/>
      <c r="AF52" s="210"/>
      <c r="AG52" s="210"/>
      <c r="AH52" s="210"/>
    </row>
    <row r="53" spans="1:34" ht="39.75" customHeight="1" thickBot="1" x14ac:dyDescent="0.3">
      <c r="A53" s="132"/>
      <c r="B53" s="397"/>
      <c r="C53" s="269"/>
      <c r="D53" s="235"/>
      <c r="E53" s="269"/>
      <c r="F53" s="222"/>
      <c r="G53" s="262"/>
      <c r="H53" s="224"/>
      <c r="I53" s="172"/>
      <c r="J53" s="130"/>
      <c r="K53" s="266"/>
      <c r="L53" s="91" t="s">
        <v>31</v>
      </c>
      <c r="M53" s="3" t="s">
        <v>11</v>
      </c>
      <c r="N53" s="2">
        <f>IF(M53="SÍ",30,"0")</f>
        <v>30</v>
      </c>
      <c r="O53" s="172"/>
      <c r="P53" s="174"/>
      <c r="Q53" s="174"/>
      <c r="R53" s="176"/>
      <c r="S53" s="174"/>
      <c r="T53" s="176"/>
      <c r="U53" s="198"/>
      <c r="V53" s="187"/>
      <c r="W53" s="189"/>
      <c r="X53" s="191"/>
      <c r="Y53" s="201"/>
      <c r="Z53" s="391"/>
      <c r="AA53" s="423"/>
      <c r="AB53" s="234"/>
      <c r="AC53" s="234"/>
      <c r="AD53" s="234"/>
      <c r="AE53" s="241"/>
      <c r="AF53" s="211"/>
      <c r="AG53" s="211"/>
      <c r="AH53" s="211"/>
    </row>
    <row r="54" spans="1:34" ht="39.75" customHeight="1" x14ac:dyDescent="0.25">
      <c r="A54" s="132"/>
      <c r="B54" s="380" t="s">
        <v>202</v>
      </c>
      <c r="C54" s="267" t="s">
        <v>203</v>
      </c>
      <c r="D54" s="318" t="s">
        <v>204</v>
      </c>
      <c r="E54" s="392" t="s">
        <v>205</v>
      </c>
      <c r="F54" s="186" t="s">
        <v>15</v>
      </c>
      <c r="G54" s="188" t="str">
        <f>IF(F54="(1) RARA VEZ","1", IF(F54="(2) IMPROBABLE","2",IF(F54="(3) POSIBLE","3",IF(F54="(4) PROBABLE","4",IF(F54="(5) CASI SEGURO","5","")))))</f>
        <v>3</v>
      </c>
      <c r="H54" s="190" t="s">
        <v>18</v>
      </c>
      <c r="I54" s="172" t="str">
        <f>IF(H54="(5) MODERADO","5", IF(H54="(10) MAYOR","10",IF(H54="(20) CATASTROFICO","20","")))</f>
        <v>5</v>
      </c>
      <c r="J54" s="227">
        <f>+G54*I54</f>
        <v>15</v>
      </c>
      <c r="K54" s="247" t="s">
        <v>201</v>
      </c>
      <c r="L54" s="25" t="s">
        <v>6</v>
      </c>
      <c r="M54" s="3" t="s">
        <v>11</v>
      </c>
      <c r="N54" s="78">
        <f>IF(M54="SÍ",15,"0")</f>
        <v>15</v>
      </c>
      <c r="O54" s="171">
        <f>SUM(N54:N60)</f>
        <v>70</v>
      </c>
      <c r="P54" s="173">
        <f>IF(AND($O54&gt;=0,$O54&lt;=50),0,IF(AND($O54&gt;50,$O54&lt;=75),1,IF(AND($O54&gt;75,$O54&lt;=100),2,"")))</f>
        <v>1</v>
      </c>
      <c r="Q54" s="173">
        <f>$G54-$P54</f>
        <v>2</v>
      </c>
      <c r="R54" s="175">
        <f>IF($Q54&lt;=0,1,$Q54)</f>
        <v>2</v>
      </c>
      <c r="S54" s="173">
        <f>$I54-$P54</f>
        <v>4</v>
      </c>
      <c r="T54" s="175" t="str">
        <f>IF($S54=19,10,IF($S54=18,5,IF($S54=9,5,IF($S54=8,5,I54))))</f>
        <v>5</v>
      </c>
      <c r="U54" s="197" t="s">
        <v>9</v>
      </c>
      <c r="V54" s="186" t="s">
        <v>13</v>
      </c>
      <c r="W54" s="188" t="str">
        <f>IF(V54="(1) RARA VEZ","1", IF(V54="(2) IMPROBABLE","2",IF(V54="(3) POSIBLE","3",IF(V54="(4) PROBABLE","4",IF(V54="(5) CASI SEGURO","5","")))))</f>
        <v>1</v>
      </c>
      <c r="X54" s="190" t="s">
        <v>18</v>
      </c>
      <c r="Y54" s="201" t="str">
        <f>IF($U54="IMPACTO",$T54,$I54)</f>
        <v>5</v>
      </c>
      <c r="Z54" s="276">
        <f>+W54*Y54</f>
        <v>5</v>
      </c>
      <c r="AA54" s="424" t="s">
        <v>201</v>
      </c>
      <c r="AB54" s="232" t="s">
        <v>195</v>
      </c>
      <c r="AC54" s="232" t="s">
        <v>206</v>
      </c>
      <c r="AD54" s="232" t="s">
        <v>207</v>
      </c>
      <c r="AE54" s="157">
        <v>43220</v>
      </c>
      <c r="AF54" s="209" t="s">
        <v>208</v>
      </c>
      <c r="AG54" s="223" t="s">
        <v>209</v>
      </c>
      <c r="AH54" s="223" t="s">
        <v>207</v>
      </c>
    </row>
    <row r="55" spans="1:34" ht="39.75" customHeight="1" x14ac:dyDescent="0.25">
      <c r="A55" s="132"/>
      <c r="B55" s="381"/>
      <c r="C55" s="316"/>
      <c r="D55" s="318"/>
      <c r="E55" s="393"/>
      <c r="F55" s="186"/>
      <c r="G55" s="188"/>
      <c r="H55" s="190"/>
      <c r="I55" s="172"/>
      <c r="J55" s="228"/>
      <c r="K55" s="248"/>
      <c r="L55" s="26" t="s">
        <v>7</v>
      </c>
      <c r="M55" s="3" t="s">
        <v>11</v>
      </c>
      <c r="N55" s="2">
        <f>IF(M55="SÍ",5,"0")</f>
        <v>5</v>
      </c>
      <c r="O55" s="172"/>
      <c r="P55" s="174"/>
      <c r="Q55" s="174"/>
      <c r="R55" s="176"/>
      <c r="S55" s="174"/>
      <c r="T55" s="176"/>
      <c r="U55" s="198"/>
      <c r="V55" s="186"/>
      <c r="W55" s="188"/>
      <c r="X55" s="190"/>
      <c r="Y55" s="201"/>
      <c r="Z55" s="277"/>
      <c r="AA55" s="425"/>
      <c r="AB55" s="233"/>
      <c r="AC55" s="233"/>
      <c r="AD55" s="233"/>
      <c r="AE55" s="158"/>
      <c r="AF55" s="210"/>
      <c r="AG55" s="213"/>
      <c r="AH55" s="213"/>
    </row>
    <row r="56" spans="1:34" ht="39.75" customHeight="1" x14ac:dyDescent="0.25">
      <c r="A56" s="132"/>
      <c r="B56" s="381"/>
      <c r="C56" s="316"/>
      <c r="D56" s="318"/>
      <c r="E56" s="393"/>
      <c r="F56" s="186"/>
      <c r="G56" s="188"/>
      <c r="H56" s="190"/>
      <c r="I56" s="172"/>
      <c r="J56" s="217" t="str">
        <f>IF(AND($Z54&gt;=5,$Z54&lt;=10),"BAJA",IF(AND($Z54&gt;=15,$Z54&lt;=25),"MODERADA",IF(AND($Z54&gt;=30,$Z54&lt;=50),"ALTA",IF(AND($Z54&gt;=60,$Z54&lt;=100),"EXTREMA",""))))</f>
        <v>BAJA</v>
      </c>
      <c r="K56" s="248"/>
      <c r="L56" s="27" t="s">
        <v>3</v>
      </c>
      <c r="M56" s="3" t="s">
        <v>12</v>
      </c>
      <c r="N56" s="2" t="str">
        <f>IF(M56="SÍ",15,"0")</f>
        <v>0</v>
      </c>
      <c r="O56" s="172"/>
      <c r="P56" s="174"/>
      <c r="Q56" s="174"/>
      <c r="R56" s="176"/>
      <c r="S56" s="174"/>
      <c r="T56" s="176"/>
      <c r="U56" s="198"/>
      <c r="V56" s="186"/>
      <c r="W56" s="188"/>
      <c r="X56" s="190"/>
      <c r="Y56" s="201"/>
      <c r="Z56" s="130" t="str">
        <f>IF(AND(Z54&gt;=5,Z54&lt;=10),"BAJA",IF(AND(Z54&gt;=15,Z54&lt;=25),"MODERADA",IF(AND(Z54&gt;=30,Z54&lt;=50),"ALTA",IF(AND(Z54&gt;=60,Z54&lt;=100),"EXTREMA",""))))</f>
        <v>BAJA</v>
      </c>
      <c r="AA56" s="425"/>
      <c r="AB56" s="233"/>
      <c r="AC56" s="233"/>
      <c r="AD56" s="233"/>
      <c r="AE56" s="158"/>
      <c r="AF56" s="210"/>
      <c r="AG56" s="213"/>
      <c r="AH56" s="213"/>
    </row>
    <row r="57" spans="1:34" ht="39.75" customHeight="1" x14ac:dyDescent="0.25">
      <c r="A57" s="132"/>
      <c r="B57" s="381"/>
      <c r="C57" s="316"/>
      <c r="D57" s="318"/>
      <c r="E57" s="393"/>
      <c r="F57" s="186"/>
      <c r="G57" s="188"/>
      <c r="H57" s="190"/>
      <c r="I57" s="172"/>
      <c r="J57" s="217"/>
      <c r="K57" s="248"/>
      <c r="L57" s="27" t="s">
        <v>4</v>
      </c>
      <c r="M57" s="3" t="s">
        <v>11</v>
      </c>
      <c r="N57" s="2">
        <f>IF(M57="SÍ",10,"0")</f>
        <v>10</v>
      </c>
      <c r="O57" s="172"/>
      <c r="P57" s="174"/>
      <c r="Q57" s="174"/>
      <c r="R57" s="176"/>
      <c r="S57" s="174"/>
      <c r="T57" s="176"/>
      <c r="U57" s="198"/>
      <c r="V57" s="186"/>
      <c r="W57" s="188"/>
      <c r="X57" s="190"/>
      <c r="Y57" s="201"/>
      <c r="Z57" s="294"/>
      <c r="AA57" s="425"/>
      <c r="AB57" s="233"/>
      <c r="AC57" s="233"/>
      <c r="AD57" s="233"/>
      <c r="AE57" s="158"/>
      <c r="AF57" s="210"/>
      <c r="AG57" s="213"/>
      <c r="AH57" s="213"/>
    </row>
    <row r="58" spans="1:34" ht="39.75" customHeight="1" x14ac:dyDescent="0.25">
      <c r="A58" s="132"/>
      <c r="B58" s="381"/>
      <c r="C58" s="316"/>
      <c r="D58" s="318"/>
      <c r="E58" s="393"/>
      <c r="F58" s="186"/>
      <c r="G58" s="188"/>
      <c r="H58" s="190"/>
      <c r="I58" s="172"/>
      <c r="J58" s="217"/>
      <c r="K58" s="248"/>
      <c r="L58" s="26" t="s">
        <v>32</v>
      </c>
      <c r="M58" s="3" t="s">
        <v>12</v>
      </c>
      <c r="N58" s="2" t="str">
        <f>IF(M58="SÍ",15,"0")</f>
        <v>0</v>
      </c>
      <c r="O58" s="172"/>
      <c r="P58" s="174"/>
      <c r="Q58" s="174"/>
      <c r="R58" s="176"/>
      <c r="S58" s="174"/>
      <c r="T58" s="176"/>
      <c r="U58" s="198"/>
      <c r="V58" s="186"/>
      <c r="W58" s="188"/>
      <c r="X58" s="190"/>
      <c r="Y58" s="201"/>
      <c r="Z58" s="294"/>
      <c r="AA58" s="425"/>
      <c r="AB58" s="233"/>
      <c r="AC58" s="233"/>
      <c r="AD58" s="233"/>
      <c r="AE58" s="158"/>
      <c r="AF58" s="210"/>
      <c r="AG58" s="213"/>
      <c r="AH58" s="213"/>
    </row>
    <row r="59" spans="1:34" ht="39.75" customHeight="1" x14ac:dyDescent="0.25">
      <c r="A59" s="132"/>
      <c r="B59" s="381"/>
      <c r="C59" s="316"/>
      <c r="D59" s="318"/>
      <c r="E59" s="393"/>
      <c r="F59" s="186"/>
      <c r="G59" s="188"/>
      <c r="H59" s="190"/>
      <c r="I59" s="172"/>
      <c r="J59" s="217"/>
      <c r="K59" s="248"/>
      <c r="L59" s="26" t="s">
        <v>5</v>
      </c>
      <c r="M59" s="3" t="s">
        <v>11</v>
      </c>
      <c r="N59" s="2">
        <f>IF(M59="SÍ",10,"0")</f>
        <v>10</v>
      </c>
      <c r="O59" s="172"/>
      <c r="P59" s="174"/>
      <c r="Q59" s="174"/>
      <c r="R59" s="176"/>
      <c r="S59" s="174"/>
      <c r="T59" s="176"/>
      <c r="U59" s="198"/>
      <c r="V59" s="186"/>
      <c r="W59" s="188"/>
      <c r="X59" s="190"/>
      <c r="Y59" s="201"/>
      <c r="Z59" s="294"/>
      <c r="AA59" s="425"/>
      <c r="AB59" s="233"/>
      <c r="AC59" s="233"/>
      <c r="AD59" s="233"/>
      <c r="AE59" s="158"/>
      <c r="AF59" s="210"/>
      <c r="AG59" s="213"/>
      <c r="AH59" s="213"/>
    </row>
    <row r="60" spans="1:34" ht="39.75" customHeight="1" x14ac:dyDescent="0.25">
      <c r="A60" s="132"/>
      <c r="B60" s="382"/>
      <c r="C60" s="317"/>
      <c r="D60" s="209"/>
      <c r="E60" s="394"/>
      <c r="F60" s="222"/>
      <c r="G60" s="223"/>
      <c r="H60" s="224"/>
      <c r="I60" s="172"/>
      <c r="J60" s="217"/>
      <c r="K60" s="249"/>
      <c r="L60" s="28" t="s">
        <v>31</v>
      </c>
      <c r="M60" s="3" t="s">
        <v>11</v>
      </c>
      <c r="N60" s="2">
        <f>IF(M60="SÍ",30,"0")</f>
        <v>30</v>
      </c>
      <c r="O60" s="172"/>
      <c r="P60" s="174"/>
      <c r="Q60" s="174"/>
      <c r="R60" s="176"/>
      <c r="S60" s="174"/>
      <c r="T60" s="176"/>
      <c r="U60" s="198"/>
      <c r="V60" s="222"/>
      <c r="W60" s="223"/>
      <c r="X60" s="224"/>
      <c r="Y60" s="201"/>
      <c r="Z60" s="295"/>
      <c r="AA60" s="426"/>
      <c r="AB60" s="234"/>
      <c r="AC60" s="234"/>
      <c r="AD60" s="234"/>
      <c r="AE60" s="158"/>
      <c r="AF60" s="211"/>
      <c r="AG60" s="241"/>
      <c r="AH60" s="241"/>
    </row>
    <row r="61" spans="1:34" ht="39.75" customHeight="1" x14ac:dyDescent="0.25">
      <c r="A61" s="132"/>
      <c r="B61" s="380" t="s">
        <v>202</v>
      </c>
      <c r="C61" s="267" t="s">
        <v>211</v>
      </c>
      <c r="D61" s="318" t="s">
        <v>212</v>
      </c>
      <c r="E61" s="383" t="s">
        <v>213</v>
      </c>
      <c r="F61" s="186" t="s">
        <v>15</v>
      </c>
      <c r="G61" s="188" t="str">
        <f>IF(F61="(1) RARA VEZ","1", IF(F61="(2) IMPROBABLE","2",IF(F61="(3) POSIBLE","3",IF(F61="(4) PROBABLE","4",IF(F61="(5) CASI SEGURO","5","")))))</f>
        <v>3</v>
      </c>
      <c r="H61" s="190" t="s">
        <v>20</v>
      </c>
      <c r="I61" s="172" t="str">
        <f>IF(H61="(5) MODERADO","5", IF(H61="(10) MAYOR","10",IF(H61="(20) CATASTROFICO","20","")))</f>
        <v>10</v>
      </c>
      <c r="J61" s="148">
        <f>G61*I61</f>
        <v>30</v>
      </c>
      <c r="K61" s="169" t="s">
        <v>210</v>
      </c>
      <c r="L61" s="88" t="s">
        <v>6</v>
      </c>
      <c r="M61" s="3" t="s">
        <v>12</v>
      </c>
      <c r="N61" s="78" t="str">
        <f>IF(M61="SÍ",15,"0")</f>
        <v>0</v>
      </c>
      <c r="O61" s="171">
        <f>SUM(N61:N67)</f>
        <v>10</v>
      </c>
      <c r="P61" s="173">
        <f ca="1">IF(AND($P61&gt;=0,$P61&lt;=50),0,IF(AND($P61&gt;50,$P61&lt;=75),1,IF(AND($P61&gt;75,$P61&lt;=100),2,"")))</f>
        <v>0</v>
      </c>
      <c r="Q61" s="173">
        <f ca="1">$G61-$Q61</f>
        <v>3</v>
      </c>
      <c r="R61" s="175">
        <f ca="1">IF($R61&lt;=0,1,$R61)</f>
        <v>3</v>
      </c>
      <c r="S61" s="173">
        <f ca="1">$I61-$Q61</f>
        <v>7</v>
      </c>
      <c r="T61" s="175" t="str">
        <f ca="1">IF($T61=19,10,IF($T61=18,5,IF($T61=9,5,IF($T61=8,5,H61))))</f>
        <v>(10) MAYOR</v>
      </c>
      <c r="U61" s="197" t="s">
        <v>8</v>
      </c>
      <c r="V61" s="388" t="str">
        <f ca="1">IF(AND($U61="PROBABILIDAD",$R61=1),$XET$6,IF(AND($U61="PROBABILIDAD",$R61=2),$XET$5,IF(AND($U61="PROBABILIDAD",$R61=3),$XET$4,IF(AND($U61="PROBABILIDAD",$R61=4),$XET$3,IF(AND($U61="PROBABILIDAD",$R61=5),$XET$2,$F61)))))</f>
        <v>(3) POSIBLE</v>
      </c>
      <c r="W61" s="254">
        <f ca="1">IF($U61="PROBABILIDAD",$R61,$G61)</f>
        <v>3</v>
      </c>
      <c r="X61" s="257" t="str">
        <f ca="1">IF(AND($U61="IMPACTO",$S61=18),$XET$9,IF(AND($U61="IMPACTO",$S61=19),$XEU$9,IF(AND($U61="IMPACTO",$S61=20),$XEV$9,IF(AND($U61="IMPACTO",$S61&lt;10),$XET$9,$H61))))</f>
        <v>(10) MAYOR</v>
      </c>
      <c r="Y61" s="201" t="str">
        <f>IF($U61="IMPACTO",$T61,$I61)</f>
        <v>10</v>
      </c>
      <c r="Z61" s="148">
        <f ca="1">W61*Y61</f>
        <v>30</v>
      </c>
      <c r="AA61" s="427" t="str">
        <f>+K61</f>
        <v>*Revisión de cada una de las tematicas a desarrollar y las presentaciones a utilizar en la capacitación, previo al desarrollo de la misma por parte del supervisor.
*Requerimiento al contratista frente a la inconformidad que se presenta por el no cumplimiento de objetivos de la capacitación.</v>
      </c>
      <c r="AB61" s="232" t="s">
        <v>195</v>
      </c>
      <c r="AC61" s="232" t="s">
        <v>214</v>
      </c>
      <c r="AD61" s="232" t="s">
        <v>215</v>
      </c>
      <c r="AE61" s="379">
        <v>43220</v>
      </c>
      <c r="AF61" s="209" t="s">
        <v>216</v>
      </c>
      <c r="AG61" s="209" t="s">
        <v>217</v>
      </c>
      <c r="AH61" s="209" t="s">
        <v>218</v>
      </c>
    </row>
    <row r="62" spans="1:34" ht="39.75" customHeight="1" x14ac:dyDescent="0.25">
      <c r="A62" s="132"/>
      <c r="B62" s="381"/>
      <c r="C62" s="316"/>
      <c r="D62" s="318"/>
      <c r="E62" s="384"/>
      <c r="F62" s="186"/>
      <c r="G62" s="188"/>
      <c r="H62" s="190"/>
      <c r="I62" s="172"/>
      <c r="J62" s="148"/>
      <c r="K62" s="386"/>
      <c r="L62" s="89" t="s">
        <v>7</v>
      </c>
      <c r="M62" s="3" t="s">
        <v>12</v>
      </c>
      <c r="N62" s="2" t="str">
        <f>IF(M62="SÍ",5,"0")</f>
        <v>0</v>
      </c>
      <c r="O62" s="172"/>
      <c r="P62" s="174"/>
      <c r="Q62" s="174"/>
      <c r="R62" s="176"/>
      <c r="S62" s="174"/>
      <c r="T62" s="176"/>
      <c r="U62" s="198"/>
      <c r="V62" s="389"/>
      <c r="W62" s="255"/>
      <c r="X62" s="258"/>
      <c r="Y62" s="201"/>
      <c r="Z62" s="148"/>
      <c r="AA62" s="428"/>
      <c r="AB62" s="233"/>
      <c r="AC62" s="233"/>
      <c r="AD62" s="233"/>
      <c r="AE62" s="213"/>
      <c r="AF62" s="210"/>
      <c r="AG62" s="210"/>
      <c r="AH62" s="210"/>
    </row>
    <row r="63" spans="1:34" ht="39.75" customHeight="1" x14ac:dyDescent="0.25">
      <c r="A63" s="132"/>
      <c r="B63" s="381"/>
      <c r="C63" s="316"/>
      <c r="D63" s="318"/>
      <c r="E63" s="384"/>
      <c r="F63" s="186"/>
      <c r="G63" s="188"/>
      <c r="H63" s="190"/>
      <c r="I63" s="172"/>
      <c r="J63" s="128" t="str">
        <f>IF(AND(J61&gt;=5,J61&lt;=10),"BAJA",IF(AND(J61&gt;=15,J61&lt;=25),"MODERADA",IF(AND(J61&gt;=30,J61&lt;=50),"ALTA",IF(AND(J61&gt;=60,J61&lt;=100),"EXTREMA",""))))</f>
        <v>ALTA</v>
      </c>
      <c r="K63" s="386"/>
      <c r="L63" s="90" t="s">
        <v>3</v>
      </c>
      <c r="M63" s="3" t="s">
        <v>12</v>
      </c>
      <c r="N63" s="2" t="str">
        <f>IF(M63="SÍ",15,"0")</f>
        <v>0</v>
      </c>
      <c r="O63" s="172"/>
      <c r="P63" s="174"/>
      <c r="Q63" s="174"/>
      <c r="R63" s="176"/>
      <c r="S63" s="174"/>
      <c r="T63" s="176"/>
      <c r="U63" s="198"/>
      <c r="V63" s="389"/>
      <c r="W63" s="255"/>
      <c r="X63" s="258"/>
      <c r="Y63" s="201"/>
      <c r="Z63" s="128" t="str">
        <f ca="1">IF(AND(Z61&gt;=5,Z61&lt;=10),"BAJA",IF(AND(Z61&gt;=15,Z61&lt;=25),"MODERADA",IF(AND(Z61&gt;=30,Z61&lt;=50),"ALTA",IF(AND(Z61&gt;=60,Z61&lt;=100),"EXTREMA",""))))</f>
        <v>ALTA</v>
      </c>
      <c r="AA63" s="428"/>
      <c r="AB63" s="233"/>
      <c r="AC63" s="233"/>
      <c r="AD63" s="233"/>
      <c r="AE63" s="213"/>
      <c r="AF63" s="210"/>
      <c r="AG63" s="210"/>
      <c r="AH63" s="210"/>
    </row>
    <row r="64" spans="1:34" ht="39.75" customHeight="1" x14ac:dyDescent="0.25">
      <c r="A64" s="132"/>
      <c r="B64" s="381"/>
      <c r="C64" s="316"/>
      <c r="D64" s="318"/>
      <c r="E64" s="384"/>
      <c r="F64" s="186"/>
      <c r="G64" s="188"/>
      <c r="H64" s="190"/>
      <c r="I64" s="172"/>
      <c r="J64" s="128"/>
      <c r="K64" s="386"/>
      <c r="L64" s="90" t="s">
        <v>4</v>
      </c>
      <c r="M64" s="3" t="s">
        <v>11</v>
      </c>
      <c r="N64" s="2">
        <f>IF(M64="SÍ",10,"0")</f>
        <v>10</v>
      </c>
      <c r="O64" s="172"/>
      <c r="P64" s="174"/>
      <c r="Q64" s="174"/>
      <c r="R64" s="176"/>
      <c r="S64" s="174"/>
      <c r="T64" s="176"/>
      <c r="U64" s="198"/>
      <c r="V64" s="389"/>
      <c r="W64" s="255"/>
      <c r="X64" s="258"/>
      <c r="Y64" s="201"/>
      <c r="Z64" s="128"/>
      <c r="AA64" s="428"/>
      <c r="AB64" s="233"/>
      <c r="AC64" s="233"/>
      <c r="AD64" s="233"/>
      <c r="AE64" s="213"/>
      <c r="AF64" s="210"/>
      <c r="AG64" s="210"/>
      <c r="AH64" s="210"/>
    </row>
    <row r="65" spans="1:34" ht="39.75" customHeight="1" x14ac:dyDescent="0.25">
      <c r="A65" s="132"/>
      <c r="B65" s="381"/>
      <c r="C65" s="316"/>
      <c r="D65" s="318"/>
      <c r="E65" s="384"/>
      <c r="F65" s="186"/>
      <c r="G65" s="188"/>
      <c r="H65" s="190"/>
      <c r="I65" s="172"/>
      <c r="J65" s="128"/>
      <c r="K65" s="386"/>
      <c r="L65" s="89" t="s">
        <v>32</v>
      </c>
      <c r="M65" s="3" t="s">
        <v>12</v>
      </c>
      <c r="N65" s="2" t="str">
        <f>IF(M65="SÍ",15,"0")</f>
        <v>0</v>
      </c>
      <c r="O65" s="172"/>
      <c r="P65" s="174"/>
      <c r="Q65" s="174"/>
      <c r="R65" s="176"/>
      <c r="S65" s="174"/>
      <c r="T65" s="176"/>
      <c r="U65" s="198"/>
      <c r="V65" s="389"/>
      <c r="W65" s="255"/>
      <c r="X65" s="258"/>
      <c r="Y65" s="201"/>
      <c r="Z65" s="128"/>
      <c r="AA65" s="428"/>
      <c r="AB65" s="233"/>
      <c r="AC65" s="233"/>
      <c r="AD65" s="233"/>
      <c r="AE65" s="213"/>
      <c r="AF65" s="210"/>
      <c r="AG65" s="210"/>
      <c r="AH65" s="210"/>
    </row>
    <row r="66" spans="1:34" ht="39.75" customHeight="1" x14ac:dyDescent="0.25">
      <c r="A66" s="132"/>
      <c r="B66" s="381"/>
      <c r="C66" s="316"/>
      <c r="D66" s="318"/>
      <c r="E66" s="384"/>
      <c r="F66" s="186"/>
      <c r="G66" s="188"/>
      <c r="H66" s="190"/>
      <c r="I66" s="172"/>
      <c r="J66" s="128"/>
      <c r="K66" s="386"/>
      <c r="L66" s="89" t="s">
        <v>5</v>
      </c>
      <c r="M66" s="3" t="s">
        <v>12</v>
      </c>
      <c r="N66" s="2" t="str">
        <f>IF(M66="SÍ",10,"0")</f>
        <v>0</v>
      </c>
      <c r="O66" s="172"/>
      <c r="P66" s="174"/>
      <c r="Q66" s="174"/>
      <c r="R66" s="176"/>
      <c r="S66" s="174"/>
      <c r="T66" s="176"/>
      <c r="U66" s="198"/>
      <c r="V66" s="389"/>
      <c r="W66" s="255"/>
      <c r="X66" s="258"/>
      <c r="Y66" s="201"/>
      <c r="Z66" s="128"/>
      <c r="AA66" s="428"/>
      <c r="AB66" s="233"/>
      <c r="AC66" s="233"/>
      <c r="AD66" s="233"/>
      <c r="AE66" s="213"/>
      <c r="AF66" s="210"/>
      <c r="AG66" s="210"/>
      <c r="AH66" s="210"/>
    </row>
    <row r="67" spans="1:34" ht="39.75" customHeight="1" thickBot="1" x14ac:dyDescent="0.3">
      <c r="A67" s="132"/>
      <c r="B67" s="382"/>
      <c r="C67" s="317"/>
      <c r="D67" s="209"/>
      <c r="E67" s="385"/>
      <c r="F67" s="222"/>
      <c r="G67" s="223"/>
      <c r="H67" s="224"/>
      <c r="I67" s="172"/>
      <c r="J67" s="130"/>
      <c r="K67" s="386"/>
      <c r="L67" s="91" t="s">
        <v>31</v>
      </c>
      <c r="M67" s="3" t="s">
        <v>12</v>
      </c>
      <c r="N67" s="2" t="str">
        <f>IF(M67="SÍ",30,"0")</f>
        <v>0</v>
      </c>
      <c r="O67" s="172"/>
      <c r="P67" s="174"/>
      <c r="Q67" s="174"/>
      <c r="R67" s="176"/>
      <c r="S67" s="174"/>
      <c r="T67" s="176"/>
      <c r="U67" s="387"/>
      <c r="V67" s="390"/>
      <c r="W67" s="256"/>
      <c r="X67" s="259"/>
      <c r="Y67" s="201"/>
      <c r="Z67" s="130"/>
      <c r="AA67" s="429"/>
      <c r="AB67" s="234"/>
      <c r="AC67" s="234"/>
      <c r="AD67" s="234"/>
      <c r="AE67" s="241"/>
      <c r="AF67" s="211"/>
      <c r="AG67" s="211"/>
      <c r="AH67" s="211"/>
    </row>
    <row r="68" spans="1:34" ht="39.75" customHeight="1" x14ac:dyDescent="0.25">
      <c r="A68" s="132"/>
      <c r="B68" s="134" t="s">
        <v>230</v>
      </c>
      <c r="C68" s="374" t="s">
        <v>221</v>
      </c>
      <c r="D68" s="279" t="s">
        <v>222</v>
      </c>
      <c r="E68" s="374" t="s">
        <v>223</v>
      </c>
      <c r="F68" s="186" t="s">
        <v>15</v>
      </c>
      <c r="G68" s="188" t="str">
        <f>IF(F68="(1) RARA VEZ","1", IF(F68="(2) IMPROBABLE","2",IF(F68="(3) POSIBLE","3",IF(F68="(4) PROBABLE","4",IF(F68="(5) CASI SEGURO","5","")))))</f>
        <v>3</v>
      </c>
      <c r="H68" s="190" t="s">
        <v>20</v>
      </c>
      <c r="I68" s="172" t="str">
        <f>IF(H68="(5) MODERADO","5", IF(H68="(10) MAYOR","10",IF(H68="(20) CATASTROFICO","20","")))</f>
        <v>10</v>
      </c>
      <c r="J68" s="148">
        <f>+G68*I68</f>
        <v>30</v>
      </c>
      <c r="K68" s="377" t="s">
        <v>220</v>
      </c>
      <c r="L68" s="92" t="s">
        <v>6</v>
      </c>
      <c r="M68" s="93" t="s">
        <v>11</v>
      </c>
      <c r="N68" s="78">
        <f>IF(M68="SÍ",15,"0")</f>
        <v>15</v>
      </c>
      <c r="O68" s="171">
        <f>SUM(N68:N74)</f>
        <v>85</v>
      </c>
      <c r="P68" s="173">
        <f>IF(AND($O68&gt;=0,$O68&lt;=50),0,IF(AND($O68&gt;50,$O68&lt;=75),1,IF(AND($O68&gt;75,$O68&lt;=100),2,"")))</f>
        <v>2</v>
      </c>
      <c r="Q68" s="173">
        <f>$G68-$P68</f>
        <v>1</v>
      </c>
      <c r="R68" s="175">
        <f>IF($Q68&lt;=0,1,$Q68)</f>
        <v>1</v>
      </c>
      <c r="S68" s="173">
        <f>$I68-$P68</f>
        <v>8</v>
      </c>
      <c r="T68" s="175">
        <f>IF($S68=19,10,IF($S68=18,5,IF($S68=9,5,IF($S68=8,5,I68))))</f>
        <v>5</v>
      </c>
      <c r="U68" s="197" t="s">
        <v>8</v>
      </c>
      <c r="V68" s="186" t="s">
        <v>13</v>
      </c>
      <c r="W68" s="188" t="str">
        <f>IF(V68="(1) RARA VEZ","1", IF(V68="(2) IMPROBABLE","2",IF(V68="(3) POSIBLE","3",IF(V68="(4) PROBABLE","4",IF(V68="(5) CASI SEGURO","5","")))))</f>
        <v>1</v>
      </c>
      <c r="X68" s="190" t="s">
        <v>20</v>
      </c>
      <c r="Y68" s="201" t="str">
        <f>IF($U68="IMPACTO",$T68,$I68)</f>
        <v>10</v>
      </c>
      <c r="Z68" s="276">
        <f>+W68*Y68</f>
        <v>10</v>
      </c>
      <c r="AA68" s="351" t="s">
        <v>224</v>
      </c>
      <c r="AB68" s="309">
        <v>2018</v>
      </c>
      <c r="AC68" s="354" t="s">
        <v>225</v>
      </c>
      <c r="AD68" s="356" t="s">
        <v>226</v>
      </c>
      <c r="AE68" s="358">
        <v>43203</v>
      </c>
      <c r="AF68" s="370" t="s">
        <v>227</v>
      </c>
      <c r="AG68" s="372" t="s">
        <v>228</v>
      </c>
      <c r="AH68" s="209" t="s">
        <v>229</v>
      </c>
    </row>
    <row r="69" spans="1:34" ht="39.75" customHeight="1" x14ac:dyDescent="0.25">
      <c r="A69" s="132"/>
      <c r="B69" s="135"/>
      <c r="C69" s="375"/>
      <c r="D69" s="279"/>
      <c r="E69" s="375"/>
      <c r="F69" s="186"/>
      <c r="G69" s="188"/>
      <c r="H69" s="190"/>
      <c r="I69" s="172"/>
      <c r="J69" s="148"/>
      <c r="K69" s="378"/>
      <c r="L69" s="94" t="s">
        <v>7</v>
      </c>
      <c r="M69" s="93" t="s">
        <v>11</v>
      </c>
      <c r="N69" s="2">
        <f>IF(M69="SÍ",5,"0")</f>
        <v>5</v>
      </c>
      <c r="O69" s="172"/>
      <c r="P69" s="174"/>
      <c r="Q69" s="174"/>
      <c r="R69" s="176"/>
      <c r="S69" s="174"/>
      <c r="T69" s="176"/>
      <c r="U69" s="198"/>
      <c r="V69" s="186"/>
      <c r="W69" s="188"/>
      <c r="X69" s="190"/>
      <c r="Y69" s="201"/>
      <c r="Z69" s="277"/>
      <c r="AA69" s="368"/>
      <c r="AB69" s="158"/>
      <c r="AC69" s="355"/>
      <c r="AD69" s="357"/>
      <c r="AE69" s="359"/>
      <c r="AF69" s="371"/>
      <c r="AG69" s="373"/>
      <c r="AH69" s="210"/>
    </row>
    <row r="70" spans="1:34" ht="39.75" customHeight="1" x14ac:dyDescent="0.25">
      <c r="A70" s="132"/>
      <c r="B70" s="135"/>
      <c r="C70" s="375"/>
      <c r="D70" s="279"/>
      <c r="E70" s="375"/>
      <c r="F70" s="186"/>
      <c r="G70" s="188"/>
      <c r="H70" s="190"/>
      <c r="I70" s="172"/>
      <c r="J70" s="128" t="str">
        <f>IF(AND(J68&gt;=5,J68&lt;=10),"BAJA",IF(AND(J68&gt;=15,J68&lt;=25),"MODERADA",IF(AND(J68&gt;=30,J68&lt;=50),"ALTA",IF(AND(J68&gt;=60,J68&lt;=100),"EXTREMA",""))))</f>
        <v>ALTA</v>
      </c>
      <c r="K70" s="378"/>
      <c r="L70" s="95" t="s">
        <v>3</v>
      </c>
      <c r="M70" s="93" t="s">
        <v>12</v>
      </c>
      <c r="N70" s="2" t="str">
        <f>IF(M70="SÍ",15,"0")</f>
        <v>0</v>
      </c>
      <c r="O70" s="172"/>
      <c r="P70" s="174"/>
      <c r="Q70" s="174"/>
      <c r="R70" s="176"/>
      <c r="S70" s="174"/>
      <c r="T70" s="176"/>
      <c r="U70" s="198"/>
      <c r="V70" s="186"/>
      <c r="W70" s="188"/>
      <c r="X70" s="190"/>
      <c r="Y70" s="201"/>
      <c r="Z70" s="130" t="str">
        <f>IF(AND(Z68&gt;=5,Z68&lt;=10),"BAJA",IF(AND(Z68&gt;=15,Z68&lt;=25),"MODERADA",IF(AND(Z68&gt;=30,Z68&lt;=50),"ALTA",IF(AND(Z68&gt;=60,Z68&lt;=100),"EXTREMA",""))))</f>
        <v>BAJA</v>
      </c>
      <c r="AA70" s="368"/>
      <c r="AB70" s="158"/>
      <c r="AC70" s="355"/>
      <c r="AD70" s="357"/>
      <c r="AE70" s="359"/>
      <c r="AF70" s="371"/>
      <c r="AG70" s="373"/>
      <c r="AH70" s="210"/>
    </row>
    <row r="71" spans="1:34" ht="39.75" customHeight="1" x14ac:dyDescent="0.25">
      <c r="A71" s="132"/>
      <c r="B71" s="135"/>
      <c r="C71" s="375"/>
      <c r="D71" s="279"/>
      <c r="E71" s="375"/>
      <c r="F71" s="186"/>
      <c r="G71" s="188"/>
      <c r="H71" s="190"/>
      <c r="I71" s="172"/>
      <c r="J71" s="128"/>
      <c r="K71" s="378"/>
      <c r="L71" s="95" t="s">
        <v>4</v>
      </c>
      <c r="M71" s="93" t="s">
        <v>11</v>
      </c>
      <c r="N71" s="2">
        <f>IF(M71="SÍ",10,"0")</f>
        <v>10</v>
      </c>
      <c r="O71" s="172"/>
      <c r="P71" s="174"/>
      <c r="Q71" s="174"/>
      <c r="R71" s="176"/>
      <c r="S71" s="174"/>
      <c r="T71" s="176"/>
      <c r="U71" s="198"/>
      <c r="V71" s="186"/>
      <c r="W71" s="188"/>
      <c r="X71" s="190"/>
      <c r="Y71" s="201"/>
      <c r="Z71" s="294"/>
      <c r="AA71" s="368"/>
      <c r="AB71" s="158"/>
      <c r="AC71" s="355"/>
      <c r="AD71" s="357"/>
      <c r="AE71" s="359"/>
      <c r="AF71" s="371"/>
      <c r="AG71" s="373"/>
      <c r="AH71" s="210"/>
    </row>
    <row r="72" spans="1:34" ht="39.75" customHeight="1" x14ac:dyDescent="0.25">
      <c r="A72" s="132"/>
      <c r="B72" s="135"/>
      <c r="C72" s="375"/>
      <c r="D72" s="279"/>
      <c r="E72" s="375"/>
      <c r="F72" s="186"/>
      <c r="G72" s="188"/>
      <c r="H72" s="190"/>
      <c r="I72" s="172"/>
      <c r="J72" s="128"/>
      <c r="K72" s="378"/>
      <c r="L72" s="94" t="s">
        <v>32</v>
      </c>
      <c r="M72" s="93" t="s">
        <v>11</v>
      </c>
      <c r="N72" s="2">
        <f>IF(M72="SÍ",15,"0")</f>
        <v>15</v>
      </c>
      <c r="O72" s="172"/>
      <c r="P72" s="174"/>
      <c r="Q72" s="174"/>
      <c r="R72" s="176"/>
      <c r="S72" s="174"/>
      <c r="T72" s="176"/>
      <c r="U72" s="198"/>
      <c r="V72" s="186"/>
      <c r="W72" s="188"/>
      <c r="X72" s="190"/>
      <c r="Y72" s="201"/>
      <c r="Z72" s="294"/>
      <c r="AA72" s="368"/>
      <c r="AB72" s="158"/>
      <c r="AC72" s="355"/>
      <c r="AD72" s="357"/>
      <c r="AE72" s="359"/>
      <c r="AF72" s="371"/>
      <c r="AG72" s="373"/>
      <c r="AH72" s="210"/>
    </row>
    <row r="73" spans="1:34" ht="39.75" customHeight="1" x14ac:dyDescent="0.25">
      <c r="A73" s="132"/>
      <c r="B73" s="135"/>
      <c r="C73" s="375"/>
      <c r="D73" s="279"/>
      <c r="E73" s="375"/>
      <c r="F73" s="186"/>
      <c r="G73" s="188"/>
      <c r="H73" s="190"/>
      <c r="I73" s="172"/>
      <c r="J73" s="128"/>
      <c r="K73" s="378"/>
      <c r="L73" s="94" t="s">
        <v>5</v>
      </c>
      <c r="M73" s="93" t="s">
        <v>11</v>
      </c>
      <c r="N73" s="2">
        <f>IF(M73="SÍ",10,"0")</f>
        <v>10</v>
      </c>
      <c r="O73" s="172"/>
      <c r="P73" s="174"/>
      <c r="Q73" s="174"/>
      <c r="R73" s="176"/>
      <c r="S73" s="174"/>
      <c r="T73" s="176"/>
      <c r="U73" s="198"/>
      <c r="V73" s="186"/>
      <c r="W73" s="188"/>
      <c r="X73" s="190"/>
      <c r="Y73" s="201"/>
      <c r="Z73" s="294"/>
      <c r="AA73" s="368"/>
      <c r="AB73" s="158"/>
      <c r="AC73" s="355"/>
      <c r="AD73" s="357"/>
      <c r="AE73" s="359"/>
      <c r="AF73" s="371"/>
      <c r="AG73" s="373"/>
      <c r="AH73" s="210"/>
    </row>
    <row r="74" spans="1:34" ht="39.75" customHeight="1" thickBot="1" x14ac:dyDescent="0.3">
      <c r="A74" s="132"/>
      <c r="B74" s="135"/>
      <c r="C74" s="376"/>
      <c r="D74" s="351"/>
      <c r="E74" s="376"/>
      <c r="F74" s="187"/>
      <c r="G74" s="189"/>
      <c r="H74" s="191"/>
      <c r="I74" s="192"/>
      <c r="J74" s="129"/>
      <c r="K74" s="378"/>
      <c r="L74" s="94" t="s">
        <v>31</v>
      </c>
      <c r="M74" s="93" t="s">
        <v>11</v>
      </c>
      <c r="N74" s="68">
        <f>IF(M74="SÍ",30,"0")</f>
        <v>30</v>
      </c>
      <c r="O74" s="192"/>
      <c r="P74" s="195"/>
      <c r="Q74" s="195"/>
      <c r="R74" s="196"/>
      <c r="S74" s="195"/>
      <c r="T74" s="196"/>
      <c r="U74" s="198"/>
      <c r="V74" s="187"/>
      <c r="W74" s="189"/>
      <c r="X74" s="191"/>
      <c r="Y74" s="202"/>
      <c r="Z74" s="295"/>
      <c r="AA74" s="369"/>
      <c r="AB74" s="158"/>
      <c r="AC74" s="355"/>
      <c r="AD74" s="357"/>
      <c r="AE74" s="359"/>
      <c r="AF74" s="371"/>
      <c r="AG74" s="373"/>
      <c r="AH74" s="211"/>
    </row>
    <row r="75" spans="1:34" ht="39.75" customHeight="1" x14ac:dyDescent="0.25">
      <c r="A75" s="132"/>
      <c r="B75" s="135"/>
      <c r="C75" s="360" t="s">
        <v>231</v>
      </c>
      <c r="D75" s="283" t="s">
        <v>232</v>
      </c>
      <c r="E75" s="283" t="s">
        <v>233</v>
      </c>
      <c r="F75" s="186" t="s">
        <v>13</v>
      </c>
      <c r="G75" s="261" t="str">
        <f>IF(F75="(1) RARA VEZ","1", IF(F75="(2) IMPROBABLE","2",IF(F75="(3) POSIBLE","3",IF(F75="(4) PROBABLE","4",IF(F75="(5) CASI SEGURO","5","")))))</f>
        <v>1</v>
      </c>
      <c r="H75" s="190" t="s">
        <v>20</v>
      </c>
      <c r="I75" s="172" t="str">
        <f>IF(H75="(5) MODERADO","5", IF(H75="(10) MAYOR","10",IF(H75="(20) CATASTROFICO","20","")))</f>
        <v>10</v>
      </c>
      <c r="J75" s="276">
        <f>+G75*I75</f>
        <v>10</v>
      </c>
      <c r="K75" s="365" t="s">
        <v>234</v>
      </c>
      <c r="L75" s="92" t="s">
        <v>6</v>
      </c>
      <c r="M75" s="93" t="s">
        <v>12</v>
      </c>
      <c r="N75" s="78" t="str">
        <f>IF(M75="SÍ",15,"0")</f>
        <v>0</v>
      </c>
      <c r="O75" s="171">
        <f>SUM(N75:N81)</f>
        <v>65</v>
      </c>
      <c r="P75" s="173">
        <f>IF(AND($O75&gt;=0,$O75&lt;=50),0,IF(AND($O75&gt;50,$O75&lt;=75),1,IF(AND($O75&gt;75,$O75&lt;=100),2,"")))</f>
        <v>1</v>
      </c>
      <c r="Q75" s="173">
        <f>$G75-$P75</f>
        <v>0</v>
      </c>
      <c r="R75" s="175">
        <f>IF($Q75&lt;=0,1,$Q75)</f>
        <v>1</v>
      </c>
      <c r="S75" s="173">
        <f>$I75-$P75</f>
        <v>9</v>
      </c>
      <c r="T75" s="175">
        <f>IF($S75=19,10,IF($S75=18,5,IF($S75=9,5,IF($S75=8,5,I75))))</f>
        <v>5</v>
      </c>
      <c r="U75" s="197" t="s">
        <v>8</v>
      </c>
      <c r="V75" s="251" t="str">
        <f>IF(AND($U75="PROBABILIDAD",$R75=1),$XET$6,IF(AND($U75="PROBABILIDAD",$R75=2),$XET$5,IF(AND($U75="PROBABILIDAD",$R75=3),$XET$4,IF(AND($U75="PROBABILIDAD",$R75=4),$XET$3,IF(AND($U75="PROBABILIDAD",$R75=5),$XET$2,$F75)))))</f>
        <v>(1) RARA VEZ</v>
      </c>
      <c r="W75" s="296">
        <f>IF($U75="PROBABILIDAD",$R75,$G75)</f>
        <v>1</v>
      </c>
      <c r="X75" s="257" t="str">
        <f>IF(AND($U75="IMPACTO",$S75=18),$XET$9,IF(AND($U75="IMPACTO",$S75=19),$XEU$9,IF(AND($U75="IMPACTO",$S75=20),$XEV$9,IF(AND($U75="IMPACTO",$S75&lt;10),$XET$9,$H75))))</f>
        <v>(10) MAYOR</v>
      </c>
      <c r="Y75" s="201" t="str">
        <f>IF($U75="IMPACTO",$T75,$I75)</f>
        <v>10</v>
      </c>
      <c r="Z75" s="276">
        <f>+W75*Y75</f>
        <v>10</v>
      </c>
      <c r="AA75" s="351" t="s">
        <v>235</v>
      </c>
      <c r="AB75" s="309">
        <v>2018</v>
      </c>
      <c r="AC75" s="354" t="s">
        <v>236</v>
      </c>
      <c r="AD75" s="356" t="s">
        <v>226</v>
      </c>
      <c r="AE75" s="358">
        <v>43203</v>
      </c>
      <c r="AF75" s="209" t="s">
        <v>237</v>
      </c>
      <c r="AG75" s="209" t="s">
        <v>228</v>
      </c>
      <c r="AH75" s="209" t="s">
        <v>238</v>
      </c>
    </row>
    <row r="76" spans="1:34" ht="39.75" customHeight="1" x14ac:dyDescent="0.25">
      <c r="A76" s="132"/>
      <c r="B76" s="135"/>
      <c r="C76" s="361"/>
      <c r="D76" s="283"/>
      <c r="E76" s="284"/>
      <c r="F76" s="186"/>
      <c r="G76" s="261"/>
      <c r="H76" s="190"/>
      <c r="I76" s="172"/>
      <c r="J76" s="277"/>
      <c r="K76" s="366"/>
      <c r="L76" s="94" t="s">
        <v>7</v>
      </c>
      <c r="M76" s="93" t="s">
        <v>12</v>
      </c>
      <c r="N76" s="2" t="str">
        <f>IF(M76="SÍ",5,"0")</f>
        <v>0</v>
      </c>
      <c r="O76" s="172"/>
      <c r="P76" s="174"/>
      <c r="Q76" s="174"/>
      <c r="R76" s="176"/>
      <c r="S76" s="174"/>
      <c r="T76" s="176"/>
      <c r="U76" s="198"/>
      <c r="V76" s="252"/>
      <c r="W76" s="199"/>
      <c r="X76" s="258"/>
      <c r="Y76" s="201"/>
      <c r="Z76" s="277"/>
      <c r="AA76" s="352"/>
      <c r="AB76" s="158"/>
      <c r="AC76" s="355"/>
      <c r="AD76" s="357"/>
      <c r="AE76" s="359"/>
      <c r="AF76" s="210"/>
      <c r="AG76" s="210"/>
      <c r="AH76" s="210"/>
    </row>
    <row r="77" spans="1:34" ht="39.75" customHeight="1" x14ac:dyDescent="0.25">
      <c r="A77" s="132"/>
      <c r="B77" s="135"/>
      <c r="C77" s="361"/>
      <c r="D77" s="283"/>
      <c r="E77" s="284"/>
      <c r="F77" s="186"/>
      <c r="G77" s="261"/>
      <c r="H77" s="190"/>
      <c r="I77" s="172"/>
      <c r="J77" s="130" t="str">
        <f>IF(AND(J75&gt;=5,J75&lt;=10),"BAJA",IF(AND(J75&gt;=15,J75&lt;=25),"MODERADA",IF(AND(J75&gt;=30,J75&lt;=50),"ALTA",IF(AND(J75&gt;=60,J75&lt;=100),"EXTREMA",""))))</f>
        <v>BAJA</v>
      </c>
      <c r="K77" s="366"/>
      <c r="L77" s="95" t="s">
        <v>3</v>
      </c>
      <c r="M77" s="93" t="s">
        <v>12</v>
      </c>
      <c r="N77" s="2" t="str">
        <f>IF(M77="SÍ",15,"0")</f>
        <v>0</v>
      </c>
      <c r="O77" s="172"/>
      <c r="P77" s="174"/>
      <c r="Q77" s="174"/>
      <c r="R77" s="176"/>
      <c r="S77" s="174"/>
      <c r="T77" s="176"/>
      <c r="U77" s="198"/>
      <c r="V77" s="252"/>
      <c r="W77" s="199"/>
      <c r="X77" s="258"/>
      <c r="Y77" s="201"/>
      <c r="Z77" s="130" t="str">
        <f>IF(AND(Z75&gt;=5,Z75&lt;=10),"BAJA",IF(AND(Z75&gt;=15,Z75&lt;=25),"MODERADA",IF(AND(Z75&gt;=30,Z75&lt;=50),"ALTA",IF(AND(Z75&gt;=60,Z75&lt;=100),"EXTREMA",""))))</f>
        <v>BAJA</v>
      </c>
      <c r="AA77" s="352"/>
      <c r="AB77" s="158"/>
      <c r="AC77" s="355"/>
      <c r="AD77" s="357"/>
      <c r="AE77" s="359"/>
      <c r="AF77" s="210"/>
      <c r="AG77" s="210"/>
      <c r="AH77" s="210"/>
    </row>
    <row r="78" spans="1:34" ht="39.75" customHeight="1" x14ac:dyDescent="0.25">
      <c r="A78" s="132"/>
      <c r="B78" s="135"/>
      <c r="C78" s="361"/>
      <c r="D78" s="283"/>
      <c r="E78" s="284"/>
      <c r="F78" s="186"/>
      <c r="G78" s="261"/>
      <c r="H78" s="190"/>
      <c r="I78" s="172"/>
      <c r="J78" s="294"/>
      <c r="K78" s="366"/>
      <c r="L78" s="95" t="s">
        <v>4</v>
      </c>
      <c r="M78" s="93" t="s">
        <v>11</v>
      </c>
      <c r="N78" s="2">
        <f>IF(M78="SÍ",10,"0")</f>
        <v>10</v>
      </c>
      <c r="O78" s="172"/>
      <c r="P78" s="174"/>
      <c r="Q78" s="174"/>
      <c r="R78" s="176"/>
      <c r="S78" s="174"/>
      <c r="T78" s="176"/>
      <c r="U78" s="198"/>
      <c r="V78" s="252"/>
      <c r="W78" s="199"/>
      <c r="X78" s="258"/>
      <c r="Y78" s="201"/>
      <c r="Z78" s="294"/>
      <c r="AA78" s="352"/>
      <c r="AB78" s="158"/>
      <c r="AC78" s="355"/>
      <c r="AD78" s="357"/>
      <c r="AE78" s="359"/>
      <c r="AF78" s="210"/>
      <c r="AG78" s="210"/>
      <c r="AH78" s="210"/>
    </row>
    <row r="79" spans="1:34" ht="39.75" customHeight="1" x14ac:dyDescent="0.25">
      <c r="A79" s="132"/>
      <c r="B79" s="135"/>
      <c r="C79" s="361"/>
      <c r="D79" s="283"/>
      <c r="E79" s="284"/>
      <c r="F79" s="186"/>
      <c r="G79" s="261"/>
      <c r="H79" s="190"/>
      <c r="I79" s="172"/>
      <c r="J79" s="294"/>
      <c r="K79" s="366"/>
      <c r="L79" s="94" t="s">
        <v>32</v>
      </c>
      <c r="M79" s="93" t="s">
        <v>11</v>
      </c>
      <c r="N79" s="2">
        <f>IF(M79="SÍ",15,"0")</f>
        <v>15</v>
      </c>
      <c r="O79" s="172"/>
      <c r="P79" s="174"/>
      <c r="Q79" s="174"/>
      <c r="R79" s="176"/>
      <c r="S79" s="174"/>
      <c r="T79" s="176"/>
      <c r="U79" s="198"/>
      <c r="V79" s="252"/>
      <c r="W79" s="199"/>
      <c r="X79" s="258"/>
      <c r="Y79" s="201"/>
      <c r="Z79" s="294"/>
      <c r="AA79" s="352"/>
      <c r="AB79" s="158"/>
      <c r="AC79" s="355"/>
      <c r="AD79" s="357"/>
      <c r="AE79" s="359"/>
      <c r="AF79" s="210"/>
      <c r="AG79" s="210"/>
      <c r="AH79" s="210"/>
    </row>
    <row r="80" spans="1:34" ht="39.75" customHeight="1" x14ac:dyDescent="0.25">
      <c r="A80" s="132"/>
      <c r="B80" s="135"/>
      <c r="C80" s="361"/>
      <c r="D80" s="283"/>
      <c r="E80" s="284"/>
      <c r="F80" s="186"/>
      <c r="G80" s="261"/>
      <c r="H80" s="190"/>
      <c r="I80" s="172"/>
      <c r="J80" s="294"/>
      <c r="K80" s="366"/>
      <c r="L80" s="94" t="s">
        <v>5</v>
      </c>
      <c r="M80" s="93" t="s">
        <v>11</v>
      </c>
      <c r="N80" s="2">
        <f>IF(M80="SÍ",10,"0")</f>
        <v>10</v>
      </c>
      <c r="O80" s="172"/>
      <c r="P80" s="174"/>
      <c r="Q80" s="174"/>
      <c r="R80" s="176"/>
      <c r="S80" s="174"/>
      <c r="T80" s="176"/>
      <c r="U80" s="198"/>
      <c r="V80" s="252"/>
      <c r="W80" s="199"/>
      <c r="X80" s="258"/>
      <c r="Y80" s="201"/>
      <c r="Z80" s="294"/>
      <c r="AA80" s="352"/>
      <c r="AB80" s="158"/>
      <c r="AC80" s="355"/>
      <c r="AD80" s="357"/>
      <c r="AE80" s="359"/>
      <c r="AF80" s="210"/>
      <c r="AG80" s="210"/>
      <c r="AH80" s="210"/>
    </row>
    <row r="81" spans="1:34" ht="39.75" customHeight="1" thickBot="1" x14ac:dyDescent="0.3">
      <c r="A81" s="133"/>
      <c r="B81" s="136"/>
      <c r="C81" s="362"/>
      <c r="D81" s="363"/>
      <c r="E81" s="364"/>
      <c r="F81" s="222"/>
      <c r="G81" s="262"/>
      <c r="H81" s="224"/>
      <c r="I81" s="172"/>
      <c r="J81" s="295"/>
      <c r="K81" s="367"/>
      <c r="L81" s="94" t="s">
        <v>31</v>
      </c>
      <c r="M81" s="93" t="s">
        <v>11</v>
      </c>
      <c r="N81" s="2">
        <f>IF(M81="SÍ",30,"0")</f>
        <v>30</v>
      </c>
      <c r="O81" s="172"/>
      <c r="P81" s="174"/>
      <c r="Q81" s="174"/>
      <c r="R81" s="176"/>
      <c r="S81" s="174"/>
      <c r="T81" s="176"/>
      <c r="U81" s="198"/>
      <c r="V81" s="253"/>
      <c r="W81" s="297"/>
      <c r="X81" s="259"/>
      <c r="Y81" s="201"/>
      <c r="Z81" s="295"/>
      <c r="AA81" s="353"/>
      <c r="AB81" s="158"/>
      <c r="AC81" s="355"/>
      <c r="AD81" s="357"/>
      <c r="AE81" s="359"/>
      <c r="AF81" s="211"/>
      <c r="AG81" s="211"/>
      <c r="AH81" s="211"/>
    </row>
    <row r="82" spans="1:34" ht="39.75" customHeight="1" x14ac:dyDescent="0.25">
      <c r="A82" s="137" t="s">
        <v>260</v>
      </c>
      <c r="B82" s="134" t="s">
        <v>243</v>
      </c>
      <c r="C82" s="347" t="s">
        <v>240</v>
      </c>
      <c r="D82" s="347" t="s">
        <v>241</v>
      </c>
      <c r="E82" s="349" t="s">
        <v>242</v>
      </c>
      <c r="F82" s="186" t="s">
        <v>16</v>
      </c>
      <c r="G82" s="188" t="str">
        <f>IF(F82="(1) RARA VEZ","1", IF(F82="(2) IMPROBABLE","2",IF(F82="(3) POSIBLE","3",IF(F82="(4) PROBABLE","4",IF(F82="(5) CASI SEGURO","5","")))))</f>
        <v>4</v>
      </c>
      <c r="H82" s="190" t="s">
        <v>18</v>
      </c>
      <c r="I82" s="172" t="str">
        <f>IF(H82="(5) MODERADO","5", IF(H82="(10) MAYOR","10",IF(H82="(20) CATASTROFICO","20","")))</f>
        <v>5</v>
      </c>
      <c r="J82" s="227">
        <f>+G82*I82</f>
        <v>20</v>
      </c>
      <c r="K82" s="349" t="s">
        <v>239</v>
      </c>
      <c r="L82" s="96" t="s">
        <v>6</v>
      </c>
      <c r="M82" s="97" t="s">
        <v>11</v>
      </c>
      <c r="N82" s="78">
        <f>IF(M82="SÍ",15,"0")</f>
        <v>15</v>
      </c>
      <c r="O82" s="171">
        <f>SUM(N82:N88)</f>
        <v>40</v>
      </c>
      <c r="P82" s="173">
        <f>IF(AND($O82&gt;=0,$O82&lt;=50),0,IF(AND($O82&gt;50,$O82&lt;=75),1,IF(AND($O82&gt;75,$O82&lt;=100),2,"")))</f>
        <v>0</v>
      </c>
      <c r="Q82" s="173">
        <f>$G82-$P82</f>
        <v>4</v>
      </c>
      <c r="R82" s="175">
        <f>IF($Q82&lt;=0,1,$Q82)</f>
        <v>4</v>
      </c>
      <c r="S82" s="173">
        <f>$I82-$P82</f>
        <v>5</v>
      </c>
      <c r="T82" s="175" t="str">
        <f>IF($S82=19,10,IF($S82=18,5,IF($S82=9,5,IF($S82=8,5,I82))))</f>
        <v>5</v>
      </c>
      <c r="U82" s="197" t="s">
        <v>8</v>
      </c>
      <c r="V82" s="251" t="str">
        <f>IF(AND($U82="PROBABILIDAD",$R82=1),$XET$6,IF(AND($U82="PROBABILIDAD",$R82=2),$XET$5,IF(AND($U82="PROBABILIDAD",$R82=3),$XET$4,IF(AND($U82="PROBABILIDAD",$R82=4),$XET$3,IF(AND($U82="PROBABILIDAD",$R82=5),$XET$2,$F82)))))</f>
        <v>(4) PROBABLE</v>
      </c>
      <c r="W82" s="254">
        <f>IF($U82="PROBABILIDAD",$R82,$G82)</f>
        <v>4</v>
      </c>
      <c r="X82" s="257" t="str">
        <f>IF(AND($U82="IMPACTO",$S82=18),$XET$9,IF(AND($U82="IMPACTO",$S82=19),$XEU$9,IF(AND($U82="IMPACTO",$S82=20),$XEV$9,IF(AND($U82="IMPACTO",$S82&lt;10),$XET$9,$H82))))</f>
        <v>(5) MODERADO</v>
      </c>
      <c r="Y82" s="201" t="str">
        <f>IF($U82="IMPACTO",$T82,$I82)</f>
        <v>5</v>
      </c>
      <c r="Z82" s="227">
        <f>+W82*Y82</f>
        <v>20</v>
      </c>
      <c r="AA82" s="341" t="s">
        <v>244</v>
      </c>
      <c r="AB82" s="344" t="s">
        <v>245</v>
      </c>
      <c r="AC82" s="323" t="s">
        <v>246</v>
      </c>
      <c r="AD82" s="323" t="s">
        <v>247</v>
      </c>
      <c r="AE82" s="336">
        <v>43220</v>
      </c>
      <c r="AF82" s="323" t="s">
        <v>248</v>
      </c>
      <c r="AG82" s="324" t="s">
        <v>249</v>
      </c>
      <c r="AH82" s="323" t="s">
        <v>250</v>
      </c>
    </row>
    <row r="83" spans="1:34" ht="39.75" customHeight="1" x14ac:dyDescent="0.25">
      <c r="A83" s="138"/>
      <c r="B83" s="135"/>
      <c r="C83" s="339"/>
      <c r="D83" s="339"/>
      <c r="E83" s="328"/>
      <c r="F83" s="186"/>
      <c r="G83" s="188"/>
      <c r="H83" s="190"/>
      <c r="I83" s="172"/>
      <c r="J83" s="228"/>
      <c r="K83" s="328"/>
      <c r="L83" s="98" t="s">
        <v>7</v>
      </c>
      <c r="M83" s="99" t="s">
        <v>11</v>
      </c>
      <c r="N83" s="2">
        <f>IF(M83="SÍ",5,"0")</f>
        <v>5</v>
      </c>
      <c r="O83" s="172"/>
      <c r="P83" s="174"/>
      <c r="Q83" s="174"/>
      <c r="R83" s="176"/>
      <c r="S83" s="174"/>
      <c r="T83" s="176"/>
      <c r="U83" s="198"/>
      <c r="V83" s="252"/>
      <c r="W83" s="255"/>
      <c r="X83" s="258"/>
      <c r="Y83" s="201"/>
      <c r="Z83" s="228"/>
      <c r="AA83" s="342"/>
      <c r="AB83" s="345"/>
      <c r="AC83" s="323"/>
      <c r="AD83" s="323"/>
      <c r="AE83" s="337"/>
      <c r="AF83" s="325"/>
      <c r="AG83" s="324"/>
      <c r="AH83" s="325"/>
    </row>
    <row r="84" spans="1:34" ht="39.75" customHeight="1" x14ac:dyDescent="0.25">
      <c r="A84" s="138"/>
      <c r="B84" s="135"/>
      <c r="C84" s="339"/>
      <c r="D84" s="339"/>
      <c r="E84" s="328"/>
      <c r="F84" s="186"/>
      <c r="G84" s="188"/>
      <c r="H84" s="190"/>
      <c r="I84" s="172"/>
      <c r="J84" s="217" t="str">
        <f>IF(AND($Z82&gt;=5,$Z82&lt;=10),"BAJA",IF(AND($Z82&gt;=15,$Z82&lt;=25),"MODERADA",IF(AND($Z82&gt;=30,$Z82&lt;=50),"ALTA",IF(AND($Z82&gt;=60,$Z82&lt;=100),"EXTREMA",""))))</f>
        <v>MODERADA</v>
      </c>
      <c r="K84" s="328"/>
      <c r="L84" s="100" t="s">
        <v>3</v>
      </c>
      <c r="M84" s="99" t="s">
        <v>12</v>
      </c>
      <c r="N84" s="2" t="str">
        <f>IF(M84="SÍ",15,"0")</f>
        <v>0</v>
      </c>
      <c r="O84" s="172"/>
      <c r="P84" s="174"/>
      <c r="Q84" s="174"/>
      <c r="R84" s="176"/>
      <c r="S84" s="174"/>
      <c r="T84" s="176"/>
      <c r="U84" s="198"/>
      <c r="V84" s="252"/>
      <c r="W84" s="255"/>
      <c r="X84" s="258"/>
      <c r="Y84" s="201"/>
      <c r="Z84" s="217" t="str">
        <f>IF(AND($Z82&gt;=5,$Z82&lt;=10),"BAJA",IF(AND($Z82&gt;=15,$Z82&lt;=25),"MODERADA",IF(AND($Z82&gt;=30,$Z82&lt;=50),"ALTA",IF(AND($Z82&gt;=60,$Z82&lt;=100),"EXTREMA",""))))</f>
        <v>MODERADA</v>
      </c>
      <c r="AA84" s="342"/>
      <c r="AB84" s="345"/>
      <c r="AC84" s="323"/>
      <c r="AD84" s="323"/>
      <c r="AE84" s="337"/>
      <c r="AF84" s="325"/>
      <c r="AG84" s="324"/>
      <c r="AH84" s="325"/>
    </row>
    <row r="85" spans="1:34" ht="39.75" customHeight="1" x14ac:dyDescent="0.25">
      <c r="A85" s="138"/>
      <c r="B85" s="135"/>
      <c r="C85" s="339"/>
      <c r="D85" s="339"/>
      <c r="E85" s="328"/>
      <c r="F85" s="186"/>
      <c r="G85" s="188"/>
      <c r="H85" s="190"/>
      <c r="I85" s="172"/>
      <c r="J85" s="217"/>
      <c r="K85" s="328"/>
      <c r="L85" s="100" t="s">
        <v>4</v>
      </c>
      <c r="M85" s="99" t="s">
        <v>11</v>
      </c>
      <c r="N85" s="2">
        <f>IF(M85="SÍ",10,"0")</f>
        <v>10</v>
      </c>
      <c r="O85" s="172"/>
      <c r="P85" s="174"/>
      <c r="Q85" s="174"/>
      <c r="R85" s="176"/>
      <c r="S85" s="174"/>
      <c r="T85" s="176"/>
      <c r="U85" s="198"/>
      <c r="V85" s="252"/>
      <c r="W85" s="255"/>
      <c r="X85" s="258"/>
      <c r="Y85" s="201"/>
      <c r="Z85" s="217"/>
      <c r="AA85" s="342"/>
      <c r="AB85" s="345"/>
      <c r="AC85" s="323"/>
      <c r="AD85" s="323"/>
      <c r="AE85" s="337"/>
      <c r="AF85" s="325"/>
      <c r="AG85" s="324"/>
      <c r="AH85" s="325"/>
    </row>
    <row r="86" spans="1:34" ht="39.75" customHeight="1" x14ac:dyDescent="0.25">
      <c r="A86" s="138"/>
      <c r="B86" s="135"/>
      <c r="C86" s="339"/>
      <c r="D86" s="339"/>
      <c r="E86" s="328"/>
      <c r="F86" s="186"/>
      <c r="G86" s="188"/>
      <c r="H86" s="190"/>
      <c r="I86" s="172"/>
      <c r="J86" s="217"/>
      <c r="K86" s="328"/>
      <c r="L86" s="98" t="s">
        <v>32</v>
      </c>
      <c r="M86" s="99" t="s">
        <v>12</v>
      </c>
      <c r="N86" s="2" t="str">
        <f>IF(M86="SÍ",15,"0")</f>
        <v>0</v>
      </c>
      <c r="O86" s="172"/>
      <c r="P86" s="174"/>
      <c r="Q86" s="174"/>
      <c r="R86" s="176"/>
      <c r="S86" s="174"/>
      <c r="T86" s="176"/>
      <c r="U86" s="198"/>
      <c r="V86" s="252"/>
      <c r="W86" s="255"/>
      <c r="X86" s="258"/>
      <c r="Y86" s="201"/>
      <c r="Z86" s="217"/>
      <c r="AA86" s="342"/>
      <c r="AB86" s="345"/>
      <c r="AC86" s="323"/>
      <c r="AD86" s="323"/>
      <c r="AE86" s="337"/>
      <c r="AF86" s="325"/>
      <c r="AG86" s="324"/>
      <c r="AH86" s="325"/>
    </row>
    <row r="87" spans="1:34" ht="39.75" customHeight="1" x14ac:dyDescent="0.25">
      <c r="A87" s="138"/>
      <c r="B87" s="135"/>
      <c r="C87" s="339"/>
      <c r="D87" s="339"/>
      <c r="E87" s="328"/>
      <c r="F87" s="186"/>
      <c r="G87" s="188"/>
      <c r="H87" s="190"/>
      <c r="I87" s="172"/>
      <c r="J87" s="217"/>
      <c r="K87" s="328"/>
      <c r="L87" s="98" t="s">
        <v>5</v>
      </c>
      <c r="M87" s="99" t="s">
        <v>11</v>
      </c>
      <c r="N87" s="2">
        <f>IF(M87="SÍ",10,"0")</f>
        <v>10</v>
      </c>
      <c r="O87" s="172"/>
      <c r="P87" s="174"/>
      <c r="Q87" s="174"/>
      <c r="R87" s="176"/>
      <c r="S87" s="174"/>
      <c r="T87" s="176"/>
      <c r="U87" s="198"/>
      <c r="V87" s="252"/>
      <c r="W87" s="255"/>
      <c r="X87" s="258"/>
      <c r="Y87" s="201"/>
      <c r="Z87" s="217"/>
      <c r="AA87" s="342"/>
      <c r="AB87" s="345"/>
      <c r="AC87" s="323"/>
      <c r="AD87" s="323"/>
      <c r="AE87" s="337"/>
      <c r="AF87" s="325"/>
      <c r="AG87" s="324"/>
      <c r="AH87" s="325"/>
    </row>
    <row r="88" spans="1:34" ht="39.75" customHeight="1" x14ac:dyDescent="0.25">
      <c r="A88" s="138"/>
      <c r="B88" s="135"/>
      <c r="C88" s="348"/>
      <c r="D88" s="348"/>
      <c r="E88" s="350"/>
      <c r="F88" s="222"/>
      <c r="G88" s="223"/>
      <c r="H88" s="224"/>
      <c r="I88" s="172"/>
      <c r="J88" s="217"/>
      <c r="K88" s="350"/>
      <c r="L88" s="101" t="s">
        <v>31</v>
      </c>
      <c r="M88" s="99" t="s">
        <v>12</v>
      </c>
      <c r="N88" s="2" t="str">
        <f>IF(M88="SÍ",30,"0")</f>
        <v>0</v>
      </c>
      <c r="O88" s="172"/>
      <c r="P88" s="174"/>
      <c r="Q88" s="174"/>
      <c r="R88" s="176"/>
      <c r="S88" s="174"/>
      <c r="T88" s="176"/>
      <c r="U88" s="198"/>
      <c r="V88" s="253"/>
      <c r="W88" s="256"/>
      <c r="X88" s="259"/>
      <c r="Y88" s="201"/>
      <c r="Z88" s="217"/>
      <c r="AA88" s="343"/>
      <c r="AB88" s="346"/>
      <c r="AC88" s="323"/>
      <c r="AD88" s="323"/>
      <c r="AE88" s="337"/>
      <c r="AF88" s="325"/>
      <c r="AG88" s="324"/>
      <c r="AH88" s="325"/>
    </row>
    <row r="89" spans="1:34" ht="39.75" customHeight="1" x14ac:dyDescent="0.25">
      <c r="A89" s="138"/>
      <c r="B89" s="135"/>
      <c r="C89" s="338" t="s">
        <v>252</v>
      </c>
      <c r="D89" s="338" t="s">
        <v>253</v>
      </c>
      <c r="E89" s="338" t="s">
        <v>254</v>
      </c>
      <c r="F89" s="186" t="s">
        <v>14</v>
      </c>
      <c r="G89" s="188" t="str">
        <f>IF(F89="(1) RARA VEZ","1", IF(F89="(2) IMPROBABLE","2",IF(F89="(3) POSIBLE","3",IF(F89="(4) PROBABLE","4",IF(F89="(5) CASI SEGURO","5","")))))</f>
        <v>2</v>
      </c>
      <c r="H89" s="190" t="s">
        <v>18</v>
      </c>
      <c r="I89" s="172" t="str">
        <f>IF(H89="(5) MODERADO","5", IF(H89="(10) MAYOR","10",IF(H89="(20) CATASTROFICO","20","")))</f>
        <v>5</v>
      </c>
      <c r="J89" s="148">
        <f>+G89*I89</f>
        <v>10</v>
      </c>
      <c r="K89" s="327" t="s">
        <v>251</v>
      </c>
      <c r="L89" s="102" t="s">
        <v>6</v>
      </c>
      <c r="M89" s="3" t="s">
        <v>12</v>
      </c>
      <c r="N89" s="78" t="str">
        <f>IF(M89="SÍ",15,"0")</f>
        <v>0</v>
      </c>
      <c r="O89" s="171">
        <f>SUM(N89:N95)</f>
        <v>0</v>
      </c>
      <c r="P89" s="173">
        <f>IF(AND($O89&gt;=0,$O89&lt;=50),0,IF(AND($O89&gt;50,$O89&lt;=75),1,IF(AND($O89&gt;75,$O89&lt;=100),2,"")))</f>
        <v>0</v>
      </c>
      <c r="Q89" s="173">
        <f>$G89-$P89</f>
        <v>2</v>
      </c>
      <c r="R89" s="175">
        <f>IF($Q89&lt;=0,1,$Q89)</f>
        <v>2</v>
      </c>
      <c r="S89" s="173">
        <f>$I89-$P89</f>
        <v>5</v>
      </c>
      <c r="T89" s="175" t="str">
        <f>IF($S89=19,10,IF($S89=18,5,IF($S89=9,5,IF($S89=8,5,I89))))</f>
        <v>5</v>
      </c>
      <c r="U89" s="197" t="s">
        <v>8</v>
      </c>
      <c r="V89" s="251" t="str">
        <f>IF(AND($U89="PROBABILIDAD",$R89=1),$XET$6,IF(AND($U89="PROBABILIDAD",$R89=2),$XET$5,IF(AND($U89="PROBABILIDAD",$R89=3),$XET$4,IF(AND($U89="PROBABILIDAD",$R89=4),$XET$3,IF(AND($U89="PROBABILIDAD",$R89=5),$XET$2,$F89)))))</f>
        <v>(2) IMPROBABLE</v>
      </c>
      <c r="W89" s="254">
        <f>IF($U89="PROBABILIDAD",$R89,$G89)</f>
        <v>2</v>
      </c>
      <c r="X89" s="257" t="str">
        <f>IF(AND($U89="IMPACTO",$S89=18),$XET$9,IF(AND($U89="IMPACTO",$S89=19),$XEU$9,IF(AND($U89="IMPACTO",$S89=20),$XEV$9,IF(AND($U89="IMPACTO",$S89&lt;10),$XET$9,$H89))))</f>
        <v>(5) MODERADO</v>
      </c>
      <c r="Y89" s="201" t="str">
        <f>IF($U89="IMPACTO",$T89,$I89)</f>
        <v>5</v>
      </c>
      <c r="Z89" s="276">
        <f>+W89*Y89</f>
        <v>10</v>
      </c>
      <c r="AA89" s="327" t="s">
        <v>255</v>
      </c>
      <c r="AB89" s="330" t="s">
        <v>245</v>
      </c>
      <c r="AC89" s="333" t="s">
        <v>256</v>
      </c>
      <c r="AD89" s="323" t="s">
        <v>257</v>
      </c>
      <c r="AE89" s="336">
        <v>43220</v>
      </c>
      <c r="AF89" s="323" t="s">
        <v>258</v>
      </c>
      <c r="AG89" s="324" t="s">
        <v>249</v>
      </c>
      <c r="AH89" s="323" t="s">
        <v>259</v>
      </c>
    </row>
    <row r="90" spans="1:34" ht="39.75" customHeight="1" x14ac:dyDescent="0.25">
      <c r="A90" s="138"/>
      <c r="B90" s="135"/>
      <c r="C90" s="339"/>
      <c r="D90" s="339"/>
      <c r="E90" s="339"/>
      <c r="F90" s="186"/>
      <c r="G90" s="188"/>
      <c r="H90" s="190"/>
      <c r="I90" s="172"/>
      <c r="J90" s="148"/>
      <c r="K90" s="328"/>
      <c r="L90" s="103" t="s">
        <v>7</v>
      </c>
      <c r="M90" s="3" t="s">
        <v>12</v>
      </c>
      <c r="N90" s="2" t="str">
        <f>IF(M90="SÍ",5,"0")</f>
        <v>0</v>
      </c>
      <c r="O90" s="172"/>
      <c r="P90" s="174"/>
      <c r="Q90" s="174"/>
      <c r="R90" s="176"/>
      <c r="S90" s="174"/>
      <c r="T90" s="176"/>
      <c r="U90" s="198"/>
      <c r="V90" s="252"/>
      <c r="W90" s="255"/>
      <c r="X90" s="258"/>
      <c r="Y90" s="201"/>
      <c r="Z90" s="277"/>
      <c r="AA90" s="328"/>
      <c r="AB90" s="331"/>
      <c r="AC90" s="334"/>
      <c r="AD90" s="323"/>
      <c r="AE90" s="337"/>
      <c r="AF90" s="323"/>
      <c r="AG90" s="324"/>
      <c r="AH90" s="325"/>
    </row>
    <row r="91" spans="1:34" ht="39.75" customHeight="1" x14ac:dyDescent="0.25">
      <c r="A91" s="138"/>
      <c r="B91" s="135"/>
      <c r="C91" s="339"/>
      <c r="D91" s="339"/>
      <c r="E91" s="339"/>
      <c r="F91" s="186"/>
      <c r="G91" s="188"/>
      <c r="H91" s="190"/>
      <c r="I91" s="172"/>
      <c r="J91" s="128" t="str">
        <f>IF(AND(J89&gt;=5,J89&lt;=10),"BAJA",IF(AND(J89&gt;=15,J89&lt;=25),"MODERADA",IF(AND(J89&gt;=30,J89&lt;=50),"ALTA",IF(AND(J89&gt;=60,J89&lt;=100),"EXTREMA",""))))</f>
        <v>BAJA</v>
      </c>
      <c r="K91" s="328"/>
      <c r="L91" s="104" t="s">
        <v>3</v>
      </c>
      <c r="M91" s="3" t="s">
        <v>12</v>
      </c>
      <c r="N91" s="2" t="str">
        <f>IF(M91="SÍ",15,"0")</f>
        <v>0</v>
      </c>
      <c r="O91" s="172"/>
      <c r="P91" s="174"/>
      <c r="Q91" s="174"/>
      <c r="R91" s="176"/>
      <c r="S91" s="174"/>
      <c r="T91" s="176"/>
      <c r="U91" s="198"/>
      <c r="V91" s="252"/>
      <c r="W91" s="255"/>
      <c r="X91" s="258"/>
      <c r="Y91" s="201"/>
      <c r="Z91" s="130" t="str">
        <f>IF(AND(Z89&gt;=5,Z89&lt;=10),"BAJA",IF(AND(Z89&gt;=15,Z89&lt;=25),"MODERADA",IF(AND(Z89&gt;=30,Z89&lt;=50),"ALTA",IF(AND(Z89&gt;=60,Z89&lt;=100),"EXTREMA",""))))</f>
        <v>BAJA</v>
      </c>
      <c r="AA91" s="328"/>
      <c r="AB91" s="331"/>
      <c r="AC91" s="334"/>
      <c r="AD91" s="323"/>
      <c r="AE91" s="337"/>
      <c r="AF91" s="323"/>
      <c r="AG91" s="324"/>
      <c r="AH91" s="325"/>
    </row>
    <row r="92" spans="1:34" ht="39.75" customHeight="1" x14ac:dyDescent="0.25">
      <c r="A92" s="138"/>
      <c r="B92" s="135"/>
      <c r="C92" s="339"/>
      <c r="D92" s="339"/>
      <c r="E92" s="339"/>
      <c r="F92" s="186"/>
      <c r="G92" s="188"/>
      <c r="H92" s="190"/>
      <c r="I92" s="172"/>
      <c r="J92" s="128"/>
      <c r="K92" s="328"/>
      <c r="L92" s="105" t="s">
        <v>4</v>
      </c>
      <c r="M92" s="3" t="s">
        <v>12</v>
      </c>
      <c r="N92" s="2" t="str">
        <f>IF(M92="SÍ",10,"0")</f>
        <v>0</v>
      </c>
      <c r="O92" s="172"/>
      <c r="P92" s="174"/>
      <c r="Q92" s="174"/>
      <c r="R92" s="176"/>
      <c r="S92" s="174"/>
      <c r="T92" s="176"/>
      <c r="U92" s="198"/>
      <c r="V92" s="252"/>
      <c r="W92" s="255"/>
      <c r="X92" s="258"/>
      <c r="Y92" s="201"/>
      <c r="Z92" s="294"/>
      <c r="AA92" s="328"/>
      <c r="AB92" s="331"/>
      <c r="AC92" s="334"/>
      <c r="AD92" s="323"/>
      <c r="AE92" s="337"/>
      <c r="AF92" s="323"/>
      <c r="AG92" s="324"/>
      <c r="AH92" s="325"/>
    </row>
    <row r="93" spans="1:34" ht="39.75" customHeight="1" x14ac:dyDescent="0.25">
      <c r="A93" s="138"/>
      <c r="B93" s="135"/>
      <c r="C93" s="339"/>
      <c r="D93" s="339"/>
      <c r="E93" s="339"/>
      <c r="F93" s="186"/>
      <c r="G93" s="188"/>
      <c r="H93" s="190"/>
      <c r="I93" s="172"/>
      <c r="J93" s="128"/>
      <c r="K93" s="328"/>
      <c r="L93" s="103" t="s">
        <v>32</v>
      </c>
      <c r="M93" s="3" t="s">
        <v>12</v>
      </c>
      <c r="N93" s="2" t="str">
        <f>IF(M93="SÍ",15,"0")</f>
        <v>0</v>
      </c>
      <c r="O93" s="172"/>
      <c r="P93" s="174"/>
      <c r="Q93" s="174"/>
      <c r="R93" s="176"/>
      <c r="S93" s="174"/>
      <c r="T93" s="176"/>
      <c r="U93" s="198"/>
      <c r="V93" s="252"/>
      <c r="W93" s="255"/>
      <c r="X93" s="258"/>
      <c r="Y93" s="201"/>
      <c r="Z93" s="294"/>
      <c r="AA93" s="328"/>
      <c r="AB93" s="331"/>
      <c r="AC93" s="334"/>
      <c r="AD93" s="323"/>
      <c r="AE93" s="337"/>
      <c r="AF93" s="323"/>
      <c r="AG93" s="324"/>
      <c r="AH93" s="325"/>
    </row>
    <row r="94" spans="1:34" ht="39.75" customHeight="1" x14ac:dyDescent="0.25">
      <c r="A94" s="138"/>
      <c r="B94" s="135"/>
      <c r="C94" s="339"/>
      <c r="D94" s="339"/>
      <c r="E94" s="339"/>
      <c r="F94" s="186"/>
      <c r="G94" s="188"/>
      <c r="H94" s="190"/>
      <c r="I94" s="172"/>
      <c r="J94" s="128"/>
      <c r="K94" s="328"/>
      <c r="L94" s="103" t="s">
        <v>5</v>
      </c>
      <c r="M94" s="3" t="s">
        <v>12</v>
      </c>
      <c r="N94" s="2" t="str">
        <f>IF(M94="SÍ",10,"0")</f>
        <v>0</v>
      </c>
      <c r="O94" s="172"/>
      <c r="P94" s="174"/>
      <c r="Q94" s="174"/>
      <c r="R94" s="176"/>
      <c r="S94" s="174"/>
      <c r="T94" s="176"/>
      <c r="U94" s="198"/>
      <c r="V94" s="252"/>
      <c r="W94" s="255"/>
      <c r="X94" s="258"/>
      <c r="Y94" s="201"/>
      <c r="Z94" s="294"/>
      <c r="AA94" s="328"/>
      <c r="AB94" s="331"/>
      <c r="AC94" s="334"/>
      <c r="AD94" s="323"/>
      <c r="AE94" s="337"/>
      <c r="AF94" s="323"/>
      <c r="AG94" s="324"/>
      <c r="AH94" s="325"/>
    </row>
    <row r="95" spans="1:34" ht="39.75" customHeight="1" thickBot="1" x14ac:dyDescent="0.3">
      <c r="A95" s="139"/>
      <c r="B95" s="136"/>
      <c r="C95" s="340"/>
      <c r="D95" s="340"/>
      <c r="E95" s="340"/>
      <c r="F95" s="222"/>
      <c r="G95" s="223"/>
      <c r="H95" s="224"/>
      <c r="I95" s="172"/>
      <c r="J95" s="130"/>
      <c r="K95" s="329"/>
      <c r="L95" s="106" t="s">
        <v>31</v>
      </c>
      <c r="M95" s="4" t="s">
        <v>12</v>
      </c>
      <c r="N95" s="2" t="str">
        <f>IF(M95="SÍ",30,"0")</f>
        <v>0</v>
      </c>
      <c r="O95" s="172"/>
      <c r="P95" s="174"/>
      <c r="Q95" s="174"/>
      <c r="R95" s="176"/>
      <c r="S95" s="174"/>
      <c r="T95" s="176"/>
      <c r="U95" s="198"/>
      <c r="V95" s="253"/>
      <c r="W95" s="256"/>
      <c r="X95" s="259"/>
      <c r="Y95" s="201"/>
      <c r="Z95" s="294"/>
      <c r="AA95" s="329"/>
      <c r="AB95" s="332"/>
      <c r="AC95" s="335"/>
      <c r="AD95" s="323"/>
      <c r="AE95" s="337"/>
      <c r="AF95" s="323"/>
      <c r="AG95" s="324"/>
      <c r="AH95" s="325"/>
    </row>
    <row r="96" spans="1:34" ht="39.75" customHeight="1" x14ac:dyDescent="0.25">
      <c r="A96" s="143" t="s">
        <v>288</v>
      </c>
      <c r="B96" s="144" t="s">
        <v>287</v>
      </c>
      <c r="C96" s="267" t="s">
        <v>261</v>
      </c>
      <c r="D96" s="318" t="s">
        <v>262</v>
      </c>
      <c r="E96" s="319" t="s">
        <v>263</v>
      </c>
      <c r="F96" s="186" t="s">
        <v>16</v>
      </c>
      <c r="G96" s="188" t="str">
        <f>IF(F96="(1) RARA VEZ","1", IF(F96="(2) IMPROBABLE","2",IF(F96="(3) POSIBLE","3",IF(F96="(4) PROBABLE","4",IF(F96="(5) CASI SEGURO","5","")))))</f>
        <v>4</v>
      </c>
      <c r="H96" s="190" t="s">
        <v>18</v>
      </c>
      <c r="I96" s="172" t="str">
        <f>IF(H96="(5) MODERADO","5", IF(H96="(10) MAYOR","10",IF(H96="(20) CATASTROFICO","20","")))</f>
        <v>5</v>
      </c>
      <c r="J96" s="227">
        <f>+G96*I96</f>
        <v>20</v>
      </c>
      <c r="K96" s="167" t="s">
        <v>264</v>
      </c>
      <c r="L96" s="25" t="s">
        <v>6</v>
      </c>
      <c r="M96" s="3" t="s">
        <v>11</v>
      </c>
      <c r="N96" s="78">
        <f>IF(M96="SÍ",15,"0")</f>
        <v>15</v>
      </c>
      <c r="O96" s="171">
        <f>SUM(N96:N102)</f>
        <v>85</v>
      </c>
      <c r="P96" s="173">
        <f>IF(AND($O96&gt;=0,$O96&lt;=50),0,IF(AND($O96&gt;50,$O96&lt;=75),1,IF(AND($O96&gt;75,$O96&lt;=100),2,"")))</f>
        <v>2</v>
      </c>
      <c r="Q96" s="173">
        <f>$G96-$P96</f>
        <v>2</v>
      </c>
      <c r="R96" s="175">
        <f>IF($Q96&lt;=0,1,$Q96)</f>
        <v>2</v>
      </c>
      <c r="S96" s="173">
        <f>$I96-$P96</f>
        <v>3</v>
      </c>
      <c r="T96" s="175" t="str">
        <f>IF($S96=19,10,IF($S96=18,5,IF($S96=9,5,IF($S96=8,5,I96))))</f>
        <v>5</v>
      </c>
      <c r="U96" s="197" t="s">
        <v>8</v>
      </c>
      <c r="V96" s="251" t="str">
        <f>IF(AND($U96="PROBABILIDAD",$R96=1),$XET$6,IF(AND($U96="PROBABILIDAD",$R96=2),$XET$5,IF(AND($U96="PROBABILIDAD",$R96=3),$XET$4,IF(AND($U96="PROBABILIDAD",$R96=4),$XET$3,IF(AND($U96="PROBABILIDAD",$R96=5),$XET$2,$F96)))))</f>
        <v>(2) IMPROBABLE</v>
      </c>
      <c r="W96" s="254">
        <f>IF($U96="PROBABILIDAD",$R96,$G96)</f>
        <v>2</v>
      </c>
      <c r="X96" s="257" t="str">
        <f>IF(AND($U96="IMPACTO",$S96=18),$XET$9,IF(AND($U96="IMPACTO",$S96=19),$XEU$9,IF(AND($U96="IMPACTO",$S96=20),$XEV$9,IF(AND($U96="IMPACTO",$S96&lt;10),$XET$9,$H96))))</f>
        <v>(5) MODERADO</v>
      </c>
      <c r="Y96" s="201" t="str">
        <f>IF($U96="IMPACTO",$T96,$I96)</f>
        <v>5</v>
      </c>
      <c r="Z96" s="276">
        <f>+W96*Y96</f>
        <v>10</v>
      </c>
      <c r="AA96" s="307" t="s">
        <v>265</v>
      </c>
      <c r="AB96" s="309" t="s">
        <v>266</v>
      </c>
      <c r="AC96" s="165" t="s">
        <v>265</v>
      </c>
      <c r="AD96" s="310" t="s">
        <v>267</v>
      </c>
      <c r="AE96" s="312" t="s">
        <v>268</v>
      </c>
      <c r="AF96" s="310" t="s">
        <v>267</v>
      </c>
      <c r="AG96" s="165" t="s">
        <v>269</v>
      </c>
      <c r="AH96" s="322" t="s">
        <v>270</v>
      </c>
    </row>
    <row r="97" spans="1:34" ht="39.75" customHeight="1" x14ac:dyDescent="0.25">
      <c r="A97" s="143"/>
      <c r="B97" s="144"/>
      <c r="C97" s="316"/>
      <c r="D97" s="318"/>
      <c r="E97" s="320"/>
      <c r="F97" s="186"/>
      <c r="G97" s="188"/>
      <c r="H97" s="190"/>
      <c r="I97" s="172"/>
      <c r="J97" s="228"/>
      <c r="K97" s="326"/>
      <c r="L97" s="26" t="s">
        <v>7</v>
      </c>
      <c r="M97" s="3" t="s">
        <v>11</v>
      </c>
      <c r="N97" s="2">
        <f>IF(M97="SÍ",5,"0")</f>
        <v>5</v>
      </c>
      <c r="O97" s="172"/>
      <c r="P97" s="174"/>
      <c r="Q97" s="174"/>
      <c r="R97" s="176"/>
      <c r="S97" s="174"/>
      <c r="T97" s="176"/>
      <c r="U97" s="198"/>
      <c r="V97" s="252"/>
      <c r="W97" s="255"/>
      <c r="X97" s="258"/>
      <c r="Y97" s="201"/>
      <c r="Z97" s="277"/>
      <c r="AA97" s="308"/>
      <c r="AB97" s="158"/>
      <c r="AC97" s="166"/>
      <c r="AD97" s="311"/>
      <c r="AE97" s="313"/>
      <c r="AF97" s="311"/>
      <c r="AG97" s="166"/>
      <c r="AH97" s="306"/>
    </row>
    <row r="98" spans="1:34" ht="39.75" customHeight="1" x14ac:dyDescent="0.25">
      <c r="A98" s="143"/>
      <c r="B98" s="144"/>
      <c r="C98" s="316"/>
      <c r="D98" s="318"/>
      <c r="E98" s="320"/>
      <c r="F98" s="186"/>
      <c r="G98" s="188"/>
      <c r="H98" s="190"/>
      <c r="I98" s="172"/>
      <c r="J98" s="217" t="str">
        <f>IF(AND($Z96&gt;=5,$Z96&lt;=10),"BAJA",IF(AND($Z96&gt;=15,$Z96&lt;=25),"MODERADA",IF(AND($Z96&gt;=30,$Z96&lt;=50),"ALTA",IF(AND($Z96&gt;=60,$Z96&lt;=100),"EXTREMA",""))))</f>
        <v>BAJA</v>
      </c>
      <c r="K98" s="326"/>
      <c r="L98" s="27" t="s">
        <v>3</v>
      </c>
      <c r="M98" s="3" t="s">
        <v>12</v>
      </c>
      <c r="N98" s="2" t="str">
        <f>IF(M98="SÍ",15,"0")</f>
        <v>0</v>
      </c>
      <c r="O98" s="172"/>
      <c r="P98" s="174"/>
      <c r="Q98" s="174"/>
      <c r="R98" s="176"/>
      <c r="S98" s="174"/>
      <c r="T98" s="176"/>
      <c r="U98" s="198"/>
      <c r="V98" s="252"/>
      <c r="W98" s="255"/>
      <c r="X98" s="258"/>
      <c r="Y98" s="201"/>
      <c r="Z98" s="130" t="str">
        <f>IF(AND(Z96&gt;=5,Z96&lt;=10),"BAJA",IF(AND(Z96&gt;=15,Z96&lt;=25),"MODERADA",IF(AND(Z96&gt;=30,Z96&lt;=50),"ALTA",IF(AND(Z96&gt;=60,Z96&lt;=100),"EXTREMA",""))))</f>
        <v>BAJA</v>
      </c>
      <c r="AA98" s="308"/>
      <c r="AB98" s="158"/>
      <c r="AC98" s="166"/>
      <c r="AD98" s="311"/>
      <c r="AE98" s="313"/>
      <c r="AF98" s="311"/>
      <c r="AG98" s="166"/>
      <c r="AH98" s="306"/>
    </row>
    <row r="99" spans="1:34" ht="39.75" customHeight="1" x14ac:dyDescent="0.25">
      <c r="A99" s="143"/>
      <c r="B99" s="144"/>
      <c r="C99" s="316"/>
      <c r="D99" s="318"/>
      <c r="E99" s="320"/>
      <c r="F99" s="186"/>
      <c r="G99" s="188"/>
      <c r="H99" s="190"/>
      <c r="I99" s="172"/>
      <c r="J99" s="217"/>
      <c r="K99" s="326"/>
      <c r="L99" s="27" t="s">
        <v>4</v>
      </c>
      <c r="M99" s="3" t="s">
        <v>11</v>
      </c>
      <c r="N99" s="2">
        <f>IF(M99="SÍ",10,"0")</f>
        <v>10</v>
      </c>
      <c r="O99" s="172"/>
      <c r="P99" s="174"/>
      <c r="Q99" s="174"/>
      <c r="R99" s="176"/>
      <c r="S99" s="174"/>
      <c r="T99" s="176"/>
      <c r="U99" s="198"/>
      <c r="V99" s="252"/>
      <c r="W99" s="255"/>
      <c r="X99" s="258"/>
      <c r="Y99" s="201"/>
      <c r="Z99" s="294"/>
      <c r="AA99" s="308"/>
      <c r="AB99" s="158"/>
      <c r="AC99" s="166"/>
      <c r="AD99" s="311"/>
      <c r="AE99" s="313"/>
      <c r="AF99" s="311"/>
      <c r="AG99" s="166"/>
      <c r="AH99" s="306"/>
    </row>
    <row r="100" spans="1:34" ht="39.75" customHeight="1" x14ac:dyDescent="0.25">
      <c r="A100" s="143"/>
      <c r="B100" s="144"/>
      <c r="C100" s="316"/>
      <c r="D100" s="318"/>
      <c r="E100" s="320"/>
      <c r="F100" s="186"/>
      <c r="G100" s="188"/>
      <c r="H100" s="190"/>
      <c r="I100" s="172"/>
      <c r="J100" s="217"/>
      <c r="K100" s="326"/>
      <c r="L100" s="26" t="s">
        <v>32</v>
      </c>
      <c r="M100" s="77" t="s">
        <v>11</v>
      </c>
      <c r="N100" s="2">
        <f>IF(M100="SÍ",15,"0")</f>
        <v>15</v>
      </c>
      <c r="O100" s="172"/>
      <c r="P100" s="174"/>
      <c r="Q100" s="174"/>
      <c r="R100" s="176"/>
      <c r="S100" s="174"/>
      <c r="T100" s="176"/>
      <c r="U100" s="198"/>
      <c r="V100" s="252"/>
      <c r="W100" s="255"/>
      <c r="X100" s="258"/>
      <c r="Y100" s="201"/>
      <c r="Z100" s="294"/>
      <c r="AA100" s="308"/>
      <c r="AB100" s="158"/>
      <c r="AC100" s="166"/>
      <c r="AD100" s="311"/>
      <c r="AE100" s="313"/>
      <c r="AF100" s="311"/>
      <c r="AG100" s="166"/>
      <c r="AH100" s="306"/>
    </row>
    <row r="101" spans="1:34" ht="39.75" customHeight="1" x14ac:dyDescent="0.25">
      <c r="A101" s="143"/>
      <c r="B101" s="144"/>
      <c r="C101" s="316"/>
      <c r="D101" s="318"/>
      <c r="E101" s="320"/>
      <c r="F101" s="186"/>
      <c r="G101" s="188"/>
      <c r="H101" s="190"/>
      <c r="I101" s="172"/>
      <c r="J101" s="217"/>
      <c r="K101" s="326"/>
      <c r="L101" s="26" t="s">
        <v>5</v>
      </c>
      <c r="M101" s="3" t="s">
        <v>11</v>
      </c>
      <c r="N101" s="2">
        <f>IF(M101="SÍ",10,"0")</f>
        <v>10</v>
      </c>
      <c r="O101" s="172"/>
      <c r="P101" s="174"/>
      <c r="Q101" s="174"/>
      <c r="R101" s="176"/>
      <c r="S101" s="174"/>
      <c r="T101" s="176"/>
      <c r="U101" s="198"/>
      <c r="V101" s="252"/>
      <c r="W101" s="255"/>
      <c r="X101" s="258"/>
      <c r="Y101" s="201"/>
      <c r="Z101" s="294"/>
      <c r="AA101" s="308"/>
      <c r="AB101" s="158"/>
      <c r="AC101" s="166"/>
      <c r="AD101" s="311"/>
      <c r="AE101" s="313"/>
      <c r="AF101" s="311"/>
      <c r="AG101" s="166"/>
      <c r="AH101" s="306"/>
    </row>
    <row r="102" spans="1:34" ht="39.75" customHeight="1" thickBot="1" x14ac:dyDescent="0.3">
      <c r="A102" s="143"/>
      <c r="B102" s="144"/>
      <c r="C102" s="317"/>
      <c r="D102" s="318"/>
      <c r="E102" s="321"/>
      <c r="F102" s="222"/>
      <c r="G102" s="223"/>
      <c r="H102" s="224"/>
      <c r="I102" s="172"/>
      <c r="J102" s="217"/>
      <c r="K102" s="326"/>
      <c r="L102" s="28" t="s">
        <v>31</v>
      </c>
      <c r="M102" s="3" t="s">
        <v>11</v>
      </c>
      <c r="N102" s="68">
        <f>IF(M102="SÍ",30,"0")</f>
        <v>30</v>
      </c>
      <c r="O102" s="192"/>
      <c r="P102" s="195"/>
      <c r="Q102" s="195"/>
      <c r="R102" s="196"/>
      <c r="S102" s="195"/>
      <c r="T102" s="196"/>
      <c r="U102" s="198"/>
      <c r="V102" s="253"/>
      <c r="W102" s="256"/>
      <c r="X102" s="259"/>
      <c r="Y102" s="202"/>
      <c r="Z102" s="294"/>
      <c r="AA102" s="308"/>
      <c r="AB102" s="158"/>
      <c r="AC102" s="166"/>
      <c r="AD102" s="311"/>
      <c r="AE102" s="313"/>
      <c r="AF102" s="311"/>
      <c r="AG102" s="166"/>
      <c r="AH102" s="306"/>
    </row>
    <row r="103" spans="1:34" ht="39.75" customHeight="1" x14ac:dyDescent="0.25">
      <c r="A103" s="143"/>
      <c r="B103" s="144"/>
      <c r="C103" s="267" t="s">
        <v>271</v>
      </c>
      <c r="D103" s="318" t="s">
        <v>272</v>
      </c>
      <c r="E103" s="319" t="s">
        <v>273</v>
      </c>
      <c r="F103" s="186" t="s">
        <v>16</v>
      </c>
      <c r="G103" s="188" t="str">
        <f>IF(F103="(1) RARA VEZ","1", IF(F103="(2) IMPROBABLE","2",IF(F103="(3) POSIBLE","3",IF(F103="(4) PROBABLE","4",IF(F103="(5) CASI SEGURO","5","")))))</f>
        <v>4</v>
      </c>
      <c r="H103" s="190" t="s">
        <v>18</v>
      </c>
      <c r="I103" s="172" t="str">
        <f>IF(H103="(5) MODERADO","5", IF(H103="(10) MAYOR","10",IF(H103="(20) CATASTROFICO","20","")))</f>
        <v>5</v>
      </c>
      <c r="J103" s="227">
        <f>+G103*I103</f>
        <v>20</v>
      </c>
      <c r="K103" s="167" t="s">
        <v>274</v>
      </c>
      <c r="L103" s="25" t="s">
        <v>6</v>
      </c>
      <c r="M103" s="3" t="s">
        <v>11</v>
      </c>
      <c r="N103" s="78">
        <f>IF(M103="SÍ",15,"0")</f>
        <v>15</v>
      </c>
      <c r="O103" s="171">
        <f>SUM(N103:N109)</f>
        <v>85</v>
      </c>
      <c r="P103" s="173">
        <f>IF(AND($O103&gt;=0,$O103&lt;=50),0,IF(AND($O103&gt;50,$O103&lt;=75),1,IF(AND($O103&gt;75,$O103&lt;=100),2,"")))</f>
        <v>2</v>
      </c>
      <c r="Q103" s="173">
        <f>$G103-$P103</f>
        <v>2</v>
      </c>
      <c r="R103" s="175">
        <f>IF($Q103&lt;=0,1,$Q103)</f>
        <v>2</v>
      </c>
      <c r="S103" s="173">
        <f>$I103-$P103</f>
        <v>3</v>
      </c>
      <c r="T103" s="175" t="str">
        <f>IF($S103=19,10,IF($S103=18,5,IF($S103=9,5,IF($S103=8,5,I103))))</f>
        <v>5</v>
      </c>
      <c r="U103" s="197" t="s">
        <v>8</v>
      </c>
      <c r="V103" s="251" t="str">
        <f>IF(AND($U103="PROBABILIDAD",$R103=1),$XET$6,IF(AND($U103="PROBABILIDAD",$R103=2),$XET$5,IF(AND($U103="PROBABILIDAD",$R103=3),$XET$4,IF(AND($U103="PROBABILIDAD",$R103=4),$XET$3,IF(AND($U103="PROBABILIDAD",$R103=5),$XET$2,$F103)))))</f>
        <v>(2) IMPROBABLE</v>
      </c>
      <c r="W103" s="296">
        <f>IF($U103="PROBABILIDAD",$R103,$G103)</f>
        <v>2</v>
      </c>
      <c r="X103" s="257" t="str">
        <f>IF(AND($U103="IMPACTO",$S103=18),$XET$9,IF(AND($U103="IMPACTO",$S103=19),$XEU$9,IF(AND($U103="IMPACTO",$S103=20),$XEV$9,IF(AND($U103="IMPACTO",$S103&lt;10),$XET$9,$H103))))</f>
        <v>(5) MODERADO</v>
      </c>
      <c r="Y103" s="201" t="str">
        <f>IF($U103="IMPACTO",$T103,$I103)</f>
        <v>5</v>
      </c>
      <c r="Z103" s="276">
        <f>+W103*Y103</f>
        <v>10</v>
      </c>
      <c r="AA103" s="307" t="s">
        <v>275</v>
      </c>
      <c r="AB103" s="309" t="s">
        <v>266</v>
      </c>
      <c r="AC103" s="165" t="s">
        <v>274</v>
      </c>
      <c r="AD103" s="310" t="s">
        <v>276</v>
      </c>
      <c r="AE103" s="312" t="s">
        <v>268</v>
      </c>
      <c r="AF103" s="165" t="s">
        <v>277</v>
      </c>
      <c r="AG103" s="165" t="s">
        <v>269</v>
      </c>
      <c r="AH103" s="305" t="s">
        <v>278</v>
      </c>
    </row>
    <row r="104" spans="1:34" ht="39.75" customHeight="1" x14ac:dyDescent="0.25">
      <c r="A104" s="143"/>
      <c r="B104" s="144"/>
      <c r="C104" s="316"/>
      <c r="D104" s="318"/>
      <c r="E104" s="320"/>
      <c r="F104" s="186"/>
      <c r="G104" s="188"/>
      <c r="H104" s="190"/>
      <c r="I104" s="172"/>
      <c r="J104" s="228"/>
      <c r="K104" s="265"/>
      <c r="L104" s="26" t="s">
        <v>7</v>
      </c>
      <c r="M104" s="3" t="s">
        <v>11</v>
      </c>
      <c r="N104" s="2">
        <f>IF(M104="SÍ",5,"0")</f>
        <v>5</v>
      </c>
      <c r="O104" s="172"/>
      <c r="P104" s="174"/>
      <c r="Q104" s="174"/>
      <c r="R104" s="176"/>
      <c r="S104" s="174"/>
      <c r="T104" s="176"/>
      <c r="U104" s="198"/>
      <c r="V104" s="252"/>
      <c r="W104" s="199"/>
      <c r="X104" s="258"/>
      <c r="Y104" s="201"/>
      <c r="Z104" s="277"/>
      <c r="AA104" s="308"/>
      <c r="AB104" s="158"/>
      <c r="AC104" s="158"/>
      <c r="AD104" s="311"/>
      <c r="AE104" s="313"/>
      <c r="AF104" s="158"/>
      <c r="AG104" s="166"/>
      <c r="AH104" s="306"/>
    </row>
    <row r="105" spans="1:34" ht="39.75" customHeight="1" x14ac:dyDescent="0.25">
      <c r="A105" s="143"/>
      <c r="B105" s="144"/>
      <c r="C105" s="316"/>
      <c r="D105" s="318"/>
      <c r="E105" s="320"/>
      <c r="F105" s="186"/>
      <c r="G105" s="188"/>
      <c r="H105" s="190"/>
      <c r="I105" s="172"/>
      <c r="J105" s="217" t="str">
        <f>IF(AND($Z103&gt;=5,$Z103&lt;=10),"BAJA",IF(AND($Z103&gt;=15,$Z103&lt;=25),"MODERADA",IF(AND($Z103&gt;=30,$Z103&lt;=50),"ALTA",IF(AND($Z103&gt;=60,$Z103&lt;=100),"EXTREMA",""))))</f>
        <v>BAJA</v>
      </c>
      <c r="K105" s="265"/>
      <c r="L105" s="27" t="s">
        <v>3</v>
      </c>
      <c r="M105" s="3" t="s">
        <v>12</v>
      </c>
      <c r="N105" s="2" t="str">
        <f>IF(M105="SÍ",15,"0")</f>
        <v>0</v>
      </c>
      <c r="O105" s="172"/>
      <c r="P105" s="174"/>
      <c r="Q105" s="174"/>
      <c r="R105" s="176"/>
      <c r="S105" s="174"/>
      <c r="T105" s="176"/>
      <c r="U105" s="198"/>
      <c r="V105" s="252"/>
      <c r="W105" s="199"/>
      <c r="X105" s="258"/>
      <c r="Y105" s="201"/>
      <c r="Z105" s="130" t="str">
        <f>IF(AND(Z103&gt;=5,Z103&lt;=10),"BAJA",IF(AND(Z103&gt;=15,Z103&lt;=25),"MODERADA",IF(AND(Z103&gt;=30,Z103&lt;=50),"ALTA",IF(AND(Z103&gt;=60,Z103&lt;=100),"EXTREMA",""))))</f>
        <v>BAJA</v>
      </c>
      <c r="AA105" s="308"/>
      <c r="AB105" s="158"/>
      <c r="AC105" s="158"/>
      <c r="AD105" s="311"/>
      <c r="AE105" s="313"/>
      <c r="AF105" s="158"/>
      <c r="AG105" s="166"/>
      <c r="AH105" s="306"/>
    </row>
    <row r="106" spans="1:34" ht="39.75" customHeight="1" x14ac:dyDescent="0.25">
      <c r="A106" s="143"/>
      <c r="B106" s="144"/>
      <c r="C106" s="316"/>
      <c r="D106" s="318"/>
      <c r="E106" s="320"/>
      <c r="F106" s="186"/>
      <c r="G106" s="188"/>
      <c r="H106" s="190"/>
      <c r="I106" s="172"/>
      <c r="J106" s="217"/>
      <c r="K106" s="265"/>
      <c r="L106" s="27" t="s">
        <v>4</v>
      </c>
      <c r="M106" s="3" t="s">
        <v>11</v>
      </c>
      <c r="N106" s="2">
        <f>IF(M106="SÍ",10,"0")</f>
        <v>10</v>
      </c>
      <c r="O106" s="172"/>
      <c r="P106" s="174"/>
      <c r="Q106" s="174"/>
      <c r="R106" s="176"/>
      <c r="S106" s="174"/>
      <c r="T106" s="176"/>
      <c r="U106" s="198"/>
      <c r="V106" s="252"/>
      <c r="W106" s="199"/>
      <c r="X106" s="258"/>
      <c r="Y106" s="201"/>
      <c r="Z106" s="294"/>
      <c r="AA106" s="308"/>
      <c r="AB106" s="158"/>
      <c r="AC106" s="158"/>
      <c r="AD106" s="311"/>
      <c r="AE106" s="313"/>
      <c r="AF106" s="158"/>
      <c r="AG106" s="166"/>
      <c r="AH106" s="306"/>
    </row>
    <row r="107" spans="1:34" ht="39.75" customHeight="1" x14ac:dyDescent="0.25">
      <c r="A107" s="143"/>
      <c r="B107" s="144"/>
      <c r="C107" s="316"/>
      <c r="D107" s="318"/>
      <c r="E107" s="320"/>
      <c r="F107" s="186"/>
      <c r="G107" s="188"/>
      <c r="H107" s="190"/>
      <c r="I107" s="172"/>
      <c r="J107" s="217"/>
      <c r="K107" s="265"/>
      <c r="L107" s="26" t="s">
        <v>32</v>
      </c>
      <c r="M107" s="3" t="s">
        <v>11</v>
      </c>
      <c r="N107" s="2">
        <f>IF(M107="SÍ",15,"0")</f>
        <v>15</v>
      </c>
      <c r="O107" s="172"/>
      <c r="P107" s="174"/>
      <c r="Q107" s="174"/>
      <c r="R107" s="176"/>
      <c r="S107" s="174"/>
      <c r="T107" s="176"/>
      <c r="U107" s="198"/>
      <c r="V107" s="252"/>
      <c r="W107" s="199"/>
      <c r="X107" s="258"/>
      <c r="Y107" s="201"/>
      <c r="Z107" s="294"/>
      <c r="AA107" s="308"/>
      <c r="AB107" s="158"/>
      <c r="AC107" s="158"/>
      <c r="AD107" s="311"/>
      <c r="AE107" s="313"/>
      <c r="AF107" s="158"/>
      <c r="AG107" s="166"/>
      <c r="AH107" s="306"/>
    </row>
    <row r="108" spans="1:34" ht="39.75" customHeight="1" x14ac:dyDescent="0.25">
      <c r="A108" s="143"/>
      <c r="B108" s="144"/>
      <c r="C108" s="316"/>
      <c r="D108" s="318"/>
      <c r="E108" s="320"/>
      <c r="F108" s="186"/>
      <c r="G108" s="188"/>
      <c r="H108" s="190"/>
      <c r="I108" s="172"/>
      <c r="J108" s="217"/>
      <c r="K108" s="265"/>
      <c r="L108" s="26" t="s">
        <v>5</v>
      </c>
      <c r="M108" s="3" t="s">
        <v>11</v>
      </c>
      <c r="N108" s="2">
        <f>IF(M108="SÍ",10,"0")</f>
        <v>10</v>
      </c>
      <c r="O108" s="172"/>
      <c r="P108" s="174"/>
      <c r="Q108" s="174"/>
      <c r="R108" s="176"/>
      <c r="S108" s="174"/>
      <c r="T108" s="176"/>
      <c r="U108" s="198"/>
      <c r="V108" s="252"/>
      <c r="W108" s="199"/>
      <c r="X108" s="258"/>
      <c r="Y108" s="201"/>
      <c r="Z108" s="294"/>
      <c r="AA108" s="308"/>
      <c r="AB108" s="158"/>
      <c r="AC108" s="158"/>
      <c r="AD108" s="311"/>
      <c r="AE108" s="313"/>
      <c r="AF108" s="158"/>
      <c r="AG108" s="166"/>
      <c r="AH108" s="306"/>
    </row>
    <row r="109" spans="1:34" ht="39.75" customHeight="1" x14ac:dyDescent="0.25">
      <c r="A109" s="143"/>
      <c r="B109" s="144"/>
      <c r="C109" s="317"/>
      <c r="D109" s="209"/>
      <c r="E109" s="321"/>
      <c r="F109" s="222"/>
      <c r="G109" s="223"/>
      <c r="H109" s="224"/>
      <c r="I109" s="172"/>
      <c r="J109" s="217"/>
      <c r="K109" s="265"/>
      <c r="L109" s="28" t="s">
        <v>31</v>
      </c>
      <c r="M109" s="3" t="s">
        <v>11</v>
      </c>
      <c r="N109" s="2">
        <f>IF(M109="SÍ",30,"0")</f>
        <v>30</v>
      </c>
      <c r="O109" s="172"/>
      <c r="P109" s="174"/>
      <c r="Q109" s="174"/>
      <c r="R109" s="176"/>
      <c r="S109" s="174"/>
      <c r="T109" s="176"/>
      <c r="U109" s="198"/>
      <c r="V109" s="253"/>
      <c r="W109" s="297"/>
      <c r="X109" s="259"/>
      <c r="Y109" s="201"/>
      <c r="Z109" s="294"/>
      <c r="AA109" s="308"/>
      <c r="AB109" s="158"/>
      <c r="AC109" s="158"/>
      <c r="AD109" s="311"/>
      <c r="AE109" s="313"/>
      <c r="AF109" s="158"/>
      <c r="AG109" s="166"/>
      <c r="AH109" s="306"/>
    </row>
    <row r="110" spans="1:34" ht="39.75" customHeight="1" x14ac:dyDescent="0.25">
      <c r="A110" s="143"/>
      <c r="B110" s="144"/>
      <c r="C110" s="267" t="s">
        <v>279</v>
      </c>
      <c r="D110" s="318" t="s">
        <v>280</v>
      </c>
      <c r="E110" s="319" t="s">
        <v>281</v>
      </c>
      <c r="F110" s="186" t="s">
        <v>16</v>
      </c>
      <c r="G110" s="188" t="str">
        <f>IF(F110="(1) RARA VEZ","1", IF(F110="(2) IMPROBABLE","2",IF(F110="(3) POSIBLE","3",IF(F110="(4) PROBABLE","4",IF(F110="(5) CASI SEGURO","5","")))))</f>
        <v>4</v>
      </c>
      <c r="H110" s="190" t="s">
        <v>18</v>
      </c>
      <c r="I110" s="172" t="str">
        <f>IF(H110="(5) MODERADO","5", IF(H110="(10) MAYOR","10",IF(H110="(20) CATASTROFICO","20","")))</f>
        <v>5</v>
      </c>
      <c r="J110" s="227">
        <f>+G110*I110</f>
        <v>20</v>
      </c>
      <c r="K110" s="167" t="s">
        <v>282</v>
      </c>
      <c r="L110" s="25" t="s">
        <v>6</v>
      </c>
      <c r="M110" s="3" t="s">
        <v>11</v>
      </c>
      <c r="N110" s="78">
        <f>IF(M110="SÍ",15,"0")</f>
        <v>15</v>
      </c>
      <c r="O110" s="171">
        <f>SUM(N110:N116)</f>
        <v>85</v>
      </c>
      <c r="P110" s="173">
        <f>IF(AND($O110&gt;=0,$O110&lt;=50),0,IF(AND($O110&gt;50,$O110&lt;=75),1,IF(AND($O110&gt;75,$O110&lt;=100),2,"")))</f>
        <v>2</v>
      </c>
      <c r="Q110" s="173">
        <f>$G110-$P110</f>
        <v>2</v>
      </c>
      <c r="R110" s="175">
        <f>IF($Q110&lt;=0,1,$Q110)</f>
        <v>2</v>
      </c>
      <c r="S110" s="173">
        <f>$I110-$P110</f>
        <v>3</v>
      </c>
      <c r="T110" s="175" t="str">
        <f>IF($S110=19,10,IF($S110=18,5,IF($S110=9,5,IF($S110=8,5,I110))))</f>
        <v>5</v>
      </c>
      <c r="U110" s="197" t="s">
        <v>8</v>
      </c>
      <c r="V110" s="251" t="str">
        <f>IF(AND($U110="PROBABILIDAD",$R110=1),$XET$6,IF(AND($U110="PROBABILIDAD",$R110=2),$XET$5,IF(AND($U110="PROBABILIDAD",$R110=3),$XET$4,IF(AND($U110="PROBABILIDAD",$R110=4),$XET$3,IF(AND($U110="PROBABILIDAD",$R110=5),$XET$2,$F110)))))</f>
        <v>(2) IMPROBABLE</v>
      </c>
      <c r="W110" s="254">
        <f>IF($U110="PROBABILIDAD",$R110,$G110)</f>
        <v>2</v>
      </c>
      <c r="X110" s="257" t="str">
        <f>IF(AND($U110="IMPACTO",$S110=18),$XET$9,IF(AND($U110="IMPACTO",$S110=19),$XEU$9,IF(AND($U110="IMPACTO",$S110=20),$XEV$9,IF(AND($U110="IMPACTO",$S110&lt;10),$XET$9,$H110))))</f>
        <v>(5) MODERADO</v>
      </c>
      <c r="Y110" s="201" t="str">
        <f>IF($U110="IMPACTO",$T110,$I110)</f>
        <v>5</v>
      </c>
      <c r="Z110" s="276">
        <f>+W110*Y110</f>
        <v>10</v>
      </c>
      <c r="AA110" s="307" t="s">
        <v>283</v>
      </c>
      <c r="AB110" s="309" t="s">
        <v>266</v>
      </c>
      <c r="AC110" s="165" t="s">
        <v>283</v>
      </c>
      <c r="AD110" s="310" t="s">
        <v>284</v>
      </c>
      <c r="AE110" s="312" t="s">
        <v>268</v>
      </c>
      <c r="AF110" s="314" t="s">
        <v>285</v>
      </c>
      <c r="AG110" s="165" t="s">
        <v>269</v>
      </c>
      <c r="AH110" s="305" t="s">
        <v>286</v>
      </c>
    </row>
    <row r="111" spans="1:34" ht="39.75" customHeight="1" x14ac:dyDescent="0.25">
      <c r="A111" s="143"/>
      <c r="B111" s="144"/>
      <c r="C111" s="316"/>
      <c r="D111" s="318"/>
      <c r="E111" s="320"/>
      <c r="F111" s="186"/>
      <c r="G111" s="188"/>
      <c r="H111" s="190"/>
      <c r="I111" s="172"/>
      <c r="J111" s="228"/>
      <c r="K111" s="265"/>
      <c r="L111" s="26" t="s">
        <v>7</v>
      </c>
      <c r="M111" s="3" t="s">
        <v>11</v>
      </c>
      <c r="N111" s="2">
        <f>IF(M111="SÍ",5,"0")</f>
        <v>5</v>
      </c>
      <c r="O111" s="172"/>
      <c r="P111" s="174"/>
      <c r="Q111" s="174"/>
      <c r="R111" s="176"/>
      <c r="S111" s="174"/>
      <c r="T111" s="176"/>
      <c r="U111" s="198"/>
      <c r="V111" s="252"/>
      <c r="W111" s="255"/>
      <c r="X111" s="258"/>
      <c r="Y111" s="201"/>
      <c r="Z111" s="277"/>
      <c r="AA111" s="308"/>
      <c r="AB111" s="158"/>
      <c r="AC111" s="166"/>
      <c r="AD111" s="311"/>
      <c r="AE111" s="313"/>
      <c r="AF111" s="315"/>
      <c r="AG111" s="166"/>
      <c r="AH111" s="306"/>
    </row>
    <row r="112" spans="1:34" ht="39.75" customHeight="1" x14ac:dyDescent="0.25">
      <c r="A112" s="143"/>
      <c r="B112" s="144"/>
      <c r="C112" s="316"/>
      <c r="D112" s="318"/>
      <c r="E112" s="320"/>
      <c r="F112" s="186"/>
      <c r="G112" s="188"/>
      <c r="H112" s="190"/>
      <c r="I112" s="172"/>
      <c r="J112" s="217" t="str">
        <f>IF(AND($Z110&gt;=5,$Z110&lt;=10),"BAJA",IF(AND($Z110&gt;=15,$Z110&lt;=25),"MODERADA",IF(AND($Z110&gt;=30,$Z110&lt;=50),"ALTA",IF(AND($Z110&gt;=60,$Z110&lt;=100),"EXTREMA",""))))</f>
        <v>BAJA</v>
      </c>
      <c r="K112" s="265"/>
      <c r="L112" s="27" t="s">
        <v>3</v>
      </c>
      <c r="M112" s="3" t="s">
        <v>12</v>
      </c>
      <c r="N112" s="2" t="str">
        <f>IF(M112="SÍ",15,"0")</f>
        <v>0</v>
      </c>
      <c r="O112" s="172"/>
      <c r="P112" s="174"/>
      <c r="Q112" s="174"/>
      <c r="R112" s="176"/>
      <c r="S112" s="174"/>
      <c r="T112" s="176"/>
      <c r="U112" s="198"/>
      <c r="V112" s="252"/>
      <c r="W112" s="255"/>
      <c r="X112" s="258"/>
      <c r="Y112" s="201"/>
      <c r="Z112" s="130" t="str">
        <f>IF(AND(Z110&gt;=5,Z110&lt;=10),"BAJA",IF(AND(Z110&gt;=15,Z110&lt;=25),"MODERADA",IF(AND(Z110&gt;=30,Z110&lt;=50),"ALTA",IF(AND(Z110&gt;=60,Z110&lt;=100),"EXTREMA",""))))</f>
        <v>BAJA</v>
      </c>
      <c r="AA112" s="308"/>
      <c r="AB112" s="158"/>
      <c r="AC112" s="166"/>
      <c r="AD112" s="311"/>
      <c r="AE112" s="313"/>
      <c r="AF112" s="315"/>
      <c r="AG112" s="166"/>
      <c r="AH112" s="306"/>
    </row>
    <row r="113" spans="1:34" ht="39.75" customHeight="1" x14ac:dyDescent="0.25">
      <c r="A113" s="143"/>
      <c r="B113" s="144"/>
      <c r="C113" s="316"/>
      <c r="D113" s="318"/>
      <c r="E113" s="320"/>
      <c r="F113" s="186"/>
      <c r="G113" s="188"/>
      <c r="H113" s="190"/>
      <c r="I113" s="172"/>
      <c r="J113" s="217"/>
      <c r="K113" s="265"/>
      <c r="L113" s="27" t="s">
        <v>4</v>
      </c>
      <c r="M113" s="3" t="s">
        <v>11</v>
      </c>
      <c r="N113" s="2">
        <f>IF(M113="SÍ",10,"0")</f>
        <v>10</v>
      </c>
      <c r="O113" s="172"/>
      <c r="P113" s="174"/>
      <c r="Q113" s="174"/>
      <c r="R113" s="176"/>
      <c r="S113" s="174"/>
      <c r="T113" s="176"/>
      <c r="U113" s="198"/>
      <c r="V113" s="252"/>
      <c r="W113" s="255"/>
      <c r="X113" s="258"/>
      <c r="Y113" s="201"/>
      <c r="Z113" s="294"/>
      <c r="AA113" s="308"/>
      <c r="AB113" s="158"/>
      <c r="AC113" s="166"/>
      <c r="AD113" s="311"/>
      <c r="AE113" s="313"/>
      <c r="AF113" s="315"/>
      <c r="AG113" s="166"/>
      <c r="AH113" s="306"/>
    </row>
    <row r="114" spans="1:34" ht="39.75" customHeight="1" x14ac:dyDescent="0.25">
      <c r="A114" s="143"/>
      <c r="B114" s="144"/>
      <c r="C114" s="316"/>
      <c r="D114" s="318"/>
      <c r="E114" s="320"/>
      <c r="F114" s="186"/>
      <c r="G114" s="188"/>
      <c r="H114" s="190"/>
      <c r="I114" s="172"/>
      <c r="J114" s="217"/>
      <c r="K114" s="265"/>
      <c r="L114" s="26" t="s">
        <v>32</v>
      </c>
      <c r="M114" s="3" t="s">
        <v>11</v>
      </c>
      <c r="N114" s="2">
        <f>IF(M114="SÍ",15,"0")</f>
        <v>15</v>
      </c>
      <c r="O114" s="172"/>
      <c r="P114" s="174"/>
      <c r="Q114" s="174"/>
      <c r="R114" s="176"/>
      <c r="S114" s="174"/>
      <c r="T114" s="176"/>
      <c r="U114" s="198"/>
      <c r="V114" s="252"/>
      <c r="W114" s="255"/>
      <c r="X114" s="258"/>
      <c r="Y114" s="201"/>
      <c r="Z114" s="294"/>
      <c r="AA114" s="308"/>
      <c r="AB114" s="158"/>
      <c r="AC114" s="166"/>
      <c r="AD114" s="311"/>
      <c r="AE114" s="313"/>
      <c r="AF114" s="315"/>
      <c r="AG114" s="166"/>
      <c r="AH114" s="306"/>
    </row>
    <row r="115" spans="1:34" ht="39.75" customHeight="1" x14ac:dyDescent="0.25">
      <c r="A115" s="143"/>
      <c r="B115" s="144"/>
      <c r="C115" s="316"/>
      <c r="D115" s="318"/>
      <c r="E115" s="320"/>
      <c r="F115" s="186"/>
      <c r="G115" s="188"/>
      <c r="H115" s="190"/>
      <c r="I115" s="172"/>
      <c r="J115" s="217"/>
      <c r="K115" s="265"/>
      <c r="L115" s="26" t="s">
        <v>5</v>
      </c>
      <c r="M115" s="3" t="s">
        <v>11</v>
      </c>
      <c r="N115" s="2">
        <f>IF(M115="SÍ",10,"0")</f>
        <v>10</v>
      </c>
      <c r="O115" s="172"/>
      <c r="P115" s="174"/>
      <c r="Q115" s="174"/>
      <c r="R115" s="176"/>
      <c r="S115" s="174"/>
      <c r="T115" s="176"/>
      <c r="U115" s="198"/>
      <c r="V115" s="252"/>
      <c r="W115" s="255"/>
      <c r="X115" s="258"/>
      <c r="Y115" s="201"/>
      <c r="Z115" s="294"/>
      <c r="AA115" s="308"/>
      <c r="AB115" s="158"/>
      <c r="AC115" s="166"/>
      <c r="AD115" s="311"/>
      <c r="AE115" s="313"/>
      <c r="AF115" s="315"/>
      <c r="AG115" s="166"/>
      <c r="AH115" s="306"/>
    </row>
    <row r="116" spans="1:34" ht="39.75" customHeight="1" x14ac:dyDescent="0.25">
      <c r="A116" s="143"/>
      <c r="B116" s="144"/>
      <c r="C116" s="317"/>
      <c r="D116" s="209"/>
      <c r="E116" s="321"/>
      <c r="F116" s="222"/>
      <c r="G116" s="223"/>
      <c r="H116" s="224"/>
      <c r="I116" s="172"/>
      <c r="J116" s="217"/>
      <c r="K116" s="265"/>
      <c r="L116" s="28" t="s">
        <v>31</v>
      </c>
      <c r="M116" s="4" t="s">
        <v>11</v>
      </c>
      <c r="N116" s="2">
        <f>IF(M116="SÍ",30,"0")</f>
        <v>30</v>
      </c>
      <c r="O116" s="172"/>
      <c r="P116" s="174"/>
      <c r="Q116" s="174"/>
      <c r="R116" s="176"/>
      <c r="S116" s="174"/>
      <c r="T116" s="176"/>
      <c r="U116" s="198"/>
      <c r="V116" s="253"/>
      <c r="W116" s="256"/>
      <c r="X116" s="259"/>
      <c r="Y116" s="201"/>
      <c r="Z116" s="294"/>
      <c r="AA116" s="308"/>
      <c r="AB116" s="158"/>
      <c r="AC116" s="166"/>
      <c r="AD116" s="311"/>
      <c r="AE116" s="313"/>
      <c r="AF116" s="315"/>
      <c r="AG116" s="166"/>
      <c r="AH116" s="306"/>
    </row>
    <row r="117" spans="1:34" ht="39.75" customHeight="1" x14ac:dyDescent="0.25">
      <c r="A117" s="554" t="s">
        <v>312</v>
      </c>
      <c r="B117" s="145" t="s">
        <v>290</v>
      </c>
      <c r="C117" s="300" t="s">
        <v>291</v>
      </c>
      <c r="D117" s="219" t="s">
        <v>292</v>
      </c>
      <c r="E117" s="219" t="s">
        <v>293</v>
      </c>
      <c r="F117" s="186" t="s">
        <v>14</v>
      </c>
      <c r="G117" s="188" t="str">
        <f>IF(F117="(1) RARA VEZ","1", IF(F117="(2) IMPROBABLE","2",IF(F117="(3) POSIBLE","3",IF(F117="(4) PROBABLE","4",IF(F117="(5) CASI SEGURO","5","")))))</f>
        <v>2</v>
      </c>
      <c r="H117" s="190" t="s">
        <v>20</v>
      </c>
      <c r="I117" s="172" t="str">
        <f>IF(H117="(5) MODERADO","5", IF(H117="(10) MAYOR","10",IF(H117="(20) CATASTROFICO","20","")))</f>
        <v>10</v>
      </c>
      <c r="J117" s="227">
        <f>+G117*I117</f>
        <v>20</v>
      </c>
      <c r="K117" s="205" t="s">
        <v>289</v>
      </c>
      <c r="L117" s="102" t="s">
        <v>6</v>
      </c>
      <c r="M117" s="107" t="s">
        <v>11</v>
      </c>
      <c r="N117" s="78">
        <f>IF(M117="SÍ",15,"0")</f>
        <v>15</v>
      </c>
      <c r="O117" s="171">
        <f>SUM(N117:N123)</f>
        <v>90</v>
      </c>
      <c r="P117" s="173">
        <f>IF(AND($O117&gt;=0,$O117&lt;=50),0,IF(AND($O117&gt;50,$O117&lt;=75),1,IF(AND($O117&gt;75,$O117&lt;=100),2,"")))</f>
        <v>2</v>
      </c>
      <c r="Q117" s="173">
        <f>$G117-$P117</f>
        <v>0</v>
      </c>
      <c r="R117" s="175">
        <f>IF($Q117&lt;=0,1,$Q117)</f>
        <v>1</v>
      </c>
      <c r="S117" s="173">
        <f>$I117-$P117</f>
        <v>8</v>
      </c>
      <c r="T117" s="175">
        <f>IF($S117=19,10,IF($S117=18,5,IF($S117=9,5,IF($S117=8,5,I117))))</f>
        <v>5</v>
      </c>
      <c r="U117" s="197" t="s">
        <v>8</v>
      </c>
      <c r="V117" s="251" t="str">
        <f>IF(AND($U117="PROBABILIDAD",$R117=1),$XET$6,IF(AND($U117="PROBABILIDAD",$R117=2),$XET$5,IF(AND($U117="PROBABILIDAD",$R117=3),$XET$4,IF(AND($U117="PROBABILIDAD",$R117=4),$XET$3,IF(AND($U117="PROBABILIDAD",$R117=5),$XET$2,$F117)))))</f>
        <v>(1) RARA VEZ</v>
      </c>
      <c r="W117" s="254">
        <f>IF($U117="PROBABILIDAD",$R117,$G117)</f>
        <v>1</v>
      </c>
      <c r="X117" s="257" t="str">
        <f>IF(AND($U117="IMPACTO",$S117=18),$XET$9,IF(AND($U117="IMPACTO",$S117=19),$XEU$9,IF(AND($U117="IMPACTO",$S117=20),$XEV$9,IF(AND($U117="IMPACTO",$S117&lt;10),$XET$9,$H117))))</f>
        <v>(10) MAYOR</v>
      </c>
      <c r="Y117" s="201" t="str">
        <f>IF($U117="IMPACTO",$T117,$I117)</f>
        <v>10</v>
      </c>
      <c r="Z117" s="276">
        <f>+W117*Y117</f>
        <v>10</v>
      </c>
      <c r="AA117" s="205" t="s">
        <v>294</v>
      </c>
      <c r="AB117" s="205" t="s">
        <v>295</v>
      </c>
      <c r="AC117" s="205" t="s">
        <v>296</v>
      </c>
      <c r="AD117" s="218" t="s">
        <v>297</v>
      </c>
      <c r="AE117" s="157">
        <v>43220</v>
      </c>
      <c r="AF117" s="218" t="s">
        <v>298</v>
      </c>
      <c r="AG117" s="218" t="s">
        <v>299</v>
      </c>
      <c r="AH117" s="218" t="s">
        <v>300</v>
      </c>
    </row>
    <row r="118" spans="1:34" ht="39.75" customHeight="1" x14ac:dyDescent="0.25">
      <c r="A118" s="555"/>
      <c r="B118" s="146"/>
      <c r="C118" s="301"/>
      <c r="D118" s="303"/>
      <c r="E118" s="303"/>
      <c r="F118" s="186"/>
      <c r="G118" s="188"/>
      <c r="H118" s="190"/>
      <c r="I118" s="172"/>
      <c r="J118" s="228"/>
      <c r="K118" s="206"/>
      <c r="L118" s="103" t="s">
        <v>7</v>
      </c>
      <c r="M118" s="107" t="s">
        <v>11</v>
      </c>
      <c r="N118" s="2">
        <f>IF(M118="SÍ",5,"0")</f>
        <v>5</v>
      </c>
      <c r="O118" s="172"/>
      <c r="P118" s="174"/>
      <c r="Q118" s="174"/>
      <c r="R118" s="176"/>
      <c r="S118" s="174"/>
      <c r="T118" s="176"/>
      <c r="U118" s="198"/>
      <c r="V118" s="252"/>
      <c r="W118" s="255"/>
      <c r="X118" s="258"/>
      <c r="Y118" s="201"/>
      <c r="Z118" s="277"/>
      <c r="AA118" s="206"/>
      <c r="AB118" s="206"/>
      <c r="AC118" s="206"/>
      <c r="AD118" s="218"/>
      <c r="AE118" s="158"/>
      <c r="AF118" s="218"/>
      <c r="AG118" s="218"/>
      <c r="AH118" s="218"/>
    </row>
    <row r="119" spans="1:34" ht="39.75" customHeight="1" x14ac:dyDescent="0.25">
      <c r="A119" s="555"/>
      <c r="B119" s="146"/>
      <c r="C119" s="301"/>
      <c r="D119" s="303"/>
      <c r="E119" s="303"/>
      <c r="F119" s="186"/>
      <c r="G119" s="188"/>
      <c r="H119" s="190"/>
      <c r="I119" s="172"/>
      <c r="J119" s="217" t="str">
        <f>IF(AND($Z117&gt;=5,$Z117&lt;=10),"BAJA",IF(AND($Z117&gt;=15,$Z117&lt;=25),"MODERADA",IF(AND($Z117&gt;=30,$Z117&lt;=50),"ALTA",IF(AND($Z117&gt;=60,$Z117&lt;=100),"EXTREMA",""))))</f>
        <v>BAJA</v>
      </c>
      <c r="K119" s="206"/>
      <c r="L119" s="105" t="s">
        <v>3</v>
      </c>
      <c r="M119" s="107" t="s">
        <v>11</v>
      </c>
      <c r="N119" s="2">
        <f>IF(M119="SÍ",15,"0")</f>
        <v>15</v>
      </c>
      <c r="O119" s="172"/>
      <c r="P119" s="174"/>
      <c r="Q119" s="174"/>
      <c r="R119" s="176"/>
      <c r="S119" s="174"/>
      <c r="T119" s="176"/>
      <c r="U119" s="198"/>
      <c r="V119" s="252"/>
      <c r="W119" s="255"/>
      <c r="X119" s="258"/>
      <c r="Y119" s="201"/>
      <c r="Z119" s="130" t="str">
        <f>IF(AND(Z117&gt;=5,Z117&lt;=10),"BAJA",IF(AND(Z117&gt;=15,Z117&lt;=25),"MODERADA",IF(AND(Z117&gt;=30,Z117&lt;=50),"ALTA",IF(AND(Z117&gt;=60,Z117&lt;=100),"EXTREMA",""))))</f>
        <v>BAJA</v>
      </c>
      <c r="AA119" s="206"/>
      <c r="AB119" s="206"/>
      <c r="AC119" s="206"/>
      <c r="AD119" s="218"/>
      <c r="AE119" s="158"/>
      <c r="AF119" s="218"/>
      <c r="AG119" s="218"/>
      <c r="AH119" s="218"/>
    </row>
    <row r="120" spans="1:34" ht="39.75" customHeight="1" x14ac:dyDescent="0.25">
      <c r="A120" s="555"/>
      <c r="B120" s="146"/>
      <c r="C120" s="301"/>
      <c r="D120" s="303"/>
      <c r="E120" s="303"/>
      <c r="F120" s="186"/>
      <c r="G120" s="188"/>
      <c r="H120" s="190"/>
      <c r="I120" s="172"/>
      <c r="J120" s="217"/>
      <c r="K120" s="206"/>
      <c r="L120" s="105" t="s">
        <v>4</v>
      </c>
      <c r="M120" s="107" t="s">
        <v>11</v>
      </c>
      <c r="N120" s="2">
        <f>IF(M120="SÍ",10,"0")</f>
        <v>10</v>
      </c>
      <c r="O120" s="172"/>
      <c r="P120" s="174"/>
      <c r="Q120" s="174"/>
      <c r="R120" s="176"/>
      <c r="S120" s="174"/>
      <c r="T120" s="176"/>
      <c r="U120" s="198"/>
      <c r="V120" s="252"/>
      <c r="W120" s="255"/>
      <c r="X120" s="258"/>
      <c r="Y120" s="201"/>
      <c r="Z120" s="294"/>
      <c r="AA120" s="206"/>
      <c r="AB120" s="206"/>
      <c r="AC120" s="206"/>
      <c r="AD120" s="218"/>
      <c r="AE120" s="158"/>
      <c r="AF120" s="218"/>
      <c r="AG120" s="218"/>
      <c r="AH120" s="218"/>
    </row>
    <row r="121" spans="1:34" ht="39.75" customHeight="1" x14ac:dyDescent="0.25">
      <c r="A121" s="555"/>
      <c r="B121" s="146"/>
      <c r="C121" s="301"/>
      <c r="D121" s="303"/>
      <c r="E121" s="303"/>
      <c r="F121" s="186"/>
      <c r="G121" s="188"/>
      <c r="H121" s="190"/>
      <c r="I121" s="172"/>
      <c r="J121" s="217"/>
      <c r="K121" s="206"/>
      <c r="L121" s="103" t="s">
        <v>32</v>
      </c>
      <c r="M121" s="107" t="s">
        <v>11</v>
      </c>
      <c r="N121" s="2">
        <f>IF(M121="SÍ",15,"0")</f>
        <v>15</v>
      </c>
      <c r="O121" s="172"/>
      <c r="P121" s="174"/>
      <c r="Q121" s="174"/>
      <c r="R121" s="176"/>
      <c r="S121" s="174"/>
      <c r="T121" s="176"/>
      <c r="U121" s="198"/>
      <c r="V121" s="252"/>
      <c r="W121" s="255"/>
      <c r="X121" s="258"/>
      <c r="Y121" s="201"/>
      <c r="Z121" s="294"/>
      <c r="AA121" s="206"/>
      <c r="AB121" s="206"/>
      <c r="AC121" s="206"/>
      <c r="AD121" s="218"/>
      <c r="AE121" s="158"/>
      <c r="AF121" s="218"/>
      <c r="AG121" s="218"/>
      <c r="AH121" s="218"/>
    </row>
    <row r="122" spans="1:34" ht="39.75" customHeight="1" x14ac:dyDescent="0.25">
      <c r="A122" s="555"/>
      <c r="B122" s="146"/>
      <c r="C122" s="301"/>
      <c r="D122" s="303"/>
      <c r="E122" s="303"/>
      <c r="F122" s="186"/>
      <c r="G122" s="188"/>
      <c r="H122" s="190"/>
      <c r="I122" s="172"/>
      <c r="J122" s="217"/>
      <c r="K122" s="206"/>
      <c r="L122" s="103" t="s">
        <v>169</v>
      </c>
      <c r="M122" s="107" t="s">
        <v>12</v>
      </c>
      <c r="N122" s="2" t="str">
        <f>IF(M122="SÍ",10,"0")</f>
        <v>0</v>
      </c>
      <c r="O122" s="172"/>
      <c r="P122" s="174"/>
      <c r="Q122" s="174"/>
      <c r="R122" s="176"/>
      <c r="S122" s="174"/>
      <c r="T122" s="176"/>
      <c r="U122" s="198"/>
      <c r="V122" s="252"/>
      <c r="W122" s="255"/>
      <c r="X122" s="258"/>
      <c r="Y122" s="201"/>
      <c r="Z122" s="294"/>
      <c r="AA122" s="206"/>
      <c r="AB122" s="206"/>
      <c r="AC122" s="206"/>
      <c r="AD122" s="218"/>
      <c r="AE122" s="158"/>
      <c r="AF122" s="218"/>
      <c r="AG122" s="218"/>
      <c r="AH122" s="218"/>
    </row>
    <row r="123" spans="1:34" ht="39.75" customHeight="1" x14ac:dyDescent="0.25">
      <c r="A123" s="555"/>
      <c r="B123" s="146"/>
      <c r="C123" s="302"/>
      <c r="D123" s="304"/>
      <c r="E123" s="304"/>
      <c r="F123" s="222"/>
      <c r="G123" s="223"/>
      <c r="H123" s="224"/>
      <c r="I123" s="172"/>
      <c r="J123" s="217"/>
      <c r="K123" s="206"/>
      <c r="L123" s="108" t="s">
        <v>31</v>
      </c>
      <c r="M123" s="107" t="s">
        <v>11</v>
      </c>
      <c r="N123" s="2">
        <f>IF(M123="SÍ",30,"0")</f>
        <v>30</v>
      </c>
      <c r="O123" s="172"/>
      <c r="P123" s="174"/>
      <c r="Q123" s="174"/>
      <c r="R123" s="176"/>
      <c r="S123" s="174"/>
      <c r="T123" s="176"/>
      <c r="U123" s="198"/>
      <c r="V123" s="253"/>
      <c r="W123" s="256"/>
      <c r="X123" s="259"/>
      <c r="Y123" s="201"/>
      <c r="Z123" s="294"/>
      <c r="AA123" s="206"/>
      <c r="AB123" s="206"/>
      <c r="AC123" s="206"/>
      <c r="AD123" s="218"/>
      <c r="AE123" s="158"/>
      <c r="AF123" s="218"/>
      <c r="AG123" s="218"/>
      <c r="AH123" s="218"/>
    </row>
    <row r="124" spans="1:34" ht="39.75" customHeight="1" x14ac:dyDescent="0.25">
      <c r="A124" s="555"/>
      <c r="B124" s="146"/>
      <c r="C124" s="300" t="s">
        <v>301</v>
      </c>
      <c r="D124" s="219" t="s">
        <v>302</v>
      </c>
      <c r="E124" s="219" t="s">
        <v>303</v>
      </c>
      <c r="F124" s="186" t="s">
        <v>14</v>
      </c>
      <c r="G124" s="188" t="str">
        <f>IF(F124="(1) RARA VEZ","1", IF(F124="(2) IMPROBABLE","2",IF(F124="(3) POSIBLE","3",IF(F124="(4) PROBABLE","4",IF(F124="(5) CASI SEGURO","5","")))))</f>
        <v>2</v>
      </c>
      <c r="H124" s="190" t="s">
        <v>18</v>
      </c>
      <c r="I124" s="172" t="str">
        <f>IF(H124="(5) MODERADO","5", IF(H124="(10) MAYOR","10",IF(H124="(20) CATASTROFICO","20","")))</f>
        <v>5</v>
      </c>
      <c r="J124" s="276">
        <f>+G124*I124</f>
        <v>10</v>
      </c>
      <c r="K124" s="205" t="s">
        <v>304</v>
      </c>
      <c r="L124" s="102" t="s">
        <v>6</v>
      </c>
      <c r="M124" s="107" t="s">
        <v>11</v>
      </c>
      <c r="N124" s="78">
        <f>IF(M124="SÍ",15,"0")</f>
        <v>15</v>
      </c>
      <c r="O124" s="171">
        <f>SUM(N124:N130)</f>
        <v>85</v>
      </c>
      <c r="P124" s="173">
        <f>IF(AND($O124&gt;=0,$O124&lt;=50),0,IF(AND($O124&gt;50,$O124&lt;=75),1,IF(AND($O124&gt;75,$O124&lt;=100),2,"")))</f>
        <v>2</v>
      </c>
      <c r="Q124" s="173">
        <f>$G124-$P124</f>
        <v>0</v>
      </c>
      <c r="R124" s="175">
        <f>IF($Q124&lt;=0,1,$Q124)</f>
        <v>1</v>
      </c>
      <c r="S124" s="173">
        <f>$I124-$P124</f>
        <v>3</v>
      </c>
      <c r="T124" s="175" t="str">
        <f>IF($S124=19,10,IF($S124=18,5,IF($S124=9,5,IF($S124=8,5,I124))))</f>
        <v>5</v>
      </c>
      <c r="U124" s="197" t="s">
        <v>8</v>
      </c>
      <c r="V124" s="186" t="s">
        <v>14</v>
      </c>
      <c r="W124" s="188" t="str">
        <f>IF(V124="(1) RARA VEZ","1", IF(V124="(2) IMPROBABLE","2",IF(V124="(3) POSIBLE","3",IF(V124="(4) PROBABLE","4",IF(V124="(5) CASI SEGURO","5","")))))</f>
        <v>2</v>
      </c>
      <c r="X124" s="190" t="s">
        <v>18</v>
      </c>
      <c r="Y124" s="201" t="str">
        <f>IF($U124="IMPACTO",$T124,$I124)</f>
        <v>5</v>
      </c>
      <c r="Z124" s="276">
        <f>+W124*Y124</f>
        <v>10</v>
      </c>
      <c r="AA124" s="205" t="s">
        <v>305</v>
      </c>
      <c r="AB124" s="205" t="s">
        <v>295</v>
      </c>
      <c r="AC124" s="205" t="s">
        <v>306</v>
      </c>
      <c r="AD124" s="218" t="s">
        <v>307</v>
      </c>
      <c r="AE124" s="157">
        <v>43220</v>
      </c>
      <c r="AF124" s="205" t="s">
        <v>308</v>
      </c>
      <c r="AG124" s="205" t="s">
        <v>299</v>
      </c>
      <c r="AH124" s="205" t="s">
        <v>465</v>
      </c>
    </row>
    <row r="125" spans="1:34" ht="39.75" customHeight="1" x14ac:dyDescent="0.25">
      <c r="A125" s="555"/>
      <c r="B125" s="146"/>
      <c r="C125" s="301"/>
      <c r="D125" s="303"/>
      <c r="E125" s="303"/>
      <c r="F125" s="186"/>
      <c r="G125" s="188"/>
      <c r="H125" s="190"/>
      <c r="I125" s="172"/>
      <c r="J125" s="277"/>
      <c r="K125" s="206"/>
      <c r="L125" s="103" t="s">
        <v>7</v>
      </c>
      <c r="M125" s="107" t="s">
        <v>11</v>
      </c>
      <c r="N125" s="2">
        <f>IF(M125="SÍ",5,"0")</f>
        <v>5</v>
      </c>
      <c r="O125" s="172"/>
      <c r="P125" s="174"/>
      <c r="Q125" s="174"/>
      <c r="R125" s="176"/>
      <c r="S125" s="174"/>
      <c r="T125" s="176"/>
      <c r="U125" s="198"/>
      <c r="V125" s="186"/>
      <c r="W125" s="188"/>
      <c r="X125" s="190"/>
      <c r="Y125" s="201"/>
      <c r="Z125" s="277"/>
      <c r="AA125" s="206"/>
      <c r="AB125" s="206"/>
      <c r="AC125" s="206"/>
      <c r="AD125" s="218"/>
      <c r="AE125" s="158"/>
      <c r="AF125" s="206"/>
      <c r="AG125" s="206"/>
      <c r="AH125" s="206"/>
    </row>
    <row r="126" spans="1:34" ht="39.75" customHeight="1" x14ac:dyDescent="0.25">
      <c r="A126" s="555"/>
      <c r="B126" s="146"/>
      <c r="C126" s="301"/>
      <c r="D126" s="303"/>
      <c r="E126" s="303"/>
      <c r="F126" s="186"/>
      <c r="G126" s="188"/>
      <c r="H126" s="190"/>
      <c r="I126" s="172"/>
      <c r="J126" s="130" t="str">
        <f>IF(AND(J124&gt;=5,J124&lt;=10),"BAJA",IF(AND(J124&gt;=15,J124&lt;=25),"MODERADA",IF(AND(J124&gt;=30,J124&lt;=50),"ALTA",IF(AND(J124&gt;=60,J124&lt;=100),"EXTREMA",""))))</f>
        <v>BAJA</v>
      </c>
      <c r="K126" s="206"/>
      <c r="L126" s="105" t="s">
        <v>3</v>
      </c>
      <c r="M126" s="107" t="s">
        <v>12</v>
      </c>
      <c r="N126" s="2" t="str">
        <f>IF(M126="SÍ",15,"0")</f>
        <v>0</v>
      </c>
      <c r="O126" s="172"/>
      <c r="P126" s="174"/>
      <c r="Q126" s="174"/>
      <c r="R126" s="176"/>
      <c r="S126" s="174"/>
      <c r="T126" s="176"/>
      <c r="U126" s="198"/>
      <c r="V126" s="186"/>
      <c r="W126" s="188"/>
      <c r="X126" s="190"/>
      <c r="Y126" s="201"/>
      <c r="Z126" s="130" t="str">
        <f>IF(AND(Z124&gt;=5,Z124&lt;=10),"BAJA",IF(AND(Z124&gt;=15,Z124&lt;=25),"MODERADA",IF(AND(Z124&gt;=30,Z124&lt;=50),"ALTA",IF(AND(Z124&gt;=60,Z124&lt;=100),"EXTREMA",""))))</f>
        <v>BAJA</v>
      </c>
      <c r="AA126" s="206"/>
      <c r="AB126" s="206"/>
      <c r="AC126" s="206"/>
      <c r="AD126" s="218"/>
      <c r="AE126" s="158"/>
      <c r="AF126" s="206"/>
      <c r="AG126" s="206"/>
      <c r="AH126" s="206"/>
    </row>
    <row r="127" spans="1:34" ht="39.75" customHeight="1" x14ac:dyDescent="0.25">
      <c r="A127" s="555"/>
      <c r="B127" s="146"/>
      <c r="C127" s="301"/>
      <c r="D127" s="303"/>
      <c r="E127" s="303"/>
      <c r="F127" s="186"/>
      <c r="G127" s="188"/>
      <c r="H127" s="190"/>
      <c r="I127" s="172"/>
      <c r="J127" s="294"/>
      <c r="K127" s="206"/>
      <c r="L127" s="105" t="s">
        <v>4</v>
      </c>
      <c r="M127" s="107" t="s">
        <v>11</v>
      </c>
      <c r="N127" s="2">
        <f>IF(M127="SÍ",10,"0")</f>
        <v>10</v>
      </c>
      <c r="O127" s="172"/>
      <c r="P127" s="174"/>
      <c r="Q127" s="174"/>
      <c r="R127" s="176"/>
      <c r="S127" s="174"/>
      <c r="T127" s="176"/>
      <c r="U127" s="198"/>
      <c r="V127" s="186"/>
      <c r="W127" s="188"/>
      <c r="X127" s="190"/>
      <c r="Y127" s="201"/>
      <c r="Z127" s="294"/>
      <c r="AA127" s="206"/>
      <c r="AB127" s="206"/>
      <c r="AC127" s="206"/>
      <c r="AD127" s="218"/>
      <c r="AE127" s="158"/>
      <c r="AF127" s="206"/>
      <c r="AG127" s="206"/>
      <c r="AH127" s="206"/>
    </row>
    <row r="128" spans="1:34" ht="39.75" customHeight="1" x14ac:dyDescent="0.25">
      <c r="A128" s="555"/>
      <c r="B128" s="146"/>
      <c r="C128" s="301"/>
      <c r="D128" s="303"/>
      <c r="E128" s="303"/>
      <c r="F128" s="186"/>
      <c r="G128" s="188"/>
      <c r="H128" s="190"/>
      <c r="I128" s="172"/>
      <c r="J128" s="294"/>
      <c r="K128" s="206"/>
      <c r="L128" s="103" t="s">
        <v>32</v>
      </c>
      <c r="M128" s="107" t="s">
        <v>11</v>
      </c>
      <c r="N128" s="2">
        <f>IF(M128="SÍ",15,"0")</f>
        <v>15</v>
      </c>
      <c r="O128" s="172"/>
      <c r="P128" s="174"/>
      <c r="Q128" s="174"/>
      <c r="R128" s="176"/>
      <c r="S128" s="174"/>
      <c r="T128" s="176"/>
      <c r="U128" s="198"/>
      <c r="V128" s="186"/>
      <c r="W128" s="188"/>
      <c r="X128" s="190"/>
      <c r="Y128" s="201"/>
      <c r="Z128" s="294"/>
      <c r="AA128" s="206"/>
      <c r="AB128" s="206"/>
      <c r="AC128" s="206"/>
      <c r="AD128" s="218"/>
      <c r="AE128" s="158"/>
      <c r="AF128" s="206"/>
      <c r="AG128" s="206"/>
      <c r="AH128" s="206"/>
    </row>
    <row r="129" spans="1:34" ht="39.75" customHeight="1" x14ac:dyDescent="0.25">
      <c r="A129" s="555"/>
      <c r="B129" s="146"/>
      <c r="C129" s="301"/>
      <c r="D129" s="303"/>
      <c r="E129" s="303"/>
      <c r="F129" s="186"/>
      <c r="G129" s="188"/>
      <c r="H129" s="190"/>
      <c r="I129" s="172"/>
      <c r="J129" s="294"/>
      <c r="K129" s="206"/>
      <c r="L129" s="103" t="s">
        <v>169</v>
      </c>
      <c r="M129" s="107" t="s">
        <v>11</v>
      </c>
      <c r="N129" s="2">
        <f>IF(M129="SÍ",10,"0")</f>
        <v>10</v>
      </c>
      <c r="O129" s="172"/>
      <c r="P129" s="174"/>
      <c r="Q129" s="174"/>
      <c r="R129" s="176"/>
      <c r="S129" s="174"/>
      <c r="T129" s="176"/>
      <c r="U129" s="198"/>
      <c r="V129" s="186"/>
      <c r="W129" s="188"/>
      <c r="X129" s="190"/>
      <c r="Y129" s="201"/>
      <c r="Z129" s="294"/>
      <c r="AA129" s="206"/>
      <c r="AB129" s="206"/>
      <c r="AC129" s="206"/>
      <c r="AD129" s="218"/>
      <c r="AE129" s="158"/>
      <c r="AF129" s="206"/>
      <c r="AG129" s="206"/>
      <c r="AH129" s="206"/>
    </row>
    <row r="130" spans="1:34" ht="21" customHeight="1" thickBot="1" x14ac:dyDescent="0.3">
      <c r="A130" s="555"/>
      <c r="B130" s="146"/>
      <c r="C130" s="302"/>
      <c r="D130" s="304"/>
      <c r="E130" s="304"/>
      <c r="F130" s="187"/>
      <c r="G130" s="189"/>
      <c r="H130" s="191"/>
      <c r="I130" s="192"/>
      <c r="J130" s="294"/>
      <c r="K130" s="206"/>
      <c r="L130" s="108" t="s">
        <v>31</v>
      </c>
      <c r="M130" s="107" t="s">
        <v>11</v>
      </c>
      <c r="N130" s="68">
        <f>IF(M130="SÍ",30,"0")</f>
        <v>30</v>
      </c>
      <c r="O130" s="192"/>
      <c r="P130" s="195"/>
      <c r="Q130" s="195"/>
      <c r="R130" s="196"/>
      <c r="S130" s="195"/>
      <c r="T130" s="196"/>
      <c r="U130" s="198"/>
      <c r="V130" s="187"/>
      <c r="W130" s="189"/>
      <c r="X130" s="191"/>
      <c r="Y130" s="202"/>
      <c r="Z130" s="294"/>
      <c r="AA130" s="206"/>
      <c r="AB130" s="206"/>
      <c r="AC130" s="206"/>
      <c r="AD130" s="218"/>
      <c r="AE130" s="158"/>
      <c r="AF130" s="206"/>
      <c r="AG130" s="206"/>
      <c r="AH130" s="206"/>
    </row>
    <row r="131" spans="1:34" ht="21" customHeight="1" x14ac:dyDescent="0.25">
      <c r="A131" s="555"/>
      <c r="B131" s="146"/>
      <c r="C131" s="300" t="s">
        <v>309</v>
      </c>
      <c r="D131" s="219" t="s">
        <v>310</v>
      </c>
      <c r="E131" s="219" t="s">
        <v>311</v>
      </c>
      <c r="F131" s="186" t="s">
        <v>13</v>
      </c>
      <c r="G131" s="261" t="str">
        <f>IF(F131="(1) RARA VEZ","1", IF(F131="(2) IMPROBABLE","2",IF(F131="(3) POSIBLE","3",IF(F131="(4) PROBABLE","4",IF(F131="(5) CASI SEGURO","5","")))))</f>
        <v>1</v>
      </c>
      <c r="H131" s="190" t="s">
        <v>20</v>
      </c>
      <c r="I131" s="172" t="str">
        <f>IF(H131="(5) MODERADO","5", IF(H131="(10) MAYOR","10",IF(H131="(20) CATASTROFICO","20","")))</f>
        <v>10</v>
      </c>
      <c r="J131" s="276">
        <f>+G131*I131</f>
        <v>10</v>
      </c>
      <c r="K131" s="205" t="s">
        <v>313</v>
      </c>
      <c r="L131" s="102" t="s">
        <v>6</v>
      </c>
      <c r="M131" s="107" t="s">
        <v>11</v>
      </c>
      <c r="N131" s="78">
        <f>IF(M131="SÍ",15,"0")</f>
        <v>15</v>
      </c>
      <c r="O131" s="171">
        <f>SUM(N131:N137)</f>
        <v>80</v>
      </c>
      <c r="P131" s="173">
        <f>IF(AND($O131&gt;=0,$O131&lt;=50),0,IF(AND($O131&gt;50,$O131&lt;=75),1,IF(AND($O131&gt;75,$O131&lt;=100),2,"")))</f>
        <v>2</v>
      </c>
      <c r="Q131" s="173">
        <f>$G131-$P131</f>
        <v>-1</v>
      </c>
      <c r="R131" s="175">
        <f>IF($Q131&lt;=0,1,$Q131)</f>
        <v>1</v>
      </c>
      <c r="S131" s="173">
        <f>$I131-$P131</f>
        <v>8</v>
      </c>
      <c r="T131" s="175">
        <f>IF($S131=19,10,IF($S131=18,5,IF($S131=9,5,IF($S131=8,5,I131))))</f>
        <v>5</v>
      </c>
      <c r="U131" s="197" t="s">
        <v>8</v>
      </c>
      <c r="V131" s="186" t="s">
        <v>13</v>
      </c>
      <c r="W131" s="296">
        <f>IF($U131="PROBABILIDAD",$R131,$G131)</f>
        <v>1</v>
      </c>
      <c r="X131" s="190" t="s">
        <v>20</v>
      </c>
      <c r="Y131" s="201" t="str">
        <f>IF($U131="IMPACTO",$T131,$I131)</f>
        <v>10</v>
      </c>
      <c r="Z131" s="276">
        <f>+W131*Y131</f>
        <v>10</v>
      </c>
      <c r="AA131" s="205" t="s">
        <v>314</v>
      </c>
      <c r="AB131" s="205" t="s">
        <v>295</v>
      </c>
      <c r="AC131" s="205" t="s">
        <v>315</v>
      </c>
      <c r="AD131" s="218" t="s">
        <v>316</v>
      </c>
      <c r="AE131" s="157">
        <v>43220</v>
      </c>
      <c r="AF131" s="205" t="s">
        <v>317</v>
      </c>
      <c r="AG131" s="205" t="s">
        <v>318</v>
      </c>
      <c r="AH131" s="205" t="s">
        <v>319</v>
      </c>
    </row>
    <row r="132" spans="1:34" ht="21" customHeight="1" x14ac:dyDescent="0.25">
      <c r="A132" s="555"/>
      <c r="B132" s="146"/>
      <c r="C132" s="301"/>
      <c r="D132" s="303"/>
      <c r="E132" s="303"/>
      <c r="F132" s="186"/>
      <c r="G132" s="261"/>
      <c r="H132" s="190"/>
      <c r="I132" s="172"/>
      <c r="J132" s="277"/>
      <c r="K132" s="206"/>
      <c r="L132" s="103" t="s">
        <v>7</v>
      </c>
      <c r="M132" s="107" t="s">
        <v>11</v>
      </c>
      <c r="N132" s="2">
        <f>IF(M132="SÍ",5,"0")</f>
        <v>5</v>
      </c>
      <c r="O132" s="172"/>
      <c r="P132" s="174"/>
      <c r="Q132" s="174"/>
      <c r="R132" s="176"/>
      <c r="S132" s="174"/>
      <c r="T132" s="176"/>
      <c r="U132" s="198"/>
      <c r="V132" s="186"/>
      <c r="W132" s="199"/>
      <c r="X132" s="190"/>
      <c r="Y132" s="201"/>
      <c r="Z132" s="277"/>
      <c r="AA132" s="206"/>
      <c r="AB132" s="206"/>
      <c r="AC132" s="206"/>
      <c r="AD132" s="218"/>
      <c r="AE132" s="158"/>
      <c r="AF132" s="206"/>
      <c r="AG132" s="206"/>
      <c r="AH132" s="206"/>
    </row>
    <row r="133" spans="1:34" ht="21" customHeight="1" x14ac:dyDescent="0.25">
      <c r="A133" s="555"/>
      <c r="B133" s="146"/>
      <c r="C133" s="301"/>
      <c r="D133" s="303"/>
      <c r="E133" s="303"/>
      <c r="F133" s="186"/>
      <c r="G133" s="261"/>
      <c r="H133" s="190"/>
      <c r="I133" s="172"/>
      <c r="J133" s="130" t="str">
        <f>IF(AND(J131&gt;=5,J131&lt;=10),"BAJA",IF(AND(J131&gt;=15,J131&lt;=25),"MODERADA",IF(AND(J131&gt;=30,J131&lt;=50),"ALTA",IF(AND(J131&gt;=60,J131&lt;=100),"EXTREMA",""))))</f>
        <v>BAJA</v>
      </c>
      <c r="K133" s="206"/>
      <c r="L133" s="105" t="s">
        <v>3</v>
      </c>
      <c r="M133" s="107" t="s">
        <v>11</v>
      </c>
      <c r="N133" s="2">
        <f>IF(M133="SÍ",15,"0")</f>
        <v>15</v>
      </c>
      <c r="O133" s="172"/>
      <c r="P133" s="174"/>
      <c r="Q133" s="174"/>
      <c r="R133" s="176"/>
      <c r="S133" s="174"/>
      <c r="T133" s="176"/>
      <c r="U133" s="198"/>
      <c r="V133" s="186"/>
      <c r="W133" s="199"/>
      <c r="X133" s="190"/>
      <c r="Y133" s="201"/>
      <c r="Z133" s="130" t="str">
        <f>IF(AND(Z131&gt;=5,Z131&lt;=10),"BAJA",IF(AND(Z131&gt;=15,Z131&lt;=25),"MODERADA",IF(AND(Z131&gt;=30,Z131&lt;=50),"ALTA",IF(AND(Z131&gt;=60,Z131&lt;=100),"EXTREMA",""))))</f>
        <v>BAJA</v>
      </c>
      <c r="AA133" s="206"/>
      <c r="AB133" s="206"/>
      <c r="AC133" s="206"/>
      <c r="AD133" s="218"/>
      <c r="AE133" s="158"/>
      <c r="AF133" s="206"/>
      <c r="AG133" s="206"/>
      <c r="AH133" s="206"/>
    </row>
    <row r="134" spans="1:34" ht="21" customHeight="1" x14ac:dyDescent="0.25">
      <c r="A134" s="555"/>
      <c r="B134" s="146"/>
      <c r="C134" s="301"/>
      <c r="D134" s="303"/>
      <c r="E134" s="303"/>
      <c r="F134" s="186"/>
      <c r="G134" s="261"/>
      <c r="H134" s="190"/>
      <c r="I134" s="172"/>
      <c r="J134" s="294"/>
      <c r="K134" s="206"/>
      <c r="L134" s="105" t="s">
        <v>4</v>
      </c>
      <c r="M134" s="107" t="s">
        <v>12</v>
      </c>
      <c r="N134" s="2" t="str">
        <f>IF(M134="SÍ",10,"0")</f>
        <v>0</v>
      </c>
      <c r="O134" s="172"/>
      <c r="P134" s="174"/>
      <c r="Q134" s="174"/>
      <c r="R134" s="176"/>
      <c r="S134" s="174"/>
      <c r="T134" s="176"/>
      <c r="U134" s="198"/>
      <c r="V134" s="186"/>
      <c r="W134" s="199"/>
      <c r="X134" s="190"/>
      <c r="Y134" s="201"/>
      <c r="Z134" s="294"/>
      <c r="AA134" s="206"/>
      <c r="AB134" s="206"/>
      <c r="AC134" s="206"/>
      <c r="AD134" s="218"/>
      <c r="AE134" s="158"/>
      <c r="AF134" s="206"/>
      <c r="AG134" s="206"/>
      <c r="AH134" s="206"/>
    </row>
    <row r="135" spans="1:34" ht="21" customHeight="1" x14ac:dyDescent="0.25">
      <c r="A135" s="555"/>
      <c r="B135" s="146"/>
      <c r="C135" s="301"/>
      <c r="D135" s="303"/>
      <c r="E135" s="303"/>
      <c r="F135" s="186"/>
      <c r="G135" s="261"/>
      <c r="H135" s="190"/>
      <c r="I135" s="172"/>
      <c r="J135" s="294"/>
      <c r="K135" s="206"/>
      <c r="L135" s="103" t="s">
        <v>32</v>
      </c>
      <c r="M135" s="107" t="s">
        <v>11</v>
      </c>
      <c r="N135" s="2">
        <f>IF(M135="SÍ",15,"0")</f>
        <v>15</v>
      </c>
      <c r="O135" s="172"/>
      <c r="P135" s="174"/>
      <c r="Q135" s="174"/>
      <c r="R135" s="176"/>
      <c r="S135" s="174"/>
      <c r="T135" s="176"/>
      <c r="U135" s="198"/>
      <c r="V135" s="186"/>
      <c r="W135" s="199"/>
      <c r="X135" s="190"/>
      <c r="Y135" s="201"/>
      <c r="Z135" s="294"/>
      <c r="AA135" s="206"/>
      <c r="AB135" s="206"/>
      <c r="AC135" s="206"/>
      <c r="AD135" s="218"/>
      <c r="AE135" s="158"/>
      <c r="AF135" s="206"/>
      <c r="AG135" s="206"/>
      <c r="AH135" s="206"/>
    </row>
    <row r="136" spans="1:34" ht="21" customHeight="1" x14ac:dyDescent="0.25">
      <c r="A136" s="555"/>
      <c r="B136" s="146"/>
      <c r="C136" s="301"/>
      <c r="D136" s="303"/>
      <c r="E136" s="303"/>
      <c r="F136" s="186"/>
      <c r="G136" s="261"/>
      <c r="H136" s="190"/>
      <c r="I136" s="172"/>
      <c r="J136" s="294"/>
      <c r="K136" s="206"/>
      <c r="L136" s="103" t="s">
        <v>169</v>
      </c>
      <c r="M136" s="107" t="s">
        <v>12</v>
      </c>
      <c r="N136" s="2" t="str">
        <f>IF(M136="SÍ",10,"0")</f>
        <v>0</v>
      </c>
      <c r="O136" s="172"/>
      <c r="P136" s="174"/>
      <c r="Q136" s="174"/>
      <c r="R136" s="176"/>
      <c r="S136" s="174"/>
      <c r="T136" s="176"/>
      <c r="U136" s="198"/>
      <c r="V136" s="186"/>
      <c r="W136" s="199"/>
      <c r="X136" s="190"/>
      <c r="Y136" s="201"/>
      <c r="Z136" s="294"/>
      <c r="AA136" s="206"/>
      <c r="AB136" s="206"/>
      <c r="AC136" s="206"/>
      <c r="AD136" s="218"/>
      <c r="AE136" s="158"/>
      <c r="AF136" s="206"/>
      <c r="AG136" s="206"/>
      <c r="AH136" s="206"/>
    </row>
    <row r="137" spans="1:34" ht="21" customHeight="1" x14ac:dyDescent="0.25">
      <c r="A137" s="555"/>
      <c r="B137" s="147"/>
      <c r="C137" s="302"/>
      <c r="D137" s="304"/>
      <c r="E137" s="304"/>
      <c r="F137" s="222"/>
      <c r="G137" s="262"/>
      <c r="H137" s="224"/>
      <c r="I137" s="172"/>
      <c r="J137" s="294"/>
      <c r="K137" s="206"/>
      <c r="L137" s="108" t="s">
        <v>31</v>
      </c>
      <c r="M137" s="109" t="s">
        <v>11</v>
      </c>
      <c r="N137" s="2">
        <f>IF(M137="SÍ",30,"0")</f>
        <v>30</v>
      </c>
      <c r="O137" s="172"/>
      <c r="P137" s="174"/>
      <c r="Q137" s="174"/>
      <c r="R137" s="176"/>
      <c r="S137" s="174"/>
      <c r="T137" s="176"/>
      <c r="U137" s="198"/>
      <c r="V137" s="222"/>
      <c r="W137" s="297"/>
      <c r="X137" s="224"/>
      <c r="Y137" s="201"/>
      <c r="Z137" s="294"/>
      <c r="AA137" s="206"/>
      <c r="AB137" s="206"/>
      <c r="AC137" s="206"/>
      <c r="AD137" s="218"/>
      <c r="AE137" s="158"/>
      <c r="AF137" s="206"/>
      <c r="AG137" s="206"/>
      <c r="AH137" s="206"/>
    </row>
    <row r="138" spans="1:34" ht="21" customHeight="1" x14ac:dyDescent="0.25">
      <c r="A138" s="555"/>
      <c r="B138" s="123" t="s">
        <v>320</v>
      </c>
      <c r="C138" s="218" t="s">
        <v>321</v>
      </c>
      <c r="D138" s="218" t="s">
        <v>322</v>
      </c>
      <c r="E138" s="218" t="s">
        <v>323</v>
      </c>
      <c r="F138" s="186" t="s">
        <v>15</v>
      </c>
      <c r="G138" s="280" t="str">
        <f>IF(F138="(1) RARA VEZ","1", IF(F138="(2) IMPROBABLE","2",IF(F138="(3) POSIBLE","3",IF(F138="(4) PROBABLE","4",IF(F138="(5) CASI SEGURO","5","")))))</f>
        <v>3</v>
      </c>
      <c r="H138" s="190" t="s">
        <v>18</v>
      </c>
      <c r="I138" s="172" t="str">
        <f>IF(H138="(5) MODERADO","5", IF(H138="(10) MAYOR","10",IF(H138="(20) CATASTROFICO","20","")))</f>
        <v>5</v>
      </c>
      <c r="J138" s="227">
        <f>+G138*I138</f>
        <v>15</v>
      </c>
      <c r="K138" s="289" t="s">
        <v>333</v>
      </c>
      <c r="L138" s="114" t="s">
        <v>6</v>
      </c>
      <c r="M138" s="84" t="s">
        <v>11</v>
      </c>
      <c r="N138" s="78">
        <f>IF(M138="SÍ",15,"0")</f>
        <v>15</v>
      </c>
      <c r="O138" s="171">
        <f>SUM(N138:N144)</f>
        <v>85</v>
      </c>
      <c r="P138" s="173">
        <f>IF(AND($O138&gt;=0,$O138&lt;=50),0,IF(AND($O138&gt;50,$O138&lt;=75),1,IF(AND($O138&gt;75,$O138&lt;=100),2,"")))</f>
        <v>2</v>
      </c>
      <c r="Q138" s="173">
        <f>$G138-$P138</f>
        <v>1</v>
      </c>
      <c r="R138" s="175">
        <f>IF($Q138&lt;=0,1,$Q138)</f>
        <v>1</v>
      </c>
      <c r="S138" s="173">
        <f>$I138-$P138</f>
        <v>3</v>
      </c>
      <c r="T138" s="175" t="str">
        <f>IF($S138=19,10,IF($S138=18,5,IF($S138=9,5,IF($S138=8,5,I138))))</f>
        <v>5</v>
      </c>
      <c r="U138" s="197" t="s">
        <v>8</v>
      </c>
      <c r="V138" s="186" t="s">
        <v>13</v>
      </c>
      <c r="W138" s="280" t="str">
        <f>IF(V138="(1) RARA VEZ","1", IF(V138="(2) IMPROBABLE","2",IF(V138="(3) POSIBLE","3",IF(V138="(4) PROBABLE","4",IF(V138="(5) CASI SEGURO","5","")))))</f>
        <v>1</v>
      </c>
      <c r="X138" s="288" t="s">
        <v>18</v>
      </c>
      <c r="Y138" s="201" t="str">
        <f>IF($U138="IMPACTO",$T138,$I138)</f>
        <v>5</v>
      </c>
      <c r="Z138" s="276">
        <f>+W138*Y138</f>
        <v>5</v>
      </c>
      <c r="AA138" s="279" t="s">
        <v>337</v>
      </c>
      <c r="AB138" s="280" t="s">
        <v>338</v>
      </c>
      <c r="AC138" s="279" t="s">
        <v>339</v>
      </c>
      <c r="AD138" s="279" t="s">
        <v>340</v>
      </c>
      <c r="AE138" s="281" t="s">
        <v>429</v>
      </c>
      <c r="AF138" s="292" t="s">
        <v>341</v>
      </c>
      <c r="AG138" s="293" t="s">
        <v>342</v>
      </c>
      <c r="AH138" s="292" t="s">
        <v>343</v>
      </c>
    </row>
    <row r="139" spans="1:34" ht="21" customHeight="1" x14ac:dyDescent="0.25">
      <c r="A139" s="555"/>
      <c r="B139" s="124"/>
      <c r="C139" s="220"/>
      <c r="D139" s="218"/>
      <c r="E139" s="220"/>
      <c r="F139" s="186"/>
      <c r="G139" s="280"/>
      <c r="H139" s="190"/>
      <c r="I139" s="172"/>
      <c r="J139" s="228"/>
      <c r="K139" s="290"/>
      <c r="L139" s="114" t="s">
        <v>7</v>
      </c>
      <c r="M139" s="84" t="s">
        <v>11</v>
      </c>
      <c r="N139" s="2">
        <f>IF(M139="SÍ",5,"0")</f>
        <v>5</v>
      </c>
      <c r="O139" s="172"/>
      <c r="P139" s="174"/>
      <c r="Q139" s="174"/>
      <c r="R139" s="176"/>
      <c r="S139" s="174"/>
      <c r="T139" s="176"/>
      <c r="U139" s="198"/>
      <c r="V139" s="186"/>
      <c r="W139" s="280"/>
      <c r="X139" s="288"/>
      <c r="Y139" s="201"/>
      <c r="Z139" s="277"/>
      <c r="AA139" s="279"/>
      <c r="AB139" s="280"/>
      <c r="AC139" s="280"/>
      <c r="AD139" s="280"/>
      <c r="AE139" s="282"/>
      <c r="AF139" s="292"/>
      <c r="AG139" s="293"/>
      <c r="AH139" s="292"/>
    </row>
    <row r="140" spans="1:34" ht="21" customHeight="1" x14ac:dyDescent="0.25">
      <c r="A140" s="555"/>
      <c r="B140" s="124"/>
      <c r="C140" s="220"/>
      <c r="D140" s="218"/>
      <c r="E140" s="220"/>
      <c r="F140" s="186"/>
      <c r="G140" s="280"/>
      <c r="H140" s="190"/>
      <c r="I140" s="172"/>
      <c r="J140" s="217" t="str">
        <f>IF(AND($Z138&gt;=5,$Z138&lt;=10),"BAJA",IF(AND($Z138&gt;=15,$Z138&lt;=25),"MODERADA",IF(AND($Z138&gt;=30,$Z138&lt;=50),"ALTA",IF(AND($Z138&gt;=60,$Z138&lt;=100),"EXTREMA",""))))</f>
        <v>BAJA</v>
      </c>
      <c r="K140" s="290"/>
      <c r="L140" s="115" t="s">
        <v>3</v>
      </c>
      <c r="M140" s="84" t="s">
        <v>12</v>
      </c>
      <c r="N140" s="2" t="str">
        <f>IF(M140="SÍ",15,"0")</f>
        <v>0</v>
      </c>
      <c r="O140" s="172"/>
      <c r="P140" s="174"/>
      <c r="Q140" s="174"/>
      <c r="R140" s="176"/>
      <c r="S140" s="174"/>
      <c r="T140" s="176"/>
      <c r="U140" s="198"/>
      <c r="V140" s="186"/>
      <c r="W140" s="280"/>
      <c r="X140" s="288"/>
      <c r="Y140" s="201"/>
      <c r="Z140" s="130" t="str">
        <f>IF(AND(Z138&gt;=5,Z138&lt;=10),"BAJA",IF(AND(Z138&gt;=15,Z138&lt;=25),"MODERADA",IF(AND(Z138&gt;=30,Z138&lt;=50),"ALTA",IF(AND(Z138&gt;=60,Z138&lt;=100),"EXTREMA",""))))</f>
        <v>BAJA</v>
      </c>
      <c r="AA140" s="279"/>
      <c r="AB140" s="280"/>
      <c r="AC140" s="280"/>
      <c r="AD140" s="280"/>
      <c r="AE140" s="282"/>
      <c r="AF140" s="292"/>
      <c r="AG140" s="293"/>
      <c r="AH140" s="292"/>
    </row>
    <row r="141" spans="1:34" ht="21" customHeight="1" x14ac:dyDescent="0.25">
      <c r="A141" s="555"/>
      <c r="B141" s="124"/>
      <c r="C141" s="220"/>
      <c r="D141" s="218"/>
      <c r="E141" s="220"/>
      <c r="F141" s="186"/>
      <c r="G141" s="280"/>
      <c r="H141" s="190"/>
      <c r="I141" s="172"/>
      <c r="J141" s="217"/>
      <c r="K141" s="290"/>
      <c r="L141" s="115" t="s">
        <v>4</v>
      </c>
      <c r="M141" s="84" t="s">
        <v>11</v>
      </c>
      <c r="N141" s="2">
        <f>IF(M141="SÍ",10,"0")</f>
        <v>10</v>
      </c>
      <c r="O141" s="172"/>
      <c r="P141" s="174"/>
      <c r="Q141" s="174"/>
      <c r="R141" s="176"/>
      <c r="S141" s="174"/>
      <c r="T141" s="176"/>
      <c r="U141" s="198"/>
      <c r="V141" s="186"/>
      <c r="W141" s="280"/>
      <c r="X141" s="288"/>
      <c r="Y141" s="201"/>
      <c r="Z141" s="294"/>
      <c r="AA141" s="279"/>
      <c r="AB141" s="280"/>
      <c r="AC141" s="280"/>
      <c r="AD141" s="280"/>
      <c r="AE141" s="282"/>
      <c r="AF141" s="292"/>
      <c r="AG141" s="293"/>
      <c r="AH141" s="292"/>
    </row>
    <row r="142" spans="1:34" ht="21" customHeight="1" x14ac:dyDescent="0.25">
      <c r="A142" s="555"/>
      <c r="B142" s="124"/>
      <c r="C142" s="220"/>
      <c r="D142" s="218"/>
      <c r="E142" s="220"/>
      <c r="F142" s="186"/>
      <c r="G142" s="280"/>
      <c r="H142" s="190"/>
      <c r="I142" s="172"/>
      <c r="J142" s="217"/>
      <c r="K142" s="290"/>
      <c r="L142" s="114" t="s">
        <v>32</v>
      </c>
      <c r="M142" s="84" t="s">
        <v>11</v>
      </c>
      <c r="N142" s="2">
        <f>IF(M142="SÍ",15,"0")</f>
        <v>15</v>
      </c>
      <c r="O142" s="172"/>
      <c r="P142" s="174"/>
      <c r="Q142" s="174"/>
      <c r="R142" s="176"/>
      <c r="S142" s="174"/>
      <c r="T142" s="176"/>
      <c r="U142" s="198"/>
      <c r="V142" s="186"/>
      <c r="W142" s="280"/>
      <c r="X142" s="288"/>
      <c r="Y142" s="201"/>
      <c r="Z142" s="294"/>
      <c r="AA142" s="279"/>
      <c r="AB142" s="280"/>
      <c r="AC142" s="280"/>
      <c r="AD142" s="280"/>
      <c r="AE142" s="282"/>
      <c r="AF142" s="292"/>
      <c r="AG142" s="293"/>
      <c r="AH142" s="292"/>
    </row>
    <row r="143" spans="1:34" ht="21" customHeight="1" x14ac:dyDescent="0.25">
      <c r="A143" s="555"/>
      <c r="B143" s="124"/>
      <c r="C143" s="220"/>
      <c r="D143" s="218"/>
      <c r="E143" s="220"/>
      <c r="F143" s="186"/>
      <c r="G143" s="280"/>
      <c r="H143" s="190"/>
      <c r="I143" s="172"/>
      <c r="J143" s="217"/>
      <c r="K143" s="290"/>
      <c r="L143" s="114" t="s">
        <v>5</v>
      </c>
      <c r="M143" s="84" t="s">
        <v>11</v>
      </c>
      <c r="N143" s="2">
        <f>IF(M143="SÍ",10,"0")</f>
        <v>10</v>
      </c>
      <c r="O143" s="172"/>
      <c r="P143" s="174"/>
      <c r="Q143" s="174"/>
      <c r="R143" s="176"/>
      <c r="S143" s="174"/>
      <c r="T143" s="176"/>
      <c r="U143" s="198"/>
      <c r="V143" s="186"/>
      <c r="W143" s="280"/>
      <c r="X143" s="288"/>
      <c r="Y143" s="201"/>
      <c r="Z143" s="294"/>
      <c r="AA143" s="279"/>
      <c r="AB143" s="280"/>
      <c r="AC143" s="280"/>
      <c r="AD143" s="280"/>
      <c r="AE143" s="282"/>
      <c r="AF143" s="292"/>
      <c r="AG143" s="293"/>
      <c r="AH143" s="292"/>
    </row>
    <row r="144" spans="1:34" ht="21" customHeight="1" x14ac:dyDescent="0.25">
      <c r="A144" s="555"/>
      <c r="B144" s="124"/>
      <c r="C144" s="220"/>
      <c r="D144" s="218"/>
      <c r="E144" s="220"/>
      <c r="F144" s="222"/>
      <c r="G144" s="280"/>
      <c r="H144" s="224"/>
      <c r="I144" s="172"/>
      <c r="J144" s="217"/>
      <c r="K144" s="290"/>
      <c r="L144" s="114" t="s">
        <v>31</v>
      </c>
      <c r="M144" s="84" t="s">
        <v>11</v>
      </c>
      <c r="N144" s="2">
        <f>IF(M144="SÍ",30,"0")</f>
        <v>30</v>
      </c>
      <c r="O144" s="172"/>
      <c r="P144" s="174"/>
      <c r="Q144" s="174"/>
      <c r="R144" s="176"/>
      <c r="S144" s="174"/>
      <c r="T144" s="176"/>
      <c r="U144" s="291"/>
      <c r="V144" s="222"/>
      <c r="W144" s="280"/>
      <c r="X144" s="288"/>
      <c r="Y144" s="201"/>
      <c r="Z144" s="295"/>
      <c r="AA144" s="279"/>
      <c r="AB144" s="280"/>
      <c r="AC144" s="280"/>
      <c r="AD144" s="280"/>
      <c r="AE144" s="282"/>
      <c r="AF144" s="292"/>
      <c r="AG144" s="293"/>
      <c r="AH144" s="292"/>
    </row>
    <row r="145" spans="1:34" ht="21" customHeight="1" x14ac:dyDescent="0.25">
      <c r="A145" s="555"/>
      <c r="B145" s="124"/>
      <c r="C145" s="218" t="s">
        <v>324</v>
      </c>
      <c r="D145" s="218" t="s">
        <v>325</v>
      </c>
      <c r="E145" s="218" t="s">
        <v>326</v>
      </c>
      <c r="F145" s="186" t="s">
        <v>15</v>
      </c>
      <c r="G145" s="280" t="str">
        <f>IF(F145="(1) RARA VEZ","1", IF(F145="(2) IMPROBABLE","2",IF(F145="(3) POSIBLE","3",IF(F145="(4) PROBABLE","4",IF(F145="(5) CASI SEGURO","5","")))))</f>
        <v>3</v>
      </c>
      <c r="H145" s="190" t="s">
        <v>20</v>
      </c>
      <c r="I145" s="172" t="str">
        <f>IF(H145="(5) MODERADO","5", IF(H145="(10) MAYOR","10",IF(H145="(20) CATASTROFICO","20","")))</f>
        <v>10</v>
      </c>
      <c r="J145" s="148">
        <f>+G145*I145</f>
        <v>30</v>
      </c>
      <c r="K145" s="289" t="s">
        <v>334</v>
      </c>
      <c r="L145" s="114" t="s">
        <v>6</v>
      </c>
      <c r="M145" s="84" t="s">
        <v>11</v>
      </c>
      <c r="N145" s="78">
        <f>IF(M145="SÍ",15,"0")</f>
        <v>15</v>
      </c>
      <c r="O145" s="171">
        <f>SUM(N145:N151)</f>
        <v>85</v>
      </c>
      <c r="P145" s="173">
        <f>IF(AND($O145&gt;=0,$O145&lt;=50),0,IF(AND($O145&gt;50,$O145&lt;=75),1,IF(AND($O145&gt;75,$O145&lt;=100),2,"")))</f>
        <v>2</v>
      </c>
      <c r="Q145" s="173">
        <f>$G145-$P145</f>
        <v>1</v>
      </c>
      <c r="R145" s="175">
        <f>IF($Q145&lt;=0,1,$Q145)</f>
        <v>1</v>
      </c>
      <c r="S145" s="173">
        <f>$I145-$P145</f>
        <v>8</v>
      </c>
      <c r="T145" s="175">
        <f>IF($S145=19,10,IF($S145=18,5,IF($S145=9,5,IF($S145=8,5,I145))))</f>
        <v>5</v>
      </c>
      <c r="U145" s="197" t="s">
        <v>8</v>
      </c>
      <c r="V145" s="186" t="s">
        <v>13</v>
      </c>
      <c r="W145" s="280" t="str">
        <f>IF(V145="(1) RARA VEZ","1", IF(V145="(2) IMPROBABLE","2",IF(V145="(3) POSIBLE","3",IF(V145="(4) PROBABLE","4",IF(V145="(5) CASI SEGURO","5","")))))</f>
        <v>1</v>
      </c>
      <c r="X145" s="190" t="s">
        <v>20</v>
      </c>
      <c r="Y145" s="201" t="str">
        <f>IF($U145="IMPACTO",$T145,$I145)</f>
        <v>10</v>
      </c>
      <c r="Z145" s="148">
        <f>+W145*Y145</f>
        <v>10</v>
      </c>
      <c r="AA145" s="279" t="s">
        <v>344</v>
      </c>
      <c r="AB145" s="280" t="s">
        <v>338</v>
      </c>
      <c r="AC145" s="274" t="s">
        <v>345</v>
      </c>
      <c r="AD145" s="274" t="s">
        <v>346</v>
      </c>
      <c r="AE145" s="281" t="s">
        <v>429</v>
      </c>
      <c r="AF145" s="283" t="s">
        <v>347</v>
      </c>
      <c r="AG145" s="285" t="s">
        <v>348</v>
      </c>
      <c r="AH145" s="292" t="s">
        <v>349</v>
      </c>
    </row>
    <row r="146" spans="1:34" ht="21" customHeight="1" x14ac:dyDescent="0.25">
      <c r="A146" s="555"/>
      <c r="B146" s="124"/>
      <c r="C146" s="220"/>
      <c r="D146" s="218"/>
      <c r="E146" s="220"/>
      <c r="F146" s="186"/>
      <c r="G146" s="280"/>
      <c r="H146" s="190"/>
      <c r="I146" s="172"/>
      <c r="J146" s="148"/>
      <c r="K146" s="290"/>
      <c r="L146" s="114" t="s">
        <v>7</v>
      </c>
      <c r="M146" s="84" t="s">
        <v>11</v>
      </c>
      <c r="N146" s="2">
        <f>IF(M146="SÍ",5,"0")</f>
        <v>5</v>
      </c>
      <c r="O146" s="172"/>
      <c r="P146" s="174"/>
      <c r="Q146" s="174"/>
      <c r="R146" s="176"/>
      <c r="S146" s="174"/>
      <c r="T146" s="176"/>
      <c r="U146" s="198"/>
      <c r="V146" s="186"/>
      <c r="W146" s="280"/>
      <c r="X146" s="190"/>
      <c r="Y146" s="201"/>
      <c r="Z146" s="148"/>
      <c r="AA146" s="279"/>
      <c r="AB146" s="280"/>
      <c r="AC146" s="274"/>
      <c r="AD146" s="274"/>
      <c r="AE146" s="282"/>
      <c r="AF146" s="284"/>
      <c r="AG146" s="286"/>
      <c r="AH146" s="292"/>
    </row>
    <row r="147" spans="1:34" ht="21" customHeight="1" x14ac:dyDescent="0.25">
      <c r="A147" s="555"/>
      <c r="B147" s="124"/>
      <c r="C147" s="220"/>
      <c r="D147" s="218"/>
      <c r="E147" s="220"/>
      <c r="F147" s="186"/>
      <c r="G147" s="280"/>
      <c r="H147" s="190"/>
      <c r="I147" s="172"/>
      <c r="J147" s="128" t="str">
        <f>IF(AND(J145&gt;=5,J145&lt;=10),"BAJA",IF(AND(J145&gt;=15,J145&lt;=25),"MODERADA",IF(AND(J145&gt;=30,J145&lt;=50),"ALTA",IF(AND(J145&gt;=60,J145&lt;=100),"EXTREMA",""))))</f>
        <v>ALTA</v>
      </c>
      <c r="K147" s="290"/>
      <c r="L147" s="115" t="s">
        <v>3</v>
      </c>
      <c r="M147" s="84" t="s">
        <v>12</v>
      </c>
      <c r="N147" s="2" t="str">
        <f>IF(M147="SÍ",15,"0")</f>
        <v>0</v>
      </c>
      <c r="O147" s="172"/>
      <c r="P147" s="174"/>
      <c r="Q147" s="174"/>
      <c r="R147" s="176"/>
      <c r="S147" s="174"/>
      <c r="T147" s="176"/>
      <c r="U147" s="198"/>
      <c r="V147" s="186"/>
      <c r="W147" s="280"/>
      <c r="X147" s="190"/>
      <c r="Y147" s="201"/>
      <c r="Z147" s="128" t="str">
        <f>IF(AND(Z145&gt;=5,Z145&lt;=10),"BAJA",IF(AND(Z145&gt;=15,Z145&lt;=25),"MODERADA",IF(AND(Z145&gt;=30,Z145&lt;=50),"ALTA",IF(AND(Z145&gt;=60,Z145&lt;=100),"EXTREMA",""))))</f>
        <v>BAJA</v>
      </c>
      <c r="AA147" s="279"/>
      <c r="AB147" s="280"/>
      <c r="AC147" s="274"/>
      <c r="AD147" s="274"/>
      <c r="AE147" s="282"/>
      <c r="AF147" s="284"/>
      <c r="AG147" s="286"/>
      <c r="AH147" s="292"/>
    </row>
    <row r="148" spans="1:34" ht="21" customHeight="1" x14ac:dyDescent="0.25">
      <c r="A148" s="555"/>
      <c r="B148" s="124"/>
      <c r="C148" s="220"/>
      <c r="D148" s="218"/>
      <c r="E148" s="220"/>
      <c r="F148" s="186"/>
      <c r="G148" s="280"/>
      <c r="H148" s="190"/>
      <c r="I148" s="172"/>
      <c r="J148" s="128"/>
      <c r="K148" s="290"/>
      <c r="L148" s="115" t="s">
        <v>4</v>
      </c>
      <c r="M148" s="84" t="s">
        <v>11</v>
      </c>
      <c r="N148" s="2">
        <f>IF(M148="SÍ",10,"0")</f>
        <v>10</v>
      </c>
      <c r="O148" s="172"/>
      <c r="P148" s="174"/>
      <c r="Q148" s="174"/>
      <c r="R148" s="176"/>
      <c r="S148" s="174"/>
      <c r="T148" s="176"/>
      <c r="U148" s="198"/>
      <c r="V148" s="186"/>
      <c r="W148" s="280"/>
      <c r="X148" s="190"/>
      <c r="Y148" s="201"/>
      <c r="Z148" s="128"/>
      <c r="AA148" s="279"/>
      <c r="AB148" s="280"/>
      <c r="AC148" s="274"/>
      <c r="AD148" s="274"/>
      <c r="AE148" s="282"/>
      <c r="AF148" s="284"/>
      <c r="AG148" s="286"/>
      <c r="AH148" s="292"/>
    </row>
    <row r="149" spans="1:34" ht="21" customHeight="1" x14ac:dyDescent="0.25">
      <c r="A149" s="555"/>
      <c r="B149" s="124"/>
      <c r="C149" s="220"/>
      <c r="D149" s="218"/>
      <c r="E149" s="220"/>
      <c r="F149" s="186"/>
      <c r="G149" s="280"/>
      <c r="H149" s="190"/>
      <c r="I149" s="172"/>
      <c r="J149" s="128"/>
      <c r="K149" s="290"/>
      <c r="L149" s="114" t="s">
        <v>32</v>
      </c>
      <c r="M149" s="84" t="s">
        <v>11</v>
      </c>
      <c r="N149" s="2">
        <f>IF(M149="SÍ",15,"0")</f>
        <v>15</v>
      </c>
      <c r="O149" s="172"/>
      <c r="P149" s="174"/>
      <c r="Q149" s="174"/>
      <c r="R149" s="176"/>
      <c r="S149" s="174"/>
      <c r="T149" s="176"/>
      <c r="U149" s="198"/>
      <c r="V149" s="186"/>
      <c r="W149" s="280"/>
      <c r="X149" s="190"/>
      <c r="Y149" s="201"/>
      <c r="Z149" s="128"/>
      <c r="AA149" s="279"/>
      <c r="AB149" s="280"/>
      <c r="AC149" s="274"/>
      <c r="AD149" s="274"/>
      <c r="AE149" s="282"/>
      <c r="AF149" s="284"/>
      <c r="AG149" s="286"/>
      <c r="AH149" s="292"/>
    </row>
    <row r="150" spans="1:34" ht="21" customHeight="1" x14ac:dyDescent="0.25">
      <c r="A150" s="555"/>
      <c r="B150" s="124"/>
      <c r="C150" s="220"/>
      <c r="D150" s="218"/>
      <c r="E150" s="220"/>
      <c r="F150" s="186"/>
      <c r="G150" s="280"/>
      <c r="H150" s="190"/>
      <c r="I150" s="172"/>
      <c r="J150" s="128"/>
      <c r="K150" s="290"/>
      <c r="L150" s="114" t="s">
        <v>5</v>
      </c>
      <c r="M150" s="84" t="s">
        <v>11</v>
      </c>
      <c r="N150" s="2">
        <f>IF(M150="SÍ",10,"0")</f>
        <v>10</v>
      </c>
      <c r="O150" s="172"/>
      <c r="P150" s="174"/>
      <c r="Q150" s="174"/>
      <c r="R150" s="176"/>
      <c r="S150" s="174"/>
      <c r="T150" s="176"/>
      <c r="U150" s="198"/>
      <c r="V150" s="186"/>
      <c r="W150" s="280"/>
      <c r="X150" s="190"/>
      <c r="Y150" s="201"/>
      <c r="Z150" s="128"/>
      <c r="AA150" s="279"/>
      <c r="AB150" s="280"/>
      <c r="AC150" s="274"/>
      <c r="AD150" s="274"/>
      <c r="AE150" s="282"/>
      <c r="AF150" s="284"/>
      <c r="AG150" s="286"/>
      <c r="AH150" s="292"/>
    </row>
    <row r="151" spans="1:34" ht="21" customHeight="1" thickBot="1" x14ac:dyDescent="0.3">
      <c r="A151" s="555"/>
      <c r="B151" s="124"/>
      <c r="C151" s="220"/>
      <c r="D151" s="218"/>
      <c r="E151" s="220"/>
      <c r="F151" s="222"/>
      <c r="G151" s="280"/>
      <c r="H151" s="224"/>
      <c r="I151" s="172"/>
      <c r="J151" s="129"/>
      <c r="K151" s="290"/>
      <c r="L151" s="114" t="s">
        <v>31</v>
      </c>
      <c r="M151" s="84" t="s">
        <v>11</v>
      </c>
      <c r="N151" s="2">
        <f>IF(M151="SÍ",30,"0")</f>
        <v>30</v>
      </c>
      <c r="O151" s="172"/>
      <c r="P151" s="174"/>
      <c r="Q151" s="174"/>
      <c r="R151" s="176"/>
      <c r="S151" s="174"/>
      <c r="T151" s="176"/>
      <c r="U151" s="291"/>
      <c r="V151" s="222"/>
      <c r="W151" s="280"/>
      <c r="X151" s="224"/>
      <c r="Y151" s="201"/>
      <c r="Z151" s="130"/>
      <c r="AA151" s="279"/>
      <c r="AB151" s="280"/>
      <c r="AC151" s="274"/>
      <c r="AD151" s="274"/>
      <c r="AE151" s="282"/>
      <c r="AF151" s="284"/>
      <c r="AG151" s="286"/>
      <c r="AH151" s="292"/>
    </row>
    <row r="152" spans="1:34" ht="21" customHeight="1" x14ac:dyDescent="0.25">
      <c r="A152" s="555"/>
      <c r="B152" s="124"/>
      <c r="C152" s="218" t="s">
        <v>327</v>
      </c>
      <c r="D152" s="218" t="s">
        <v>328</v>
      </c>
      <c r="E152" s="218" t="s">
        <v>329</v>
      </c>
      <c r="F152" s="186" t="s">
        <v>14</v>
      </c>
      <c r="G152" s="280" t="str">
        <f>IF(F152="(1) RARA VEZ","1", IF(F152="(2) IMPROBABLE","2",IF(F152="(3) POSIBLE","3",IF(F152="(4) PROBABLE","4",IF(F152="(5) CASI SEGURO","5","")))))</f>
        <v>2</v>
      </c>
      <c r="H152" s="190" t="s">
        <v>18</v>
      </c>
      <c r="I152" s="172" t="str">
        <f>IF(H152="(5) MODERADO","5", IF(H152="(10) MAYOR","10",IF(H152="(20) CATASTROFICO","20","")))</f>
        <v>5</v>
      </c>
      <c r="J152" s="148">
        <f>+G152*I152</f>
        <v>10</v>
      </c>
      <c r="K152" s="289" t="s">
        <v>335</v>
      </c>
      <c r="L152" s="114" t="s">
        <v>6</v>
      </c>
      <c r="M152" s="84" t="s">
        <v>11</v>
      </c>
      <c r="N152" s="78">
        <f>IF(M152="SÍ",15,"0")</f>
        <v>15</v>
      </c>
      <c r="O152" s="171">
        <f>SUM(N152:N158)</f>
        <v>85</v>
      </c>
      <c r="P152" s="173">
        <f>IF(AND($O152&gt;=0,$O152&lt;=50),0,IF(AND($O152&gt;50,$O152&lt;=75),1,IF(AND($O152&gt;75,$O152&lt;=100),2,"")))</f>
        <v>2</v>
      </c>
      <c r="Q152" s="173">
        <f>$G152-$P152</f>
        <v>0</v>
      </c>
      <c r="R152" s="175">
        <f>IF($Q152&lt;=0,1,$Q152)</f>
        <v>1</v>
      </c>
      <c r="S152" s="173">
        <f>$I152-$P152</f>
        <v>3</v>
      </c>
      <c r="T152" s="175" t="str">
        <f>IF($S152=19,10,IF($S152=18,5,IF($S152=9,5,IF($S152=8,5,I152))))</f>
        <v>5</v>
      </c>
      <c r="U152" s="197" t="s">
        <v>8</v>
      </c>
      <c r="V152" s="186" t="s">
        <v>13</v>
      </c>
      <c r="W152" s="280" t="str">
        <f>IF(V152="(1) RARA VEZ","1", IF(V152="(2) IMPROBABLE","2",IF(V152="(3) POSIBLE","3",IF(V152="(4) PROBABLE","4",IF(V152="(5) CASI SEGURO","5","")))))</f>
        <v>1</v>
      </c>
      <c r="X152" s="190" t="s">
        <v>18</v>
      </c>
      <c r="Y152" s="201" t="str">
        <f>IF($U152="IMPACTO",$T152,$I152)</f>
        <v>5</v>
      </c>
      <c r="Z152" s="148">
        <f>+W152*Y152</f>
        <v>5</v>
      </c>
      <c r="AA152" s="279" t="s">
        <v>350</v>
      </c>
      <c r="AB152" s="280" t="s">
        <v>338</v>
      </c>
      <c r="AC152" s="274" t="s">
        <v>351</v>
      </c>
      <c r="AD152" s="274" t="s">
        <v>352</v>
      </c>
      <c r="AE152" s="281" t="s">
        <v>429</v>
      </c>
      <c r="AF152" s="292" t="s">
        <v>341</v>
      </c>
      <c r="AG152" s="293" t="s">
        <v>342</v>
      </c>
      <c r="AH152" s="279" t="s">
        <v>353</v>
      </c>
    </row>
    <row r="153" spans="1:34" ht="21" customHeight="1" x14ac:dyDescent="0.25">
      <c r="A153" s="555"/>
      <c r="B153" s="124"/>
      <c r="C153" s="220"/>
      <c r="D153" s="218"/>
      <c r="E153" s="220"/>
      <c r="F153" s="186"/>
      <c r="G153" s="280"/>
      <c r="H153" s="190"/>
      <c r="I153" s="172"/>
      <c r="J153" s="148"/>
      <c r="K153" s="290"/>
      <c r="L153" s="114" t="s">
        <v>7</v>
      </c>
      <c r="M153" s="84" t="s">
        <v>11</v>
      </c>
      <c r="N153" s="2">
        <f>IF(M153="SÍ",5,"0")</f>
        <v>5</v>
      </c>
      <c r="O153" s="172"/>
      <c r="P153" s="174"/>
      <c r="Q153" s="174"/>
      <c r="R153" s="176"/>
      <c r="S153" s="174"/>
      <c r="T153" s="176"/>
      <c r="U153" s="198"/>
      <c r="V153" s="186"/>
      <c r="W153" s="280"/>
      <c r="X153" s="190"/>
      <c r="Y153" s="201"/>
      <c r="Z153" s="148"/>
      <c r="AA153" s="279"/>
      <c r="AB153" s="280"/>
      <c r="AC153" s="274"/>
      <c r="AD153" s="274"/>
      <c r="AE153" s="282"/>
      <c r="AF153" s="292"/>
      <c r="AG153" s="293"/>
      <c r="AH153" s="279"/>
    </row>
    <row r="154" spans="1:34" ht="21" customHeight="1" x14ac:dyDescent="0.25">
      <c r="A154" s="555"/>
      <c r="B154" s="124"/>
      <c r="C154" s="220"/>
      <c r="D154" s="218"/>
      <c r="E154" s="220"/>
      <c r="F154" s="186"/>
      <c r="G154" s="280"/>
      <c r="H154" s="190"/>
      <c r="I154" s="172"/>
      <c r="J154" s="128" t="str">
        <f>IF(AND(J152&gt;=5,J152&lt;=10),"BAJA",IF(AND(J152&gt;=15,J152&lt;=25),"MODERADA",IF(AND(J152&gt;=30,J152&lt;=50),"ALTA",IF(AND(J152&gt;=60,J152&lt;=100),"EXTREMA",""))))</f>
        <v>BAJA</v>
      </c>
      <c r="K154" s="290"/>
      <c r="L154" s="115" t="s">
        <v>3</v>
      </c>
      <c r="M154" s="84" t="s">
        <v>12</v>
      </c>
      <c r="N154" s="2" t="str">
        <f>IF(M154="SÍ",15,"0")</f>
        <v>0</v>
      </c>
      <c r="O154" s="172"/>
      <c r="P154" s="174"/>
      <c r="Q154" s="174"/>
      <c r="R154" s="176"/>
      <c r="S154" s="174"/>
      <c r="T154" s="176"/>
      <c r="U154" s="198"/>
      <c r="V154" s="186"/>
      <c r="W154" s="280"/>
      <c r="X154" s="190"/>
      <c r="Y154" s="201"/>
      <c r="Z154" s="128" t="str">
        <f>IF(AND(Z152&gt;=5,Z152&lt;=10),"BAJA",IF(AND(Z152&gt;=15,Z152&lt;=25),"MODERADA",IF(AND(Z152&gt;=30,Z152&lt;=50),"ALTA",IF(AND(Z152&gt;=60,Z152&lt;=100),"EXTREMA",""))))</f>
        <v>BAJA</v>
      </c>
      <c r="AA154" s="279"/>
      <c r="AB154" s="280"/>
      <c r="AC154" s="274"/>
      <c r="AD154" s="274"/>
      <c r="AE154" s="282"/>
      <c r="AF154" s="292"/>
      <c r="AG154" s="293"/>
      <c r="AH154" s="279"/>
    </row>
    <row r="155" spans="1:34" ht="21" customHeight="1" x14ac:dyDescent="0.25">
      <c r="A155" s="555"/>
      <c r="B155" s="124"/>
      <c r="C155" s="220"/>
      <c r="D155" s="218"/>
      <c r="E155" s="220"/>
      <c r="F155" s="186"/>
      <c r="G155" s="280"/>
      <c r="H155" s="190"/>
      <c r="I155" s="172"/>
      <c r="J155" s="128"/>
      <c r="K155" s="290"/>
      <c r="L155" s="115" t="s">
        <v>4</v>
      </c>
      <c r="M155" s="84" t="s">
        <v>11</v>
      </c>
      <c r="N155" s="2">
        <f>IF(M155="SÍ",10,"0")</f>
        <v>10</v>
      </c>
      <c r="O155" s="172"/>
      <c r="P155" s="174"/>
      <c r="Q155" s="174"/>
      <c r="R155" s="176"/>
      <c r="S155" s="174"/>
      <c r="T155" s="176"/>
      <c r="U155" s="198"/>
      <c r="V155" s="186"/>
      <c r="W155" s="280"/>
      <c r="X155" s="190"/>
      <c r="Y155" s="201"/>
      <c r="Z155" s="128"/>
      <c r="AA155" s="279"/>
      <c r="AB155" s="280"/>
      <c r="AC155" s="274"/>
      <c r="AD155" s="274"/>
      <c r="AE155" s="282"/>
      <c r="AF155" s="292"/>
      <c r="AG155" s="293"/>
      <c r="AH155" s="279"/>
    </row>
    <row r="156" spans="1:34" ht="21" customHeight="1" x14ac:dyDescent="0.25">
      <c r="A156" s="555"/>
      <c r="B156" s="124"/>
      <c r="C156" s="220"/>
      <c r="D156" s="218"/>
      <c r="E156" s="220"/>
      <c r="F156" s="186"/>
      <c r="G156" s="280"/>
      <c r="H156" s="190"/>
      <c r="I156" s="172"/>
      <c r="J156" s="128"/>
      <c r="K156" s="290"/>
      <c r="L156" s="114" t="s">
        <v>32</v>
      </c>
      <c r="M156" s="84" t="s">
        <v>11</v>
      </c>
      <c r="N156" s="2">
        <f>IF(M156="SÍ",15,"0")</f>
        <v>15</v>
      </c>
      <c r="O156" s="172"/>
      <c r="P156" s="174"/>
      <c r="Q156" s="174"/>
      <c r="R156" s="176"/>
      <c r="S156" s="174"/>
      <c r="T156" s="176"/>
      <c r="U156" s="198"/>
      <c r="V156" s="186"/>
      <c r="W156" s="280"/>
      <c r="X156" s="190"/>
      <c r="Y156" s="201"/>
      <c r="Z156" s="128"/>
      <c r="AA156" s="279"/>
      <c r="AB156" s="280"/>
      <c r="AC156" s="274"/>
      <c r="AD156" s="274"/>
      <c r="AE156" s="282"/>
      <c r="AF156" s="292"/>
      <c r="AG156" s="293"/>
      <c r="AH156" s="279"/>
    </row>
    <row r="157" spans="1:34" ht="21" customHeight="1" x14ac:dyDescent="0.25">
      <c r="A157" s="555"/>
      <c r="B157" s="124"/>
      <c r="C157" s="220"/>
      <c r="D157" s="218"/>
      <c r="E157" s="220"/>
      <c r="F157" s="186"/>
      <c r="G157" s="280"/>
      <c r="H157" s="190"/>
      <c r="I157" s="172"/>
      <c r="J157" s="128"/>
      <c r="K157" s="290"/>
      <c r="L157" s="114" t="s">
        <v>5</v>
      </c>
      <c r="M157" s="84" t="s">
        <v>11</v>
      </c>
      <c r="N157" s="2">
        <f>IF(M157="SÍ",10,"0")</f>
        <v>10</v>
      </c>
      <c r="O157" s="172"/>
      <c r="P157" s="174"/>
      <c r="Q157" s="174"/>
      <c r="R157" s="176"/>
      <c r="S157" s="174"/>
      <c r="T157" s="176"/>
      <c r="U157" s="198"/>
      <c r="V157" s="186"/>
      <c r="W157" s="280"/>
      <c r="X157" s="190"/>
      <c r="Y157" s="201"/>
      <c r="Z157" s="128"/>
      <c r="AA157" s="279"/>
      <c r="AB157" s="280"/>
      <c r="AC157" s="274"/>
      <c r="AD157" s="274"/>
      <c r="AE157" s="282"/>
      <c r="AF157" s="292"/>
      <c r="AG157" s="293"/>
      <c r="AH157" s="279"/>
    </row>
    <row r="158" spans="1:34" ht="21" customHeight="1" thickBot="1" x14ac:dyDescent="0.3">
      <c r="A158" s="555"/>
      <c r="B158" s="124"/>
      <c r="C158" s="220"/>
      <c r="D158" s="218"/>
      <c r="E158" s="220"/>
      <c r="F158" s="222"/>
      <c r="G158" s="280"/>
      <c r="H158" s="224"/>
      <c r="I158" s="192"/>
      <c r="J158" s="130"/>
      <c r="K158" s="290"/>
      <c r="L158" s="114" t="s">
        <v>31</v>
      </c>
      <c r="M158" s="84" t="s">
        <v>11</v>
      </c>
      <c r="N158" s="68">
        <f>IF(M158="SÍ",30,"0")</f>
        <v>30</v>
      </c>
      <c r="O158" s="192"/>
      <c r="P158" s="195"/>
      <c r="Q158" s="195"/>
      <c r="R158" s="196"/>
      <c r="S158" s="195"/>
      <c r="T158" s="196"/>
      <c r="U158" s="291"/>
      <c r="V158" s="222"/>
      <c r="W158" s="280"/>
      <c r="X158" s="224"/>
      <c r="Y158" s="202"/>
      <c r="Z158" s="130"/>
      <c r="AA158" s="279"/>
      <c r="AB158" s="280"/>
      <c r="AC158" s="274"/>
      <c r="AD158" s="274"/>
      <c r="AE158" s="282"/>
      <c r="AF158" s="292"/>
      <c r="AG158" s="293"/>
      <c r="AH158" s="279"/>
    </row>
    <row r="159" spans="1:34" ht="21" customHeight="1" x14ac:dyDescent="0.25">
      <c r="A159" s="555"/>
      <c r="B159" s="124"/>
      <c r="C159" s="218" t="s">
        <v>330</v>
      </c>
      <c r="D159" s="218" t="s">
        <v>331</v>
      </c>
      <c r="E159" s="218" t="s">
        <v>332</v>
      </c>
      <c r="F159" s="287" t="s">
        <v>15</v>
      </c>
      <c r="G159" s="280" t="str">
        <f>IF(F159="(1) RARA VEZ","1", IF(F159="(2) IMPROBABLE","2",IF(F159="(3) POSIBLE","3",IF(F159="(4) PROBABLE","4",IF(F159="(5) CASI SEGURO","5","")))))</f>
        <v>3</v>
      </c>
      <c r="H159" s="288" t="s">
        <v>18</v>
      </c>
      <c r="I159" s="172" t="str">
        <f>IF(H159="(5) MODERADO","5", IF(H159="(10) MAYOR","10",IF(H159="(20) CATASTROFICO","20","")))</f>
        <v>5</v>
      </c>
      <c r="J159" s="227">
        <f>+G159*I159</f>
        <v>15</v>
      </c>
      <c r="K159" s="289" t="s">
        <v>336</v>
      </c>
      <c r="L159" s="114" t="s">
        <v>6</v>
      </c>
      <c r="M159" s="84" t="s">
        <v>11</v>
      </c>
      <c r="N159" s="78">
        <f>IF(M159="SÍ",15,"0")</f>
        <v>15</v>
      </c>
      <c r="O159" s="171">
        <f>SUM(N159:N165)</f>
        <v>20</v>
      </c>
      <c r="P159" s="173">
        <f>IF(AND($O159&gt;=0,$O159&lt;=50),0,IF(AND($O159&gt;50,$O159&lt;=75),1,IF(AND($O159&gt;75,$O159&lt;=100),2,"")))</f>
        <v>0</v>
      </c>
      <c r="Q159" s="173">
        <f>$G159-$P159</f>
        <v>3</v>
      </c>
      <c r="R159" s="175">
        <f>IF($Q159&lt;=0,1,$Q159)</f>
        <v>3</v>
      </c>
      <c r="S159" s="173">
        <f>$I159-$P159</f>
        <v>5</v>
      </c>
      <c r="T159" s="175" t="str">
        <f>IF($S159=19,10,IF($S159=18,5,IF($S159=9,5,IF($S159=8,5,I159))))</f>
        <v>5</v>
      </c>
      <c r="U159" s="197" t="s">
        <v>8</v>
      </c>
      <c r="V159" s="186" t="s">
        <v>15</v>
      </c>
      <c r="W159" s="280" t="str">
        <f>IF(V159="(1) RARA VEZ","1", IF(V159="(2) IMPROBABLE","2",IF(V159="(3) POSIBLE","3",IF(V159="(4) PROBABLE","4",IF(V159="(5) CASI SEGURO","5","")))))</f>
        <v>3</v>
      </c>
      <c r="X159" s="190" t="s">
        <v>18</v>
      </c>
      <c r="Y159" s="201" t="str">
        <f>IF($U159="IMPACTO",$T159,$I159)</f>
        <v>5</v>
      </c>
      <c r="Z159" s="246">
        <f>+W159*Y159</f>
        <v>15</v>
      </c>
      <c r="AA159" s="279" t="s">
        <v>354</v>
      </c>
      <c r="AB159" s="280" t="s">
        <v>338</v>
      </c>
      <c r="AC159" s="274" t="s">
        <v>355</v>
      </c>
      <c r="AD159" s="274" t="s">
        <v>346</v>
      </c>
      <c r="AE159" s="281" t="s">
        <v>429</v>
      </c>
      <c r="AF159" s="283" t="s">
        <v>356</v>
      </c>
      <c r="AG159" s="285" t="s">
        <v>357</v>
      </c>
      <c r="AH159" s="279" t="s">
        <v>358</v>
      </c>
    </row>
    <row r="160" spans="1:34" ht="21" customHeight="1" x14ac:dyDescent="0.25">
      <c r="A160" s="555"/>
      <c r="B160" s="124"/>
      <c r="C160" s="220"/>
      <c r="D160" s="218"/>
      <c r="E160" s="220"/>
      <c r="F160" s="287"/>
      <c r="G160" s="280"/>
      <c r="H160" s="288"/>
      <c r="I160" s="172"/>
      <c r="J160" s="228"/>
      <c r="K160" s="290"/>
      <c r="L160" s="114" t="s">
        <v>7</v>
      </c>
      <c r="M160" s="84" t="s">
        <v>11</v>
      </c>
      <c r="N160" s="2">
        <f>IF(M160="SÍ",5,"0")</f>
        <v>5</v>
      </c>
      <c r="O160" s="172"/>
      <c r="P160" s="174"/>
      <c r="Q160" s="174"/>
      <c r="R160" s="176"/>
      <c r="S160" s="174"/>
      <c r="T160" s="176"/>
      <c r="U160" s="198"/>
      <c r="V160" s="186"/>
      <c r="W160" s="280"/>
      <c r="X160" s="190"/>
      <c r="Y160" s="201"/>
      <c r="Z160" s="227"/>
      <c r="AA160" s="279"/>
      <c r="AB160" s="280"/>
      <c r="AC160" s="274"/>
      <c r="AD160" s="274"/>
      <c r="AE160" s="282"/>
      <c r="AF160" s="284"/>
      <c r="AG160" s="286"/>
      <c r="AH160" s="279"/>
    </row>
    <row r="161" spans="1:34" ht="21" customHeight="1" x14ac:dyDescent="0.25">
      <c r="A161" s="555"/>
      <c r="B161" s="124"/>
      <c r="C161" s="220"/>
      <c r="D161" s="218"/>
      <c r="E161" s="220"/>
      <c r="F161" s="287"/>
      <c r="G161" s="280"/>
      <c r="H161" s="288"/>
      <c r="I161" s="172"/>
      <c r="J161" s="217" t="str">
        <f>IF(AND($Z159&gt;=5,$Z159&lt;=10),"BAJA",IF(AND($Z159&gt;=15,$Z159&lt;=25),"MODERADA",IF(AND($Z159&gt;=30,$Z159&lt;=50),"ALTA",IF(AND($Z159&gt;=60,$Z159&lt;=100),"EXTREMA",""))))</f>
        <v>MODERADA</v>
      </c>
      <c r="K161" s="290"/>
      <c r="L161" s="115" t="s">
        <v>3</v>
      </c>
      <c r="M161" s="84" t="s">
        <v>12</v>
      </c>
      <c r="N161" s="2" t="str">
        <f>IF(M161="SÍ",15,"0")</f>
        <v>0</v>
      </c>
      <c r="O161" s="172"/>
      <c r="P161" s="174"/>
      <c r="Q161" s="174"/>
      <c r="R161" s="176"/>
      <c r="S161" s="174"/>
      <c r="T161" s="176"/>
      <c r="U161" s="198"/>
      <c r="V161" s="186"/>
      <c r="W161" s="280"/>
      <c r="X161" s="190"/>
      <c r="Y161" s="201"/>
      <c r="Z161" s="214" t="str">
        <f>IF(AND($Z159&gt;=5,$Z159&lt;=10),"BAJA",IF(AND($Z159&gt;=15,$Z159&lt;=25),"MODERADA",IF(AND($Z159&gt;=30,$Z159&lt;=50),"ALTA",IF(AND($Z159&gt;=60,$Z159&lt;=100),"EXTREMA",""))))</f>
        <v>MODERADA</v>
      </c>
      <c r="AA161" s="279"/>
      <c r="AB161" s="280"/>
      <c r="AC161" s="274"/>
      <c r="AD161" s="274"/>
      <c r="AE161" s="282"/>
      <c r="AF161" s="284"/>
      <c r="AG161" s="286"/>
      <c r="AH161" s="279"/>
    </row>
    <row r="162" spans="1:34" ht="21" customHeight="1" x14ac:dyDescent="0.25">
      <c r="A162" s="555"/>
      <c r="B162" s="124"/>
      <c r="C162" s="220"/>
      <c r="D162" s="218"/>
      <c r="E162" s="220"/>
      <c r="F162" s="287"/>
      <c r="G162" s="280"/>
      <c r="H162" s="288"/>
      <c r="I162" s="172"/>
      <c r="J162" s="217"/>
      <c r="K162" s="290"/>
      <c r="L162" s="115" t="s">
        <v>4</v>
      </c>
      <c r="M162" s="84" t="s">
        <v>12</v>
      </c>
      <c r="N162" s="2" t="str">
        <f>IF(M162="SÍ",10,"0")</f>
        <v>0</v>
      </c>
      <c r="O162" s="172"/>
      <c r="P162" s="174"/>
      <c r="Q162" s="174"/>
      <c r="R162" s="176"/>
      <c r="S162" s="174"/>
      <c r="T162" s="176"/>
      <c r="U162" s="198"/>
      <c r="V162" s="186"/>
      <c r="W162" s="280"/>
      <c r="X162" s="190"/>
      <c r="Y162" s="201"/>
      <c r="Z162" s="215"/>
      <c r="AA162" s="279"/>
      <c r="AB162" s="280"/>
      <c r="AC162" s="274"/>
      <c r="AD162" s="274"/>
      <c r="AE162" s="282"/>
      <c r="AF162" s="284"/>
      <c r="AG162" s="286"/>
      <c r="AH162" s="279"/>
    </row>
    <row r="163" spans="1:34" ht="21" customHeight="1" x14ac:dyDescent="0.25">
      <c r="A163" s="555"/>
      <c r="B163" s="124"/>
      <c r="C163" s="220"/>
      <c r="D163" s="218"/>
      <c r="E163" s="220"/>
      <c r="F163" s="287"/>
      <c r="G163" s="280"/>
      <c r="H163" s="288"/>
      <c r="I163" s="172"/>
      <c r="J163" s="217"/>
      <c r="K163" s="290"/>
      <c r="L163" s="114" t="s">
        <v>32</v>
      </c>
      <c r="M163" s="84" t="s">
        <v>12</v>
      </c>
      <c r="N163" s="2" t="str">
        <f>IF(M163="SÍ",15,"0")</f>
        <v>0</v>
      </c>
      <c r="O163" s="172"/>
      <c r="P163" s="174"/>
      <c r="Q163" s="174"/>
      <c r="R163" s="176"/>
      <c r="S163" s="174"/>
      <c r="T163" s="176"/>
      <c r="U163" s="198"/>
      <c r="V163" s="186"/>
      <c r="W163" s="280"/>
      <c r="X163" s="190"/>
      <c r="Y163" s="201"/>
      <c r="Z163" s="215"/>
      <c r="AA163" s="279"/>
      <c r="AB163" s="280"/>
      <c r="AC163" s="274"/>
      <c r="AD163" s="274"/>
      <c r="AE163" s="282"/>
      <c r="AF163" s="284"/>
      <c r="AG163" s="286"/>
      <c r="AH163" s="279"/>
    </row>
    <row r="164" spans="1:34" ht="21" customHeight="1" x14ac:dyDescent="0.25">
      <c r="A164" s="555"/>
      <c r="B164" s="124"/>
      <c r="C164" s="220"/>
      <c r="D164" s="218"/>
      <c r="E164" s="220"/>
      <c r="F164" s="287"/>
      <c r="G164" s="280"/>
      <c r="H164" s="288"/>
      <c r="I164" s="172"/>
      <c r="J164" s="217"/>
      <c r="K164" s="290"/>
      <c r="L164" s="114" t="s">
        <v>5</v>
      </c>
      <c r="M164" s="84" t="s">
        <v>12</v>
      </c>
      <c r="N164" s="2" t="str">
        <f>IF(M164="SÍ",10,"0")</f>
        <v>0</v>
      </c>
      <c r="O164" s="172"/>
      <c r="P164" s="174"/>
      <c r="Q164" s="174"/>
      <c r="R164" s="176"/>
      <c r="S164" s="174"/>
      <c r="T164" s="176"/>
      <c r="U164" s="198"/>
      <c r="V164" s="186"/>
      <c r="W164" s="280"/>
      <c r="X164" s="190"/>
      <c r="Y164" s="201"/>
      <c r="Z164" s="215"/>
      <c r="AA164" s="279"/>
      <c r="AB164" s="280"/>
      <c r="AC164" s="274"/>
      <c r="AD164" s="274"/>
      <c r="AE164" s="282"/>
      <c r="AF164" s="284"/>
      <c r="AG164" s="286"/>
      <c r="AH164" s="279"/>
    </row>
    <row r="165" spans="1:34" ht="21" customHeight="1" thickBot="1" x14ac:dyDescent="0.3">
      <c r="A165" s="555"/>
      <c r="B165" s="125"/>
      <c r="C165" s="220"/>
      <c r="D165" s="218"/>
      <c r="E165" s="220"/>
      <c r="F165" s="287"/>
      <c r="G165" s="280"/>
      <c r="H165" s="288"/>
      <c r="I165" s="172"/>
      <c r="J165" s="217"/>
      <c r="K165" s="290"/>
      <c r="L165" s="114" t="s">
        <v>31</v>
      </c>
      <c r="M165" s="84" t="s">
        <v>12</v>
      </c>
      <c r="N165" s="2" t="str">
        <f>IF(M165="SÍ",30,"0")</f>
        <v>0</v>
      </c>
      <c r="O165" s="172"/>
      <c r="P165" s="174"/>
      <c r="Q165" s="174"/>
      <c r="R165" s="176"/>
      <c r="S165" s="174"/>
      <c r="T165" s="176"/>
      <c r="U165" s="291"/>
      <c r="V165" s="222"/>
      <c r="W165" s="280"/>
      <c r="X165" s="224"/>
      <c r="Y165" s="201"/>
      <c r="Z165" s="216"/>
      <c r="AA165" s="279"/>
      <c r="AB165" s="280"/>
      <c r="AC165" s="274"/>
      <c r="AD165" s="274"/>
      <c r="AE165" s="282"/>
      <c r="AF165" s="284"/>
      <c r="AG165" s="286"/>
      <c r="AH165" s="279"/>
    </row>
    <row r="166" spans="1:34" ht="21" customHeight="1" x14ac:dyDescent="0.25">
      <c r="A166" s="555"/>
      <c r="B166" s="395" t="s">
        <v>430</v>
      </c>
      <c r="C166" s="273" t="s">
        <v>431</v>
      </c>
      <c r="D166" s="273" t="s">
        <v>432</v>
      </c>
      <c r="E166" s="273" t="s">
        <v>433</v>
      </c>
      <c r="F166" s="186" t="s">
        <v>13</v>
      </c>
      <c r="G166" s="280" t="str">
        <f>IF(F166="(1) RARA VEZ","1", IF(F166="(2) IMPROBABLE","2",IF(F166="(3) POSIBLE","3",IF(F166="(4) PROBABLE","4",IF(F166="(5) CASI SEGURO","5","")))))</f>
        <v>1</v>
      </c>
      <c r="H166" s="190" t="s">
        <v>18</v>
      </c>
      <c r="I166" s="172" t="str">
        <f>IF(H166="(5) MODERADO","5", IF(H166="(10) MAYOR","10",IF(H166="(20) CATASTROFICO","20","")))</f>
        <v>5</v>
      </c>
      <c r="J166" s="276">
        <f>+G166*I166</f>
        <v>5</v>
      </c>
      <c r="K166" s="273" t="s">
        <v>434</v>
      </c>
      <c r="L166" s="116" t="s">
        <v>6</v>
      </c>
      <c r="M166" s="117" t="s">
        <v>11</v>
      </c>
      <c r="N166" s="2"/>
      <c r="O166" s="112"/>
      <c r="P166" s="111"/>
      <c r="Q166" s="111"/>
      <c r="R166" s="110"/>
      <c r="S166" s="111"/>
      <c r="T166" s="110"/>
      <c r="U166" s="197" t="s">
        <v>8</v>
      </c>
      <c r="V166" s="186" t="s">
        <v>13</v>
      </c>
      <c r="W166" s="280" t="str">
        <f>IF(V166="(1) RARA VEZ","1", IF(V166="(2) IMPROBABLE","2",IF(V166="(3) POSIBLE","3",IF(V166="(4) PROBABLE","4",IF(V166="(5) CASI SEGURO","5","")))))</f>
        <v>1</v>
      </c>
      <c r="X166" s="190" t="s">
        <v>18</v>
      </c>
      <c r="Y166" s="201" t="str">
        <f>IF($U166="IMPACTO",$T166,$I166)</f>
        <v>5</v>
      </c>
      <c r="Z166" s="148">
        <f>+W166*Y166</f>
        <v>5</v>
      </c>
      <c r="AA166" s="273" t="s">
        <v>435</v>
      </c>
      <c r="AB166" s="551" t="s">
        <v>436</v>
      </c>
      <c r="AC166" s="273" t="s">
        <v>437</v>
      </c>
      <c r="AD166" s="273" t="s">
        <v>438</v>
      </c>
      <c r="AE166" s="553" t="s">
        <v>429</v>
      </c>
      <c r="AF166" s="550" t="s">
        <v>439</v>
      </c>
      <c r="AG166" s="522" t="s">
        <v>440</v>
      </c>
      <c r="AH166" s="524" t="s">
        <v>441</v>
      </c>
    </row>
    <row r="167" spans="1:34" ht="21" customHeight="1" x14ac:dyDescent="0.25">
      <c r="A167" s="555"/>
      <c r="B167" s="396"/>
      <c r="C167" s="274"/>
      <c r="D167" s="274"/>
      <c r="E167" s="274"/>
      <c r="F167" s="186"/>
      <c r="G167" s="280"/>
      <c r="H167" s="190"/>
      <c r="I167" s="172"/>
      <c r="J167" s="277"/>
      <c r="K167" s="274"/>
      <c r="L167" s="118" t="s">
        <v>7</v>
      </c>
      <c r="M167" s="3" t="s">
        <v>11</v>
      </c>
      <c r="N167" s="2"/>
      <c r="O167" s="112"/>
      <c r="P167" s="111"/>
      <c r="Q167" s="111"/>
      <c r="R167" s="110"/>
      <c r="S167" s="111"/>
      <c r="T167" s="110"/>
      <c r="U167" s="198"/>
      <c r="V167" s="186"/>
      <c r="W167" s="280"/>
      <c r="X167" s="190"/>
      <c r="Y167" s="201"/>
      <c r="Z167" s="148"/>
      <c r="AA167" s="274"/>
      <c r="AB167" s="542"/>
      <c r="AC167" s="274"/>
      <c r="AD167" s="274"/>
      <c r="AE167" s="545"/>
      <c r="AF167" s="548"/>
      <c r="AG167" s="523"/>
      <c r="AH167" s="525"/>
    </row>
    <row r="168" spans="1:34" ht="21" customHeight="1" x14ac:dyDescent="0.25">
      <c r="A168" s="555"/>
      <c r="B168" s="396"/>
      <c r="C168" s="274"/>
      <c r="D168" s="274"/>
      <c r="E168" s="274"/>
      <c r="F168" s="186"/>
      <c r="G168" s="280"/>
      <c r="H168" s="190"/>
      <c r="I168" s="172"/>
      <c r="J168" s="130" t="str">
        <f>IF(AND(J166&gt;=5,J166&lt;=10),"BAJA",IF(AND(J166&gt;=15,J166&lt;=25),"MODERADA",IF(AND(J166&gt;=30,J166&lt;=50),"ALTA",IF(AND(J166&gt;=60,J166&lt;=100),"EXTREMA",""))))</f>
        <v>BAJA</v>
      </c>
      <c r="K168" s="274"/>
      <c r="L168" s="119" t="s">
        <v>3</v>
      </c>
      <c r="M168" s="3" t="s">
        <v>12</v>
      </c>
      <c r="N168" s="2"/>
      <c r="O168" s="112"/>
      <c r="P168" s="111"/>
      <c r="Q168" s="111"/>
      <c r="R168" s="110"/>
      <c r="S168" s="111"/>
      <c r="T168" s="110"/>
      <c r="U168" s="198"/>
      <c r="V168" s="186"/>
      <c r="W168" s="280"/>
      <c r="X168" s="190"/>
      <c r="Y168" s="201"/>
      <c r="Z168" s="128" t="str">
        <f>IF(AND(Z166&gt;=5,Z166&lt;=10),"BAJA",IF(AND(Z166&gt;=15,Z166&lt;=25),"MODERADA",IF(AND(Z166&gt;=30,Z166&lt;=50),"ALTA",IF(AND(Z166&gt;=60,Z166&lt;=100),"EXTREMA",""))))</f>
        <v>BAJA</v>
      </c>
      <c r="AA168" s="274"/>
      <c r="AB168" s="542"/>
      <c r="AC168" s="274"/>
      <c r="AD168" s="274"/>
      <c r="AE168" s="545"/>
      <c r="AF168" s="548"/>
      <c r="AG168" s="523"/>
      <c r="AH168" s="525"/>
    </row>
    <row r="169" spans="1:34" ht="21" customHeight="1" x14ac:dyDescent="0.25">
      <c r="A169" s="555"/>
      <c r="B169" s="396"/>
      <c r="C169" s="274"/>
      <c r="D169" s="274"/>
      <c r="E169" s="274"/>
      <c r="F169" s="186"/>
      <c r="G169" s="280"/>
      <c r="H169" s="190"/>
      <c r="I169" s="172"/>
      <c r="J169" s="294"/>
      <c r="K169" s="274"/>
      <c r="L169" s="119" t="s">
        <v>4</v>
      </c>
      <c r="M169" s="3" t="s">
        <v>11</v>
      </c>
      <c r="N169" s="2"/>
      <c r="O169" s="112"/>
      <c r="P169" s="111"/>
      <c r="Q169" s="111"/>
      <c r="R169" s="110"/>
      <c r="S169" s="111"/>
      <c r="T169" s="110"/>
      <c r="U169" s="198"/>
      <c r="V169" s="186"/>
      <c r="W169" s="280"/>
      <c r="X169" s="190"/>
      <c r="Y169" s="201"/>
      <c r="Z169" s="128"/>
      <c r="AA169" s="274"/>
      <c r="AB169" s="542"/>
      <c r="AC169" s="274"/>
      <c r="AD169" s="274"/>
      <c r="AE169" s="545"/>
      <c r="AF169" s="548"/>
      <c r="AG169" s="523"/>
      <c r="AH169" s="525"/>
    </row>
    <row r="170" spans="1:34" ht="21" customHeight="1" x14ac:dyDescent="0.25">
      <c r="A170" s="555"/>
      <c r="B170" s="396"/>
      <c r="C170" s="274"/>
      <c r="D170" s="274"/>
      <c r="E170" s="274"/>
      <c r="F170" s="186"/>
      <c r="G170" s="280"/>
      <c r="H170" s="190"/>
      <c r="I170" s="172"/>
      <c r="J170" s="294"/>
      <c r="K170" s="274"/>
      <c r="L170" s="118" t="s">
        <v>32</v>
      </c>
      <c r="M170" s="3" t="s">
        <v>11</v>
      </c>
      <c r="N170" s="2"/>
      <c r="O170" s="112"/>
      <c r="P170" s="111"/>
      <c r="Q170" s="111"/>
      <c r="R170" s="110"/>
      <c r="S170" s="111"/>
      <c r="T170" s="110"/>
      <c r="U170" s="198"/>
      <c r="V170" s="186"/>
      <c r="W170" s="280"/>
      <c r="X170" s="190"/>
      <c r="Y170" s="201"/>
      <c r="Z170" s="128"/>
      <c r="AA170" s="274"/>
      <c r="AB170" s="542"/>
      <c r="AC170" s="274"/>
      <c r="AD170" s="274"/>
      <c r="AE170" s="545"/>
      <c r="AF170" s="548"/>
      <c r="AG170" s="523"/>
      <c r="AH170" s="525"/>
    </row>
    <row r="171" spans="1:34" ht="21" customHeight="1" x14ac:dyDescent="0.25">
      <c r="A171" s="555"/>
      <c r="B171" s="396"/>
      <c r="C171" s="274"/>
      <c r="D171" s="274"/>
      <c r="E171" s="274"/>
      <c r="F171" s="186"/>
      <c r="G171" s="280"/>
      <c r="H171" s="190"/>
      <c r="I171" s="172"/>
      <c r="J171" s="294"/>
      <c r="K171" s="274"/>
      <c r="L171" s="118" t="s">
        <v>5</v>
      </c>
      <c r="M171" s="3" t="s">
        <v>11</v>
      </c>
      <c r="N171" s="2"/>
      <c r="O171" s="112"/>
      <c r="P171" s="111"/>
      <c r="Q171" s="111"/>
      <c r="R171" s="110"/>
      <c r="S171" s="111"/>
      <c r="T171" s="110"/>
      <c r="U171" s="198"/>
      <c r="V171" s="186"/>
      <c r="W171" s="280"/>
      <c r="X171" s="190"/>
      <c r="Y171" s="201"/>
      <c r="Z171" s="128"/>
      <c r="AA171" s="274"/>
      <c r="AB171" s="542"/>
      <c r="AC171" s="274"/>
      <c r="AD171" s="274"/>
      <c r="AE171" s="545"/>
      <c r="AF171" s="548"/>
      <c r="AG171" s="523"/>
      <c r="AH171" s="525"/>
    </row>
    <row r="172" spans="1:34" ht="21" customHeight="1" thickBot="1" x14ac:dyDescent="0.3">
      <c r="A172" s="555"/>
      <c r="B172" s="396"/>
      <c r="C172" s="275"/>
      <c r="D172" s="275"/>
      <c r="E172" s="275"/>
      <c r="F172" s="222"/>
      <c r="G172" s="280"/>
      <c r="H172" s="224"/>
      <c r="I172" s="192"/>
      <c r="J172" s="295"/>
      <c r="K172" s="275"/>
      <c r="L172" s="120" t="s">
        <v>31</v>
      </c>
      <c r="M172" s="3" t="s">
        <v>11</v>
      </c>
      <c r="N172" s="2"/>
      <c r="O172" s="112"/>
      <c r="P172" s="111"/>
      <c r="Q172" s="111"/>
      <c r="R172" s="110"/>
      <c r="S172" s="111"/>
      <c r="T172" s="110"/>
      <c r="U172" s="291"/>
      <c r="V172" s="222"/>
      <c r="W172" s="280"/>
      <c r="X172" s="224"/>
      <c r="Y172" s="202"/>
      <c r="Z172" s="130"/>
      <c r="AA172" s="275"/>
      <c r="AB172" s="552"/>
      <c r="AC172" s="275"/>
      <c r="AD172" s="275"/>
      <c r="AE172" s="545"/>
      <c r="AF172" s="548"/>
      <c r="AG172" s="523"/>
      <c r="AH172" s="525"/>
    </row>
    <row r="173" spans="1:34" ht="21" customHeight="1" x14ac:dyDescent="0.25">
      <c r="A173" s="555"/>
      <c r="B173" s="396"/>
      <c r="C173" s="274" t="s">
        <v>442</v>
      </c>
      <c r="D173" s="274" t="s">
        <v>443</v>
      </c>
      <c r="E173" s="274" t="s">
        <v>444</v>
      </c>
      <c r="F173" s="186" t="s">
        <v>13</v>
      </c>
      <c r="G173" s="188" t="str">
        <f>IF(F173="(1) RARA VEZ","1", IF(F173="(2) IMPROBABLE","2",IF(F173="(3) POSIBLE","3",IF(F173="(4) PROBABLE","4",IF(F173="(5) CASI SEGURO","5","")))))</f>
        <v>1</v>
      </c>
      <c r="H173" s="190" t="s">
        <v>18</v>
      </c>
      <c r="I173" s="172" t="str">
        <f>IF(H173="(5) MODERADO","5", IF(H173="(10) MAYOR","10",IF(H173="(20) CATASTROFICO","20","")))</f>
        <v>5</v>
      </c>
      <c r="J173" s="276">
        <f>+G173*I173</f>
        <v>5</v>
      </c>
      <c r="K173" s="274" t="s">
        <v>445</v>
      </c>
      <c r="L173" s="121" t="s">
        <v>6</v>
      </c>
      <c r="M173" s="3" t="s">
        <v>12</v>
      </c>
      <c r="N173" s="113" t="str">
        <f>IF(M173="SÍ",15,"0")</f>
        <v>0</v>
      </c>
      <c r="O173" s="171">
        <f>SUM(N173:N179)</f>
        <v>15</v>
      </c>
      <c r="P173" s="173">
        <f>IF(AND($O173&gt;=0,$O173&lt;=50),0,IF(AND($O173&gt;50,$O173&lt;=75),1,IF(AND($O173&gt;75,$O173&lt;=100),2,"")))</f>
        <v>0</v>
      </c>
      <c r="Q173" s="173">
        <f>$G173-$P173</f>
        <v>1</v>
      </c>
      <c r="R173" s="175">
        <f>IF($Q173&lt;=0,1,$Q173)</f>
        <v>1</v>
      </c>
      <c r="S173" s="173">
        <f>$I173-$P173</f>
        <v>5</v>
      </c>
      <c r="T173" s="175" t="str">
        <f>IF($S173=19,10,IF($S173=18,5,IF($S173=9,5,IF($S173=8,5,I173))))</f>
        <v>5</v>
      </c>
      <c r="U173" s="197" t="s">
        <v>8</v>
      </c>
      <c r="V173" s="186" t="s">
        <v>13</v>
      </c>
      <c r="W173" s="199">
        <f>IF($U173="PROBABILIDAD",$R173,$G173)</f>
        <v>1</v>
      </c>
      <c r="X173" s="190" t="s">
        <v>18</v>
      </c>
      <c r="Y173" s="201" t="str">
        <f>IF($U173="IMPACTO",$T173,$I173)</f>
        <v>5</v>
      </c>
      <c r="Z173" s="148">
        <f>+W173*Y173</f>
        <v>5</v>
      </c>
      <c r="AA173" s="274" t="s">
        <v>446</v>
      </c>
      <c r="AB173" s="542" t="s">
        <v>436</v>
      </c>
      <c r="AC173" s="274" t="s">
        <v>447</v>
      </c>
      <c r="AD173" s="274" t="s">
        <v>448</v>
      </c>
      <c r="AE173" s="544" t="s">
        <v>429</v>
      </c>
      <c r="AF173" s="547" t="s">
        <v>449</v>
      </c>
      <c r="AG173" s="588" t="s">
        <v>440</v>
      </c>
      <c r="AH173" s="525" t="s">
        <v>450</v>
      </c>
    </row>
    <row r="174" spans="1:34" ht="21" customHeight="1" x14ac:dyDescent="0.25">
      <c r="A174" s="555"/>
      <c r="B174" s="396"/>
      <c r="C174" s="274"/>
      <c r="D174" s="274"/>
      <c r="E174" s="274"/>
      <c r="F174" s="186"/>
      <c r="G174" s="188"/>
      <c r="H174" s="190"/>
      <c r="I174" s="172"/>
      <c r="J174" s="277"/>
      <c r="K174" s="274"/>
      <c r="L174" s="118" t="s">
        <v>7</v>
      </c>
      <c r="M174" s="3" t="s">
        <v>11</v>
      </c>
      <c r="N174" s="2">
        <f>IF(M174="SÍ",5,"0")</f>
        <v>5</v>
      </c>
      <c r="O174" s="172"/>
      <c r="P174" s="174"/>
      <c r="Q174" s="174"/>
      <c r="R174" s="176"/>
      <c r="S174" s="174"/>
      <c r="T174" s="176"/>
      <c r="U174" s="198"/>
      <c r="V174" s="186"/>
      <c r="W174" s="199"/>
      <c r="X174" s="190"/>
      <c r="Y174" s="201"/>
      <c r="Z174" s="148"/>
      <c r="AA174" s="274"/>
      <c r="AB174" s="542"/>
      <c r="AC174" s="274"/>
      <c r="AD174" s="274"/>
      <c r="AE174" s="545"/>
      <c r="AF174" s="548"/>
      <c r="AG174" s="523"/>
      <c r="AH174" s="525"/>
    </row>
    <row r="175" spans="1:34" ht="21" customHeight="1" x14ac:dyDescent="0.25">
      <c r="A175" s="555"/>
      <c r="B175" s="396"/>
      <c r="C175" s="274"/>
      <c r="D175" s="274"/>
      <c r="E175" s="274"/>
      <c r="F175" s="186"/>
      <c r="G175" s="188"/>
      <c r="H175" s="190"/>
      <c r="I175" s="172"/>
      <c r="J175" s="130" t="str">
        <f>IF(AND(J173&gt;=5,J173&lt;=10),"BAJA",IF(AND(J173&gt;=15,J173&lt;=25),"MODERADA",IF(AND(J173&gt;=30,J173&lt;=50),"ALTA",IF(AND(J173&gt;=60,J173&lt;=100),"EXTREMA",""))))</f>
        <v>BAJA</v>
      </c>
      <c r="K175" s="274"/>
      <c r="L175" s="119" t="s">
        <v>3</v>
      </c>
      <c r="M175" s="3" t="s">
        <v>12</v>
      </c>
      <c r="N175" s="2" t="str">
        <f>IF(M175="SÍ",15,"0")</f>
        <v>0</v>
      </c>
      <c r="O175" s="172"/>
      <c r="P175" s="174"/>
      <c r="Q175" s="174"/>
      <c r="R175" s="176"/>
      <c r="S175" s="174"/>
      <c r="T175" s="176"/>
      <c r="U175" s="198"/>
      <c r="V175" s="186"/>
      <c r="W175" s="199"/>
      <c r="X175" s="190"/>
      <c r="Y175" s="201"/>
      <c r="Z175" s="128" t="str">
        <f>IF(AND(Z173&gt;=5,Z173&lt;=10),"BAJA",IF(AND(Z173&gt;=15,Z173&lt;=25),"MODERADA",IF(AND(Z173&gt;=30,Z173&lt;=50),"ALTA",IF(AND(Z173&gt;=60,Z173&lt;=100),"EXTREMA",""))))</f>
        <v>BAJA</v>
      </c>
      <c r="AA175" s="274"/>
      <c r="AB175" s="542"/>
      <c r="AC175" s="274"/>
      <c r="AD175" s="274"/>
      <c r="AE175" s="545"/>
      <c r="AF175" s="548"/>
      <c r="AG175" s="523"/>
      <c r="AH175" s="525"/>
    </row>
    <row r="176" spans="1:34" ht="21" customHeight="1" x14ac:dyDescent="0.25">
      <c r="A176" s="555"/>
      <c r="B176" s="396"/>
      <c r="C176" s="274"/>
      <c r="D176" s="274"/>
      <c r="E176" s="274"/>
      <c r="F176" s="186"/>
      <c r="G176" s="188"/>
      <c r="H176" s="190"/>
      <c r="I176" s="172"/>
      <c r="J176" s="294"/>
      <c r="K176" s="274"/>
      <c r="L176" s="119" t="s">
        <v>4</v>
      </c>
      <c r="M176" s="3" t="s">
        <v>11</v>
      </c>
      <c r="N176" s="2">
        <f>IF(M176="SÍ",10,"0")</f>
        <v>10</v>
      </c>
      <c r="O176" s="172"/>
      <c r="P176" s="174"/>
      <c r="Q176" s="174"/>
      <c r="R176" s="176"/>
      <c r="S176" s="174"/>
      <c r="T176" s="176"/>
      <c r="U176" s="198"/>
      <c r="V176" s="186"/>
      <c r="W176" s="199"/>
      <c r="X176" s="190"/>
      <c r="Y176" s="201"/>
      <c r="Z176" s="128"/>
      <c r="AA176" s="274"/>
      <c r="AB176" s="542"/>
      <c r="AC176" s="274"/>
      <c r="AD176" s="274"/>
      <c r="AE176" s="545"/>
      <c r="AF176" s="548"/>
      <c r="AG176" s="523"/>
      <c r="AH176" s="525"/>
    </row>
    <row r="177" spans="1:34" ht="21" customHeight="1" x14ac:dyDescent="0.25">
      <c r="A177" s="555"/>
      <c r="B177" s="396"/>
      <c r="C177" s="274"/>
      <c r="D177" s="274"/>
      <c r="E177" s="274"/>
      <c r="F177" s="186"/>
      <c r="G177" s="188"/>
      <c r="H177" s="190"/>
      <c r="I177" s="172"/>
      <c r="J177" s="294"/>
      <c r="K177" s="274"/>
      <c r="L177" s="118" t="s">
        <v>32</v>
      </c>
      <c r="M177" s="3" t="s">
        <v>12</v>
      </c>
      <c r="N177" s="2" t="str">
        <f>IF(M177="SÍ",15,"0")</f>
        <v>0</v>
      </c>
      <c r="O177" s="172"/>
      <c r="P177" s="174"/>
      <c r="Q177" s="174"/>
      <c r="R177" s="176"/>
      <c r="S177" s="174"/>
      <c r="T177" s="176"/>
      <c r="U177" s="198"/>
      <c r="V177" s="186"/>
      <c r="W177" s="199"/>
      <c r="X177" s="190"/>
      <c r="Y177" s="201"/>
      <c r="Z177" s="128"/>
      <c r="AA177" s="274"/>
      <c r="AB177" s="542"/>
      <c r="AC177" s="274"/>
      <c r="AD177" s="274"/>
      <c r="AE177" s="545"/>
      <c r="AF177" s="548"/>
      <c r="AG177" s="523"/>
      <c r="AH177" s="525"/>
    </row>
    <row r="178" spans="1:34" ht="21" customHeight="1" x14ac:dyDescent="0.25">
      <c r="A178" s="555"/>
      <c r="B178" s="396"/>
      <c r="C178" s="274"/>
      <c r="D178" s="274"/>
      <c r="E178" s="274"/>
      <c r="F178" s="186"/>
      <c r="G178" s="188"/>
      <c r="H178" s="190"/>
      <c r="I178" s="172"/>
      <c r="J178" s="294"/>
      <c r="K178" s="274"/>
      <c r="L178" s="118" t="s">
        <v>5</v>
      </c>
      <c r="M178" s="3" t="s">
        <v>12</v>
      </c>
      <c r="N178" s="2" t="str">
        <f>IF(M178="SÍ",10,"0")</f>
        <v>0</v>
      </c>
      <c r="O178" s="172"/>
      <c r="P178" s="174"/>
      <c r="Q178" s="174"/>
      <c r="R178" s="176"/>
      <c r="S178" s="174"/>
      <c r="T178" s="176"/>
      <c r="U178" s="198"/>
      <c r="V178" s="186"/>
      <c r="W178" s="199"/>
      <c r="X178" s="190"/>
      <c r="Y178" s="201"/>
      <c r="Z178" s="128"/>
      <c r="AA178" s="274"/>
      <c r="AB178" s="542"/>
      <c r="AC178" s="274"/>
      <c r="AD178" s="274"/>
      <c r="AE178" s="545"/>
      <c r="AF178" s="548"/>
      <c r="AG178" s="523"/>
      <c r="AH178" s="525"/>
    </row>
    <row r="179" spans="1:34" ht="21" customHeight="1" thickBot="1" x14ac:dyDescent="0.3">
      <c r="A179" s="555"/>
      <c r="B179" s="397"/>
      <c r="C179" s="278"/>
      <c r="D179" s="278"/>
      <c r="E179" s="278"/>
      <c r="F179" s="187"/>
      <c r="G179" s="189"/>
      <c r="H179" s="191"/>
      <c r="I179" s="192"/>
      <c r="J179" s="295"/>
      <c r="K179" s="278"/>
      <c r="L179" s="122" t="s">
        <v>31</v>
      </c>
      <c r="M179" s="67" t="s">
        <v>12</v>
      </c>
      <c r="N179" s="68" t="str">
        <f>IF(M179="SÍ",30,"0")</f>
        <v>0</v>
      </c>
      <c r="O179" s="192"/>
      <c r="P179" s="195"/>
      <c r="Q179" s="195"/>
      <c r="R179" s="196"/>
      <c r="S179" s="195"/>
      <c r="T179" s="196"/>
      <c r="U179" s="291"/>
      <c r="V179" s="222"/>
      <c r="W179" s="200"/>
      <c r="X179" s="224"/>
      <c r="Y179" s="202"/>
      <c r="Z179" s="130"/>
      <c r="AA179" s="278"/>
      <c r="AB179" s="543"/>
      <c r="AC179" s="278"/>
      <c r="AD179" s="278"/>
      <c r="AE179" s="546"/>
      <c r="AF179" s="549"/>
      <c r="AG179" s="589"/>
      <c r="AH179" s="590"/>
    </row>
    <row r="180" spans="1:34" ht="21" customHeight="1" x14ac:dyDescent="0.25">
      <c r="A180" s="138" t="s">
        <v>464</v>
      </c>
      <c r="B180" s="577" t="s">
        <v>359</v>
      </c>
      <c r="C180" s="267" t="s">
        <v>360</v>
      </c>
      <c r="D180" s="270" t="s">
        <v>361</v>
      </c>
      <c r="E180" s="270" t="s">
        <v>362</v>
      </c>
      <c r="F180" s="186" t="s">
        <v>14</v>
      </c>
      <c r="G180" s="188" t="str">
        <f>IF(F180="(1) RARA VEZ","1", IF(F180="(2) IMPROBABLE","2",IF(F180="(3) POSIBLE","3",IF(F180="(4) PROBABLE","4",IF(F180="(5) CASI SEGURO","5","")))))</f>
        <v>2</v>
      </c>
      <c r="H180" s="190" t="s">
        <v>18</v>
      </c>
      <c r="I180" s="172" t="str">
        <f>IF(H180="(5) MODERADO","5", IF(H180="(10) MAYOR","10",IF(H180="(20) CATASTROFICO","20","")))</f>
        <v>5</v>
      </c>
      <c r="J180" s="148">
        <f>+G180*I180</f>
        <v>10</v>
      </c>
      <c r="K180" s="169" t="s">
        <v>375</v>
      </c>
      <c r="L180" s="25" t="s">
        <v>6</v>
      </c>
      <c r="M180" s="3" t="s">
        <v>11</v>
      </c>
      <c r="N180" s="78">
        <f>IF(M180="SÍ",15,"0")</f>
        <v>15</v>
      </c>
      <c r="O180" s="171">
        <f>SUM(N180:N186)</f>
        <v>85</v>
      </c>
      <c r="P180" s="173">
        <f>IF(AND($O180&gt;=0,$O180&lt;=50),0,IF(AND($O180&gt;50,$O180&lt;=75),1,IF(AND($O180&gt;75,$O180&lt;=100),2,"")))</f>
        <v>2</v>
      </c>
      <c r="Q180" s="173">
        <f>$G180-$P180</f>
        <v>0</v>
      </c>
      <c r="R180" s="175">
        <f>IF($Q180&lt;=0,1,$Q180)</f>
        <v>1</v>
      </c>
      <c r="S180" s="173">
        <f>$I180-$P180</f>
        <v>3</v>
      </c>
      <c r="T180" s="175" t="str">
        <f>IF($S180=19,10,IF($S180=18,5,IF($S180=9,5,IF($S180=8,5,I180))))</f>
        <v>5</v>
      </c>
      <c r="U180" s="197" t="s">
        <v>8</v>
      </c>
      <c r="V180" s="186" t="s">
        <v>13</v>
      </c>
      <c r="W180" s="254">
        <f>IF($U180="PROBABILIDAD",$R180,$G180)</f>
        <v>1</v>
      </c>
      <c r="X180" s="190" t="s">
        <v>18</v>
      </c>
      <c r="Y180" s="201" t="str">
        <f>IF($U180="IMPACTO",$T180,$I180)</f>
        <v>5</v>
      </c>
      <c r="Z180" s="148">
        <f>+W180*Y180</f>
        <v>5</v>
      </c>
      <c r="AA180" s="540" t="s">
        <v>376</v>
      </c>
      <c r="AB180" s="167" t="s">
        <v>377</v>
      </c>
      <c r="AC180" s="167" t="s">
        <v>378</v>
      </c>
      <c r="AD180" s="165" t="s">
        <v>379</v>
      </c>
      <c r="AE180" s="159">
        <v>43217</v>
      </c>
      <c r="AF180" s="165" t="s">
        <v>380</v>
      </c>
      <c r="AG180" s="165" t="s">
        <v>381</v>
      </c>
      <c r="AH180" s="212" t="s">
        <v>382</v>
      </c>
    </row>
    <row r="181" spans="1:34" ht="21" customHeight="1" x14ac:dyDescent="0.25">
      <c r="A181" s="138"/>
      <c r="B181" s="577"/>
      <c r="C181" s="268"/>
      <c r="D181" s="270"/>
      <c r="E181" s="271"/>
      <c r="F181" s="186"/>
      <c r="G181" s="188"/>
      <c r="H181" s="190"/>
      <c r="I181" s="172"/>
      <c r="J181" s="148"/>
      <c r="K181" s="266"/>
      <c r="L181" s="26" t="s">
        <v>7</v>
      </c>
      <c r="M181" s="3" t="s">
        <v>11</v>
      </c>
      <c r="N181" s="2">
        <f>IF(M181="SÍ",5,"0")</f>
        <v>5</v>
      </c>
      <c r="O181" s="172"/>
      <c r="P181" s="174"/>
      <c r="Q181" s="174"/>
      <c r="R181" s="176"/>
      <c r="S181" s="174"/>
      <c r="T181" s="176"/>
      <c r="U181" s="198"/>
      <c r="V181" s="186"/>
      <c r="W181" s="255"/>
      <c r="X181" s="190"/>
      <c r="Y181" s="201"/>
      <c r="Z181" s="148"/>
      <c r="AA181" s="540"/>
      <c r="AB181" s="168"/>
      <c r="AC181" s="265"/>
      <c r="AD181" s="166"/>
      <c r="AE181" s="160"/>
      <c r="AF181" s="166"/>
      <c r="AG181" s="166"/>
      <c r="AH181" s="210"/>
    </row>
    <row r="182" spans="1:34" ht="21" customHeight="1" x14ac:dyDescent="0.25">
      <c r="A182" s="138"/>
      <c r="B182" s="577"/>
      <c r="C182" s="268"/>
      <c r="D182" s="270"/>
      <c r="E182" s="271"/>
      <c r="F182" s="186"/>
      <c r="G182" s="188"/>
      <c r="H182" s="190"/>
      <c r="I182" s="172"/>
      <c r="J182" s="128" t="str">
        <f>IF(AND(J180&gt;=5,J180&lt;=10),"BAJA",IF(AND(J180&gt;=15,J180&lt;=25),"MODERADA",IF(AND(J180&gt;=30,J180&lt;=50),"ALTA",IF(AND(J180&gt;=60,J180&lt;=100),"EXTREMA",""))))</f>
        <v>BAJA</v>
      </c>
      <c r="K182" s="266"/>
      <c r="L182" s="27" t="s">
        <v>3</v>
      </c>
      <c r="M182" s="3" t="s">
        <v>12</v>
      </c>
      <c r="N182" s="2" t="str">
        <f>IF(M182="SÍ",15,"0")</f>
        <v>0</v>
      </c>
      <c r="O182" s="172"/>
      <c r="P182" s="174"/>
      <c r="Q182" s="174"/>
      <c r="R182" s="176"/>
      <c r="S182" s="174"/>
      <c r="T182" s="176"/>
      <c r="U182" s="198"/>
      <c r="V182" s="186"/>
      <c r="W182" s="255"/>
      <c r="X182" s="190"/>
      <c r="Y182" s="201"/>
      <c r="Z182" s="128" t="str">
        <f>IF(AND(Z180&gt;=5,Z180&lt;=10),"BAJA",IF(AND(Z180&gt;=15,Z180&lt;=25),"MODERADA",IF(AND(Z180&gt;=30,Z180&lt;=50),"ALTA",IF(AND(Z180&gt;=60,Z180&lt;=100),"EXTREMA",""))))</f>
        <v>BAJA</v>
      </c>
      <c r="AA182" s="540"/>
      <c r="AB182" s="168"/>
      <c r="AC182" s="265"/>
      <c r="AD182" s="166"/>
      <c r="AE182" s="160"/>
      <c r="AF182" s="166"/>
      <c r="AG182" s="166"/>
      <c r="AH182" s="210"/>
    </row>
    <row r="183" spans="1:34" ht="21" customHeight="1" x14ac:dyDescent="0.25">
      <c r="A183" s="138"/>
      <c r="B183" s="577"/>
      <c r="C183" s="268"/>
      <c r="D183" s="270"/>
      <c r="E183" s="271"/>
      <c r="F183" s="186"/>
      <c r="G183" s="188"/>
      <c r="H183" s="190"/>
      <c r="I183" s="172"/>
      <c r="J183" s="128"/>
      <c r="K183" s="266"/>
      <c r="L183" s="27" t="s">
        <v>4</v>
      </c>
      <c r="M183" s="3" t="s">
        <v>11</v>
      </c>
      <c r="N183" s="2">
        <f>IF(M183="SÍ",10,"0")</f>
        <v>10</v>
      </c>
      <c r="O183" s="172"/>
      <c r="P183" s="174"/>
      <c r="Q183" s="174"/>
      <c r="R183" s="176"/>
      <c r="S183" s="174"/>
      <c r="T183" s="176"/>
      <c r="U183" s="198"/>
      <c r="V183" s="186"/>
      <c r="W183" s="255"/>
      <c r="X183" s="190"/>
      <c r="Y183" s="201"/>
      <c r="Z183" s="128"/>
      <c r="AA183" s="540"/>
      <c r="AB183" s="168"/>
      <c r="AC183" s="265"/>
      <c r="AD183" s="166"/>
      <c r="AE183" s="160"/>
      <c r="AF183" s="166"/>
      <c r="AG183" s="166"/>
      <c r="AH183" s="210"/>
    </row>
    <row r="184" spans="1:34" ht="21" customHeight="1" x14ac:dyDescent="0.25">
      <c r="A184" s="138"/>
      <c r="B184" s="577"/>
      <c r="C184" s="268"/>
      <c r="D184" s="270"/>
      <c r="E184" s="271"/>
      <c r="F184" s="186"/>
      <c r="G184" s="188"/>
      <c r="H184" s="190"/>
      <c r="I184" s="172"/>
      <c r="J184" s="128"/>
      <c r="K184" s="266"/>
      <c r="L184" s="26" t="s">
        <v>32</v>
      </c>
      <c r="M184" s="3" t="s">
        <v>11</v>
      </c>
      <c r="N184" s="2">
        <f>IF(M184="SÍ",15,"0")</f>
        <v>15</v>
      </c>
      <c r="O184" s="172"/>
      <c r="P184" s="174"/>
      <c r="Q184" s="174"/>
      <c r="R184" s="176"/>
      <c r="S184" s="174"/>
      <c r="T184" s="176"/>
      <c r="U184" s="198"/>
      <c r="V184" s="186"/>
      <c r="W184" s="255"/>
      <c r="X184" s="190"/>
      <c r="Y184" s="201"/>
      <c r="Z184" s="128"/>
      <c r="AA184" s="540"/>
      <c r="AB184" s="168"/>
      <c r="AC184" s="265"/>
      <c r="AD184" s="166"/>
      <c r="AE184" s="160"/>
      <c r="AF184" s="166"/>
      <c r="AG184" s="166"/>
      <c r="AH184" s="210"/>
    </row>
    <row r="185" spans="1:34" ht="21" customHeight="1" x14ac:dyDescent="0.25">
      <c r="A185" s="138"/>
      <c r="B185" s="577"/>
      <c r="C185" s="268"/>
      <c r="D185" s="270"/>
      <c r="E185" s="271"/>
      <c r="F185" s="186"/>
      <c r="G185" s="188"/>
      <c r="H185" s="190"/>
      <c r="I185" s="172"/>
      <c r="J185" s="128"/>
      <c r="K185" s="266"/>
      <c r="L185" s="26" t="s">
        <v>5</v>
      </c>
      <c r="M185" s="3" t="s">
        <v>11</v>
      </c>
      <c r="N185" s="2">
        <f>IF(M185="SÍ",10,"0")</f>
        <v>10</v>
      </c>
      <c r="O185" s="172"/>
      <c r="P185" s="174"/>
      <c r="Q185" s="174"/>
      <c r="R185" s="176"/>
      <c r="S185" s="174"/>
      <c r="T185" s="176"/>
      <c r="U185" s="198"/>
      <c r="V185" s="186"/>
      <c r="W185" s="255"/>
      <c r="X185" s="190"/>
      <c r="Y185" s="201"/>
      <c r="Z185" s="128"/>
      <c r="AA185" s="540"/>
      <c r="AB185" s="168"/>
      <c r="AC185" s="265"/>
      <c r="AD185" s="166"/>
      <c r="AE185" s="160"/>
      <c r="AF185" s="166"/>
      <c r="AG185" s="166"/>
      <c r="AH185" s="210"/>
    </row>
    <row r="186" spans="1:34" ht="21" customHeight="1" x14ac:dyDescent="0.25">
      <c r="A186" s="138"/>
      <c r="B186" s="577"/>
      <c r="C186" s="269"/>
      <c r="D186" s="247"/>
      <c r="E186" s="272"/>
      <c r="F186" s="222"/>
      <c r="G186" s="223"/>
      <c r="H186" s="224"/>
      <c r="I186" s="172"/>
      <c r="J186" s="130"/>
      <c r="K186" s="266"/>
      <c r="L186" s="28" t="s">
        <v>31</v>
      </c>
      <c r="M186" s="3" t="s">
        <v>11</v>
      </c>
      <c r="N186" s="2">
        <f>IF(M186="SÍ",30,"0")</f>
        <v>30</v>
      </c>
      <c r="O186" s="172"/>
      <c r="P186" s="174"/>
      <c r="Q186" s="174"/>
      <c r="R186" s="176"/>
      <c r="S186" s="174"/>
      <c r="T186" s="176"/>
      <c r="U186" s="198"/>
      <c r="V186" s="222"/>
      <c r="W186" s="256"/>
      <c r="X186" s="224"/>
      <c r="Y186" s="201"/>
      <c r="Z186" s="130"/>
      <c r="AA186" s="541"/>
      <c r="AB186" s="168"/>
      <c r="AC186" s="265"/>
      <c r="AD186" s="166"/>
      <c r="AE186" s="161"/>
      <c r="AF186" s="166"/>
      <c r="AG186" s="166"/>
      <c r="AH186" s="210"/>
    </row>
    <row r="187" spans="1:34" ht="21" customHeight="1" x14ac:dyDescent="0.25">
      <c r="A187" s="138"/>
      <c r="B187" s="577"/>
      <c r="C187" s="267" t="s">
        <v>363</v>
      </c>
      <c r="D187" s="270" t="s">
        <v>364</v>
      </c>
      <c r="E187" s="270" t="s">
        <v>365</v>
      </c>
      <c r="F187" s="186" t="s">
        <v>15</v>
      </c>
      <c r="G187" s="188" t="str">
        <f>IF(F187="(1) RARA VEZ","1", IF(F187="(2) IMPROBABLE","2",IF(F187="(3) POSIBLE","3",IF(F187="(4) PROBABLE","4",IF(F187="(5) CASI SEGURO","5","")))))</f>
        <v>3</v>
      </c>
      <c r="H187" s="190" t="s">
        <v>18</v>
      </c>
      <c r="I187" s="172" t="str">
        <f>IF(H187="(5) MODERADO","5", IF(H187="(10) MAYOR","10",IF(H187="(20) CATASTROFICO","20","")))</f>
        <v>5</v>
      </c>
      <c r="J187" s="227">
        <f>+G187*I187</f>
        <v>15</v>
      </c>
      <c r="K187" s="169" t="s">
        <v>383</v>
      </c>
      <c r="L187" s="25" t="s">
        <v>6</v>
      </c>
      <c r="M187" s="3" t="s">
        <v>11</v>
      </c>
      <c r="N187" s="78">
        <f>IF(M187="SÍ",15,"0")</f>
        <v>15</v>
      </c>
      <c r="O187" s="171">
        <f>SUM(N187:N193)</f>
        <v>70</v>
      </c>
      <c r="P187" s="173">
        <f>IF(AND($O187&gt;=0,$O187&lt;=50),0,IF(AND($O187&gt;50,$O187&lt;=75),1,IF(AND($O187&gt;75,$O187&lt;=100),2,"")))</f>
        <v>1</v>
      </c>
      <c r="Q187" s="173">
        <f>$G187-$P187</f>
        <v>2</v>
      </c>
      <c r="R187" s="175">
        <f>IF($Q187&lt;=0,1,$Q187)</f>
        <v>2</v>
      </c>
      <c r="S187" s="173">
        <f>$I187-$P187</f>
        <v>4</v>
      </c>
      <c r="T187" s="175" t="str">
        <f>IF($S187=19,10,IF($S187=18,5,IF($S187=9,5,IF($S187=8,5,I187))))</f>
        <v>5</v>
      </c>
      <c r="U187" s="197" t="s">
        <v>8</v>
      </c>
      <c r="V187" s="186" t="s">
        <v>14</v>
      </c>
      <c r="W187" s="188" t="str">
        <f>IF(V187="(1) RARA VEZ","1", IF(V187="(2) IMPROBABLE","2",IF(V187="(3) POSIBLE","3",IF(V187="(4) PROBABLE","4",IF(V187="(5) CASI SEGURO","5","")))))</f>
        <v>2</v>
      </c>
      <c r="X187" s="190" t="s">
        <v>18</v>
      </c>
      <c r="Y187" s="201" t="str">
        <f>IF($U187="IMPACTO",$T187,$I187)</f>
        <v>5</v>
      </c>
      <c r="Z187" s="227">
        <f>+W187*Y187</f>
        <v>10</v>
      </c>
      <c r="AA187" s="165" t="s">
        <v>384</v>
      </c>
      <c r="AB187" s="167" t="s">
        <v>377</v>
      </c>
      <c r="AC187" s="165" t="s">
        <v>385</v>
      </c>
      <c r="AD187" s="165" t="s">
        <v>386</v>
      </c>
      <c r="AE187" s="159">
        <v>43217</v>
      </c>
      <c r="AF187" s="167" t="s">
        <v>387</v>
      </c>
      <c r="AG187" s="165" t="s">
        <v>381</v>
      </c>
      <c r="AH187" s="212" t="s">
        <v>388</v>
      </c>
    </row>
    <row r="188" spans="1:34" ht="21" customHeight="1" x14ac:dyDescent="0.25">
      <c r="A188" s="138"/>
      <c r="B188" s="577"/>
      <c r="C188" s="316"/>
      <c r="D188" s="270"/>
      <c r="E188" s="271"/>
      <c r="F188" s="186"/>
      <c r="G188" s="188"/>
      <c r="H188" s="190"/>
      <c r="I188" s="172"/>
      <c r="J188" s="228"/>
      <c r="K188" s="170"/>
      <c r="L188" s="26" t="s">
        <v>7</v>
      </c>
      <c r="M188" s="3" t="s">
        <v>11</v>
      </c>
      <c r="N188" s="2">
        <f>IF(M188="SÍ",5,"0")</f>
        <v>5</v>
      </c>
      <c r="O188" s="172"/>
      <c r="P188" s="174"/>
      <c r="Q188" s="174"/>
      <c r="R188" s="176"/>
      <c r="S188" s="174"/>
      <c r="T188" s="176"/>
      <c r="U188" s="198"/>
      <c r="V188" s="186"/>
      <c r="W188" s="188"/>
      <c r="X188" s="190"/>
      <c r="Y188" s="201"/>
      <c r="Z188" s="228"/>
      <c r="AA188" s="166"/>
      <c r="AB188" s="168"/>
      <c r="AC188" s="166"/>
      <c r="AD188" s="166"/>
      <c r="AE188" s="160"/>
      <c r="AF188" s="168"/>
      <c r="AG188" s="166"/>
      <c r="AH188" s="210"/>
    </row>
    <row r="189" spans="1:34" ht="21" customHeight="1" x14ac:dyDescent="0.25">
      <c r="A189" s="138"/>
      <c r="B189" s="577"/>
      <c r="C189" s="316"/>
      <c r="D189" s="270"/>
      <c r="E189" s="271"/>
      <c r="F189" s="186"/>
      <c r="G189" s="188"/>
      <c r="H189" s="190"/>
      <c r="I189" s="172"/>
      <c r="J189" s="217" t="str">
        <f>IF(AND($Z187&gt;=5,$Z187&lt;=10),"BAJA",IF(AND($Z187&gt;=15,$Z187&lt;=25),"MODERADA",IF(AND($Z187&gt;=30,$Z187&lt;=50),"ALTA",IF(AND($Z187&gt;=60,$Z187&lt;=100),"EXTREMA",""))))</f>
        <v>BAJA</v>
      </c>
      <c r="K189" s="170"/>
      <c r="L189" s="27" t="s">
        <v>3</v>
      </c>
      <c r="M189" s="3" t="s">
        <v>12</v>
      </c>
      <c r="N189" s="2" t="str">
        <f>IF(M189="SÍ",15,"0")</f>
        <v>0</v>
      </c>
      <c r="O189" s="172"/>
      <c r="P189" s="174"/>
      <c r="Q189" s="174"/>
      <c r="R189" s="176"/>
      <c r="S189" s="174"/>
      <c r="T189" s="176"/>
      <c r="U189" s="198"/>
      <c r="V189" s="186"/>
      <c r="W189" s="188"/>
      <c r="X189" s="190"/>
      <c r="Y189" s="201"/>
      <c r="Z189" s="217" t="str">
        <f>IF(AND($Z187&gt;=5,$Z187&lt;=10),"BAJA",IF(AND($Z187&gt;=15,$Z187&lt;=25),"MODERADA",IF(AND($Z187&gt;=30,$Z187&lt;=50),"ALTA",IF(AND($Z187&gt;=60,$Z187&lt;=100),"EXTREMA",""))))</f>
        <v>BAJA</v>
      </c>
      <c r="AA189" s="166"/>
      <c r="AB189" s="168"/>
      <c r="AC189" s="166"/>
      <c r="AD189" s="166"/>
      <c r="AE189" s="160"/>
      <c r="AF189" s="168"/>
      <c r="AG189" s="166"/>
      <c r="AH189" s="210"/>
    </row>
    <row r="190" spans="1:34" ht="21" customHeight="1" x14ac:dyDescent="0.25">
      <c r="A190" s="138"/>
      <c r="B190" s="577"/>
      <c r="C190" s="316"/>
      <c r="D190" s="270"/>
      <c r="E190" s="271"/>
      <c r="F190" s="186"/>
      <c r="G190" s="188"/>
      <c r="H190" s="190"/>
      <c r="I190" s="172"/>
      <c r="J190" s="217"/>
      <c r="K190" s="170"/>
      <c r="L190" s="27" t="s">
        <v>4</v>
      </c>
      <c r="M190" s="3" t="s">
        <v>11</v>
      </c>
      <c r="N190" s="2">
        <f>IF(M190="SÍ",10,"0")</f>
        <v>10</v>
      </c>
      <c r="O190" s="172"/>
      <c r="P190" s="174"/>
      <c r="Q190" s="174"/>
      <c r="R190" s="176"/>
      <c r="S190" s="174"/>
      <c r="T190" s="176"/>
      <c r="U190" s="198"/>
      <c r="V190" s="186"/>
      <c r="W190" s="188"/>
      <c r="X190" s="190"/>
      <c r="Y190" s="201"/>
      <c r="Z190" s="217"/>
      <c r="AA190" s="166"/>
      <c r="AB190" s="168"/>
      <c r="AC190" s="166"/>
      <c r="AD190" s="166"/>
      <c r="AE190" s="160"/>
      <c r="AF190" s="168"/>
      <c r="AG190" s="166"/>
      <c r="AH190" s="210"/>
    </row>
    <row r="191" spans="1:34" ht="21" customHeight="1" x14ac:dyDescent="0.25">
      <c r="A191" s="138"/>
      <c r="B191" s="577"/>
      <c r="C191" s="316"/>
      <c r="D191" s="270"/>
      <c r="E191" s="271"/>
      <c r="F191" s="186"/>
      <c r="G191" s="188"/>
      <c r="H191" s="190"/>
      <c r="I191" s="172"/>
      <c r="J191" s="217"/>
      <c r="K191" s="170"/>
      <c r="L191" s="26" t="s">
        <v>32</v>
      </c>
      <c r="M191" s="3" t="s">
        <v>12</v>
      </c>
      <c r="N191" s="2" t="str">
        <f>IF(M191="SÍ",15,"0")</f>
        <v>0</v>
      </c>
      <c r="O191" s="172"/>
      <c r="P191" s="174"/>
      <c r="Q191" s="174"/>
      <c r="R191" s="176"/>
      <c r="S191" s="174"/>
      <c r="T191" s="176"/>
      <c r="U191" s="198"/>
      <c r="V191" s="186"/>
      <c r="W191" s="188"/>
      <c r="X191" s="190"/>
      <c r="Y191" s="201"/>
      <c r="Z191" s="217"/>
      <c r="AA191" s="166"/>
      <c r="AB191" s="168"/>
      <c r="AC191" s="166"/>
      <c r="AD191" s="166"/>
      <c r="AE191" s="160"/>
      <c r="AF191" s="168"/>
      <c r="AG191" s="166"/>
      <c r="AH191" s="210"/>
    </row>
    <row r="192" spans="1:34" ht="21" customHeight="1" x14ac:dyDescent="0.25">
      <c r="A192" s="138"/>
      <c r="B192" s="577"/>
      <c r="C192" s="316"/>
      <c r="D192" s="270"/>
      <c r="E192" s="271"/>
      <c r="F192" s="186"/>
      <c r="G192" s="188"/>
      <c r="H192" s="190"/>
      <c r="I192" s="172"/>
      <c r="J192" s="217"/>
      <c r="K192" s="170"/>
      <c r="L192" s="26" t="s">
        <v>5</v>
      </c>
      <c r="M192" s="3" t="s">
        <v>11</v>
      </c>
      <c r="N192" s="2">
        <f>IF(M192="SÍ",10,"0")</f>
        <v>10</v>
      </c>
      <c r="O192" s="172"/>
      <c r="P192" s="174"/>
      <c r="Q192" s="174"/>
      <c r="R192" s="176"/>
      <c r="S192" s="174"/>
      <c r="T192" s="176"/>
      <c r="U192" s="198"/>
      <c r="V192" s="186"/>
      <c r="W192" s="188"/>
      <c r="X192" s="190"/>
      <c r="Y192" s="201"/>
      <c r="Z192" s="217"/>
      <c r="AA192" s="166"/>
      <c r="AB192" s="168"/>
      <c r="AC192" s="166"/>
      <c r="AD192" s="166"/>
      <c r="AE192" s="160"/>
      <c r="AF192" s="168"/>
      <c r="AG192" s="166"/>
      <c r="AH192" s="210"/>
    </row>
    <row r="193" spans="1:34" ht="21" customHeight="1" x14ac:dyDescent="0.25">
      <c r="A193" s="138"/>
      <c r="B193" s="577"/>
      <c r="C193" s="317"/>
      <c r="D193" s="247"/>
      <c r="E193" s="272"/>
      <c r="F193" s="222"/>
      <c r="G193" s="223"/>
      <c r="H193" s="224"/>
      <c r="I193" s="172"/>
      <c r="J193" s="217"/>
      <c r="K193" s="170"/>
      <c r="L193" s="28" t="s">
        <v>31</v>
      </c>
      <c r="M193" s="3" t="s">
        <v>11</v>
      </c>
      <c r="N193" s="2">
        <f>IF(M193="SÍ",30,"0")</f>
        <v>30</v>
      </c>
      <c r="O193" s="172"/>
      <c r="P193" s="174"/>
      <c r="Q193" s="174"/>
      <c r="R193" s="176"/>
      <c r="S193" s="174"/>
      <c r="T193" s="176"/>
      <c r="U193" s="198"/>
      <c r="V193" s="222"/>
      <c r="W193" s="223"/>
      <c r="X193" s="224"/>
      <c r="Y193" s="201"/>
      <c r="Z193" s="217"/>
      <c r="AA193" s="166"/>
      <c r="AB193" s="168"/>
      <c r="AC193" s="166"/>
      <c r="AD193" s="166"/>
      <c r="AE193" s="161"/>
      <c r="AF193" s="168"/>
      <c r="AG193" s="166"/>
      <c r="AH193" s="210"/>
    </row>
    <row r="194" spans="1:34" ht="21" customHeight="1" x14ac:dyDescent="0.25">
      <c r="A194" s="138"/>
      <c r="B194" s="577"/>
      <c r="C194" s="229" t="s">
        <v>366</v>
      </c>
      <c r="D194" s="232" t="s">
        <v>367</v>
      </c>
      <c r="E194" s="235" t="s">
        <v>368</v>
      </c>
      <c r="F194" s="186" t="s">
        <v>16</v>
      </c>
      <c r="G194" s="188" t="str">
        <f>IF(F194="(1) RARA VEZ","1", IF(F194="(2) IMPROBABLE","2",IF(F194="(3) POSIBLE","3",IF(F194="(4) PROBABLE","4",IF(F194="(5) CASI SEGURO","5","")))))</f>
        <v>4</v>
      </c>
      <c r="H194" s="190" t="s">
        <v>18</v>
      </c>
      <c r="I194" s="172" t="str">
        <f>IF(H194="(5) MODERADO","5", IF(H194="(10) MAYOR","10",IF(H194="(20) CATASTROFICO","20","")))</f>
        <v>5</v>
      </c>
      <c r="J194" s="227">
        <f>+G194*I194</f>
        <v>20</v>
      </c>
      <c r="K194" s="169" t="s">
        <v>389</v>
      </c>
      <c r="L194" s="25" t="s">
        <v>6</v>
      </c>
      <c r="M194" s="3" t="s">
        <v>11</v>
      </c>
      <c r="N194" s="78">
        <f>IF(M194="SÍ",15,"0")</f>
        <v>15</v>
      </c>
      <c r="O194" s="171">
        <f>SUM(N194:N200)</f>
        <v>40</v>
      </c>
      <c r="P194" s="173">
        <f>IF(AND($O194&gt;=0,$O194&lt;=50),0,IF(AND($O194&gt;50,$O194&lt;=75),1,IF(AND($O194&gt;75,$O194&lt;=100),2,"")))</f>
        <v>0</v>
      </c>
      <c r="Q194" s="173">
        <f>$G194-$P194</f>
        <v>4</v>
      </c>
      <c r="R194" s="175">
        <f>IF($Q194&lt;=0,1,$Q194)</f>
        <v>4</v>
      </c>
      <c r="S194" s="173">
        <f>$I194-$P194</f>
        <v>5</v>
      </c>
      <c r="T194" s="175" t="str">
        <f>IF($S194=19,10,IF($S194=18,5,IF($S194=9,5,IF($S194=8,5,I194))))</f>
        <v>5</v>
      </c>
      <c r="U194" s="197" t="s">
        <v>8</v>
      </c>
      <c r="V194" s="186" t="s">
        <v>16</v>
      </c>
      <c r="W194" s="188" t="str">
        <f>IF(V194="(1) RARA VEZ","1", IF(V194="(2) IMPROBABLE","2",IF(V194="(3) POSIBLE","3",IF(V194="(4) PROBABLE","4",IF(V194="(5) CASI SEGURO","5","")))))</f>
        <v>4</v>
      </c>
      <c r="X194" s="190" t="s">
        <v>18</v>
      </c>
      <c r="Y194" s="201" t="str">
        <f>IF($U194="IMPACTO",$T194,$I194)</f>
        <v>5</v>
      </c>
      <c r="Z194" s="227">
        <f>+W194*Y194</f>
        <v>20</v>
      </c>
      <c r="AA194" s="165" t="s">
        <v>390</v>
      </c>
      <c r="AB194" s="167" t="s">
        <v>377</v>
      </c>
      <c r="AC194" s="165" t="s">
        <v>391</v>
      </c>
      <c r="AD194" s="165" t="s">
        <v>392</v>
      </c>
      <c r="AE194" s="159">
        <v>43217</v>
      </c>
      <c r="AF194" s="165" t="s">
        <v>393</v>
      </c>
      <c r="AG194" s="209" t="s">
        <v>394</v>
      </c>
      <c r="AH194" s="212" t="s">
        <v>395</v>
      </c>
    </row>
    <row r="195" spans="1:34" ht="21" customHeight="1" x14ac:dyDescent="0.25">
      <c r="A195" s="138"/>
      <c r="B195" s="577"/>
      <c r="C195" s="230"/>
      <c r="D195" s="233"/>
      <c r="E195" s="236"/>
      <c r="F195" s="186"/>
      <c r="G195" s="188"/>
      <c r="H195" s="190"/>
      <c r="I195" s="172"/>
      <c r="J195" s="228"/>
      <c r="K195" s="266"/>
      <c r="L195" s="26" t="s">
        <v>7</v>
      </c>
      <c r="M195" s="3" t="s">
        <v>11</v>
      </c>
      <c r="N195" s="2">
        <f>IF(M195="SÍ",5,"0")</f>
        <v>5</v>
      </c>
      <c r="O195" s="172"/>
      <c r="P195" s="174"/>
      <c r="Q195" s="174"/>
      <c r="R195" s="176"/>
      <c r="S195" s="174"/>
      <c r="T195" s="176"/>
      <c r="U195" s="198"/>
      <c r="V195" s="186"/>
      <c r="W195" s="188"/>
      <c r="X195" s="190"/>
      <c r="Y195" s="201"/>
      <c r="Z195" s="228"/>
      <c r="AA195" s="166"/>
      <c r="AB195" s="168"/>
      <c r="AC195" s="166"/>
      <c r="AD195" s="166"/>
      <c r="AE195" s="160"/>
      <c r="AF195" s="166"/>
      <c r="AG195" s="210"/>
      <c r="AH195" s="213"/>
    </row>
    <row r="196" spans="1:34" ht="21" customHeight="1" x14ac:dyDescent="0.25">
      <c r="A196" s="138"/>
      <c r="B196" s="577"/>
      <c r="C196" s="230"/>
      <c r="D196" s="233"/>
      <c r="E196" s="236"/>
      <c r="F196" s="186"/>
      <c r="G196" s="188"/>
      <c r="H196" s="190"/>
      <c r="I196" s="172"/>
      <c r="J196" s="217" t="str">
        <f>IF(AND($Z194&gt;=5,$Z194&lt;=10),"BAJA",IF(AND($Z194&gt;=15,$Z194&lt;=25),"MODERADA",IF(AND($Z194&gt;=30,$Z194&lt;=50),"ALTA",IF(AND($Z194&gt;=60,$Z194&lt;=100),"EXTREMA",""))))</f>
        <v>MODERADA</v>
      </c>
      <c r="K196" s="266"/>
      <c r="L196" s="27" t="s">
        <v>3</v>
      </c>
      <c r="M196" s="3" t="s">
        <v>12</v>
      </c>
      <c r="N196" s="2" t="str">
        <f>IF(M196="SÍ",15,"0")</f>
        <v>0</v>
      </c>
      <c r="O196" s="172"/>
      <c r="P196" s="174"/>
      <c r="Q196" s="174"/>
      <c r="R196" s="176"/>
      <c r="S196" s="174"/>
      <c r="T196" s="176"/>
      <c r="U196" s="198"/>
      <c r="V196" s="186"/>
      <c r="W196" s="188"/>
      <c r="X196" s="190"/>
      <c r="Y196" s="201"/>
      <c r="Z196" s="217" t="str">
        <f>IF(AND($Z194&gt;=5,$Z194&lt;=10),"BAJA",IF(AND($Z194&gt;=15,$Z194&lt;=25),"MODERADA",IF(AND($Z194&gt;=30,$Z194&lt;=50),"ALTA",IF(AND($Z194&gt;=60,$Z194&lt;=100),"EXTREMA",""))))</f>
        <v>MODERADA</v>
      </c>
      <c r="AA196" s="166"/>
      <c r="AB196" s="168"/>
      <c r="AC196" s="166"/>
      <c r="AD196" s="166"/>
      <c r="AE196" s="160"/>
      <c r="AF196" s="166"/>
      <c r="AG196" s="210"/>
      <c r="AH196" s="213"/>
    </row>
    <row r="197" spans="1:34" ht="21" customHeight="1" x14ac:dyDescent="0.25">
      <c r="A197" s="138"/>
      <c r="B197" s="577"/>
      <c r="C197" s="230"/>
      <c r="D197" s="233"/>
      <c r="E197" s="236"/>
      <c r="F197" s="186"/>
      <c r="G197" s="188"/>
      <c r="H197" s="190"/>
      <c r="I197" s="172"/>
      <c r="J197" s="217"/>
      <c r="K197" s="266"/>
      <c r="L197" s="27" t="s">
        <v>4</v>
      </c>
      <c r="M197" s="3" t="s">
        <v>11</v>
      </c>
      <c r="N197" s="2">
        <f>IF(M197="SÍ",10,"0")</f>
        <v>10</v>
      </c>
      <c r="O197" s="172"/>
      <c r="P197" s="174"/>
      <c r="Q197" s="174"/>
      <c r="R197" s="176"/>
      <c r="S197" s="174"/>
      <c r="T197" s="176"/>
      <c r="U197" s="198"/>
      <c r="V197" s="186"/>
      <c r="W197" s="188"/>
      <c r="X197" s="190"/>
      <c r="Y197" s="201"/>
      <c r="Z197" s="217"/>
      <c r="AA197" s="166"/>
      <c r="AB197" s="168"/>
      <c r="AC197" s="166"/>
      <c r="AD197" s="166"/>
      <c r="AE197" s="160"/>
      <c r="AF197" s="166"/>
      <c r="AG197" s="210"/>
      <c r="AH197" s="213"/>
    </row>
    <row r="198" spans="1:34" ht="21" customHeight="1" x14ac:dyDescent="0.25">
      <c r="A198" s="138"/>
      <c r="B198" s="577"/>
      <c r="C198" s="230"/>
      <c r="D198" s="233"/>
      <c r="E198" s="236"/>
      <c r="F198" s="186"/>
      <c r="G198" s="188"/>
      <c r="H198" s="190"/>
      <c r="I198" s="172"/>
      <c r="J198" s="217"/>
      <c r="K198" s="266"/>
      <c r="L198" s="26" t="s">
        <v>32</v>
      </c>
      <c r="M198" s="3" t="s">
        <v>12</v>
      </c>
      <c r="N198" s="2" t="str">
        <f>IF(M198="SÍ",15,"0")</f>
        <v>0</v>
      </c>
      <c r="O198" s="172"/>
      <c r="P198" s="174"/>
      <c r="Q198" s="174"/>
      <c r="R198" s="176"/>
      <c r="S198" s="174"/>
      <c r="T198" s="176"/>
      <c r="U198" s="198"/>
      <c r="V198" s="186"/>
      <c r="W198" s="188"/>
      <c r="X198" s="190"/>
      <c r="Y198" s="201"/>
      <c r="Z198" s="217"/>
      <c r="AA198" s="166"/>
      <c r="AB198" s="168"/>
      <c r="AC198" s="166"/>
      <c r="AD198" s="166"/>
      <c r="AE198" s="160"/>
      <c r="AF198" s="166"/>
      <c r="AG198" s="210"/>
      <c r="AH198" s="213"/>
    </row>
    <row r="199" spans="1:34" ht="21" customHeight="1" x14ac:dyDescent="0.25">
      <c r="A199" s="138"/>
      <c r="B199" s="577"/>
      <c r="C199" s="230"/>
      <c r="D199" s="233"/>
      <c r="E199" s="236"/>
      <c r="F199" s="186"/>
      <c r="G199" s="188"/>
      <c r="H199" s="190"/>
      <c r="I199" s="172"/>
      <c r="J199" s="217"/>
      <c r="K199" s="266"/>
      <c r="L199" s="26" t="s">
        <v>5</v>
      </c>
      <c r="M199" s="3" t="s">
        <v>11</v>
      </c>
      <c r="N199" s="2">
        <f>IF(M199="SÍ",10,"0")</f>
        <v>10</v>
      </c>
      <c r="O199" s="172"/>
      <c r="P199" s="174"/>
      <c r="Q199" s="174"/>
      <c r="R199" s="176"/>
      <c r="S199" s="174"/>
      <c r="T199" s="176"/>
      <c r="U199" s="198"/>
      <c r="V199" s="186"/>
      <c r="W199" s="188"/>
      <c r="X199" s="190"/>
      <c r="Y199" s="201"/>
      <c r="Z199" s="217"/>
      <c r="AA199" s="166"/>
      <c r="AB199" s="168"/>
      <c r="AC199" s="166"/>
      <c r="AD199" s="166"/>
      <c r="AE199" s="160"/>
      <c r="AF199" s="166"/>
      <c r="AG199" s="210"/>
      <c r="AH199" s="213"/>
    </row>
    <row r="200" spans="1:34" ht="21" customHeight="1" thickBot="1" x14ac:dyDescent="0.3">
      <c r="A200" s="138"/>
      <c r="B200" s="577"/>
      <c r="C200" s="231"/>
      <c r="D200" s="234"/>
      <c r="E200" s="237"/>
      <c r="F200" s="187"/>
      <c r="G200" s="189"/>
      <c r="H200" s="191"/>
      <c r="I200" s="192"/>
      <c r="J200" s="217"/>
      <c r="K200" s="266"/>
      <c r="L200" s="28" t="s">
        <v>31</v>
      </c>
      <c r="M200" s="3" t="s">
        <v>12</v>
      </c>
      <c r="N200" s="68" t="str">
        <f>IF(M200="SÍ",30,"0")</f>
        <v>0</v>
      </c>
      <c r="O200" s="192"/>
      <c r="P200" s="195"/>
      <c r="Q200" s="195"/>
      <c r="R200" s="196"/>
      <c r="S200" s="195"/>
      <c r="T200" s="196"/>
      <c r="U200" s="198"/>
      <c r="V200" s="187"/>
      <c r="W200" s="189"/>
      <c r="X200" s="191"/>
      <c r="Y200" s="202"/>
      <c r="Z200" s="217"/>
      <c r="AA200" s="166"/>
      <c r="AB200" s="168"/>
      <c r="AC200" s="166"/>
      <c r="AD200" s="166"/>
      <c r="AE200" s="161"/>
      <c r="AF200" s="166"/>
      <c r="AG200" s="211"/>
      <c r="AH200" s="213"/>
    </row>
    <row r="201" spans="1:34" ht="21" customHeight="1" x14ac:dyDescent="0.25">
      <c r="A201" s="138"/>
      <c r="B201" s="134" t="s">
        <v>466</v>
      </c>
      <c r="C201" s="229" t="s">
        <v>369</v>
      </c>
      <c r="D201" s="232" t="s">
        <v>370</v>
      </c>
      <c r="E201" s="235" t="s">
        <v>371</v>
      </c>
      <c r="F201" s="186" t="s">
        <v>14</v>
      </c>
      <c r="G201" s="261" t="str">
        <f>IF(F201="(1) RARA VEZ","1", IF(F201="(2) IMPROBABLE","2",IF(F201="(3) POSIBLE","3",IF(F201="(4) PROBABLE","4",IF(F201="(5) CASI SEGURO","5","")))))</f>
        <v>2</v>
      </c>
      <c r="H201" s="190" t="s">
        <v>18</v>
      </c>
      <c r="I201" s="172" t="str">
        <f>IF(H201="(5) MODERADO","5", IF(H201="(10) MAYOR","10",IF(H201="(20) CATASTROFICO","20","")))</f>
        <v>5</v>
      </c>
      <c r="J201" s="148">
        <f>+G201*I201</f>
        <v>10</v>
      </c>
      <c r="K201" s="247" t="s">
        <v>396</v>
      </c>
      <c r="L201" s="25" t="s">
        <v>6</v>
      </c>
      <c r="M201" s="3" t="s">
        <v>11</v>
      </c>
      <c r="N201" s="78">
        <f>IF(M201="SÍ",15,"0")</f>
        <v>15</v>
      </c>
      <c r="O201" s="171">
        <f>SUM(N201:N207)</f>
        <v>35</v>
      </c>
      <c r="P201" s="173">
        <f>IF(AND($O201&gt;=0,$O201&lt;=50),0,IF(AND($O201&gt;50,$O201&lt;=75),1,IF(AND($O201&gt;75,$O201&lt;=100),2,"")))</f>
        <v>0</v>
      </c>
      <c r="Q201" s="173">
        <f>$G201-$P201</f>
        <v>2</v>
      </c>
      <c r="R201" s="175">
        <f>IF($Q201&lt;=0,1,$Q201)</f>
        <v>2</v>
      </c>
      <c r="S201" s="173">
        <f>$I201-$P201</f>
        <v>5</v>
      </c>
      <c r="T201" s="175" t="str">
        <f>IF($S201=19,10,IF($S201=18,5,IF($S201=9,5,IF($S201=8,5,I201))))</f>
        <v>5</v>
      </c>
      <c r="U201" s="197" t="s">
        <v>8</v>
      </c>
      <c r="V201" s="263" t="s">
        <v>14</v>
      </c>
      <c r="W201" s="264" t="str">
        <f>IF(V201="(1) RARA VEZ","1", IF(V201="(2) IMPROBABLE","2",IF(V201="(3) POSIBLE","3",IF(V201="(4) PROBABLE","4",IF(V201="(5) CASI SEGURO","5","")))))</f>
        <v>2</v>
      </c>
      <c r="X201" s="260" t="s">
        <v>18</v>
      </c>
      <c r="Y201" s="201" t="str">
        <f>IF($U201="IMPACTO",$T201,$I201)</f>
        <v>5</v>
      </c>
      <c r="Z201" s="148">
        <f>+W201*Y201</f>
        <v>10</v>
      </c>
      <c r="AA201" s="165" t="s">
        <v>397</v>
      </c>
      <c r="AB201" s="167" t="s">
        <v>377</v>
      </c>
      <c r="AC201" s="165" t="s">
        <v>398</v>
      </c>
      <c r="AD201" s="165" t="s">
        <v>399</v>
      </c>
      <c r="AE201" s="159">
        <v>43217</v>
      </c>
      <c r="AF201" s="165" t="s">
        <v>400</v>
      </c>
      <c r="AG201" s="209" t="s">
        <v>401</v>
      </c>
      <c r="AH201" s="212" t="s">
        <v>402</v>
      </c>
    </row>
    <row r="202" spans="1:34" ht="21" customHeight="1" x14ac:dyDescent="0.25">
      <c r="A202" s="138"/>
      <c r="B202" s="135"/>
      <c r="C202" s="230"/>
      <c r="D202" s="233"/>
      <c r="E202" s="236"/>
      <c r="F202" s="186"/>
      <c r="G202" s="261"/>
      <c r="H202" s="190"/>
      <c r="I202" s="172"/>
      <c r="J202" s="148"/>
      <c r="K202" s="248"/>
      <c r="L202" s="26" t="s">
        <v>7</v>
      </c>
      <c r="M202" s="3" t="s">
        <v>12</v>
      </c>
      <c r="N202" s="2" t="str">
        <f>IF(M202="SÍ",5,"0")</f>
        <v>0</v>
      </c>
      <c r="O202" s="172"/>
      <c r="P202" s="174"/>
      <c r="Q202" s="174"/>
      <c r="R202" s="176"/>
      <c r="S202" s="174"/>
      <c r="T202" s="176"/>
      <c r="U202" s="198"/>
      <c r="V202" s="239"/>
      <c r="W202" s="213"/>
      <c r="X202" s="242"/>
      <c r="Y202" s="201"/>
      <c r="Z202" s="148"/>
      <c r="AA202" s="166"/>
      <c r="AB202" s="168"/>
      <c r="AC202" s="166"/>
      <c r="AD202" s="166"/>
      <c r="AE202" s="160"/>
      <c r="AF202" s="166"/>
      <c r="AG202" s="210"/>
      <c r="AH202" s="213"/>
    </row>
    <row r="203" spans="1:34" ht="21" customHeight="1" x14ac:dyDescent="0.25">
      <c r="A203" s="138"/>
      <c r="B203" s="135"/>
      <c r="C203" s="230"/>
      <c r="D203" s="233"/>
      <c r="E203" s="236"/>
      <c r="F203" s="186"/>
      <c r="G203" s="261"/>
      <c r="H203" s="190"/>
      <c r="I203" s="172"/>
      <c r="J203" s="128" t="str">
        <f>IF(AND(J201&gt;=5,J201&lt;=10),"BAJA",IF(AND(J201&gt;=15,J201&lt;=25),"MODERADA",IF(AND(J201&gt;=30,J201&lt;=50),"ALTA",IF(AND(J201&gt;=60,J201&lt;=100),"EXTREMA",""))))</f>
        <v>BAJA</v>
      </c>
      <c r="K203" s="248"/>
      <c r="L203" s="27" t="s">
        <v>3</v>
      </c>
      <c r="M203" s="3" t="s">
        <v>12</v>
      </c>
      <c r="N203" s="2" t="str">
        <f>IF(M203="SÍ",15,"0")</f>
        <v>0</v>
      </c>
      <c r="O203" s="172"/>
      <c r="P203" s="174"/>
      <c r="Q203" s="174"/>
      <c r="R203" s="176"/>
      <c r="S203" s="174"/>
      <c r="T203" s="176"/>
      <c r="U203" s="198"/>
      <c r="V203" s="239"/>
      <c r="W203" s="213"/>
      <c r="X203" s="242"/>
      <c r="Y203" s="201"/>
      <c r="Z203" s="128" t="str">
        <f>IF(AND(Z201&gt;=5,Z201&lt;=10),"BAJA",IF(AND(Z201&gt;=15,Z201&lt;=25),"MODERADA",IF(AND(Z201&gt;=30,Z201&lt;=50),"ALTA",IF(AND(Z201&gt;=60,Z201&lt;=100),"EXTREMA",""))))</f>
        <v>BAJA</v>
      </c>
      <c r="AA203" s="166"/>
      <c r="AB203" s="168"/>
      <c r="AC203" s="166"/>
      <c r="AD203" s="166"/>
      <c r="AE203" s="160"/>
      <c r="AF203" s="166"/>
      <c r="AG203" s="210"/>
      <c r="AH203" s="213"/>
    </row>
    <row r="204" spans="1:34" ht="21" customHeight="1" x14ac:dyDescent="0.25">
      <c r="A204" s="138"/>
      <c r="B204" s="135"/>
      <c r="C204" s="230"/>
      <c r="D204" s="233"/>
      <c r="E204" s="236"/>
      <c r="F204" s="186"/>
      <c r="G204" s="261"/>
      <c r="H204" s="190"/>
      <c r="I204" s="172"/>
      <c r="J204" s="128"/>
      <c r="K204" s="248"/>
      <c r="L204" s="27" t="s">
        <v>4</v>
      </c>
      <c r="M204" s="3" t="s">
        <v>11</v>
      </c>
      <c r="N204" s="2">
        <f>IF(M204="SÍ",10,"0")</f>
        <v>10</v>
      </c>
      <c r="O204" s="172"/>
      <c r="P204" s="174"/>
      <c r="Q204" s="174"/>
      <c r="R204" s="176"/>
      <c r="S204" s="174"/>
      <c r="T204" s="176"/>
      <c r="U204" s="198"/>
      <c r="V204" s="239"/>
      <c r="W204" s="213"/>
      <c r="X204" s="242"/>
      <c r="Y204" s="201"/>
      <c r="Z204" s="128"/>
      <c r="AA204" s="166"/>
      <c r="AB204" s="168"/>
      <c r="AC204" s="166"/>
      <c r="AD204" s="166"/>
      <c r="AE204" s="160"/>
      <c r="AF204" s="166"/>
      <c r="AG204" s="210"/>
      <c r="AH204" s="213"/>
    </row>
    <row r="205" spans="1:34" ht="21" customHeight="1" x14ac:dyDescent="0.25">
      <c r="A205" s="138"/>
      <c r="B205" s="135"/>
      <c r="C205" s="230"/>
      <c r="D205" s="233"/>
      <c r="E205" s="236"/>
      <c r="F205" s="186"/>
      <c r="G205" s="261"/>
      <c r="H205" s="190"/>
      <c r="I205" s="172"/>
      <c r="J205" s="128"/>
      <c r="K205" s="248"/>
      <c r="L205" s="26" t="s">
        <v>32</v>
      </c>
      <c r="M205" s="3" t="s">
        <v>12</v>
      </c>
      <c r="N205" s="2" t="str">
        <f>IF(M205="SÍ",15,"0")</f>
        <v>0</v>
      </c>
      <c r="O205" s="172"/>
      <c r="P205" s="174"/>
      <c r="Q205" s="174"/>
      <c r="R205" s="176"/>
      <c r="S205" s="174"/>
      <c r="T205" s="176"/>
      <c r="U205" s="198"/>
      <c r="V205" s="239"/>
      <c r="W205" s="213"/>
      <c r="X205" s="242"/>
      <c r="Y205" s="201"/>
      <c r="Z205" s="128"/>
      <c r="AA205" s="166"/>
      <c r="AB205" s="168"/>
      <c r="AC205" s="166"/>
      <c r="AD205" s="166"/>
      <c r="AE205" s="160"/>
      <c r="AF205" s="166"/>
      <c r="AG205" s="210"/>
      <c r="AH205" s="213"/>
    </row>
    <row r="206" spans="1:34" ht="21" customHeight="1" x14ac:dyDescent="0.25">
      <c r="A206" s="138"/>
      <c r="B206" s="135"/>
      <c r="C206" s="230"/>
      <c r="D206" s="233"/>
      <c r="E206" s="236"/>
      <c r="F206" s="186"/>
      <c r="G206" s="261"/>
      <c r="H206" s="190"/>
      <c r="I206" s="172"/>
      <c r="J206" s="128"/>
      <c r="K206" s="248"/>
      <c r="L206" s="26" t="s">
        <v>5</v>
      </c>
      <c r="M206" s="3" t="s">
        <v>11</v>
      </c>
      <c r="N206" s="2">
        <f>IF(M206="SÍ",10,"0")</f>
        <v>10</v>
      </c>
      <c r="O206" s="172"/>
      <c r="P206" s="174"/>
      <c r="Q206" s="174"/>
      <c r="R206" s="176"/>
      <c r="S206" s="174"/>
      <c r="T206" s="176"/>
      <c r="U206" s="198"/>
      <c r="V206" s="239"/>
      <c r="W206" s="213"/>
      <c r="X206" s="242"/>
      <c r="Y206" s="201"/>
      <c r="Z206" s="128"/>
      <c r="AA206" s="166"/>
      <c r="AB206" s="168"/>
      <c r="AC206" s="166"/>
      <c r="AD206" s="166"/>
      <c r="AE206" s="160"/>
      <c r="AF206" s="166"/>
      <c r="AG206" s="210"/>
      <c r="AH206" s="213"/>
    </row>
    <row r="207" spans="1:34" ht="21" customHeight="1" x14ac:dyDescent="0.25">
      <c r="A207" s="138"/>
      <c r="B207" s="135"/>
      <c r="C207" s="231"/>
      <c r="D207" s="234"/>
      <c r="E207" s="237"/>
      <c r="F207" s="222"/>
      <c r="G207" s="262"/>
      <c r="H207" s="224"/>
      <c r="I207" s="172"/>
      <c r="J207" s="130"/>
      <c r="K207" s="249"/>
      <c r="L207" s="28" t="s">
        <v>31</v>
      </c>
      <c r="M207" s="3" t="s">
        <v>12</v>
      </c>
      <c r="N207" s="2" t="str">
        <f>IF(M207="SÍ",30,"0")</f>
        <v>0</v>
      </c>
      <c r="O207" s="172"/>
      <c r="P207" s="174"/>
      <c r="Q207" s="174"/>
      <c r="R207" s="176"/>
      <c r="S207" s="174"/>
      <c r="T207" s="176"/>
      <c r="U207" s="198"/>
      <c r="V207" s="240"/>
      <c r="W207" s="241"/>
      <c r="X207" s="243"/>
      <c r="Y207" s="201"/>
      <c r="Z207" s="130"/>
      <c r="AA207" s="166"/>
      <c r="AB207" s="168"/>
      <c r="AC207" s="166"/>
      <c r="AD207" s="166"/>
      <c r="AE207" s="161"/>
      <c r="AF207" s="166"/>
      <c r="AG207" s="211"/>
      <c r="AH207" s="213"/>
    </row>
    <row r="208" spans="1:34" ht="21" customHeight="1" x14ac:dyDescent="0.25">
      <c r="A208" s="138"/>
      <c r="B208" s="135"/>
      <c r="C208" s="229" t="s">
        <v>372</v>
      </c>
      <c r="D208" s="232" t="s">
        <v>373</v>
      </c>
      <c r="E208" s="235" t="s">
        <v>374</v>
      </c>
      <c r="F208" s="238" t="s">
        <v>15</v>
      </c>
      <c r="G208" s="223" t="str">
        <f>IF(F208="(1) RARA VEZ","1", IF(F208="(2) IMPROBABLE","2",IF(F208="(3) POSIBLE","3",IF(F208="(4) PROBABLE","4",IF(F208="(5) CASI SEGURO","5","")))))</f>
        <v>3</v>
      </c>
      <c r="H208" s="224" t="s">
        <v>18</v>
      </c>
      <c r="I208" s="244" t="str">
        <f>IF(H208="(5) MODERADO","5", IF(H208="(10) MAYOR","10",IF(H208="(20) CATASTROFICO","20","")))</f>
        <v>5</v>
      </c>
      <c r="J208" s="246">
        <f>+G208*I208</f>
        <v>15</v>
      </c>
      <c r="K208" s="247" t="s">
        <v>403</v>
      </c>
      <c r="L208" s="25" t="s">
        <v>6</v>
      </c>
      <c r="M208" s="3" t="s">
        <v>11</v>
      </c>
      <c r="N208" s="78">
        <f>IF(M208="SÍ",15,"0")</f>
        <v>15</v>
      </c>
      <c r="O208" s="171">
        <f>SUM(N208:N214)</f>
        <v>35</v>
      </c>
      <c r="P208" s="173">
        <f>IF(AND($O208&gt;=0,$O208&lt;=50),0,IF(AND($O208&gt;50,$O208&lt;=75),1,IF(AND($O208&gt;75,$O208&lt;=100),2,"")))</f>
        <v>0</v>
      </c>
      <c r="Q208" s="173">
        <f>$G208-$P208</f>
        <v>3</v>
      </c>
      <c r="R208" s="175">
        <f>IF($Q208&lt;=0,1,$Q208)</f>
        <v>3</v>
      </c>
      <c r="S208" s="173">
        <f>$I208-$P208</f>
        <v>5</v>
      </c>
      <c r="T208" s="175" t="str">
        <f>IF($S208=19,10,IF($S208=18,5,IF($S208=9,5,IF($S208=8,5,I208))))</f>
        <v>5</v>
      </c>
      <c r="U208" s="250" t="s">
        <v>8</v>
      </c>
      <c r="V208" s="251" t="str">
        <f>IF(AND($U208="PROBABILIDAD",$R208=1),$XET$6,IF(AND($U208="PROBABILIDAD",$R208=2),$XET$5,IF(AND($U208="PROBABILIDAD",$R208=3),$XET$4,IF(AND($U208="PROBABILIDAD",$R208=4),$XET$3,IF(AND($U208="PROBABILIDAD",$R208=5),$XET$2,$F208)))))</f>
        <v>(3) POSIBLE</v>
      </c>
      <c r="W208" s="254">
        <f>IF($U208="PROBABILIDAD",$R208,$G208)</f>
        <v>3</v>
      </c>
      <c r="X208" s="257" t="str">
        <f>IF(AND($U208="IMPACTO",$S208=18),$XET$9,IF(AND($U208="IMPACTO",$S208=19),$XEU$9,IF(AND($U208="IMPACTO",$S208=20),$XEV$9,IF(AND($U208="IMPACTO",$S208&lt;10),$XET$9,$H208))))</f>
        <v>(5) MODERADO</v>
      </c>
      <c r="Y208" s="201" t="str">
        <f>IF($U208="IMPACTO",$T208,$I208)</f>
        <v>5</v>
      </c>
      <c r="Z208" s="227">
        <f>+W208*Y208</f>
        <v>15</v>
      </c>
      <c r="AA208" s="165" t="s">
        <v>404</v>
      </c>
      <c r="AB208" s="167" t="s">
        <v>377</v>
      </c>
      <c r="AC208" s="165" t="s">
        <v>405</v>
      </c>
      <c r="AD208" s="165" t="s">
        <v>406</v>
      </c>
      <c r="AE208" s="159">
        <v>43217</v>
      </c>
      <c r="AF208" s="162" t="s">
        <v>407</v>
      </c>
      <c r="AG208" s="209" t="s">
        <v>394</v>
      </c>
      <c r="AH208" s="212" t="s">
        <v>408</v>
      </c>
    </row>
    <row r="209" spans="1:34" ht="21" customHeight="1" x14ac:dyDescent="0.25">
      <c r="A209" s="138"/>
      <c r="B209" s="135"/>
      <c r="C209" s="230"/>
      <c r="D209" s="233"/>
      <c r="E209" s="236"/>
      <c r="F209" s="239"/>
      <c r="G209" s="213"/>
      <c r="H209" s="242"/>
      <c r="I209" s="244"/>
      <c r="J209" s="227"/>
      <c r="K209" s="248"/>
      <c r="L209" s="26" t="s">
        <v>7</v>
      </c>
      <c r="M209" s="3" t="s">
        <v>12</v>
      </c>
      <c r="N209" s="2" t="str">
        <f>IF(M209="SÍ",5,"0")</f>
        <v>0</v>
      </c>
      <c r="O209" s="172"/>
      <c r="P209" s="174"/>
      <c r="Q209" s="174"/>
      <c r="R209" s="176"/>
      <c r="S209" s="174"/>
      <c r="T209" s="176"/>
      <c r="U209" s="250"/>
      <c r="V209" s="252"/>
      <c r="W209" s="255"/>
      <c r="X209" s="258"/>
      <c r="Y209" s="201"/>
      <c r="Z209" s="228"/>
      <c r="AA209" s="166"/>
      <c r="AB209" s="168"/>
      <c r="AC209" s="166"/>
      <c r="AD209" s="166"/>
      <c r="AE209" s="160"/>
      <c r="AF209" s="163"/>
      <c r="AG209" s="210"/>
      <c r="AH209" s="213"/>
    </row>
    <row r="210" spans="1:34" ht="21" customHeight="1" x14ac:dyDescent="0.25">
      <c r="A210" s="138"/>
      <c r="B210" s="135"/>
      <c r="C210" s="230"/>
      <c r="D210" s="233"/>
      <c r="E210" s="236"/>
      <c r="F210" s="239"/>
      <c r="G210" s="213"/>
      <c r="H210" s="242"/>
      <c r="I210" s="244"/>
      <c r="J210" s="214" t="str">
        <f>IF(AND($Z208&gt;=5,$Z208&lt;=10),"BAJA",IF(AND($Z208&gt;=15,$Z208&lt;=25),"MODERADA",IF(AND($Z208&gt;=30,$Z208&lt;=50),"ALTA",IF(AND($Z208&gt;=60,$Z208&lt;=100),"EXTREMA",""))))</f>
        <v>MODERADA</v>
      </c>
      <c r="K210" s="248"/>
      <c r="L210" s="27" t="s">
        <v>3</v>
      </c>
      <c r="M210" s="3" t="s">
        <v>12</v>
      </c>
      <c r="N210" s="2" t="str">
        <f>IF(M210="SÍ",15,"0")</f>
        <v>0</v>
      </c>
      <c r="O210" s="172"/>
      <c r="P210" s="174"/>
      <c r="Q210" s="174"/>
      <c r="R210" s="176"/>
      <c r="S210" s="174"/>
      <c r="T210" s="176"/>
      <c r="U210" s="250"/>
      <c r="V210" s="252"/>
      <c r="W210" s="255"/>
      <c r="X210" s="258"/>
      <c r="Y210" s="201"/>
      <c r="Z210" s="217" t="str">
        <f>IF(AND($Z208&gt;=5,$Z208&lt;=10),"BAJA",IF(AND($Z208&gt;=15,$Z208&lt;=25),"MODERADA",IF(AND($Z208&gt;=30,$Z208&lt;=50),"ALTA",IF(AND($Z208&gt;=60,$Z208&lt;=100),"EXTREMA",""))))</f>
        <v>MODERADA</v>
      </c>
      <c r="AA210" s="166"/>
      <c r="AB210" s="168"/>
      <c r="AC210" s="166"/>
      <c r="AD210" s="166"/>
      <c r="AE210" s="160"/>
      <c r="AF210" s="163"/>
      <c r="AG210" s="210"/>
      <c r="AH210" s="213"/>
    </row>
    <row r="211" spans="1:34" ht="21" customHeight="1" x14ac:dyDescent="0.25">
      <c r="A211" s="138"/>
      <c r="B211" s="135"/>
      <c r="C211" s="230"/>
      <c r="D211" s="233"/>
      <c r="E211" s="236"/>
      <c r="F211" s="239"/>
      <c r="G211" s="213"/>
      <c r="H211" s="242"/>
      <c r="I211" s="244"/>
      <c r="J211" s="215"/>
      <c r="K211" s="248"/>
      <c r="L211" s="27" t="s">
        <v>4</v>
      </c>
      <c r="M211" s="3" t="s">
        <v>11</v>
      </c>
      <c r="N211" s="2">
        <f>IF(M211="SÍ",10,"0")</f>
        <v>10</v>
      </c>
      <c r="O211" s="172"/>
      <c r="P211" s="174"/>
      <c r="Q211" s="174"/>
      <c r="R211" s="176"/>
      <c r="S211" s="174"/>
      <c r="T211" s="176"/>
      <c r="U211" s="250"/>
      <c r="V211" s="252"/>
      <c r="W211" s="255"/>
      <c r="X211" s="258"/>
      <c r="Y211" s="201"/>
      <c r="Z211" s="217"/>
      <c r="AA211" s="166"/>
      <c r="AB211" s="168"/>
      <c r="AC211" s="166"/>
      <c r="AD211" s="166"/>
      <c r="AE211" s="160"/>
      <c r="AF211" s="163"/>
      <c r="AG211" s="210"/>
      <c r="AH211" s="213"/>
    </row>
    <row r="212" spans="1:34" ht="21" customHeight="1" x14ac:dyDescent="0.25">
      <c r="A212" s="138"/>
      <c r="B212" s="135"/>
      <c r="C212" s="230"/>
      <c r="D212" s="233"/>
      <c r="E212" s="236"/>
      <c r="F212" s="239"/>
      <c r="G212" s="213"/>
      <c r="H212" s="242"/>
      <c r="I212" s="244"/>
      <c r="J212" s="215"/>
      <c r="K212" s="248"/>
      <c r="L212" s="26" t="s">
        <v>32</v>
      </c>
      <c r="M212" s="3" t="s">
        <v>12</v>
      </c>
      <c r="N212" s="2" t="str">
        <f>IF(M212="SÍ",15,"0")</f>
        <v>0</v>
      </c>
      <c r="O212" s="172"/>
      <c r="P212" s="174"/>
      <c r="Q212" s="174"/>
      <c r="R212" s="176"/>
      <c r="S212" s="174"/>
      <c r="T212" s="176"/>
      <c r="U212" s="250"/>
      <c r="V212" s="252"/>
      <c r="W212" s="255"/>
      <c r="X212" s="258"/>
      <c r="Y212" s="201"/>
      <c r="Z212" s="217"/>
      <c r="AA212" s="166"/>
      <c r="AB212" s="168"/>
      <c r="AC212" s="166"/>
      <c r="AD212" s="166"/>
      <c r="AE212" s="160"/>
      <c r="AF212" s="163"/>
      <c r="AG212" s="210"/>
      <c r="AH212" s="213"/>
    </row>
    <row r="213" spans="1:34" ht="21" customHeight="1" x14ac:dyDescent="0.25">
      <c r="A213" s="138"/>
      <c r="B213" s="135"/>
      <c r="C213" s="230"/>
      <c r="D213" s="233"/>
      <c r="E213" s="236"/>
      <c r="F213" s="239"/>
      <c r="G213" s="213"/>
      <c r="H213" s="242"/>
      <c r="I213" s="244"/>
      <c r="J213" s="215"/>
      <c r="K213" s="248"/>
      <c r="L213" s="26" t="s">
        <v>5</v>
      </c>
      <c r="M213" s="3" t="s">
        <v>11</v>
      </c>
      <c r="N213" s="2">
        <f>IF(M213="SÍ",10,"0")</f>
        <v>10</v>
      </c>
      <c r="O213" s="172"/>
      <c r="P213" s="174"/>
      <c r="Q213" s="174"/>
      <c r="R213" s="176"/>
      <c r="S213" s="174"/>
      <c r="T213" s="176"/>
      <c r="U213" s="250"/>
      <c r="V213" s="252"/>
      <c r="W213" s="255"/>
      <c r="X213" s="258"/>
      <c r="Y213" s="201"/>
      <c r="Z213" s="217"/>
      <c r="AA213" s="166"/>
      <c r="AB213" s="168"/>
      <c r="AC213" s="166"/>
      <c r="AD213" s="166"/>
      <c r="AE213" s="160"/>
      <c r="AF213" s="163"/>
      <c r="AG213" s="210"/>
      <c r="AH213" s="213"/>
    </row>
    <row r="214" spans="1:34" ht="32.25" customHeight="1" x14ac:dyDescent="0.25">
      <c r="A214" s="138"/>
      <c r="B214" s="136"/>
      <c r="C214" s="231"/>
      <c r="D214" s="234"/>
      <c r="E214" s="237"/>
      <c r="F214" s="240"/>
      <c r="G214" s="241"/>
      <c r="H214" s="243"/>
      <c r="I214" s="245"/>
      <c r="J214" s="216"/>
      <c r="K214" s="249"/>
      <c r="L214" s="28" t="s">
        <v>31</v>
      </c>
      <c r="M214" s="3" t="s">
        <v>12</v>
      </c>
      <c r="N214" s="2" t="str">
        <f>IF(M214="SÍ",30,"0")</f>
        <v>0</v>
      </c>
      <c r="O214" s="172"/>
      <c r="P214" s="174"/>
      <c r="Q214" s="174"/>
      <c r="R214" s="176"/>
      <c r="S214" s="174"/>
      <c r="T214" s="176"/>
      <c r="U214" s="250"/>
      <c r="V214" s="253"/>
      <c r="W214" s="256"/>
      <c r="X214" s="259"/>
      <c r="Y214" s="201"/>
      <c r="Z214" s="217"/>
      <c r="AA214" s="166"/>
      <c r="AB214" s="168"/>
      <c r="AC214" s="166"/>
      <c r="AD214" s="166"/>
      <c r="AE214" s="161"/>
      <c r="AF214" s="164"/>
      <c r="AG214" s="211"/>
      <c r="AH214" s="213"/>
    </row>
    <row r="215" spans="1:34" ht="32.25" customHeight="1" x14ac:dyDescent="0.25">
      <c r="A215" s="138"/>
      <c r="B215" s="597" t="s">
        <v>485</v>
      </c>
      <c r="C215" s="578" t="s">
        <v>467</v>
      </c>
      <c r="D215" s="578" t="s">
        <v>468</v>
      </c>
      <c r="E215" s="578" t="s">
        <v>469</v>
      </c>
      <c r="F215" s="186" t="s">
        <v>13</v>
      </c>
      <c r="G215" s="188" t="str">
        <f>IF(F215="(1) RARA VEZ","1", IF(F215="(2) IMPROBABLE","2",IF(F215="(3) POSIBLE","3",IF(F215="(4) PROBABLE","4",IF(F215="(5) CASI SEGURO","5","")))))</f>
        <v>1</v>
      </c>
      <c r="H215" s="190" t="s">
        <v>19</v>
      </c>
      <c r="I215" s="172" t="str">
        <f>IF(H215="(5) MODERADO","5", IF(H215="(10) MAYOR","10",IF(H215="(20) CATASTROFICO","20","")))</f>
        <v>20</v>
      </c>
      <c r="J215" s="227">
        <f>+G215*I215</f>
        <v>20</v>
      </c>
      <c r="K215" s="593" t="s">
        <v>473</v>
      </c>
      <c r="L215" s="25" t="s">
        <v>6</v>
      </c>
      <c r="M215" s="3" t="s">
        <v>11</v>
      </c>
      <c r="N215" s="113">
        <f>IF(M215="SÍ",15,"0")</f>
        <v>15</v>
      </c>
      <c r="O215" s="171">
        <f>SUM(N215:N221)</f>
        <v>85</v>
      </c>
      <c r="P215" s="173">
        <f>IF(AND($O215&gt;=0,$O215&lt;=50),0,IF(AND($O215&gt;50,$O215&lt;=75),1,IF(AND($O215&gt;75,$O215&lt;=100),2,"")))</f>
        <v>2</v>
      </c>
      <c r="Q215" s="173">
        <f>$G215-$P215</f>
        <v>-1</v>
      </c>
      <c r="R215" s="175">
        <f>IF($Q215&lt;=0,1,$Q215)</f>
        <v>1</v>
      </c>
      <c r="S215" s="173">
        <f>$I215-$P215</f>
        <v>18</v>
      </c>
      <c r="T215" s="175">
        <f>IF($S215=19,10,IF($S215=18,5,IF($S215=9,5,IF($S215=8,5,I215))))</f>
        <v>5</v>
      </c>
      <c r="U215" s="250" t="s">
        <v>8</v>
      </c>
      <c r="V215" s="186" t="s">
        <v>13</v>
      </c>
      <c r="W215" s="188" t="str">
        <f>IF(V215="(1) RARA VEZ","1", IF(V215="(2) IMPROBABLE","2",IF(V215="(3) POSIBLE","3",IF(V215="(4) PROBABLE","4",IF(V215="(5) CASI SEGURO","5","")))))</f>
        <v>1</v>
      </c>
      <c r="X215" s="190" t="s">
        <v>19</v>
      </c>
      <c r="Y215" s="201" t="str">
        <f>IF($U215="IMPACTO",$T215,$I215)</f>
        <v>20</v>
      </c>
      <c r="Z215" s="227">
        <f>+W215*Y215</f>
        <v>20</v>
      </c>
      <c r="AA215" s="581" t="s">
        <v>475</v>
      </c>
      <c r="AB215" s="583">
        <v>2018</v>
      </c>
      <c r="AC215" s="165" t="s">
        <v>476</v>
      </c>
      <c r="AD215" s="165" t="s">
        <v>477</v>
      </c>
      <c r="AE215" s="573">
        <v>43229</v>
      </c>
      <c r="AF215" s="165" t="s">
        <v>478</v>
      </c>
      <c r="AG215" s="165" t="s">
        <v>381</v>
      </c>
      <c r="AH215" s="586" t="s">
        <v>479</v>
      </c>
    </row>
    <row r="216" spans="1:34" ht="32.25" customHeight="1" x14ac:dyDescent="0.25">
      <c r="A216" s="138"/>
      <c r="B216" s="597"/>
      <c r="C216" s="579"/>
      <c r="D216" s="579"/>
      <c r="E216" s="579"/>
      <c r="F216" s="186"/>
      <c r="G216" s="188"/>
      <c r="H216" s="190"/>
      <c r="I216" s="172"/>
      <c r="J216" s="228"/>
      <c r="K216" s="594"/>
      <c r="L216" s="26" t="s">
        <v>7</v>
      </c>
      <c r="M216" s="3" t="s">
        <v>11</v>
      </c>
      <c r="N216" s="2">
        <f>IF(M216="SÍ",5,"0")</f>
        <v>5</v>
      </c>
      <c r="O216" s="172"/>
      <c r="P216" s="174"/>
      <c r="Q216" s="174"/>
      <c r="R216" s="176"/>
      <c r="S216" s="174"/>
      <c r="T216" s="176"/>
      <c r="U216" s="250"/>
      <c r="V216" s="186"/>
      <c r="W216" s="188"/>
      <c r="X216" s="190"/>
      <c r="Y216" s="201"/>
      <c r="Z216" s="228"/>
      <c r="AA216" s="582"/>
      <c r="AB216" s="584"/>
      <c r="AC216" s="166"/>
      <c r="AD216" s="166"/>
      <c r="AE216" s="574"/>
      <c r="AF216" s="166"/>
      <c r="AG216" s="166"/>
      <c r="AH216" s="587"/>
    </row>
    <row r="217" spans="1:34" ht="32.25" customHeight="1" x14ac:dyDescent="0.25">
      <c r="A217" s="138"/>
      <c r="B217" s="597"/>
      <c r="C217" s="579"/>
      <c r="D217" s="579"/>
      <c r="E217" s="579"/>
      <c r="F217" s="186"/>
      <c r="G217" s="188"/>
      <c r="H217" s="190"/>
      <c r="I217" s="172"/>
      <c r="J217" s="217" t="str">
        <f>IF(AND($Z215&gt;=5,$Z215&lt;=10),"BAJA",IF(AND($Z215&gt;=15,$Z215&lt;=25),"MODERADA",IF(AND($Z215&gt;=30,$Z215&lt;=50),"ALTA",IF(AND($Z215&gt;=60,$Z215&lt;=100),"EXTREMA",""))))</f>
        <v>MODERADA</v>
      </c>
      <c r="K217" s="594"/>
      <c r="L217" s="27" t="s">
        <v>3</v>
      </c>
      <c r="M217" s="3" t="s">
        <v>12</v>
      </c>
      <c r="N217" s="2" t="str">
        <f>IF(M217="SÍ",15,"0")</f>
        <v>0</v>
      </c>
      <c r="O217" s="172"/>
      <c r="P217" s="174"/>
      <c r="Q217" s="174"/>
      <c r="R217" s="176"/>
      <c r="S217" s="174"/>
      <c r="T217" s="176"/>
      <c r="U217" s="250"/>
      <c r="V217" s="186"/>
      <c r="W217" s="188"/>
      <c r="X217" s="190"/>
      <c r="Y217" s="201"/>
      <c r="Z217" s="217" t="str">
        <f>IF(AND($Z215&gt;=5,$Z215&lt;=10),"BAJA",IF(AND($Z215&gt;=15,$Z215&lt;=25),"MODERADA",IF(AND($Z215&gt;=30,$Z215&lt;=50),"ALTA",IF(AND($Z215&gt;=60,$Z215&lt;=100),"EXTREMA",""))))</f>
        <v>MODERADA</v>
      </c>
      <c r="AA217" s="582"/>
      <c r="AB217" s="584"/>
      <c r="AC217" s="166"/>
      <c r="AD217" s="166"/>
      <c r="AE217" s="574"/>
      <c r="AF217" s="166"/>
      <c r="AG217" s="166"/>
      <c r="AH217" s="587"/>
    </row>
    <row r="218" spans="1:34" ht="32.25" customHeight="1" x14ac:dyDescent="0.25">
      <c r="A218" s="138"/>
      <c r="B218" s="597"/>
      <c r="C218" s="579"/>
      <c r="D218" s="579"/>
      <c r="E218" s="579"/>
      <c r="F218" s="186"/>
      <c r="G218" s="188"/>
      <c r="H218" s="190"/>
      <c r="I218" s="172"/>
      <c r="J218" s="217"/>
      <c r="K218" s="594"/>
      <c r="L218" s="27" t="s">
        <v>4</v>
      </c>
      <c r="M218" s="3" t="s">
        <v>11</v>
      </c>
      <c r="N218" s="2">
        <f>IF(M218="SÍ",10,"0")</f>
        <v>10</v>
      </c>
      <c r="O218" s="172"/>
      <c r="P218" s="174"/>
      <c r="Q218" s="174"/>
      <c r="R218" s="176"/>
      <c r="S218" s="174"/>
      <c r="T218" s="176"/>
      <c r="U218" s="250"/>
      <c r="V218" s="186"/>
      <c r="W218" s="188"/>
      <c r="X218" s="190"/>
      <c r="Y218" s="201"/>
      <c r="Z218" s="217"/>
      <c r="AA218" s="582"/>
      <c r="AB218" s="584"/>
      <c r="AC218" s="166"/>
      <c r="AD218" s="166"/>
      <c r="AE218" s="574"/>
      <c r="AF218" s="166"/>
      <c r="AG218" s="166"/>
      <c r="AH218" s="587"/>
    </row>
    <row r="219" spans="1:34" ht="32.25" customHeight="1" x14ac:dyDescent="0.25">
      <c r="A219" s="138"/>
      <c r="B219" s="597"/>
      <c r="C219" s="579"/>
      <c r="D219" s="579"/>
      <c r="E219" s="579"/>
      <c r="F219" s="186"/>
      <c r="G219" s="188"/>
      <c r="H219" s="190"/>
      <c r="I219" s="172"/>
      <c r="J219" s="217"/>
      <c r="K219" s="594"/>
      <c r="L219" s="26" t="s">
        <v>32</v>
      </c>
      <c r="M219" s="77" t="s">
        <v>11</v>
      </c>
      <c r="N219" s="2">
        <f>IF(M219="SÍ",15,"0")</f>
        <v>15</v>
      </c>
      <c r="O219" s="172"/>
      <c r="P219" s="174"/>
      <c r="Q219" s="174"/>
      <c r="R219" s="176"/>
      <c r="S219" s="174"/>
      <c r="T219" s="176"/>
      <c r="U219" s="250"/>
      <c r="V219" s="186"/>
      <c r="W219" s="188"/>
      <c r="X219" s="190"/>
      <c r="Y219" s="201"/>
      <c r="Z219" s="217"/>
      <c r="AA219" s="582"/>
      <c r="AB219" s="584"/>
      <c r="AC219" s="166"/>
      <c r="AD219" s="166"/>
      <c r="AE219" s="574"/>
      <c r="AF219" s="166"/>
      <c r="AG219" s="166"/>
      <c r="AH219" s="587"/>
    </row>
    <row r="220" spans="1:34" ht="32.25" customHeight="1" x14ac:dyDescent="0.25">
      <c r="A220" s="138"/>
      <c r="B220" s="597"/>
      <c r="C220" s="579"/>
      <c r="D220" s="579"/>
      <c r="E220" s="579"/>
      <c r="F220" s="186"/>
      <c r="G220" s="188"/>
      <c r="H220" s="190"/>
      <c r="I220" s="172"/>
      <c r="J220" s="217"/>
      <c r="K220" s="594"/>
      <c r="L220" s="26" t="s">
        <v>5</v>
      </c>
      <c r="M220" s="3" t="s">
        <v>11</v>
      </c>
      <c r="N220" s="2">
        <f>IF(M220="SÍ",10,"0")</f>
        <v>10</v>
      </c>
      <c r="O220" s="172"/>
      <c r="P220" s="174"/>
      <c r="Q220" s="174"/>
      <c r="R220" s="176"/>
      <c r="S220" s="174"/>
      <c r="T220" s="176"/>
      <c r="U220" s="250"/>
      <c r="V220" s="186"/>
      <c r="W220" s="188"/>
      <c r="X220" s="190"/>
      <c r="Y220" s="201"/>
      <c r="Z220" s="217"/>
      <c r="AA220" s="582"/>
      <c r="AB220" s="584"/>
      <c r="AC220" s="166"/>
      <c r="AD220" s="166"/>
      <c r="AE220" s="574"/>
      <c r="AF220" s="166"/>
      <c r="AG220" s="166"/>
      <c r="AH220" s="587"/>
    </row>
    <row r="221" spans="1:34" ht="32.25" customHeight="1" thickBot="1" x14ac:dyDescent="0.3">
      <c r="A221" s="138"/>
      <c r="B221" s="597"/>
      <c r="C221" s="580"/>
      <c r="D221" s="580"/>
      <c r="E221" s="580"/>
      <c r="F221" s="187"/>
      <c r="G221" s="189"/>
      <c r="H221" s="191"/>
      <c r="I221" s="192"/>
      <c r="J221" s="217"/>
      <c r="K221" s="594"/>
      <c r="L221" s="28" t="s">
        <v>31</v>
      </c>
      <c r="M221" s="3" t="s">
        <v>11</v>
      </c>
      <c r="N221" s="68">
        <f>IF(M221="SÍ",30,"0")</f>
        <v>30</v>
      </c>
      <c r="O221" s="192"/>
      <c r="P221" s="195"/>
      <c r="Q221" s="195"/>
      <c r="R221" s="196"/>
      <c r="S221" s="195"/>
      <c r="T221" s="196"/>
      <c r="U221" s="250"/>
      <c r="V221" s="187"/>
      <c r="W221" s="189"/>
      <c r="X221" s="191"/>
      <c r="Y221" s="202"/>
      <c r="Z221" s="217"/>
      <c r="AA221" s="582"/>
      <c r="AB221" s="585"/>
      <c r="AC221" s="166"/>
      <c r="AD221" s="166"/>
      <c r="AE221" s="574"/>
      <c r="AF221" s="166"/>
      <c r="AG221" s="166"/>
      <c r="AH221" s="587"/>
    </row>
    <row r="222" spans="1:34" ht="32.25" customHeight="1" x14ac:dyDescent="0.25">
      <c r="A222" s="138"/>
      <c r="B222" s="597"/>
      <c r="C222" s="578" t="s">
        <v>470</v>
      </c>
      <c r="D222" s="578" t="s">
        <v>471</v>
      </c>
      <c r="E222" s="598" t="s">
        <v>472</v>
      </c>
      <c r="F222" s="591" t="s">
        <v>13</v>
      </c>
      <c r="G222" s="188" t="str">
        <f>IF(F222="(1) RARA VEZ","1", IF(F222="(2) IMPROBABLE","2",IF(F222="(3) POSIBLE","3",IF(F222="(4) PROBABLE","4",IF(F222="(5) CASI SEGURO","5","")))))</f>
        <v>1</v>
      </c>
      <c r="H222" s="190" t="s">
        <v>20</v>
      </c>
      <c r="I222" s="172" t="str">
        <f>IF(H222="(5) MODERADO","5", IF(H222="(10) MAYOR","10",IF(H222="(20) CATASTROFICO","20","")))</f>
        <v>10</v>
      </c>
      <c r="J222" s="148">
        <f>+G222*I222</f>
        <v>10</v>
      </c>
      <c r="K222" s="593" t="s">
        <v>474</v>
      </c>
      <c r="L222" s="25" t="s">
        <v>6</v>
      </c>
      <c r="M222" s="3" t="s">
        <v>11</v>
      </c>
      <c r="N222" s="113">
        <f>IF(M222="SÍ",15,"0")</f>
        <v>15</v>
      </c>
      <c r="O222" s="171">
        <f>SUM(N222:N228)</f>
        <v>85</v>
      </c>
      <c r="P222" s="173">
        <f>IF(AND($O222&gt;=0,$O222&lt;=50),0,IF(AND($O222&gt;50,$O222&lt;=75),1,IF(AND($O222&gt;75,$O222&lt;=100),2,"")))</f>
        <v>2</v>
      </c>
      <c r="Q222" s="173">
        <f>$G222-$P222</f>
        <v>-1</v>
      </c>
      <c r="R222" s="175">
        <f>IF($Q222&lt;=0,1,$Q222)</f>
        <v>1</v>
      </c>
      <c r="S222" s="173">
        <f>$I222-$P222</f>
        <v>8</v>
      </c>
      <c r="T222" s="175">
        <f>IF($S222=19,10,IF($S222=18,5,IF($S222=9,5,IF($S222=8,5,I222))))</f>
        <v>5</v>
      </c>
      <c r="U222" s="250" t="s">
        <v>8</v>
      </c>
      <c r="V222" s="186" t="s">
        <v>13</v>
      </c>
      <c r="W222" s="188" t="str">
        <f>IF(V222="(1) RARA VEZ","1", IF(V222="(2) IMPROBABLE","2",IF(V222="(3) POSIBLE","3",IF(V222="(4) PROBABLE","4",IF(V222="(5) CASI SEGURO","5","")))))</f>
        <v>1</v>
      </c>
      <c r="X222" s="190" t="s">
        <v>20</v>
      </c>
      <c r="Y222" s="201" t="str">
        <f>IF($U222="IMPACTO",$T222,$I222)</f>
        <v>10</v>
      </c>
      <c r="Z222" s="148">
        <f>+W222*Y222</f>
        <v>10</v>
      </c>
      <c r="AA222" s="595" t="s">
        <v>480</v>
      </c>
      <c r="AB222" s="583" t="s">
        <v>486</v>
      </c>
      <c r="AC222" s="165" t="s">
        <v>481</v>
      </c>
      <c r="AD222" s="165" t="s">
        <v>482</v>
      </c>
      <c r="AE222" s="573">
        <v>43229</v>
      </c>
      <c r="AF222" s="165" t="s">
        <v>483</v>
      </c>
      <c r="AG222" s="165" t="s">
        <v>381</v>
      </c>
      <c r="AH222" s="586" t="s">
        <v>484</v>
      </c>
    </row>
    <row r="223" spans="1:34" ht="32.25" customHeight="1" x14ac:dyDescent="0.25">
      <c r="A223" s="138"/>
      <c r="B223" s="597"/>
      <c r="C223" s="579"/>
      <c r="D223" s="579"/>
      <c r="E223" s="598"/>
      <c r="F223" s="591"/>
      <c r="G223" s="188"/>
      <c r="H223" s="190"/>
      <c r="I223" s="172"/>
      <c r="J223" s="148"/>
      <c r="K223" s="594"/>
      <c r="L223" s="26" t="s">
        <v>7</v>
      </c>
      <c r="M223" s="3" t="s">
        <v>11</v>
      </c>
      <c r="N223" s="2">
        <f>IF(M223="SÍ",5,"0")</f>
        <v>5</v>
      </c>
      <c r="O223" s="172"/>
      <c r="P223" s="174"/>
      <c r="Q223" s="174"/>
      <c r="R223" s="176"/>
      <c r="S223" s="174"/>
      <c r="T223" s="176"/>
      <c r="U223" s="250"/>
      <c r="V223" s="186"/>
      <c r="W223" s="188"/>
      <c r="X223" s="190"/>
      <c r="Y223" s="201"/>
      <c r="Z223" s="148"/>
      <c r="AA223" s="596"/>
      <c r="AB223" s="584"/>
      <c r="AC223" s="166"/>
      <c r="AD223" s="166"/>
      <c r="AE223" s="574"/>
      <c r="AF223" s="158"/>
      <c r="AG223" s="166"/>
      <c r="AH223" s="587"/>
    </row>
    <row r="224" spans="1:34" ht="32.25" customHeight="1" x14ac:dyDescent="0.25">
      <c r="A224" s="138"/>
      <c r="B224" s="597"/>
      <c r="C224" s="579"/>
      <c r="D224" s="579"/>
      <c r="E224" s="598"/>
      <c r="F224" s="591"/>
      <c r="G224" s="188"/>
      <c r="H224" s="190"/>
      <c r="I224" s="172"/>
      <c r="J224" s="128" t="str">
        <f>IF(AND(J222&gt;=5,J222&lt;=10),"BAJA",IF(AND(J222&gt;=15,J222&lt;=25),"MODERADA",IF(AND(J222&gt;=30,J222&lt;=50),"ALTA",IF(AND(J222&gt;=60,J222&lt;=100),"EXTREMA",""))))</f>
        <v>BAJA</v>
      </c>
      <c r="K224" s="594"/>
      <c r="L224" s="27" t="s">
        <v>3</v>
      </c>
      <c r="M224" s="3" t="s">
        <v>12</v>
      </c>
      <c r="N224" s="2" t="str">
        <f>IF(M224="SÍ",15,"0")</f>
        <v>0</v>
      </c>
      <c r="O224" s="172"/>
      <c r="P224" s="174"/>
      <c r="Q224" s="174"/>
      <c r="R224" s="176"/>
      <c r="S224" s="174"/>
      <c r="T224" s="176"/>
      <c r="U224" s="250"/>
      <c r="V224" s="186"/>
      <c r="W224" s="188"/>
      <c r="X224" s="190"/>
      <c r="Y224" s="201"/>
      <c r="Z224" s="128" t="str">
        <f>IF(AND(Z222&gt;=5,Z222&lt;=10),"BAJA",IF(AND(Z222&gt;=15,Z222&lt;=25),"MODERADA",IF(AND(Z222&gt;=30,Z222&lt;=50),"ALTA",IF(AND(Z222&gt;=60,Z222&lt;=100),"EXTREMA",""))))</f>
        <v>BAJA</v>
      </c>
      <c r="AA224" s="596"/>
      <c r="AB224" s="584"/>
      <c r="AC224" s="166"/>
      <c r="AD224" s="166"/>
      <c r="AE224" s="574"/>
      <c r="AF224" s="158"/>
      <c r="AG224" s="166"/>
      <c r="AH224" s="587"/>
    </row>
    <row r="225" spans="1:34" ht="32.25" customHeight="1" x14ac:dyDescent="0.25">
      <c r="A225" s="138"/>
      <c r="B225" s="597"/>
      <c r="C225" s="579"/>
      <c r="D225" s="579"/>
      <c r="E225" s="598"/>
      <c r="F225" s="591"/>
      <c r="G225" s="188"/>
      <c r="H225" s="190"/>
      <c r="I225" s="172"/>
      <c r="J225" s="128"/>
      <c r="K225" s="594"/>
      <c r="L225" s="27" t="s">
        <v>4</v>
      </c>
      <c r="M225" s="3" t="s">
        <v>11</v>
      </c>
      <c r="N225" s="2">
        <f>IF(M225="SÍ",10,"0")</f>
        <v>10</v>
      </c>
      <c r="O225" s="172"/>
      <c r="P225" s="174"/>
      <c r="Q225" s="174"/>
      <c r="R225" s="176"/>
      <c r="S225" s="174"/>
      <c r="T225" s="176"/>
      <c r="U225" s="250"/>
      <c r="V225" s="186"/>
      <c r="W225" s="188"/>
      <c r="X225" s="190"/>
      <c r="Y225" s="201"/>
      <c r="Z225" s="128"/>
      <c r="AA225" s="596"/>
      <c r="AB225" s="584"/>
      <c r="AC225" s="166"/>
      <c r="AD225" s="166"/>
      <c r="AE225" s="574"/>
      <c r="AF225" s="158"/>
      <c r="AG225" s="166"/>
      <c r="AH225" s="587"/>
    </row>
    <row r="226" spans="1:34" ht="21" customHeight="1" x14ac:dyDescent="0.25">
      <c r="A226" s="138"/>
      <c r="B226" s="597"/>
      <c r="C226" s="579"/>
      <c r="D226" s="579"/>
      <c r="E226" s="598"/>
      <c r="F226" s="591"/>
      <c r="G226" s="188"/>
      <c r="H226" s="190"/>
      <c r="I226" s="172"/>
      <c r="J226" s="128"/>
      <c r="K226" s="594"/>
      <c r="L226" s="26" t="s">
        <v>32</v>
      </c>
      <c r="M226" s="3" t="s">
        <v>11</v>
      </c>
      <c r="N226" s="2">
        <f>IF(M226="SÍ",15,"0")</f>
        <v>15</v>
      </c>
      <c r="O226" s="172"/>
      <c r="P226" s="174"/>
      <c r="Q226" s="174"/>
      <c r="R226" s="176"/>
      <c r="S226" s="174"/>
      <c r="T226" s="176"/>
      <c r="U226" s="250"/>
      <c r="V226" s="186"/>
      <c r="W226" s="188"/>
      <c r="X226" s="190"/>
      <c r="Y226" s="201"/>
      <c r="Z226" s="128"/>
      <c r="AA226" s="596"/>
      <c r="AB226" s="584"/>
      <c r="AC226" s="166"/>
      <c r="AD226" s="166"/>
      <c r="AE226" s="574"/>
      <c r="AF226" s="158"/>
      <c r="AG226" s="166"/>
      <c r="AH226" s="587"/>
    </row>
    <row r="227" spans="1:34" ht="21" customHeight="1" x14ac:dyDescent="0.25">
      <c r="A227" s="138"/>
      <c r="B227" s="597"/>
      <c r="C227" s="579"/>
      <c r="D227" s="579"/>
      <c r="E227" s="598"/>
      <c r="F227" s="591"/>
      <c r="G227" s="188"/>
      <c r="H227" s="190"/>
      <c r="I227" s="172"/>
      <c r="J227" s="128"/>
      <c r="K227" s="594"/>
      <c r="L227" s="26" t="s">
        <v>5</v>
      </c>
      <c r="M227" s="3" t="s">
        <v>11</v>
      </c>
      <c r="N227" s="2">
        <f>IF(M227="SÍ",10,"0")</f>
        <v>10</v>
      </c>
      <c r="O227" s="172"/>
      <c r="P227" s="174"/>
      <c r="Q227" s="174"/>
      <c r="R227" s="176"/>
      <c r="S227" s="174"/>
      <c r="T227" s="176"/>
      <c r="U227" s="250"/>
      <c r="V227" s="186"/>
      <c r="W227" s="188"/>
      <c r="X227" s="190"/>
      <c r="Y227" s="201"/>
      <c r="Z227" s="128"/>
      <c r="AA227" s="596"/>
      <c r="AB227" s="584"/>
      <c r="AC227" s="166"/>
      <c r="AD227" s="166"/>
      <c r="AE227" s="574"/>
      <c r="AF227" s="158"/>
      <c r="AG227" s="166"/>
      <c r="AH227" s="587"/>
    </row>
    <row r="228" spans="1:34" ht="21" customHeight="1" thickBot="1" x14ac:dyDescent="0.3">
      <c r="A228" s="138"/>
      <c r="B228" s="597"/>
      <c r="C228" s="580"/>
      <c r="D228" s="580"/>
      <c r="E228" s="598"/>
      <c r="F228" s="592"/>
      <c r="G228" s="189"/>
      <c r="H228" s="191"/>
      <c r="I228" s="192"/>
      <c r="J228" s="130"/>
      <c r="K228" s="594"/>
      <c r="L228" s="28" t="s">
        <v>31</v>
      </c>
      <c r="M228" s="4" t="s">
        <v>11</v>
      </c>
      <c r="N228" s="68">
        <f>IF(M228="SÍ",30,"0")</f>
        <v>30</v>
      </c>
      <c r="O228" s="192"/>
      <c r="P228" s="195"/>
      <c r="Q228" s="195"/>
      <c r="R228" s="196"/>
      <c r="S228" s="195"/>
      <c r="T228" s="196"/>
      <c r="U228" s="250"/>
      <c r="V228" s="187"/>
      <c r="W228" s="189"/>
      <c r="X228" s="191"/>
      <c r="Y228" s="202"/>
      <c r="Z228" s="130"/>
      <c r="AA228" s="596"/>
      <c r="AB228" s="585"/>
      <c r="AC228" s="166"/>
      <c r="AD228" s="166"/>
      <c r="AE228" s="574"/>
      <c r="AF228" s="158"/>
      <c r="AG228" s="166"/>
      <c r="AH228" s="587"/>
    </row>
    <row r="229" spans="1:34" ht="21" customHeight="1" x14ac:dyDescent="0.25">
      <c r="A229" s="532" t="s">
        <v>409</v>
      </c>
      <c r="B229" s="134" t="s">
        <v>410</v>
      </c>
      <c r="C229" s="179" t="s">
        <v>411</v>
      </c>
      <c r="D229" s="218" t="s">
        <v>412</v>
      </c>
      <c r="E229" s="218" t="s">
        <v>413</v>
      </c>
      <c r="F229" s="186" t="s">
        <v>15</v>
      </c>
      <c r="G229" s="188" t="str">
        <f>IF(F229="(1) RARA VEZ","1", IF(F229="(2) IMPROBABLE","2",IF(F229="(3) POSIBLE","3",IF(F229="(4) PROBABLE","4",IF(F229="(5) CASI SEGURO","5","")))))</f>
        <v>3</v>
      </c>
      <c r="H229" s="190" t="s">
        <v>20</v>
      </c>
      <c r="I229" s="172" t="str">
        <f>IF(H229="(5) MODERADO","5", IF(H229="(10) MAYOR","10",IF(H229="(20) CATASTROFICO","20","")))</f>
        <v>10</v>
      </c>
      <c r="J229" s="148">
        <f>G229*I229</f>
        <v>30</v>
      </c>
      <c r="K229" s="225" t="s">
        <v>414</v>
      </c>
      <c r="L229" s="25" t="s">
        <v>6</v>
      </c>
      <c r="M229" s="3" t="s">
        <v>11</v>
      </c>
      <c r="N229" s="78">
        <f>IF(M229="SÍ",15,"0")</f>
        <v>15</v>
      </c>
      <c r="O229" s="171">
        <f>SUM(N229:N235)</f>
        <v>45</v>
      </c>
      <c r="P229" s="173">
        <f>IF(AND($O229&gt;=0,$O229&lt;=50),0,IF(AND($O229&gt;50,$O229&lt;=75),1,IF(AND($O229&gt;75,$O229&lt;=100),2,"")))</f>
        <v>0</v>
      </c>
      <c r="Q229" s="173">
        <f>$G229-$P229</f>
        <v>3</v>
      </c>
      <c r="R229" s="175">
        <f>IF($Q229&lt;=0,1,$Q229)</f>
        <v>3</v>
      </c>
      <c r="S229" s="173">
        <f>$I229-$P229</f>
        <v>10</v>
      </c>
      <c r="T229" s="175" t="str">
        <f>IF($S229=19,10,IF($S229=18,5,IF($S229=9,5,IF($S229=8,5,I229))))</f>
        <v>10</v>
      </c>
      <c r="U229" s="197" t="s">
        <v>8</v>
      </c>
      <c r="V229" s="186" t="s">
        <v>15</v>
      </c>
      <c r="W229" s="199">
        <f>IF($U229="PROBABILIDAD",$R229,$G229)</f>
        <v>3</v>
      </c>
      <c r="X229" s="190" t="s">
        <v>18</v>
      </c>
      <c r="Y229" s="201" t="str">
        <f>IF($U229="IMPACTO",$T229,$I229)</f>
        <v>10</v>
      </c>
      <c r="Z229" s="148">
        <f>+W229*Y229</f>
        <v>30</v>
      </c>
      <c r="AA229" s="153" t="s">
        <v>415</v>
      </c>
      <c r="AB229" s="203">
        <v>43464</v>
      </c>
      <c r="AC229" s="205" t="s">
        <v>416</v>
      </c>
      <c r="AD229" s="126" t="s">
        <v>417</v>
      </c>
      <c r="AE229" s="207">
        <v>43220</v>
      </c>
      <c r="AF229" s="126" t="s">
        <v>418</v>
      </c>
      <c r="AG229" s="209" t="s">
        <v>419</v>
      </c>
      <c r="AH229" s="177" t="s">
        <v>420</v>
      </c>
    </row>
    <row r="230" spans="1:34" ht="21" customHeight="1" x14ac:dyDescent="0.25">
      <c r="A230" s="532"/>
      <c r="B230" s="135"/>
      <c r="C230" s="180"/>
      <c r="D230" s="218"/>
      <c r="E230" s="220"/>
      <c r="F230" s="186"/>
      <c r="G230" s="188"/>
      <c r="H230" s="190"/>
      <c r="I230" s="172"/>
      <c r="J230" s="148"/>
      <c r="K230" s="226"/>
      <c r="L230" s="26" t="s">
        <v>7</v>
      </c>
      <c r="M230" s="3" t="s">
        <v>12</v>
      </c>
      <c r="N230" s="2" t="str">
        <f>IF(M230="SÍ",5,"0")</f>
        <v>0</v>
      </c>
      <c r="O230" s="172"/>
      <c r="P230" s="174"/>
      <c r="Q230" s="174"/>
      <c r="R230" s="176"/>
      <c r="S230" s="174"/>
      <c r="T230" s="176"/>
      <c r="U230" s="198"/>
      <c r="V230" s="186"/>
      <c r="W230" s="199"/>
      <c r="X230" s="190"/>
      <c r="Y230" s="201"/>
      <c r="Z230" s="148"/>
      <c r="AA230" s="154"/>
      <c r="AB230" s="204"/>
      <c r="AC230" s="206"/>
      <c r="AD230" s="127"/>
      <c r="AE230" s="208"/>
      <c r="AF230" s="127"/>
      <c r="AG230" s="210"/>
      <c r="AH230" s="178"/>
    </row>
    <row r="231" spans="1:34" ht="21" customHeight="1" x14ac:dyDescent="0.25">
      <c r="A231" s="532"/>
      <c r="B231" s="135"/>
      <c r="C231" s="180"/>
      <c r="D231" s="218"/>
      <c r="E231" s="220"/>
      <c r="F231" s="186"/>
      <c r="G231" s="188"/>
      <c r="H231" s="190"/>
      <c r="I231" s="172"/>
      <c r="J231" s="128" t="str">
        <f>IF(AND(J229&gt;=5,J229&lt;=10),"BAJA",IF(AND(J229&gt;=15,J229&lt;=25),"MODERADA",IF(AND(J229&gt;=30,J229&lt;=50),"ALTA",IF(AND(J229&gt;=60,J229&lt;=100),"EXTREMA",""))))</f>
        <v>ALTA</v>
      </c>
      <c r="K231" s="226"/>
      <c r="L231" s="27" t="s">
        <v>3</v>
      </c>
      <c r="M231" s="3" t="s">
        <v>11</v>
      </c>
      <c r="N231" s="2">
        <f>IF(M231="SÍ",15,"0")</f>
        <v>15</v>
      </c>
      <c r="O231" s="172"/>
      <c r="P231" s="174"/>
      <c r="Q231" s="174"/>
      <c r="R231" s="176"/>
      <c r="S231" s="174"/>
      <c r="T231" s="176"/>
      <c r="U231" s="198"/>
      <c r="V231" s="186"/>
      <c r="W231" s="199"/>
      <c r="X231" s="190"/>
      <c r="Y231" s="201"/>
      <c r="Z231" s="128" t="str">
        <f>IF(AND(Z229&gt;=5,Z229&lt;=10),"BAJA",IF(AND(Z229&gt;=15,Z229&lt;=25),"MODERADA",IF(AND(Z229&gt;=30,Z229&lt;=50),"ALTA",IF(AND(Z229&gt;=60,Z229&lt;=100),"EXTREMA",""))))</f>
        <v>ALTA</v>
      </c>
      <c r="AA231" s="154"/>
      <c r="AB231" s="204"/>
      <c r="AC231" s="206"/>
      <c r="AD231" s="127"/>
      <c r="AE231" s="208"/>
      <c r="AF231" s="127"/>
      <c r="AG231" s="210"/>
      <c r="AH231" s="178"/>
    </row>
    <row r="232" spans="1:34" ht="21" customHeight="1" x14ac:dyDescent="0.25">
      <c r="A232" s="532"/>
      <c r="B232" s="135"/>
      <c r="C232" s="180"/>
      <c r="D232" s="218"/>
      <c r="E232" s="220"/>
      <c r="F232" s="186"/>
      <c r="G232" s="188"/>
      <c r="H232" s="190"/>
      <c r="I232" s="172"/>
      <c r="J232" s="128"/>
      <c r="K232" s="226"/>
      <c r="L232" s="27" t="s">
        <v>4</v>
      </c>
      <c r="M232" s="3" t="s">
        <v>12</v>
      </c>
      <c r="N232" s="2" t="str">
        <f>IF(M232="SÍ",10,"0")</f>
        <v>0</v>
      </c>
      <c r="O232" s="172"/>
      <c r="P232" s="174"/>
      <c r="Q232" s="174"/>
      <c r="R232" s="176"/>
      <c r="S232" s="174"/>
      <c r="T232" s="176"/>
      <c r="U232" s="198"/>
      <c r="V232" s="186"/>
      <c r="W232" s="199"/>
      <c r="X232" s="190"/>
      <c r="Y232" s="201"/>
      <c r="Z232" s="128"/>
      <c r="AA232" s="154"/>
      <c r="AB232" s="204"/>
      <c r="AC232" s="206"/>
      <c r="AD232" s="127"/>
      <c r="AE232" s="208"/>
      <c r="AF232" s="127"/>
      <c r="AG232" s="210"/>
      <c r="AH232" s="178"/>
    </row>
    <row r="233" spans="1:34" ht="21" customHeight="1" x14ac:dyDescent="0.25">
      <c r="A233" s="532"/>
      <c r="B233" s="135"/>
      <c r="C233" s="180"/>
      <c r="D233" s="218"/>
      <c r="E233" s="220"/>
      <c r="F233" s="186"/>
      <c r="G233" s="188"/>
      <c r="H233" s="190"/>
      <c r="I233" s="172"/>
      <c r="J233" s="128"/>
      <c r="K233" s="226"/>
      <c r="L233" s="26" t="s">
        <v>32</v>
      </c>
      <c r="M233" s="3" t="s">
        <v>11</v>
      </c>
      <c r="N233" s="2">
        <f>IF(M233="SÍ",15,"0")</f>
        <v>15</v>
      </c>
      <c r="O233" s="172"/>
      <c r="P233" s="174"/>
      <c r="Q233" s="174"/>
      <c r="R233" s="176"/>
      <c r="S233" s="174"/>
      <c r="T233" s="176"/>
      <c r="U233" s="198"/>
      <c r="V233" s="186"/>
      <c r="W233" s="199"/>
      <c r="X233" s="190"/>
      <c r="Y233" s="201"/>
      <c r="Z233" s="128"/>
      <c r="AA233" s="154"/>
      <c r="AB233" s="204"/>
      <c r="AC233" s="206"/>
      <c r="AD233" s="127"/>
      <c r="AE233" s="208"/>
      <c r="AF233" s="127"/>
      <c r="AG233" s="210"/>
      <c r="AH233" s="178"/>
    </row>
    <row r="234" spans="1:34" ht="21" customHeight="1" x14ac:dyDescent="0.25">
      <c r="A234" s="532"/>
      <c r="B234" s="135"/>
      <c r="C234" s="180"/>
      <c r="D234" s="218"/>
      <c r="E234" s="220"/>
      <c r="F234" s="186"/>
      <c r="G234" s="188"/>
      <c r="H234" s="190"/>
      <c r="I234" s="172"/>
      <c r="J234" s="128"/>
      <c r="K234" s="226"/>
      <c r="L234" s="26" t="s">
        <v>5</v>
      </c>
      <c r="M234" s="3" t="s">
        <v>12</v>
      </c>
      <c r="N234" s="2" t="str">
        <f>IF(M234="SÍ",10,"0")</f>
        <v>0</v>
      </c>
      <c r="O234" s="172"/>
      <c r="P234" s="174"/>
      <c r="Q234" s="174"/>
      <c r="R234" s="176"/>
      <c r="S234" s="174"/>
      <c r="T234" s="176"/>
      <c r="U234" s="198"/>
      <c r="V234" s="186"/>
      <c r="W234" s="199"/>
      <c r="X234" s="190"/>
      <c r="Y234" s="201"/>
      <c r="Z234" s="128"/>
      <c r="AA234" s="154"/>
      <c r="AB234" s="204"/>
      <c r="AC234" s="206"/>
      <c r="AD234" s="127"/>
      <c r="AE234" s="208"/>
      <c r="AF234" s="127"/>
      <c r="AG234" s="210"/>
      <c r="AH234" s="178"/>
    </row>
    <row r="235" spans="1:34" ht="21" customHeight="1" x14ac:dyDescent="0.25">
      <c r="A235" s="532"/>
      <c r="B235" s="135"/>
      <c r="C235" s="181"/>
      <c r="D235" s="219"/>
      <c r="E235" s="221"/>
      <c r="F235" s="222"/>
      <c r="G235" s="223"/>
      <c r="H235" s="224"/>
      <c r="I235" s="172"/>
      <c r="J235" s="130"/>
      <c r="K235" s="226"/>
      <c r="L235" s="28" t="s">
        <v>31</v>
      </c>
      <c r="M235" s="3" t="s">
        <v>12</v>
      </c>
      <c r="N235" s="2" t="str">
        <f>IF(M235="SÍ",30,"0")</f>
        <v>0</v>
      </c>
      <c r="O235" s="172"/>
      <c r="P235" s="174"/>
      <c r="Q235" s="174"/>
      <c r="R235" s="176"/>
      <c r="S235" s="174"/>
      <c r="T235" s="176"/>
      <c r="U235" s="198"/>
      <c r="V235" s="222"/>
      <c r="W235" s="199"/>
      <c r="X235" s="224"/>
      <c r="Y235" s="201"/>
      <c r="Z235" s="130"/>
      <c r="AA235" s="154"/>
      <c r="AB235" s="204"/>
      <c r="AC235" s="206"/>
      <c r="AD235" s="127"/>
      <c r="AE235" s="208"/>
      <c r="AF235" s="127"/>
      <c r="AG235" s="211"/>
      <c r="AH235" s="178"/>
    </row>
    <row r="236" spans="1:34" ht="21" customHeight="1" x14ac:dyDescent="0.25">
      <c r="A236" s="532"/>
      <c r="B236" s="135"/>
      <c r="C236" s="179" t="s">
        <v>421</v>
      </c>
      <c r="D236" s="182" t="s">
        <v>412</v>
      </c>
      <c r="E236" s="182" t="s">
        <v>413</v>
      </c>
      <c r="F236" s="186" t="s">
        <v>15</v>
      </c>
      <c r="G236" s="188" t="str">
        <f>IF(F236="(1) RARA VEZ","1", IF(F236="(2) IMPROBABLE","2",IF(F236="(3) POSIBLE","3",IF(F236="(4) PROBABLE","4",IF(F236="(5) CASI SEGURO","5","")))))</f>
        <v>3</v>
      </c>
      <c r="H236" s="190" t="s">
        <v>20</v>
      </c>
      <c r="I236" s="172" t="str">
        <f>IF(H236="(5) MODERADO","5", IF(H236="(10) MAYOR","10",IF(H236="(20) CATASTROFICO","20","")))</f>
        <v>10</v>
      </c>
      <c r="J236" s="148">
        <f>+G236*I236</f>
        <v>30</v>
      </c>
      <c r="K236" s="193" t="s">
        <v>422</v>
      </c>
      <c r="L236" s="25" t="s">
        <v>6</v>
      </c>
      <c r="M236" s="3" t="s">
        <v>11</v>
      </c>
      <c r="N236" s="78">
        <f>IF(M236="SÍ",15,"0")</f>
        <v>15</v>
      </c>
      <c r="O236" s="171">
        <f>SUM(N236:N242)</f>
        <v>100</v>
      </c>
      <c r="P236" s="173">
        <f>IF(AND($O236&gt;=0,$O236&lt;=50),0,IF(AND($O236&gt;50,$O236&lt;=75),1,IF(AND($O236&gt;75,$O236&lt;=100),2,"")))</f>
        <v>2</v>
      </c>
      <c r="Q236" s="173">
        <f>$G236-$P236</f>
        <v>1</v>
      </c>
      <c r="R236" s="175">
        <f>IF($Q236&lt;=0,1,$Q236)</f>
        <v>1</v>
      </c>
      <c r="S236" s="173">
        <f>$I236-$P236</f>
        <v>8</v>
      </c>
      <c r="T236" s="175">
        <f>IF($S236=19,10,IF($S236=18,5,IF($S236=9,5,IF($S236=8,5,I236))))</f>
        <v>5</v>
      </c>
      <c r="U236" s="197" t="s">
        <v>8</v>
      </c>
      <c r="V236" s="186" t="s">
        <v>13</v>
      </c>
      <c r="W236" s="199">
        <f>IF($U236="PROBABILIDAD",$R236,$G236)</f>
        <v>1</v>
      </c>
      <c r="X236" s="190" t="s">
        <v>20</v>
      </c>
      <c r="Y236" s="201" t="str">
        <f>IF($U236="IMPACTO",$T236,$I236)</f>
        <v>10</v>
      </c>
      <c r="Z236" s="148">
        <f>+W236*Y236</f>
        <v>10</v>
      </c>
      <c r="AA236" s="149" t="s">
        <v>423</v>
      </c>
      <c r="AB236" s="151">
        <v>43464</v>
      </c>
      <c r="AC236" s="153" t="s">
        <v>424</v>
      </c>
      <c r="AD236" s="155" t="s">
        <v>425</v>
      </c>
      <c r="AE236" s="157">
        <v>43220</v>
      </c>
      <c r="AF236" s="155" t="s">
        <v>426</v>
      </c>
      <c r="AG236" s="165" t="s">
        <v>419</v>
      </c>
      <c r="AH236" s="177" t="s">
        <v>427</v>
      </c>
    </row>
    <row r="237" spans="1:34" ht="21" customHeight="1" x14ac:dyDescent="0.25">
      <c r="A237" s="532"/>
      <c r="B237" s="135"/>
      <c r="C237" s="180"/>
      <c r="D237" s="182"/>
      <c r="E237" s="184"/>
      <c r="F237" s="186"/>
      <c r="G237" s="188"/>
      <c r="H237" s="190"/>
      <c r="I237" s="172"/>
      <c r="J237" s="148"/>
      <c r="K237" s="194"/>
      <c r="L237" s="26" t="s">
        <v>7</v>
      </c>
      <c r="M237" s="3" t="s">
        <v>11</v>
      </c>
      <c r="N237" s="2">
        <f>IF(M237="SÍ",5,"0")</f>
        <v>5</v>
      </c>
      <c r="O237" s="172"/>
      <c r="P237" s="174"/>
      <c r="Q237" s="174"/>
      <c r="R237" s="176"/>
      <c r="S237" s="174"/>
      <c r="T237" s="176"/>
      <c r="U237" s="198"/>
      <c r="V237" s="186"/>
      <c r="W237" s="199"/>
      <c r="X237" s="190"/>
      <c r="Y237" s="201"/>
      <c r="Z237" s="148"/>
      <c r="AA237" s="150"/>
      <c r="AB237" s="152"/>
      <c r="AC237" s="154"/>
      <c r="AD237" s="156"/>
      <c r="AE237" s="158"/>
      <c r="AF237" s="156"/>
      <c r="AG237" s="166"/>
      <c r="AH237" s="178"/>
    </row>
    <row r="238" spans="1:34" ht="21" customHeight="1" x14ac:dyDescent="0.25">
      <c r="A238" s="532"/>
      <c r="B238" s="135"/>
      <c r="C238" s="180"/>
      <c r="D238" s="182"/>
      <c r="E238" s="184"/>
      <c r="F238" s="186"/>
      <c r="G238" s="188"/>
      <c r="H238" s="190"/>
      <c r="I238" s="172"/>
      <c r="J238" s="128" t="str">
        <f>IF(AND(J236&gt;=5,J236&lt;=10),"BAJA",IF(AND(J236&gt;=15,J236&lt;=25),"MODERADA",IF(AND(J236&gt;=30,J236&lt;=50),"ALTA",IF(AND(J236&gt;=60,J236&lt;=100),"EXTREMA",""))))</f>
        <v>ALTA</v>
      </c>
      <c r="K238" s="194"/>
      <c r="L238" s="27" t="s">
        <v>3</v>
      </c>
      <c r="M238" s="3" t="s">
        <v>11</v>
      </c>
      <c r="N238" s="2">
        <f>IF(M238="SÍ",15,"0")</f>
        <v>15</v>
      </c>
      <c r="O238" s="172"/>
      <c r="P238" s="174"/>
      <c r="Q238" s="174"/>
      <c r="R238" s="176"/>
      <c r="S238" s="174"/>
      <c r="T238" s="176"/>
      <c r="U238" s="198"/>
      <c r="V238" s="186"/>
      <c r="W238" s="199"/>
      <c r="X238" s="190"/>
      <c r="Y238" s="201"/>
      <c r="Z238" s="128" t="str">
        <f>IF(AND(Z236&gt;=5,Z236&lt;=10),"BAJA",IF(AND(Z236&gt;=15,Z236&lt;=25),"MODERADA",IF(AND(Z236&gt;=30,Z236&lt;=50),"ALTA",IF(AND(Z236&gt;=60,Z236&lt;=100),"EXTREMA",""))))</f>
        <v>BAJA</v>
      </c>
      <c r="AA238" s="150"/>
      <c r="AB238" s="152"/>
      <c r="AC238" s="154"/>
      <c r="AD238" s="156"/>
      <c r="AE238" s="158"/>
      <c r="AF238" s="156"/>
      <c r="AG238" s="166"/>
      <c r="AH238" s="178"/>
    </row>
    <row r="239" spans="1:34" ht="21" customHeight="1" x14ac:dyDescent="0.25">
      <c r="A239" s="532"/>
      <c r="B239" s="135"/>
      <c r="C239" s="180"/>
      <c r="D239" s="182"/>
      <c r="E239" s="184"/>
      <c r="F239" s="186"/>
      <c r="G239" s="188"/>
      <c r="H239" s="190"/>
      <c r="I239" s="172"/>
      <c r="J239" s="128"/>
      <c r="K239" s="194"/>
      <c r="L239" s="27" t="s">
        <v>4</v>
      </c>
      <c r="M239" s="3" t="s">
        <v>11</v>
      </c>
      <c r="N239" s="2">
        <f>IF(M239="SÍ",10,"0")</f>
        <v>10</v>
      </c>
      <c r="O239" s="172"/>
      <c r="P239" s="174"/>
      <c r="Q239" s="174"/>
      <c r="R239" s="176"/>
      <c r="S239" s="174"/>
      <c r="T239" s="176"/>
      <c r="U239" s="198"/>
      <c r="V239" s="186"/>
      <c r="W239" s="199"/>
      <c r="X239" s="190"/>
      <c r="Y239" s="201"/>
      <c r="Z239" s="128"/>
      <c r="AA239" s="150"/>
      <c r="AB239" s="152"/>
      <c r="AC239" s="154"/>
      <c r="AD239" s="156"/>
      <c r="AE239" s="158"/>
      <c r="AF239" s="156"/>
      <c r="AG239" s="166"/>
      <c r="AH239" s="178"/>
    </row>
    <row r="240" spans="1:34" ht="21" customHeight="1" x14ac:dyDescent="0.25">
      <c r="A240" s="532"/>
      <c r="B240" s="135"/>
      <c r="C240" s="180"/>
      <c r="D240" s="182"/>
      <c r="E240" s="184"/>
      <c r="F240" s="186"/>
      <c r="G240" s="188"/>
      <c r="H240" s="190"/>
      <c r="I240" s="172"/>
      <c r="J240" s="128"/>
      <c r="K240" s="194"/>
      <c r="L240" s="26" t="s">
        <v>32</v>
      </c>
      <c r="M240" s="3" t="s">
        <v>11</v>
      </c>
      <c r="N240" s="2">
        <f>IF(M240="SÍ",15,"0")</f>
        <v>15</v>
      </c>
      <c r="O240" s="172"/>
      <c r="P240" s="174"/>
      <c r="Q240" s="174"/>
      <c r="R240" s="176"/>
      <c r="S240" s="174"/>
      <c r="T240" s="176"/>
      <c r="U240" s="198"/>
      <c r="V240" s="186"/>
      <c r="W240" s="199"/>
      <c r="X240" s="190"/>
      <c r="Y240" s="201"/>
      <c r="Z240" s="128"/>
      <c r="AA240" s="150"/>
      <c r="AB240" s="152"/>
      <c r="AC240" s="154"/>
      <c r="AD240" s="156"/>
      <c r="AE240" s="158"/>
      <c r="AF240" s="156"/>
      <c r="AG240" s="166"/>
      <c r="AH240" s="178"/>
    </row>
    <row r="241" spans="1:34" ht="21" customHeight="1" x14ac:dyDescent="0.25">
      <c r="A241" s="532"/>
      <c r="B241" s="135"/>
      <c r="C241" s="180"/>
      <c r="D241" s="182"/>
      <c r="E241" s="184"/>
      <c r="F241" s="186"/>
      <c r="G241" s="188"/>
      <c r="H241" s="190"/>
      <c r="I241" s="172"/>
      <c r="J241" s="128"/>
      <c r="K241" s="194"/>
      <c r="L241" s="26" t="s">
        <v>5</v>
      </c>
      <c r="M241" s="3" t="s">
        <v>11</v>
      </c>
      <c r="N241" s="2">
        <f>IF(M241="SÍ",10,"0")</f>
        <v>10</v>
      </c>
      <c r="O241" s="172"/>
      <c r="P241" s="174"/>
      <c r="Q241" s="174"/>
      <c r="R241" s="176"/>
      <c r="S241" s="174"/>
      <c r="T241" s="176"/>
      <c r="U241" s="198"/>
      <c r="V241" s="186"/>
      <c r="W241" s="199"/>
      <c r="X241" s="190"/>
      <c r="Y241" s="201"/>
      <c r="Z241" s="128"/>
      <c r="AA241" s="150"/>
      <c r="AB241" s="152"/>
      <c r="AC241" s="154"/>
      <c r="AD241" s="156"/>
      <c r="AE241" s="158"/>
      <c r="AF241" s="156"/>
      <c r="AG241" s="166"/>
      <c r="AH241" s="178"/>
    </row>
    <row r="242" spans="1:34" ht="21" customHeight="1" thickBot="1" x14ac:dyDescent="0.3">
      <c r="A242" s="533"/>
      <c r="B242" s="534"/>
      <c r="C242" s="181"/>
      <c r="D242" s="183"/>
      <c r="E242" s="185"/>
      <c r="F242" s="187"/>
      <c r="G242" s="189"/>
      <c r="H242" s="191"/>
      <c r="I242" s="192"/>
      <c r="J242" s="129"/>
      <c r="K242" s="194"/>
      <c r="L242" s="28" t="s">
        <v>31</v>
      </c>
      <c r="M242" s="3" t="s">
        <v>11</v>
      </c>
      <c r="N242" s="68">
        <f>IF(M242="SÍ",30,"0")</f>
        <v>30</v>
      </c>
      <c r="O242" s="192"/>
      <c r="P242" s="195"/>
      <c r="Q242" s="195"/>
      <c r="R242" s="196"/>
      <c r="S242" s="195"/>
      <c r="T242" s="196"/>
      <c r="U242" s="198"/>
      <c r="V242" s="187"/>
      <c r="W242" s="200"/>
      <c r="X242" s="191"/>
      <c r="Y242" s="202"/>
      <c r="Z242" s="130"/>
      <c r="AA242" s="150"/>
      <c r="AB242" s="152"/>
      <c r="AC242" s="154"/>
      <c r="AD242" s="156"/>
      <c r="AE242" s="158"/>
      <c r="AF242" s="156"/>
      <c r="AG242" s="166"/>
      <c r="AH242" s="178"/>
    </row>
    <row r="243" spans="1:34" ht="21" customHeight="1" x14ac:dyDescent="0.25">
      <c r="A243" s="298" t="s">
        <v>55</v>
      </c>
      <c r="B243" s="298"/>
      <c r="C243" s="298"/>
      <c r="D243" s="298"/>
      <c r="E243" s="298"/>
      <c r="F243" s="298"/>
      <c r="G243" s="298"/>
      <c r="H243" s="298"/>
      <c r="I243" s="298"/>
      <c r="J243" s="298"/>
      <c r="K243" s="298"/>
      <c r="L243" s="298"/>
      <c r="M243" s="298"/>
      <c r="N243" s="298"/>
      <c r="O243" s="298"/>
      <c r="P243" s="298"/>
      <c r="Q243" s="298"/>
      <c r="R243" s="298"/>
      <c r="S243" s="298"/>
      <c r="T243" s="298"/>
      <c r="U243" s="298"/>
      <c r="V243" s="298"/>
      <c r="W243" s="298"/>
      <c r="X243" s="298"/>
      <c r="Y243" s="298"/>
      <c r="Z243" s="298"/>
      <c r="AA243" s="298"/>
      <c r="AB243" s="298"/>
      <c r="AC243" s="298"/>
      <c r="AD243" s="298"/>
      <c r="AE243" s="298"/>
      <c r="AF243" s="298"/>
      <c r="AG243" s="298"/>
      <c r="AH243" s="298"/>
    </row>
    <row r="244" spans="1:34" ht="21.75" customHeight="1" x14ac:dyDescent="0.25">
      <c r="A244" s="406" t="s">
        <v>30</v>
      </c>
      <c r="B244" s="406"/>
      <c r="C244" s="407"/>
      <c r="D244" s="407"/>
      <c r="E244" s="407"/>
      <c r="F244" s="407"/>
      <c r="G244" s="407"/>
      <c r="H244" s="407"/>
      <c r="I244" s="407"/>
      <c r="J244" s="407"/>
      <c r="K244" s="407"/>
      <c r="L244" s="407"/>
      <c r="M244" s="407"/>
      <c r="N244" s="407"/>
      <c r="O244" s="407"/>
      <c r="P244" s="407"/>
      <c r="Q244" s="407"/>
      <c r="R244" s="407"/>
      <c r="S244" s="407"/>
      <c r="T244" s="407"/>
      <c r="U244" s="407"/>
      <c r="V244" s="407"/>
      <c r="W244" s="407"/>
      <c r="X244" s="407"/>
      <c r="Y244" s="407"/>
      <c r="Z244" s="407"/>
      <c r="AA244" s="407"/>
      <c r="AB244" s="407"/>
      <c r="AC244" s="407"/>
      <c r="AD244" s="407"/>
      <c r="AE244" s="407"/>
      <c r="AF244" s="407"/>
      <c r="AG244" s="407"/>
      <c r="AH244" s="407"/>
    </row>
    <row r="245" spans="1:34" ht="27.75" customHeight="1" x14ac:dyDescent="0.25">
      <c r="A245" s="412" t="s">
        <v>77</v>
      </c>
      <c r="B245" s="413"/>
      <c r="C245" s="413"/>
      <c r="D245" s="413"/>
      <c r="E245" s="413"/>
      <c r="F245" s="413"/>
      <c r="G245" s="413"/>
      <c r="H245" s="413"/>
      <c r="I245" s="413"/>
      <c r="J245" s="413"/>
      <c r="K245" s="413"/>
      <c r="L245" s="413"/>
      <c r="M245" s="413"/>
      <c r="N245" s="413"/>
      <c r="O245" s="413"/>
      <c r="P245" s="413"/>
      <c r="Q245" s="413"/>
      <c r="R245" s="413"/>
      <c r="S245" s="413"/>
      <c r="T245" s="413"/>
      <c r="U245" s="413"/>
      <c r="V245" s="413"/>
      <c r="W245" s="413"/>
      <c r="X245" s="413"/>
      <c r="Y245" s="413"/>
      <c r="Z245" s="413"/>
      <c r="AA245" s="413"/>
      <c r="AB245" s="414"/>
      <c r="AC245" s="408" t="s">
        <v>49</v>
      </c>
      <c r="AD245" s="408"/>
      <c r="AE245" s="408"/>
      <c r="AF245" s="408" t="s">
        <v>26</v>
      </c>
      <c r="AG245" s="408"/>
      <c r="AH245" s="408"/>
    </row>
    <row r="246" spans="1:34" s="6" customFormat="1" ht="14.25" customHeight="1" x14ac:dyDescent="0.25">
      <c r="A246" s="415"/>
      <c r="B246" s="416"/>
      <c r="C246" s="416"/>
      <c r="D246" s="416"/>
      <c r="E246" s="416"/>
      <c r="F246" s="416"/>
      <c r="G246" s="416"/>
      <c r="H246" s="416"/>
      <c r="I246" s="416"/>
      <c r="J246" s="416"/>
      <c r="K246" s="416"/>
      <c r="L246" s="416"/>
      <c r="M246" s="416"/>
      <c r="N246" s="416"/>
      <c r="O246" s="416"/>
      <c r="P246" s="416"/>
      <c r="Q246" s="416"/>
      <c r="R246" s="416"/>
      <c r="S246" s="416"/>
      <c r="T246" s="416"/>
      <c r="U246" s="416"/>
      <c r="V246" s="416"/>
      <c r="W246" s="416"/>
      <c r="X246" s="416"/>
      <c r="Y246" s="416"/>
      <c r="Z246" s="416"/>
      <c r="AA246" s="416"/>
      <c r="AB246" s="417"/>
      <c r="AC246" s="409"/>
      <c r="AD246" s="410"/>
      <c r="AE246" s="411"/>
      <c r="AF246" s="409"/>
      <c r="AG246" s="410"/>
      <c r="AH246" s="411"/>
    </row>
    <row r="247" spans="1:34" s="6" customFormat="1" ht="12.75" customHeight="1" x14ac:dyDescent="0.25">
      <c r="A247" s="418"/>
      <c r="B247" s="419"/>
      <c r="C247" s="419"/>
      <c r="D247" s="419"/>
      <c r="E247" s="419"/>
      <c r="F247" s="419"/>
      <c r="G247" s="419"/>
      <c r="H247" s="419"/>
      <c r="I247" s="419"/>
      <c r="J247" s="419"/>
      <c r="K247" s="419"/>
      <c r="L247" s="419"/>
      <c r="M247" s="419"/>
      <c r="N247" s="419"/>
      <c r="O247" s="419"/>
      <c r="P247" s="419"/>
      <c r="Q247" s="419"/>
      <c r="R247" s="419"/>
      <c r="S247" s="419"/>
      <c r="T247" s="419"/>
      <c r="U247" s="419"/>
      <c r="V247" s="419"/>
      <c r="W247" s="419"/>
      <c r="X247" s="419"/>
      <c r="Y247" s="419"/>
      <c r="Z247" s="419"/>
      <c r="AA247" s="419"/>
      <c r="AB247" s="420"/>
      <c r="AC247" s="405"/>
      <c r="AD247" s="405"/>
      <c r="AE247" s="405"/>
      <c r="AF247" s="405"/>
      <c r="AG247" s="405"/>
      <c r="AH247" s="405"/>
    </row>
    <row r="248" spans="1:34" s="6" customFormat="1" ht="17.25" customHeight="1" x14ac:dyDescent="0.25">
      <c r="A248" s="418"/>
      <c r="B248" s="419"/>
      <c r="C248" s="419"/>
      <c r="D248" s="419"/>
      <c r="E248" s="419"/>
      <c r="F248" s="419"/>
      <c r="G248" s="419"/>
      <c r="H248" s="419"/>
      <c r="I248" s="419"/>
      <c r="J248" s="419"/>
      <c r="K248" s="419"/>
      <c r="L248" s="419"/>
      <c r="M248" s="419"/>
      <c r="N248" s="419"/>
      <c r="O248" s="419"/>
      <c r="P248" s="419"/>
      <c r="Q248" s="419"/>
      <c r="R248" s="419"/>
      <c r="S248" s="419"/>
      <c r="T248" s="419"/>
      <c r="U248" s="419"/>
      <c r="V248" s="419"/>
      <c r="W248" s="419"/>
      <c r="X248" s="419"/>
      <c r="Y248" s="419"/>
      <c r="Z248" s="419"/>
      <c r="AA248" s="419"/>
      <c r="AB248" s="420"/>
      <c r="AC248" s="405"/>
      <c r="AD248" s="405"/>
      <c r="AE248" s="405"/>
      <c r="AF248" s="405"/>
      <c r="AG248" s="405"/>
      <c r="AH248" s="405"/>
    </row>
    <row r="249" spans="1:34" ht="15" customHeight="1" x14ac:dyDescent="0.25">
      <c r="A249" s="418"/>
      <c r="B249" s="419"/>
      <c r="C249" s="419"/>
      <c r="D249" s="419"/>
      <c r="E249" s="419"/>
      <c r="F249" s="419"/>
      <c r="G249" s="419"/>
      <c r="H249" s="419"/>
      <c r="I249" s="419"/>
      <c r="J249" s="419"/>
      <c r="K249" s="419"/>
      <c r="L249" s="419"/>
      <c r="M249" s="419"/>
      <c r="N249" s="419"/>
      <c r="O249" s="419"/>
      <c r="P249" s="419"/>
      <c r="Q249" s="419"/>
      <c r="R249" s="419"/>
      <c r="S249" s="419"/>
      <c r="T249" s="419"/>
      <c r="U249" s="419"/>
      <c r="V249" s="419"/>
      <c r="W249" s="419"/>
      <c r="X249" s="419"/>
      <c r="Y249" s="419"/>
      <c r="Z249" s="419"/>
      <c r="AA249" s="419"/>
      <c r="AB249" s="420"/>
      <c r="AC249" s="405"/>
      <c r="AD249" s="405"/>
      <c r="AE249" s="405"/>
      <c r="AF249" s="405"/>
      <c r="AG249" s="405"/>
      <c r="AH249" s="405"/>
    </row>
    <row r="250" spans="1:34" ht="30.75" customHeight="1" x14ac:dyDescent="0.25">
      <c r="A250" s="537" t="s">
        <v>33</v>
      </c>
      <c r="B250" s="538"/>
      <c r="C250" s="538"/>
      <c r="D250" s="538"/>
      <c r="E250" s="538"/>
      <c r="F250" s="538"/>
      <c r="G250" s="538"/>
      <c r="H250" s="538"/>
      <c r="I250" s="538"/>
      <c r="J250" s="538"/>
      <c r="K250" s="538"/>
      <c r="L250" s="538"/>
      <c r="M250" s="538"/>
      <c r="N250" s="538"/>
      <c r="O250" s="538"/>
      <c r="P250" s="538"/>
      <c r="Q250" s="538"/>
      <c r="R250" s="538"/>
      <c r="S250" s="538"/>
      <c r="T250" s="538"/>
      <c r="U250" s="538"/>
      <c r="V250" s="538"/>
      <c r="W250" s="538"/>
      <c r="X250" s="538"/>
      <c r="Y250" s="538"/>
      <c r="Z250" s="538"/>
      <c r="AA250" s="538"/>
      <c r="AB250" s="538"/>
      <c r="AC250" s="538"/>
      <c r="AD250" s="538"/>
      <c r="AE250" s="538"/>
      <c r="AF250" s="538"/>
      <c r="AG250" s="538"/>
      <c r="AH250" s="539"/>
    </row>
    <row r="251" spans="1:34" s="31" customFormat="1" ht="27.75" customHeight="1" x14ac:dyDescent="0.25">
      <c r="A251" s="535" t="s">
        <v>26</v>
      </c>
      <c r="B251" s="535"/>
      <c r="C251" s="535"/>
      <c r="D251" s="535"/>
      <c r="E251" s="535"/>
      <c r="F251" s="535" t="s">
        <v>67</v>
      </c>
      <c r="G251" s="535"/>
      <c r="H251" s="535"/>
      <c r="I251" s="535"/>
      <c r="J251" s="535"/>
      <c r="K251" s="535"/>
      <c r="L251" s="535"/>
      <c r="M251" s="535" t="s">
        <v>57</v>
      </c>
      <c r="N251" s="535"/>
      <c r="O251" s="535"/>
      <c r="P251" s="535"/>
      <c r="Q251" s="535"/>
      <c r="R251" s="535"/>
      <c r="S251" s="535"/>
      <c r="T251" s="535"/>
      <c r="U251" s="535"/>
      <c r="V251" s="535"/>
      <c r="W251" s="535"/>
      <c r="X251" s="535"/>
      <c r="Y251" s="535"/>
      <c r="Z251" s="535"/>
      <c r="AA251" s="535"/>
      <c r="AB251" s="535"/>
      <c r="AC251" s="535"/>
      <c r="AD251" s="536" t="str">
        <f>IF(Z7="X","APOYO OFICINA ASESORA DE PLANEACIÓN","APOYO OFICINA DE CONTROL INTERNO")</f>
        <v>APOYO OFICINA DE CONTROL INTERNO</v>
      </c>
      <c r="AE251" s="536"/>
      <c r="AF251" s="536"/>
      <c r="AG251" s="536"/>
      <c r="AH251" s="536"/>
    </row>
    <row r="252" spans="1:34" s="31" customFormat="1" ht="22.5" customHeight="1" x14ac:dyDescent="0.25">
      <c r="A252" s="30" t="s">
        <v>28</v>
      </c>
      <c r="B252" s="403" t="s">
        <v>428</v>
      </c>
      <c r="C252" s="403"/>
      <c r="D252" s="403"/>
      <c r="E252" s="403"/>
      <c r="F252" s="30" t="s">
        <v>28</v>
      </c>
      <c r="G252" s="48"/>
      <c r="H252" s="403" t="s">
        <v>428</v>
      </c>
      <c r="I252" s="403"/>
      <c r="J252" s="403"/>
      <c r="K252" s="403"/>
      <c r="L252" s="403"/>
      <c r="M252" s="404" t="s">
        <v>28</v>
      </c>
      <c r="N252" s="404"/>
      <c r="O252" s="404"/>
      <c r="P252" s="404"/>
      <c r="Q252" s="404"/>
      <c r="R252" s="404"/>
      <c r="S252" s="404"/>
      <c r="T252" s="404"/>
      <c r="U252" s="404"/>
      <c r="V252" s="402" t="s">
        <v>428</v>
      </c>
      <c r="W252" s="402"/>
      <c r="X252" s="402"/>
      <c r="Y252" s="402"/>
      <c r="Z252" s="402"/>
      <c r="AA252" s="402"/>
      <c r="AB252" s="402"/>
      <c r="AC252" s="402"/>
      <c r="AD252" s="49" t="s">
        <v>28</v>
      </c>
      <c r="AE252" s="402" t="s">
        <v>428</v>
      </c>
      <c r="AF252" s="402"/>
      <c r="AG252" s="402"/>
      <c r="AH252" s="402"/>
    </row>
    <row r="253" spans="1:34" ht="22.5" customHeight="1" x14ac:dyDescent="0.25">
      <c r="A253" s="30" t="s">
        <v>29</v>
      </c>
      <c r="B253" s="403" t="s">
        <v>428</v>
      </c>
      <c r="C253" s="403"/>
      <c r="D253" s="403"/>
      <c r="E253" s="403"/>
      <c r="F253" s="30" t="s">
        <v>29</v>
      </c>
      <c r="G253" s="48"/>
      <c r="H253" s="403" t="s">
        <v>428</v>
      </c>
      <c r="I253" s="403"/>
      <c r="J253" s="403"/>
      <c r="K253" s="403"/>
      <c r="L253" s="403"/>
      <c r="M253" s="404" t="s">
        <v>29</v>
      </c>
      <c r="N253" s="404"/>
      <c r="O253" s="404"/>
      <c r="P253" s="404"/>
      <c r="Q253" s="404"/>
      <c r="R253" s="404"/>
      <c r="S253" s="404"/>
      <c r="T253" s="404"/>
      <c r="U253" s="404"/>
      <c r="V253" s="402" t="s">
        <v>428</v>
      </c>
      <c r="W253" s="402"/>
      <c r="X253" s="402"/>
      <c r="Y253" s="402"/>
      <c r="Z253" s="402"/>
      <c r="AA253" s="402"/>
      <c r="AB253" s="402"/>
      <c r="AC253" s="402"/>
      <c r="AD253" s="49" t="s">
        <v>29</v>
      </c>
      <c r="AE253" s="402" t="s">
        <v>428</v>
      </c>
      <c r="AF253" s="402"/>
      <c r="AG253" s="402"/>
      <c r="AH253" s="402"/>
    </row>
  </sheetData>
  <sheetProtection selectLockedCells="1"/>
  <mergeCells count="1101">
    <mergeCell ref="W222:W228"/>
    <mergeCell ref="X222:X228"/>
    <mergeCell ref="Y222:Y228"/>
    <mergeCell ref="Z222:Z223"/>
    <mergeCell ref="AA222:AA228"/>
    <mergeCell ref="AB222:AB228"/>
    <mergeCell ref="AC222:AC228"/>
    <mergeCell ref="AD222:AD228"/>
    <mergeCell ref="AE222:AE228"/>
    <mergeCell ref="AF222:AF228"/>
    <mergeCell ref="AG222:AG228"/>
    <mergeCell ref="AH222:AH228"/>
    <mergeCell ref="J224:J228"/>
    <mergeCell ref="Z224:Z228"/>
    <mergeCell ref="B215:B228"/>
    <mergeCell ref="A180:A228"/>
    <mergeCell ref="C222:C228"/>
    <mergeCell ref="D222:D228"/>
    <mergeCell ref="E222:E228"/>
    <mergeCell ref="F215:F221"/>
    <mergeCell ref="G215:G221"/>
    <mergeCell ref="H215:H221"/>
    <mergeCell ref="I215:I221"/>
    <mergeCell ref="J215:J216"/>
    <mergeCell ref="K215:K221"/>
    <mergeCell ref="O215:O221"/>
    <mergeCell ref="P215:P221"/>
    <mergeCell ref="Q215:Q221"/>
    <mergeCell ref="R215:R221"/>
    <mergeCell ref="S215:S221"/>
    <mergeCell ref="T215:T221"/>
    <mergeCell ref="U215:U221"/>
    <mergeCell ref="V215:V221"/>
    <mergeCell ref="J217:J221"/>
    <mergeCell ref="F222:F228"/>
    <mergeCell ref="G222:G228"/>
    <mergeCell ref="H222:H228"/>
    <mergeCell ref="I222:I228"/>
    <mergeCell ref="J222:J223"/>
    <mergeCell ref="K222:K228"/>
    <mergeCell ref="O222:O228"/>
    <mergeCell ref="P222:P228"/>
    <mergeCell ref="Q222:Q228"/>
    <mergeCell ref="R222:R228"/>
    <mergeCell ref="S222:S228"/>
    <mergeCell ref="T222:T228"/>
    <mergeCell ref="U222:U228"/>
    <mergeCell ref="V222:V228"/>
    <mergeCell ref="Y40:Y46"/>
    <mergeCell ref="Y75:Y81"/>
    <mergeCell ref="Y68:Y74"/>
    <mergeCell ref="O124:O130"/>
    <mergeCell ref="P124:P130"/>
    <mergeCell ref="Q124:Q130"/>
    <mergeCell ref="R124:R130"/>
    <mergeCell ref="S124:S130"/>
    <mergeCell ref="T124:T130"/>
    <mergeCell ref="U124:U130"/>
    <mergeCell ref="V124:V130"/>
    <mergeCell ref="W124:W130"/>
    <mergeCell ref="X124:X130"/>
    <mergeCell ref="Y124:Y130"/>
    <mergeCell ref="F124:F130"/>
    <mergeCell ref="G124:G130"/>
    <mergeCell ref="Z40:Z41"/>
    <mergeCell ref="AA40:AA46"/>
    <mergeCell ref="AB40:AB46"/>
    <mergeCell ref="AC40:AC46"/>
    <mergeCell ref="AD40:AD46"/>
    <mergeCell ref="AE40:AE46"/>
    <mergeCell ref="AF40:AF46"/>
    <mergeCell ref="AG40:AG46"/>
    <mergeCell ref="AH40:AH46"/>
    <mergeCell ref="J42:J46"/>
    <mergeCell ref="Z42:Z46"/>
    <mergeCell ref="B180:B200"/>
    <mergeCell ref="B201:B214"/>
    <mergeCell ref="C215:C221"/>
    <mergeCell ref="D215:D221"/>
    <mergeCell ref="E215:E221"/>
    <mergeCell ref="W215:W221"/>
    <mergeCell ref="X215:X221"/>
    <mergeCell ref="Y215:Y221"/>
    <mergeCell ref="Z215:Z216"/>
    <mergeCell ref="AA215:AA221"/>
    <mergeCell ref="AB215:AB221"/>
    <mergeCell ref="AC215:AC221"/>
    <mergeCell ref="AD215:AD221"/>
    <mergeCell ref="AE215:AE221"/>
    <mergeCell ref="AF215:AF221"/>
    <mergeCell ref="AG215:AG221"/>
    <mergeCell ref="AH215:AH221"/>
    <mergeCell ref="Z217:Z221"/>
    <mergeCell ref="AG173:AG179"/>
    <mergeCell ref="AH173:AH179"/>
    <mergeCell ref="O173:O179"/>
    <mergeCell ref="G166:G172"/>
    <mergeCell ref="I166:I172"/>
    <mergeCell ref="K166:K172"/>
    <mergeCell ref="U166:U172"/>
    <mergeCell ref="Z173:Z174"/>
    <mergeCell ref="AA173:AA179"/>
    <mergeCell ref="Z175:Z179"/>
    <mergeCell ref="A117:A179"/>
    <mergeCell ref="B166:B179"/>
    <mergeCell ref="C40:C46"/>
    <mergeCell ref="D40:D46"/>
    <mergeCell ref="E40:E46"/>
    <mergeCell ref="B40:B46"/>
    <mergeCell ref="A40:A46"/>
    <mergeCell ref="F40:F46"/>
    <mergeCell ref="H40:H46"/>
    <mergeCell ref="G40:G46"/>
    <mergeCell ref="I40:I46"/>
    <mergeCell ref="J40:J41"/>
    <mergeCell ref="K40:K46"/>
    <mergeCell ref="O40:O46"/>
    <mergeCell ref="P40:P46"/>
    <mergeCell ref="Q40:Q46"/>
    <mergeCell ref="R40:R46"/>
    <mergeCell ref="S40:S46"/>
    <mergeCell ref="T40:T46"/>
    <mergeCell ref="U40:U46"/>
    <mergeCell ref="V40:V46"/>
    <mergeCell ref="W40:W46"/>
    <mergeCell ref="X40:X46"/>
    <mergeCell ref="V166:V172"/>
    <mergeCell ref="W166:W172"/>
    <mergeCell ref="I173:I179"/>
    <mergeCell ref="P173:P179"/>
    <mergeCell ref="Q173:Q179"/>
    <mergeCell ref="R173:R179"/>
    <mergeCell ref="S173:S179"/>
    <mergeCell ref="T173:T179"/>
    <mergeCell ref="U173:U179"/>
    <mergeCell ref="V173:V179"/>
    <mergeCell ref="W173:W179"/>
    <mergeCell ref="X173:X179"/>
    <mergeCell ref="Y173:Y179"/>
    <mergeCell ref="AB173:AB179"/>
    <mergeCell ref="AC173:AC179"/>
    <mergeCell ref="AD173:AD179"/>
    <mergeCell ref="AE173:AE179"/>
    <mergeCell ref="AF173:AF179"/>
    <mergeCell ref="J168:J172"/>
    <mergeCell ref="X166:X172"/>
    <mergeCell ref="Y166:Y172"/>
    <mergeCell ref="Z166:Z167"/>
    <mergeCell ref="Z168:Z172"/>
    <mergeCell ref="AF166:AF172"/>
    <mergeCell ref="AA166:AA172"/>
    <mergeCell ref="AB166:AB172"/>
    <mergeCell ref="AC166:AC172"/>
    <mergeCell ref="AD166:AD172"/>
    <mergeCell ref="AE166:AE172"/>
    <mergeCell ref="A229:A242"/>
    <mergeCell ref="B229:B242"/>
    <mergeCell ref="A251:E251"/>
    <mergeCell ref="F251:L251"/>
    <mergeCell ref="M251:AC251"/>
    <mergeCell ref="AD251:AH251"/>
    <mergeCell ref="B253:E253"/>
    <mergeCell ref="H253:L253"/>
    <mergeCell ref="M253:U253"/>
    <mergeCell ref="V253:AC253"/>
    <mergeCell ref="AE253:AH253"/>
    <mergeCell ref="A248:AB248"/>
    <mergeCell ref="AF249:AH249"/>
    <mergeCell ref="A250:AH250"/>
    <mergeCell ref="AH180:AH186"/>
    <mergeCell ref="J182:J186"/>
    <mergeCell ref="Z182:Z186"/>
    <mergeCell ref="V187:V193"/>
    <mergeCell ref="C187:C193"/>
    <mergeCell ref="D187:D193"/>
    <mergeCell ref="E187:E193"/>
    <mergeCell ref="F187:F193"/>
    <mergeCell ref="G187:G193"/>
    <mergeCell ref="H187:H193"/>
    <mergeCell ref="I187:I193"/>
    <mergeCell ref="J187:J188"/>
    <mergeCell ref="A249:AB249"/>
    <mergeCell ref="AC249:AE249"/>
    <mergeCell ref="Y187:Y193"/>
    <mergeCell ref="Z194:Z195"/>
    <mergeCell ref="AA180:AA186"/>
    <mergeCell ref="AB180:AB186"/>
    <mergeCell ref="AG166:AG172"/>
    <mergeCell ref="AH166:AH172"/>
    <mergeCell ref="C173:C179"/>
    <mergeCell ref="D173:D179"/>
    <mergeCell ref="E173:E179"/>
    <mergeCell ref="B19:B25"/>
    <mergeCell ref="B26:B32"/>
    <mergeCell ref="B33:B39"/>
    <mergeCell ref="J26:J27"/>
    <mergeCell ref="K26:K32"/>
    <mergeCell ref="O26:O32"/>
    <mergeCell ref="AH26:AH32"/>
    <mergeCell ref="J28:J32"/>
    <mergeCell ref="Z28:Z32"/>
    <mergeCell ref="AD26:AD32"/>
    <mergeCell ref="AE26:AE32"/>
    <mergeCell ref="AF26:AF32"/>
    <mergeCell ref="AG26:AG32"/>
    <mergeCell ref="AB26:AB32"/>
    <mergeCell ref="AC26:AC32"/>
    <mergeCell ref="V26:V32"/>
    <mergeCell ref="W26:W32"/>
    <mergeCell ref="X26:X32"/>
    <mergeCell ref="Y26:Y32"/>
    <mergeCell ref="Z26:Z27"/>
    <mergeCell ref="P26:P32"/>
    <mergeCell ref="Q26:Q32"/>
    <mergeCell ref="T26:T32"/>
    <mergeCell ref="U26:U32"/>
    <mergeCell ref="AF33:AF39"/>
    <mergeCell ref="AG33:AG39"/>
    <mergeCell ref="AH33:AH39"/>
    <mergeCell ref="E12:E18"/>
    <mergeCell ref="F12:F18"/>
    <mergeCell ref="G12:G18"/>
    <mergeCell ref="C26:C32"/>
    <mergeCell ref="D26:D32"/>
    <mergeCell ref="E26:E32"/>
    <mergeCell ref="F26:F32"/>
    <mergeCell ref="G26:G32"/>
    <mergeCell ref="H26:H32"/>
    <mergeCell ref="C19:C25"/>
    <mergeCell ref="D19:D25"/>
    <mergeCell ref="Z35:Z39"/>
    <mergeCell ref="J33:J34"/>
    <mergeCell ref="K33:K39"/>
    <mergeCell ref="O33:O39"/>
    <mergeCell ref="P33:P39"/>
    <mergeCell ref="J35:J39"/>
    <mergeCell ref="AE8:AH10"/>
    <mergeCell ref="R12:R18"/>
    <mergeCell ref="S12:S18"/>
    <mergeCell ref="B12:B18"/>
    <mergeCell ref="T12:T18"/>
    <mergeCell ref="U12:U18"/>
    <mergeCell ref="H12:H18"/>
    <mergeCell ref="I12:I18"/>
    <mergeCell ref="J12:J13"/>
    <mergeCell ref="K12:K18"/>
    <mergeCell ref="O12:O18"/>
    <mergeCell ref="AH12:AH18"/>
    <mergeCell ref="J14:J18"/>
    <mergeCell ref="Z14:Z18"/>
    <mergeCell ref="AD12:AD18"/>
    <mergeCell ref="AE12:AE18"/>
    <mergeCell ref="AF12:AF18"/>
    <mergeCell ref="AG12:AG18"/>
    <mergeCell ref="D12:D18"/>
    <mergeCell ref="W12:W18"/>
    <mergeCell ref="X12:X18"/>
    <mergeCell ref="Y12:Y18"/>
    <mergeCell ref="Z12:Z13"/>
    <mergeCell ref="P12:P18"/>
    <mergeCell ref="Q12:Q18"/>
    <mergeCell ref="AA12:AA18"/>
    <mergeCell ref="F10:J10"/>
    <mergeCell ref="L10:L11"/>
    <mergeCell ref="M10:M11"/>
    <mergeCell ref="U10:U11"/>
    <mergeCell ref="V10:Z10"/>
    <mergeCell ref="C12:C18"/>
    <mergeCell ref="XET7:XEU7"/>
    <mergeCell ref="A8:E8"/>
    <mergeCell ref="XET8:XEU8"/>
    <mergeCell ref="A9:A11"/>
    <mergeCell ref="C9:C11"/>
    <mergeCell ref="D9:D11"/>
    <mergeCell ref="B9:B11"/>
    <mergeCell ref="E9:E11"/>
    <mergeCell ref="F9:J9"/>
    <mergeCell ref="K9:K11"/>
    <mergeCell ref="AE7:AF7"/>
    <mergeCell ref="L9:Z9"/>
    <mergeCell ref="AA8:AD10"/>
    <mergeCell ref="F8:Z8"/>
    <mergeCell ref="A7:B7"/>
    <mergeCell ref="C7:E7"/>
    <mergeCell ref="AF19:AF25"/>
    <mergeCell ref="AG19:AG25"/>
    <mergeCell ref="AH19:AH25"/>
    <mergeCell ref="W19:W25"/>
    <mergeCell ref="X19:X25"/>
    <mergeCell ref="Y19:Y25"/>
    <mergeCell ref="Z19:Z20"/>
    <mergeCell ref="AB19:AB25"/>
    <mergeCell ref="Z21:Z25"/>
    <mergeCell ref="E19:E25"/>
    <mergeCell ref="F19:F25"/>
    <mergeCell ref="G19:G25"/>
    <mergeCell ref="H19:H25"/>
    <mergeCell ref="AB12:AB18"/>
    <mergeCell ref="AC12:AC18"/>
    <mergeCell ref="V12:V18"/>
    <mergeCell ref="AC19:AC25"/>
    <mergeCell ref="AD19:AD25"/>
    <mergeCell ref="AE19:AE25"/>
    <mergeCell ref="Q19:Q25"/>
    <mergeCell ref="R19:R25"/>
    <mergeCell ref="S19:S25"/>
    <mergeCell ref="T19:T25"/>
    <mergeCell ref="U19:U25"/>
    <mergeCell ref="V19:V25"/>
    <mergeCell ref="I19:I25"/>
    <mergeCell ref="J19:J20"/>
    <mergeCell ref="K19:K25"/>
    <mergeCell ref="O19:O25"/>
    <mergeCell ref="P19:P25"/>
    <mergeCell ref="J21:J25"/>
    <mergeCell ref="R26:R32"/>
    <mergeCell ref="S26:S32"/>
    <mergeCell ref="I26:I32"/>
    <mergeCell ref="AA19:AA25"/>
    <mergeCell ref="AA26:AA32"/>
    <mergeCell ref="AC33:AC39"/>
    <mergeCell ref="AD33:AD39"/>
    <mergeCell ref="AE33:AE39"/>
    <mergeCell ref="A33:A39"/>
    <mergeCell ref="C33:C39"/>
    <mergeCell ref="D33:D39"/>
    <mergeCell ref="E33:E39"/>
    <mergeCell ref="F33:F39"/>
    <mergeCell ref="G33:G39"/>
    <mergeCell ref="H33:H39"/>
    <mergeCell ref="Q33:Q39"/>
    <mergeCell ref="R33:R39"/>
    <mergeCell ref="S33:S39"/>
    <mergeCell ref="T33:T39"/>
    <mergeCell ref="U33:U39"/>
    <mergeCell ref="V33:V39"/>
    <mergeCell ref="I33:I39"/>
    <mergeCell ref="W33:W39"/>
    <mergeCell ref="X33:X39"/>
    <mergeCell ref="Y33:Y39"/>
    <mergeCell ref="Z33:Z34"/>
    <mergeCell ref="AB33:AB39"/>
    <mergeCell ref="AA33:AA39"/>
    <mergeCell ref="P47:P53"/>
    <mergeCell ref="Q47:Q53"/>
    <mergeCell ref="R47:R53"/>
    <mergeCell ref="S47:S53"/>
    <mergeCell ref="T47:T53"/>
    <mergeCell ref="U47:U53"/>
    <mergeCell ref="V47:V53"/>
    <mergeCell ref="X61:X67"/>
    <mergeCell ref="X54:X60"/>
    <mergeCell ref="Y54:Y60"/>
    <mergeCell ref="Z54:Z55"/>
    <mergeCell ref="AA54:AA60"/>
    <mergeCell ref="AB54:AB60"/>
    <mergeCell ref="AE54:AE60"/>
    <mergeCell ref="Y61:Y67"/>
    <mergeCell ref="Z61:Z62"/>
    <mergeCell ref="AA61:AA67"/>
    <mergeCell ref="AB61:AB67"/>
    <mergeCell ref="AC61:AC67"/>
    <mergeCell ref="AD47:AD53"/>
    <mergeCell ref="AE47:AE53"/>
    <mergeCell ref="AC54:AC60"/>
    <mergeCell ref="AD54:AD60"/>
    <mergeCell ref="H173:H179"/>
    <mergeCell ref="J173:J174"/>
    <mergeCell ref="J175:J179"/>
    <mergeCell ref="M7:V7"/>
    <mergeCell ref="F7:L7"/>
    <mergeCell ref="AE252:AH252"/>
    <mergeCell ref="V252:AC252"/>
    <mergeCell ref="B252:E252"/>
    <mergeCell ref="H252:L252"/>
    <mergeCell ref="M252:U252"/>
    <mergeCell ref="AC247:AE247"/>
    <mergeCell ref="AF247:AH247"/>
    <mergeCell ref="AC248:AE248"/>
    <mergeCell ref="AF248:AH248"/>
    <mergeCell ref="A244:AH244"/>
    <mergeCell ref="AC245:AE245"/>
    <mergeCell ref="AF245:AH245"/>
    <mergeCell ref="AC246:AE246"/>
    <mergeCell ref="AF246:AH246"/>
    <mergeCell ref="A245:AB245"/>
    <mergeCell ref="A246:AB246"/>
    <mergeCell ref="A247:AB247"/>
    <mergeCell ref="V54:V60"/>
    <mergeCell ref="W54:W60"/>
    <mergeCell ref="W47:W53"/>
    <mergeCell ref="X47:X53"/>
    <mergeCell ref="Y47:Y53"/>
    <mergeCell ref="Z47:Z48"/>
    <mergeCell ref="AA47:AA53"/>
    <mergeCell ref="AB47:AB53"/>
    <mergeCell ref="AC47:AC53"/>
    <mergeCell ref="K47:K53"/>
    <mergeCell ref="AF47:AF53"/>
    <mergeCell ref="AG47:AG53"/>
    <mergeCell ref="AH47:AH53"/>
    <mergeCell ref="J49:J53"/>
    <mergeCell ref="Z49:Z53"/>
    <mergeCell ref="B54:B60"/>
    <mergeCell ref="C54:C60"/>
    <mergeCell ref="D54:D60"/>
    <mergeCell ref="E54:E60"/>
    <mergeCell ref="F54:F60"/>
    <mergeCell ref="G54:G60"/>
    <mergeCell ref="H54:H60"/>
    <mergeCell ref="I54:I60"/>
    <mergeCell ref="J54:J55"/>
    <mergeCell ref="K54:K60"/>
    <mergeCell ref="O54:O60"/>
    <mergeCell ref="P54:P60"/>
    <mergeCell ref="Q54:Q60"/>
    <mergeCell ref="R54:R60"/>
    <mergeCell ref="S54:S60"/>
    <mergeCell ref="T54:T60"/>
    <mergeCell ref="U54:U60"/>
    <mergeCell ref="B47:B53"/>
    <mergeCell ref="C47:C53"/>
    <mergeCell ref="D47:D53"/>
    <mergeCell ref="E47:E53"/>
    <mergeCell ref="F47:F53"/>
    <mergeCell ref="G47:G53"/>
    <mergeCell ref="H47:H53"/>
    <mergeCell ref="I47:I53"/>
    <mergeCell ref="J47:J48"/>
    <mergeCell ref="O47:O53"/>
    <mergeCell ref="AF61:AF67"/>
    <mergeCell ref="AG61:AG67"/>
    <mergeCell ref="AG54:AG60"/>
    <mergeCell ref="AH54:AH60"/>
    <mergeCell ref="J56:J60"/>
    <mergeCell ref="Z56:Z60"/>
    <mergeCell ref="B61:B67"/>
    <mergeCell ref="C61:C67"/>
    <mergeCell ref="D61:D67"/>
    <mergeCell ref="E61:E67"/>
    <mergeCell ref="F61:F67"/>
    <mergeCell ref="G61:G67"/>
    <mergeCell ref="H61:H67"/>
    <mergeCell ref="I61:I67"/>
    <mergeCell ref="J61:J62"/>
    <mergeCell ref="K61:K67"/>
    <mergeCell ref="O61:O67"/>
    <mergeCell ref="P61:P67"/>
    <mergeCell ref="Q61:Q67"/>
    <mergeCell ref="R61:R67"/>
    <mergeCell ref="S61:S67"/>
    <mergeCell ref="T61:T67"/>
    <mergeCell ref="U61:U67"/>
    <mergeCell ref="V61:V67"/>
    <mergeCell ref="W61:W67"/>
    <mergeCell ref="AF54:AF60"/>
    <mergeCell ref="Z68:Z69"/>
    <mergeCell ref="AA68:AA74"/>
    <mergeCell ref="AB68:AB74"/>
    <mergeCell ref="AC68:AC74"/>
    <mergeCell ref="AD68:AD74"/>
    <mergeCell ref="AE68:AE74"/>
    <mergeCell ref="AF68:AF74"/>
    <mergeCell ref="AG68:AG74"/>
    <mergeCell ref="AH61:AH67"/>
    <mergeCell ref="J63:J67"/>
    <mergeCell ref="Z63:Z67"/>
    <mergeCell ref="C68:C74"/>
    <mergeCell ref="D68:D74"/>
    <mergeCell ref="E68:E74"/>
    <mergeCell ref="F68:F74"/>
    <mergeCell ref="G68:G74"/>
    <mergeCell ref="H68:H74"/>
    <mergeCell ref="I68:I74"/>
    <mergeCell ref="J68:J69"/>
    <mergeCell ref="K68:K74"/>
    <mergeCell ref="O68:O74"/>
    <mergeCell ref="P68:P74"/>
    <mergeCell ref="Q68:Q74"/>
    <mergeCell ref="R68:R74"/>
    <mergeCell ref="S68:S74"/>
    <mergeCell ref="T68:T74"/>
    <mergeCell ref="U68:U74"/>
    <mergeCell ref="V68:V74"/>
    <mergeCell ref="W68:W74"/>
    <mergeCell ref="X68:X74"/>
    <mergeCell ref="AD61:AD67"/>
    <mergeCell ref="AE61:AE67"/>
    <mergeCell ref="Z82:Z83"/>
    <mergeCell ref="Z75:Z76"/>
    <mergeCell ref="AA75:AA81"/>
    <mergeCell ref="AB75:AB81"/>
    <mergeCell ref="AC75:AC81"/>
    <mergeCell ref="AD75:AD81"/>
    <mergeCell ref="AE75:AE81"/>
    <mergeCell ref="AF75:AF81"/>
    <mergeCell ref="AG75:AG81"/>
    <mergeCell ref="AH75:AH81"/>
    <mergeCell ref="AH68:AH74"/>
    <mergeCell ref="J70:J74"/>
    <mergeCell ref="Z70:Z74"/>
    <mergeCell ref="C75:C81"/>
    <mergeCell ref="D75:D81"/>
    <mergeCell ref="E75:E81"/>
    <mergeCell ref="F75:F81"/>
    <mergeCell ref="G75:G81"/>
    <mergeCell ref="H75:H81"/>
    <mergeCell ref="I75:I81"/>
    <mergeCell ref="J75:J76"/>
    <mergeCell ref="K75:K81"/>
    <mergeCell ref="O75:O81"/>
    <mergeCell ref="P75:P81"/>
    <mergeCell ref="Q75:Q81"/>
    <mergeCell ref="R75:R81"/>
    <mergeCell ref="S75:S81"/>
    <mergeCell ref="T75:T81"/>
    <mergeCell ref="U75:U81"/>
    <mergeCell ref="V75:V81"/>
    <mergeCell ref="W75:W81"/>
    <mergeCell ref="X75:X81"/>
    <mergeCell ref="AA82:AA88"/>
    <mergeCell ref="AB82:AB88"/>
    <mergeCell ref="AC82:AC88"/>
    <mergeCell ref="AD82:AD88"/>
    <mergeCell ref="AE82:AE88"/>
    <mergeCell ref="AF82:AF88"/>
    <mergeCell ref="AG82:AG88"/>
    <mergeCell ref="AH82:AH88"/>
    <mergeCell ref="J84:J88"/>
    <mergeCell ref="Z84:Z88"/>
    <mergeCell ref="J77:J81"/>
    <mergeCell ref="Z77:Z81"/>
    <mergeCell ref="C82:C88"/>
    <mergeCell ref="D82:D88"/>
    <mergeCell ref="E82:E88"/>
    <mergeCell ref="F82:F88"/>
    <mergeCell ref="G82:G88"/>
    <mergeCell ref="H82:H88"/>
    <mergeCell ref="I82:I88"/>
    <mergeCell ref="J82:J83"/>
    <mergeCell ref="K82:K88"/>
    <mergeCell ref="O82:O88"/>
    <mergeCell ref="P82:P88"/>
    <mergeCell ref="Q82:Q88"/>
    <mergeCell ref="R82:R88"/>
    <mergeCell ref="S82:S88"/>
    <mergeCell ref="T82:T88"/>
    <mergeCell ref="U82:U88"/>
    <mergeCell ref="V82:V88"/>
    <mergeCell ref="W82:W88"/>
    <mergeCell ref="X82:X88"/>
    <mergeCell ref="Y82:Y88"/>
    <mergeCell ref="AD89:AD95"/>
    <mergeCell ref="AE89:AE95"/>
    <mergeCell ref="K89:K95"/>
    <mergeCell ref="O89:O95"/>
    <mergeCell ref="P89:P95"/>
    <mergeCell ref="Q89:Q95"/>
    <mergeCell ref="R89:R95"/>
    <mergeCell ref="S89:S95"/>
    <mergeCell ref="T89:T95"/>
    <mergeCell ref="U89:U95"/>
    <mergeCell ref="V89:V95"/>
    <mergeCell ref="C89:C95"/>
    <mergeCell ref="D89:D95"/>
    <mergeCell ref="E89:E95"/>
    <mergeCell ref="F89:F95"/>
    <mergeCell ref="G89:G95"/>
    <mergeCell ref="H89:H95"/>
    <mergeCell ref="I89:I95"/>
    <mergeCell ref="J89:J90"/>
    <mergeCell ref="AC96:AC102"/>
    <mergeCell ref="AD96:AD102"/>
    <mergeCell ref="AE96:AE102"/>
    <mergeCell ref="AF89:AF95"/>
    <mergeCell ref="AG89:AG95"/>
    <mergeCell ref="AH89:AH95"/>
    <mergeCell ref="J91:J95"/>
    <mergeCell ref="Z91:Z95"/>
    <mergeCell ref="C96:C102"/>
    <mergeCell ref="D96:D102"/>
    <mergeCell ref="E96:E102"/>
    <mergeCell ref="F96:F102"/>
    <mergeCell ref="G96:G102"/>
    <mergeCell ref="H96:H102"/>
    <mergeCell ref="I96:I102"/>
    <mergeCell ref="J96:J97"/>
    <mergeCell ref="K96:K102"/>
    <mergeCell ref="O96:O102"/>
    <mergeCell ref="P96:P102"/>
    <mergeCell ref="Q96:Q102"/>
    <mergeCell ref="R96:R102"/>
    <mergeCell ref="S96:S102"/>
    <mergeCell ref="T96:T102"/>
    <mergeCell ref="U96:U102"/>
    <mergeCell ref="V96:V102"/>
    <mergeCell ref="W89:W95"/>
    <mergeCell ref="X89:X95"/>
    <mergeCell ref="Y89:Y95"/>
    <mergeCell ref="Z89:Z90"/>
    <mergeCell ref="AA89:AA95"/>
    <mergeCell ref="AB89:AB95"/>
    <mergeCell ref="AC89:AC95"/>
    <mergeCell ref="AD103:AD109"/>
    <mergeCell ref="AE103:AE109"/>
    <mergeCell ref="AF103:AF109"/>
    <mergeCell ref="AF96:AF102"/>
    <mergeCell ref="AG96:AG102"/>
    <mergeCell ref="AH96:AH102"/>
    <mergeCell ref="J98:J102"/>
    <mergeCell ref="Z98:Z102"/>
    <mergeCell ref="C103:C109"/>
    <mergeCell ref="D103:D109"/>
    <mergeCell ref="E103:E109"/>
    <mergeCell ref="F103:F109"/>
    <mergeCell ref="G103:G109"/>
    <mergeCell ref="H103:H109"/>
    <mergeCell ref="I103:I109"/>
    <mergeCell ref="J103:J104"/>
    <mergeCell ref="K103:K109"/>
    <mergeCell ref="O103:O109"/>
    <mergeCell ref="P103:P109"/>
    <mergeCell ref="Q103:Q109"/>
    <mergeCell ref="R103:R109"/>
    <mergeCell ref="S103:S109"/>
    <mergeCell ref="T103:T109"/>
    <mergeCell ref="U103:U109"/>
    <mergeCell ref="V103:V109"/>
    <mergeCell ref="W103:W109"/>
    <mergeCell ref="W96:W102"/>
    <mergeCell ref="X96:X102"/>
    <mergeCell ref="Y96:Y102"/>
    <mergeCell ref="Z96:Z97"/>
    <mergeCell ref="AA96:AA102"/>
    <mergeCell ref="AB96:AB102"/>
    <mergeCell ref="AE110:AE116"/>
    <mergeCell ref="AF110:AF116"/>
    <mergeCell ref="AG110:AG116"/>
    <mergeCell ref="AG103:AG109"/>
    <mergeCell ref="AH103:AH109"/>
    <mergeCell ref="J105:J109"/>
    <mergeCell ref="Z105:Z109"/>
    <mergeCell ref="C110:C116"/>
    <mergeCell ref="D110:D116"/>
    <mergeCell ref="E110:E116"/>
    <mergeCell ref="F110:F116"/>
    <mergeCell ref="G110:G116"/>
    <mergeCell ref="H110:H116"/>
    <mergeCell ref="I110:I116"/>
    <mergeCell ref="J110:J111"/>
    <mergeCell ref="K110:K116"/>
    <mergeCell ref="O110:O116"/>
    <mergeCell ref="P110:P116"/>
    <mergeCell ref="Q110:Q116"/>
    <mergeCell ref="R110:R116"/>
    <mergeCell ref="S110:S116"/>
    <mergeCell ref="T110:T116"/>
    <mergeCell ref="U110:U116"/>
    <mergeCell ref="V110:V116"/>
    <mergeCell ref="W110:W116"/>
    <mergeCell ref="X110:X116"/>
    <mergeCell ref="X103:X109"/>
    <mergeCell ref="Y103:Y109"/>
    <mergeCell ref="Z103:Z104"/>
    <mergeCell ref="AA103:AA109"/>
    <mergeCell ref="AB103:AB109"/>
    <mergeCell ref="AC103:AC109"/>
    <mergeCell ref="AF117:AF123"/>
    <mergeCell ref="AG117:AG123"/>
    <mergeCell ref="AH117:AH123"/>
    <mergeCell ref="AH110:AH116"/>
    <mergeCell ref="J112:J116"/>
    <mergeCell ref="Z112:Z116"/>
    <mergeCell ref="C117:C123"/>
    <mergeCell ref="D117:D123"/>
    <mergeCell ref="E117:E123"/>
    <mergeCell ref="F117:F123"/>
    <mergeCell ref="G117:G123"/>
    <mergeCell ref="H117:H123"/>
    <mergeCell ref="I117:I123"/>
    <mergeCell ref="J117:J118"/>
    <mergeCell ref="K117:K123"/>
    <mergeCell ref="O117:O123"/>
    <mergeCell ref="P117:P123"/>
    <mergeCell ref="Q117:Q123"/>
    <mergeCell ref="R117:R123"/>
    <mergeCell ref="S117:S123"/>
    <mergeCell ref="T117:T123"/>
    <mergeCell ref="U117:U123"/>
    <mergeCell ref="V117:V123"/>
    <mergeCell ref="W117:W123"/>
    <mergeCell ref="X117:X123"/>
    <mergeCell ref="Y117:Y123"/>
    <mergeCell ref="Y110:Y116"/>
    <mergeCell ref="Z110:Z111"/>
    <mergeCell ref="AA110:AA116"/>
    <mergeCell ref="AB110:AB116"/>
    <mergeCell ref="AC110:AC116"/>
    <mergeCell ref="AD110:AD116"/>
    <mergeCell ref="Z117:Z118"/>
    <mergeCell ref="AA117:AA123"/>
    <mergeCell ref="AB117:AB123"/>
    <mergeCell ref="AC117:AC123"/>
    <mergeCell ref="AD117:AD123"/>
    <mergeCell ref="AE117:AE123"/>
    <mergeCell ref="J126:J130"/>
    <mergeCell ref="Z126:Z130"/>
    <mergeCell ref="A243:AH243"/>
    <mergeCell ref="A26:A32"/>
    <mergeCell ref="C131:C137"/>
    <mergeCell ref="D131:D137"/>
    <mergeCell ref="E131:E137"/>
    <mergeCell ref="F131:F137"/>
    <mergeCell ref="G131:G137"/>
    <mergeCell ref="H131:H137"/>
    <mergeCell ref="I131:I137"/>
    <mergeCell ref="J131:J132"/>
    <mergeCell ref="Z124:Z125"/>
    <mergeCell ref="AA124:AA130"/>
    <mergeCell ref="AB124:AB130"/>
    <mergeCell ref="AC124:AC130"/>
    <mergeCell ref="AD124:AD130"/>
    <mergeCell ref="AE124:AE130"/>
    <mergeCell ref="AF124:AF130"/>
    <mergeCell ref="AG124:AG130"/>
    <mergeCell ref="AH124:AH130"/>
    <mergeCell ref="J119:J123"/>
    <mergeCell ref="Z119:Z123"/>
    <mergeCell ref="C124:C130"/>
    <mergeCell ref="D124:D130"/>
    <mergeCell ref="E124:E130"/>
    <mergeCell ref="H124:H130"/>
    <mergeCell ref="I124:I130"/>
    <mergeCell ref="J124:J125"/>
    <mergeCell ref="K124:K130"/>
    <mergeCell ref="X131:X137"/>
    <mergeCell ref="Y131:Y137"/>
    <mergeCell ref="Z131:Z132"/>
    <mergeCell ref="AA131:AA137"/>
    <mergeCell ref="AB131:AB137"/>
    <mergeCell ref="AC131:AC137"/>
    <mergeCell ref="AD131:AD137"/>
    <mergeCell ref="AE131:AE137"/>
    <mergeCell ref="K131:K137"/>
    <mergeCell ref="O131:O137"/>
    <mergeCell ref="P131:P137"/>
    <mergeCell ref="Q131:Q137"/>
    <mergeCell ref="R131:R137"/>
    <mergeCell ref="S131:S137"/>
    <mergeCell ref="T131:T137"/>
    <mergeCell ref="U131:U137"/>
    <mergeCell ref="V131:V137"/>
    <mergeCell ref="Y138:Y144"/>
    <mergeCell ref="Z138:Z139"/>
    <mergeCell ref="AA138:AA144"/>
    <mergeCell ref="AB138:AB144"/>
    <mergeCell ref="AC138:AC144"/>
    <mergeCell ref="AD138:AD144"/>
    <mergeCell ref="AE138:AE144"/>
    <mergeCell ref="AF138:AF144"/>
    <mergeCell ref="AF131:AF137"/>
    <mergeCell ref="AG131:AG137"/>
    <mergeCell ref="AH131:AH137"/>
    <mergeCell ref="J133:J137"/>
    <mergeCell ref="Z133:Z137"/>
    <mergeCell ref="C138:C144"/>
    <mergeCell ref="D138:D144"/>
    <mergeCell ref="E138:E144"/>
    <mergeCell ref="F138:F144"/>
    <mergeCell ref="G138:G144"/>
    <mergeCell ref="H138:H144"/>
    <mergeCell ref="I138:I144"/>
    <mergeCell ref="J138:J139"/>
    <mergeCell ref="K138:K144"/>
    <mergeCell ref="O138:O144"/>
    <mergeCell ref="P138:P144"/>
    <mergeCell ref="Q138:Q144"/>
    <mergeCell ref="R138:R144"/>
    <mergeCell ref="S138:S144"/>
    <mergeCell ref="T138:T144"/>
    <mergeCell ref="U138:U144"/>
    <mergeCell ref="V138:V144"/>
    <mergeCell ref="W138:W144"/>
    <mergeCell ref="W131:W137"/>
    <mergeCell ref="Z145:Z146"/>
    <mergeCell ref="AA145:AA151"/>
    <mergeCell ref="AB145:AB151"/>
    <mergeCell ref="AC145:AC151"/>
    <mergeCell ref="AD145:AD151"/>
    <mergeCell ref="AE145:AE151"/>
    <mergeCell ref="AF145:AF151"/>
    <mergeCell ref="AG145:AG151"/>
    <mergeCell ref="AG138:AG144"/>
    <mergeCell ref="AH138:AH144"/>
    <mergeCell ref="J140:J144"/>
    <mergeCell ref="Z140:Z144"/>
    <mergeCell ref="C145:C151"/>
    <mergeCell ref="D145:D151"/>
    <mergeCell ref="E145:E151"/>
    <mergeCell ref="F145:F151"/>
    <mergeCell ref="G145:G151"/>
    <mergeCell ref="H145:H151"/>
    <mergeCell ref="I145:I151"/>
    <mergeCell ref="J145:J146"/>
    <mergeCell ref="K145:K151"/>
    <mergeCell ref="O145:O151"/>
    <mergeCell ref="P145:P151"/>
    <mergeCell ref="Q145:Q151"/>
    <mergeCell ref="R145:R151"/>
    <mergeCell ref="S145:S151"/>
    <mergeCell ref="T145:T151"/>
    <mergeCell ref="U145:U151"/>
    <mergeCell ref="V145:V151"/>
    <mergeCell ref="W145:W151"/>
    <mergeCell ref="X145:X151"/>
    <mergeCell ref="X138:X144"/>
    <mergeCell ref="Y152:Y158"/>
    <mergeCell ref="Z152:Z153"/>
    <mergeCell ref="AA152:AA158"/>
    <mergeCell ref="AB152:AB158"/>
    <mergeCell ref="AC152:AC158"/>
    <mergeCell ref="AD152:AD158"/>
    <mergeCell ref="AE152:AE158"/>
    <mergeCell ref="AF152:AF158"/>
    <mergeCell ref="AG152:AG158"/>
    <mergeCell ref="AH145:AH151"/>
    <mergeCell ref="J147:J151"/>
    <mergeCell ref="Z147:Z151"/>
    <mergeCell ref="C152:C158"/>
    <mergeCell ref="D152:D158"/>
    <mergeCell ref="E152:E158"/>
    <mergeCell ref="F152:F158"/>
    <mergeCell ref="G152:G158"/>
    <mergeCell ref="H152:H158"/>
    <mergeCell ref="I152:I158"/>
    <mergeCell ref="J152:J153"/>
    <mergeCell ref="K152:K158"/>
    <mergeCell ref="O152:O158"/>
    <mergeCell ref="P152:P158"/>
    <mergeCell ref="Q152:Q158"/>
    <mergeCell ref="R152:R158"/>
    <mergeCell ref="S152:S158"/>
    <mergeCell ref="T152:T158"/>
    <mergeCell ref="U152:U158"/>
    <mergeCell ref="V152:V158"/>
    <mergeCell ref="W152:W158"/>
    <mergeCell ref="X152:X158"/>
    <mergeCell ref="Y145:Y151"/>
    <mergeCell ref="Z159:Z160"/>
    <mergeCell ref="AA159:AA165"/>
    <mergeCell ref="AB159:AB165"/>
    <mergeCell ref="AC159:AC165"/>
    <mergeCell ref="AD159:AD165"/>
    <mergeCell ref="AE159:AE165"/>
    <mergeCell ref="AF159:AF165"/>
    <mergeCell ref="AG159:AG165"/>
    <mergeCell ref="AH159:AH165"/>
    <mergeCell ref="AH152:AH158"/>
    <mergeCell ref="J154:J158"/>
    <mergeCell ref="Z154:Z158"/>
    <mergeCell ref="C159:C165"/>
    <mergeCell ref="D159:D165"/>
    <mergeCell ref="E159:E165"/>
    <mergeCell ref="F159:F165"/>
    <mergeCell ref="G159:G165"/>
    <mergeCell ref="H159:H165"/>
    <mergeCell ref="I159:I165"/>
    <mergeCell ref="J159:J160"/>
    <mergeCell ref="K159:K165"/>
    <mergeCell ref="O159:O165"/>
    <mergeCell ref="P159:P165"/>
    <mergeCell ref="Q159:Q165"/>
    <mergeCell ref="R159:R165"/>
    <mergeCell ref="S159:S165"/>
    <mergeCell ref="T159:T165"/>
    <mergeCell ref="U159:U165"/>
    <mergeCell ref="V159:V165"/>
    <mergeCell ref="W159:W165"/>
    <mergeCell ref="X159:X165"/>
    <mergeCell ref="Y159:Y165"/>
    <mergeCell ref="J161:J165"/>
    <mergeCell ref="Z161:Z165"/>
    <mergeCell ref="C180:C186"/>
    <mergeCell ref="D180:D186"/>
    <mergeCell ref="E180:E186"/>
    <mergeCell ref="F180:F186"/>
    <mergeCell ref="G180:G186"/>
    <mergeCell ref="H180:H186"/>
    <mergeCell ref="I180:I186"/>
    <mergeCell ref="J180:J181"/>
    <mergeCell ref="K180:K186"/>
    <mergeCell ref="O180:O186"/>
    <mergeCell ref="P180:P186"/>
    <mergeCell ref="Q180:Q186"/>
    <mergeCell ref="R180:R186"/>
    <mergeCell ref="S180:S186"/>
    <mergeCell ref="T180:T186"/>
    <mergeCell ref="U180:U186"/>
    <mergeCell ref="V180:V186"/>
    <mergeCell ref="W180:W186"/>
    <mergeCell ref="X180:X186"/>
    <mergeCell ref="Y180:Y186"/>
    <mergeCell ref="Z180:Z181"/>
    <mergeCell ref="C166:C172"/>
    <mergeCell ref="D166:D172"/>
    <mergeCell ref="E166:E172"/>
    <mergeCell ref="F166:F172"/>
    <mergeCell ref="H166:H172"/>
    <mergeCell ref="J166:J167"/>
    <mergeCell ref="K173:K179"/>
    <mergeCell ref="G173:G179"/>
    <mergeCell ref="F173:F179"/>
    <mergeCell ref="AC180:AC186"/>
    <mergeCell ref="AD180:AD186"/>
    <mergeCell ref="AE180:AE186"/>
    <mergeCell ref="AF180:AF186"/>
    <mergeCell ref="AG180:AG186"/>
    <mergeCell ref="AG187:AG193"/>
    <mergeCell ref="U187:U193"/>
    <mergeCell ref="AH187:AH193"/>
    <mergeCell ref="J189:J193"/>
    <mergeCell ref="Z189:Z193"/>
    <mergeCell ref="C194:C200"/>
    <mergeCell ref="D194:D200"/>
    <mergeCell ref="E194:E200"/>
    <mergeCell ref="F194:F200"/>
    <mergeCell ref="G194:G200"/>
    <mergeCell ref="H194:H200"/>
    <mergeCell ref="I194:I200"/>
    <mergeCell ref="J194:J195"/>
    <mergeCell ref="K194:K200"/>
    <mergeCell ref="O194:O200"/>
    <mergeCell ref="P194:P200"/>
    <mergeCell ref="Q194:Q200"/>
    <mergeCell ref="R194:R200"/>
    <mergeCell ref="S194:S200"/>
    <mergeCell ref="T194:T200"/>
    <mergeCell ref="U194:U200"/>
    <mergeCell ref="V194:V200"/>
    <mergeCell ref="W187:W193"/>
    <mergeCell ref="X187:X193"/>
    <mergeCell ref="T187:T193"/>
    <mergeCell ref="Z187:Z188"/>
    <mergeCell ref="AA187:AA193"/>
    <mergeCell ref="AB187:AB193"/>
    <mergeCell ref="AC187:AC193"/>
    <mergeCell ref="AD187:AD193"/>
    <mergeCell ref="AE187:AE193"/>
    <mergeCell ref="AG194:AG200"/>
    <mergeCell ref="AH194:AH200"/>
    <mergeCell ref="J196:J200"/>
    <mergeCell ref="Z196:Z200"/>
    <mergeCell ref="C201:C207"/>
    <mergeCell ref="D201:D207"/>
    <mergeCell ref="E201:E207"/>
    <mergeCell ref="F201:F207"/>
    <mergeCell ref="G201:G207"/>
    <mergeCell ref="H201:H207"/>
    <mergeCell ref="I201:I207"/>
    <mergeCell ref="J201:J202"/>
    <mergeCell ref="K201:K207"/>
    <mergeCell ref="O201:O207"/>
    <mergeCell ref="P201:P207"/>
    <mergeCell ref="Q201:Q207"/>
    <mergeCell ref="R201:R207"/>
    <mergeCell ref="S201:S207"/>
    <mergeCell ref="T201:T207"/>
    <mergeCell ref="U201:U207"/>
    <mergeCell ref="V201:V207"/>
    <mergeCell ref="W201:W207"/>
    <mergeCell ref="W194:W200"/>
    <mergeCell ref="X194:X200"/>
    <mergeCell ref="Y194:Y200"/>
    <mergeCell ref="AA194:AA200"/>
    <mergeCell ref="AB194:AB200"/>
    <mergeCell ref="AC194:AC200"/>
    <mergeCell ref="AD194:AD200"/>
    <mergeCell ref="AE194:AE200"/>
    <mergeCell ref="AG208:AG214"/>
    <mergeCell ref="AG201:AG207"/>
    <mergeCell ref="AH201:AH207"/>
    <mergeCell ref="J203:J207"/>
    <mergeCell ref="Z203:Z207"/>
    <mergeCell ref="C208:C214"/>
    <mergeCell ref="D208:D214"/>
    <mergeCell ref="E208:E214"/>
    <mergeCell ref="F208:F214"/>
    <mergeCell ref="G208:G214"/>
    <mergeCell ref="H208:H214"/>
    <mergeCell ref="I208:I214"/>
    <mergeCell ref="J208:J209"/>
    <mergeCell ref="K208:K214"/>
    <mergeCell ref="O208:O214"/>
    <mergeCell ref="P208:P214"/>
    <mergeCell ref="Q208:Q214"/>
    <mergeCell ref="R208:R214"/>
    <mergeCell ref="S208:S214"/>
    <mergeCell ref="T208:T214"/>
    <mergeCell ref="U208:U214"/>
    <mergeCell ref="V208:V214"/>
    <mergeCell ref="W208:W214"/>
    <mergeCell ref="X208:X214"/>
    <mergeCell ref="X201:X207"/>
    <mergeCell ref="Y201:Y207"/>
    <mergeCell ref="Z201:Z202"/>
    <mergeCell ref="AA201:AA207"/>
    <mergeCell ref="AB201:AB207"/>
    <mergeCell ref="AC201:AC207"/>
    <mergeCell ref="AD201:AD207"/>
    <mergeCell ref="AG229:AG235"/>
    <mergeCell ref="AH229:AH235"/>
    <mergeCell ref="AH208:AH214"/>
    <mergeCell ref="J210:J214"/>
    <mergeCell ref="Z210:Z214"/>
    <mergeCell ref="C229:C235"/>
    <mergeCell ref="D229:D235"/>
    <mergeCell ref="E229:E235"/>
    <mergeCell ref="F229:F235"/>
    <mergeCell ref="G229:G235"/>
    <mergeCell ref="H229:H235"/>
    <mergeCell ref="I229:I235"/>
    <mergeCell ref="J229:J230"/>
    <mergeCell ref="K229:K235"/>
    <mergeCell ref="O229:O235"/>
    <mergeCell ref="P229:P235"/>
    <mergeCell ref="Q229:Q235"/>
    <mergeCell ref="R229:R235"/>
    <mergeCell ref="S229:S235"/>
    <mergeCell ref="T229:T235"/>
    <mergeCell ref="U229:U235"/>
    <mergeCell ref="V229:V235"/>
    <mergeCell ref="W229:W235"/>
    <mergeCell ref="X229:X235"/>
    <mergeCell ref="Y229:Y235"/>
    <mergeCell ref="Y208:Y214"/>
    <mergeCell ref="Z208:Z209"/>
    <mergeCell ref="AA208:AA214"/>
    <mergeCell ref="AB208:AB214"/>
    <mergeCell ref="AC208:AC214"/>
    <mergeCell ref="AD208:AD214"/>
    <mergeCell ref="AG236:AG242"/>
    <mergeCell ref="AH236:AH242"/>
    <mergeCell ref="J231:J235"/>
    <mergeCell ref="Z231:Z235"/>
    <mergeCell ref="C236:C242"/>
    <mergeCell ref="D236:D242"/>
    <mergeCell ref="E236:E242"/>
    <mergeCell ref="F236:F242"/>
    <mergeCell ref="G236:G242"/>
    <mergeCell ref="H236:H242"/>
    <mergeCell ref="I236:I242"/>
    <mergeCell ref="J236:J237"/>
    <mergeCell ref="K236:K242"/>
    <mergeCell ref="O236:O242"/>
    <mergeCell ref="P236:P242"/>
    <mergeCell ref="Q236:Q242"/>
    <mergeCell ref="R236:R242"/>
    <mergeCell ref="S236:S242"/>
    <mergeCell ref="T236:T242"/>
    <mergeCell ref="U236:U242"/>
    <mergeCell ref="V236:V242"/>
    <mergeCell ref="W236:W242"/>
    <mergeCell ref="X236:X242"/>
    <mergeCell ref="Y236:Y242"/>
    <mergeCell ref="AA229:AA235"/>
    <mergeCell ref="AB229:AB235"/>
    <mergeCell ref="AC229:AC235"/>
    <mergeCell ref="AD229:AD235"/>
    <mergeCell ref="AE229:AE235"/>
    <mergeCell ref="B138:B165"/>
    <mergeCell ref="AF229:AF235"/>
    <mergeCell ref="J238:J242"/>
    <mergeCell ref="Z238:Z242"/>
    <mergeCell ref="A47:A81"/>
    <mergeCell ref="B68:B81"/>
    <mergeCell ref="B82:B95"/>
    <mergeCell ref="A82:A95"/>
    <mergeCell ref="A12:A25"/>
    <mergeCell ref="A96:A116"/>
    <mergeCell ref="B96:B116"/>
    <mergeCell ref="B117:B137"/>
    <mergeCell ref="Z236:Z237"/>
    <mergeCell ref="AA236:AA242"/>
    <mergeCell ref="AB236:AB242"/>
    <mergeCell ref="AC236:AC242"/>
    <mergeCell ref="AD236:AD242"/>
    <mergeCell ref="AE236:AE242"/>
    <mergeCell ref="AF236:AF242"/>
    <mergeCell ref="Z229:Z230"/>
    <mergeCell ref="AE208:AE214"/>
    <mergeCell ref="AF208:AF214"/>
    <mergeCell ref="AE201:AE207"/>
    <mergeCell ref="AF201:AF207"/>
    <mergeCell ref="AF194:AF200"/>
    <mergeCell ref="AF187:AF193"/>
    <mergeCell ref="K187:K193"/>
    <mergeCell ref="O187:O193"/>
    <mergeCell ref="P187:P193"/>
    <mergeCell ref="Q187:Q193"/>
    <mergeCell ref="R187:R193"/>
    <mergeCell ref="S187:S193"/>
  </mergeCells>
  <conditionalFormatting sqref="J12:J18">
    <cfRule type="expression" dxfId="283" priority="709">
      <formula>$J$14="BAJA"</formula>
    </cfRule>
    <cfRule type="expression" dxfId="282" priority="710">
      <formula>$J$14="MODERADA"</formula>
    </cfRule>
    <cfRule type="expression" dxfId="281" priority="711">
      <formula>$J$14="ALTA"</formula>
    </cfRule>
    <cfRule type="expression" dxfId="280" priority="712">
      <formula>$J$14="EXTREMA"</formula>
    </cfRule>
  </conditionalFormatting>
  <conditionalFormatting sqref="Z14:Z18 J208:J214">
    <cfRule type="expression" dxfId="279" priority="705">
      <formula>$Z$14="MODERADA"</formula>
    </cfRule>
    <cfRule type="expression" dxfId="278" priority="706">
      <formula>$Z$14="EXTREMA"</formula>
    </cfRule>
    <cfRule type="expression" dxfId="277" priority="707">
      <formula>$Z$14="ALTA"</formula>
    </cfRule>
    <cfRule type="expression" dxfId="276" priority="708">
      <formula>$Z$14="BAJA"</formula>
    </cfRule>
  </conditionalFormatting>
  <conditionalFormatting sqref="Z19:Z25 Z208:Z214">
    <cfRule type="expression" dxfId="275" priority="701">
      <formula>$Z$21="MODERADA"</formula>
    </cfRule>
    <cfRule type="expression" dxfId="274" priority="702">
      <formula>$Z$21="EXTREMA"</formula>
    </cfRule>
    <cfRule type="expression" dxfId="273" priority="703">
      <formula>$Z$21="ALTA"</formula>
    </cfRule>
    <cfRule type="expression" dxfId="272" priority="704">
      <formula>$Z$21="BAJA"</formula>
    </cfRule>
  </conditionalFormatting>
  <conditionalFormatting sqref="J19 J21">
    <cfRule type="expression" dxfId="271" priority="697">
      <formula>$J$21="BAJA"</formula>
    </cfRule>
    <cfRule type="expression" dxfId="270" priority="698">
      <formula>$J$21="MODERADA"</formula>
    </cfRule>
    <cfRule type="expression" dxfId="269" priority="699">
      <formula>$J$21="ALTA"</formula>
    </cfRule>
    <cfRule type="expression" dxfId="268" priority="700">
      <formula>$J$21="EXTREMA"</formula>
    </cfRule>
  </conditionalFormatting>
  <conditionalFormatting sqref="J26 J28">
    <cfRule type="expression" dxfId="267" priority="689">
      <formula>$J$28="BAJA"</formula>
    </cfRule>
    <cfRule type="expression" dxfId="266" priority="690">
      <formula>$J$28="MODERADA"</formula>
    </cfRule>
    <cfRule type="expression" dxfId="265" priority="691">
      <formula>$J$28="ALTA"</formula>
    </cfRule>
    <cfRule type="expression" dxfId="264" priority="692">
      <formula>$J$28="EXTREMA"</formula>
    </cfRule>
  </conditionalFormatting>
  <conditionalFormatting sqref="Z33:Z39">
    <cfRule type="expression" dxfId="263" priority="685">
      <formula>$Z$35="MODERADA"</formula>
    </cfRule>
    <cfRule type="expression" dxfId="262" priority="686">
      <formula>$Z$35="EXTREMA"</formula>
    </cfRule>
    <cfRule type="expression" dxfId="261" priority="687">
      <formula>$Z$35="ALTA"</formula>
    </cfRule>
    <cfRule type="expression" dxfId="260" priority="688">
      <formula>$Z$35="BAJA"</formula>
    </cfRule>
  </conditionalFormatting>
  <conditionalFormatting sqref="J33 J35">
    <cfRule type="expression" dxfId="259" priority="681">
      <formula>$J$35="BAJA"</formula>
    </cfRule>
    <cfRule type="expression" dxfId="258" priority="682">
      <formula>$J$35="MODERADA"</formula>
    </cfRule>
    <cfRule type="expression" dxfId="257" priority="683">
      <formula>$J$35="ALTA"</formula>
    </cfRule>
    <cfRule type="expression" dxfId="256" priority="684">
      <formula>$J$35="EXTREMA"</formula>
    </cfRule>
  </conditionalFormatting>
  <conditionalFormatting sqref="J47:J53">
    <cfRule type="expression" dxfId="255" priority="677">
      <formula>$J$14="BAJA"</formula>
    </cfRule>
    <cfRule type="expression" dxfId="254" priority="678">
      <formula>$J$14="MODERADA"</formula>
    </cfRule>
    <cfRule type="expression" dxfId="253" priority="679">
      <formula>$J$14="ALTA"</formula>
    </cfRule>
    <cfRule type="expression" dxfId="252" priority="680">
      <formula>$J$14="EXTREMA"</formula>
    </cfRule>
  </conditionalFormatting>
  <conditionalFormatting sqref="J68 J70">
    <cfRule type="expression" dxfId="251" priority="649">
      <formula>$J$35="BAJA"</formula>
    </cfRule>
    <cfRule type="expression" dxfId="250" priority="650">
      <formula>$J$35="MODERADA"</formula>
    </cfRule>
    <cfRule type="expression" dxfId="249" priority="651">
      <formula>$J$35="ALTA"</formula>
    </cfRule>
    <cfRule type="expression" dxfId="248" priority="652">
      <formula>$J$35="EXTREMA"</formula>
    </cfRule>
  </conditionalFormatting>
  <conditionalFormatting sqref="Z82:Z88">
    <cfRule type="expression" dxfId="247" priority="637">
      <formula>$Z$21="MODERADA"</formula>
    </cfRule>
    <cfRule type="expression" dxfId="246" priority="638">
      <formula>$Z$21="EXTREMA"</formula>
    </cfRule>
    <cfRule type="expression" dxfId="245" priority="639">
      <formula>$Z$21="ALTA"</formula>
    </cfRule>
    <cfRule type="expression" dxfId="244" priority="640">
      <formula>$Z$21="BAJA"</formula>
    </cfRule>
  </conditionalFormatting>
  <conditionalFormatting sqref="J89 J91">
    <cfRule type="expression" dxfId="243" priority="625">
      <formula>$J$28="BAJA"</formula>
    </cfRule>
    <cfRule type="expression" dxfId="242" priority="626">
      <formula>$J$28="MODERADA"</formula>
    </cfRule>
    <cfRule type="expression" dxfId="241" priority="627">
      <formula>$J$28="ALTA"</formula>
    </cfRule>
    <cfRule type="expression" dxfId="240" priority="628">
      <formula>$J$28="EXTREMA"</formula>
    </cfRule>
  </conditionalFormatting>
  <conditionalFormatting sqref="Z12:Z13">
    <cfRule type="expression" dxfId="239" priority="581">
      <formula>$Z$14="MODERADA"</formula>
    </cfRule>
    <cfRule type="expression" dxfId="238" priority="582">
      <formula>$Z$14="EXTREMA"</formula>
    </cfRule>
    <cfRule type="expression" dxfId="237" priority="583">
      <formula>$Z$14="ALTA"</formula>
    </cfRule>
    <cfRule type="expression" dxfId="236" priority="584">
      <formula>$Z$14="BAJA"</formula>
    </cfRule>
  </conditionalFormatting>
  <conditionalFormatting sqref="Z26 Z28">
    <cfRule type="expression" dxfId="235" priority="573">
      <formula>$J$28="BAJA"</formula>
    </cfRule>
    <cfRule type="expression" dxfId="234" priority="574">
      <formula>$J$28="MODERADA"</formula>
    </cfRule>
    <cfRule type="expression" dxfId="233" priority="575">
      <formula>$J$28="ALTA"</formula>
    </cfRule>
    <cfRule type="expression" dxfId="232" priority="576">
      <formula>$J$28="EXTREMA"</formula>
    </cfRule>
  </conditionalFormatting>
  <conditionalFormatting sqref="Z159:Z165">
    <cfRule type="expression" dxfId="231" priority="533">
      <formula>$Z$14="MODERADA"</formula>
    </cfRule>
    <cfRule type="expression" dxfId="230" priority="534">
      <formula>$Z$14="EXTREMA"</formula>
    </cfRule>
    <cfRule type="expression" dxfId="229" priority="535">
      <formula>$Z$14="ALTA"</formula>
    </cfRule>
    <cfRule type="expression" dxfId="228" priority="536">
      <formula>$Z$14="BAJA"</formula>
    </cfRule>
  </conditionalFormatting>
  <conditionalFormatting sqref="Z187:Z193">
    <cfRule type="expression" dxfId="227" priority="521">
      <formula>$Z$14="MODERADA"</formula>
    </cfRule>
    <cfRule type="expression" dxfId="226" priority="522">
      <formula>$Z$14="EXTREMA"</formula>
    </cfRule>
    <cfRule type="expression" dxfId="225" priority="523">
      <formula>$Z$14="ALTA"</formula>
    </cfRule>
    <cfRule type="expression" dxfId="224" priority="524">
      <formula>$Z$14="BAJA"</formula>
    </cfRule>
  </conditionalFormatting>
  <conditionalFormatting sqref="J236 J238">
    <cfRule type="expression" dxfId="223" priority="477">
      <formula>$J$35="BAJA"</formula>
    </cfRule>
    <cfRule type="expression" dxfId="222" priority="478">
      <formula>$J$35="MODERADA"</formula>
    </cfRule>
    <cfRule type="expression" dxfId="221" priority="479">
      <formula>$J$35="ALTA"</formula>
    </cfRule>
    <cfRule type="expression" dxfId="220" priority="480">
      <formula>$J$35="EXTREMA"</formula>
    </cfRule>
  </conditionalFormatting>
  <conditionalFormatting sqref="Z49:Z53">
    <cfRule type="expression" dxfId="219" priority="469">
      <formula>$Z$35="MODERADA"</formula>
    </cfRule>
    <cfRule type="expression" dxfId="218" priority="470">
      <formula>$Z$35="EXTREMA"</formula>
    </cfRule>
    <cfRule type="expression" dxfId="217" priority="471">
      <formula>$Z$35="ALTA"</formula>
    </cfRule>
    <cfRule type="expression" dxfId="216" priority="472">
      <formula>$Z$35="BAJA"</formula>
    </cfRule>
  </conditionalFormatting>
  <conditionalFormatting sqref="Z47:Z48">
    <cfRule type="expression" dxfId="215" priority="465">
      <formula>$J$14="BAJA"</formula>
    </cfRule>
    <cfRule type="expression" dxfId="214" priority="466">
      <formula>$J$14="MODERADA"</formula>
    </cfRule>
    <cfRule type="expression" dxfId="213" priority="467">
      <formula>$J$14="ALTA"</formula>
    </cfRule>
    <cfRule type="expression" dxfId="212" priority="468">
      <formula>$J$14="EXTREMA"</formula>
    </cfRule>
  </conditionalFormatting>
  <conditionalFormatting sqref="J54:J60">
    <cfRule type="expression" dxfId="211" priority="457">
      <formula>$Z$21="MODERADA"</formula>
    </cfRule>
    <cfRule type="expression" dxfId="210" priority="458">
      <formula>$Z$21="EXTREMA"</formula>
    </cfRule>
    <cfRule type="expression" dxfId="209" priority="459">
      <formula>$Z$21="ALTA"</formula>
    </cfRule>
    <cfRule type="expression" dxfId="208" priority="460">
      <formula>$Z$21="BAJA"</formula>
    </cfRule>
  </conditionalFormatting>
  <conditionalFormatting sqref="Z54 Z56">
    <cfRule type="expression" dxfId="207" priority="449">
      <formula>$J$28="BAJA"</formula>
    </cfRule>
    <cfRule type="expression" dxfId="206" priority="450">
      <formula>$J$28="MODERADA"</formula>
    </cfRule>
    <cfRule type="expression" dxfId="205" priority="451">
      <formula>$J$28="ALTA"</formula>
    </cfRule>
    <cfRule type="expression" dxfId="204" priority="452">
      <formula>$J$28="EXTREMA"</formula>
    </cfRule>
  </conditionalFormatting>
  <conditionalFormatting sqref="J61:J67">
    <cfRule type="expression" dxfId="203" priority="445">
      <formula>$J$14="BAJA"</formula>
    </cfRule>
    <cfRule type="expression" dxfId="202" priority="446">
      <formula>$J$14="MODERADA"</formula>
    </cfRule>
    <cfRule type="expression" dxfId="201" priority="447">
      <formula>$J$14="ALTA"</formula>
    </cfRule>
    <cfRule type="expression" dxfId="200" priority="448">
      <formula>$J$14="EXTREMA"</formula>
    </cfRule>
  </conditionalFormatting>
  <conditionalFormatting sqref="Z61:Z67">
    <cfRule type="expression" dxfId="199" priority="441">
      <formula>$J$14="BAJA"</formula>
    </cfRule>
    <cfRule type="expression" dxfId="198" priority="442">
      <formula>$J$14="MODERADA"</formula>
    </cfRule>
    <cfRule type="expression" dxfId="197" priority="443">
      <formula>$J$14="ALTA"</formula>
    </cfRule>
    <cfRule type="expression" dxfId="196" priority="444">
      <formula>$J$14="EXTREMA"</formula>
    </cfRule>
  </conditionalFormatting>
  <conditionalFormatting sqref="Z89 Z91">
    <cfRule type="expression" dxfId="195" priority="405">
      <formula>$J$28="BAJA"</formula>
    </cfRule>
    <cfRule type="expression" dxfId="194" priority="406">
      <formula>$J$28="MODERADA"</formula>
    </cfRule>
    <cfRule type="expression" dxfId="193" priority="407">
      <formula>$J$28="ALTA"</formula>
    </cfRule>
    <cfRule type="expression" dxfId="192" priority="408">
      <formula>$J$28="EXTREMA"</formula>
    </cfRule>
  </conditionalFormatting>
  <conditionalFormatting sqref="Z70">
    <cfRule type="expression" dxfId="191" priority="437">
      <formula>$J$28="BAJA"</formula>
    </cfRule>
    <cfRule type="expression" dxfId="190" priority="438">
      <formula>$J$28="MODERADA"</formula>
    </cfRule>
    <cfRule type="expression" dxfId="189" priority="439">
      <formula>$J$28="ALTA"</formula>
    </cfRule>
    <cfRule type="expression" dxfId="188" priority="440">
      <formula>$J$28="EXTREMA"</formula>
    </cfRule>
  </conditionalFormatting>
  <conditionalFormatting sqref="Z110 Z112">
    <cfRule type="expression" dxfId="187" priority="353">
      <formula>$J$28="BAJA"</formula>
    </cfRule>
    <cfRule type="expression" dxfId="186" priority="354">
      <formula>$J$28="MODERADA"</formula>
    </cfRule>
    <cfRule type="expression" dxfId="185" priority="355">
      <formula>$J$28="ALTA"</formula>
    </cfRule>
    <cfRule type="expression" dxfId="184" priority="356">
      <formula>$J$28="EXTREMA"</formula>
    </cfRule>
  </conditionalFormatting>
  <conditionalFormatting sqref="J77">
    <cfRule type="expression" dxfId="183" priority="433">
      <formula>$J$28="BAJA"</formula>
    </cfRule>
    <cfRule type="expression" dxfId="182" priority="434">
      <formula>$J$28="MODERADA"</formula>
    </cfRule>
    <cfRule type="expression" dxfId="181" priority="435">
      <formula>$J$28="ALTA"</formula>
    </cfRule>
    <cfRule type="expression" dxfId="180" priority="436">
      <formula>$J$28="EXTREMA"</formula>
    </cfRule>
  </conditionalFormatting>
  <conditionalFormatting sqref="Z131 Z133">
    <cfRule type="expression" dxfId="179" priority="289">
      <formula>$J$28="BAJA"</formula>
    </cfRule>
    <cfRule type="expression" dxfId="178" priority="290">
      <formula>$J$28="MODERADA"</formula>
    </cfRule>
    <cfRule type="expression" dxfId="177" priority="291">
      <formula>$J$28="ALTA"</formula>
    </cfRule>
    <cfRule type="expression" dxfId="176" priority="292">
      <formula>$J$28="EXTREMA"</formula>
    </cfRule>
  </conditionalFormatting>
  <conditionalFormatting sqref="Z103 Z105">
    <cfRule type="expression" dxfId="175" priority="357">
      <formula>$J$28="BAJA"</formula>
    </cfRule>
    <cfRule type="expression" dxfId="174" priority="358">
      <formula>$J$28="MODERADA"</formula>
    </cfRule>
    <cfRule type="expression" dxfId="173" priority="359">
      <formula>$J$28="ALTA"</formula>
    </cfRule>
    <cfRule type="expression" dxfId="172" priority="360">
      <formula>$J$28="EXTREMA"</formula>
    </cfRule>
  </conditionalFormatting>
  <conditionalFormatting sqref="J75">
    <cfRule type="expression" dxfId="171" priority="425">
      <formula>$J$28="BAJA"</formula>
    </cfRule>
    <cfRule type="expression" dxfId="170" priority="426">
      <formula>$J$28="MODERADA"</formula>
    </cfRule>
    <cfRule type="expression" dxfId="169" priority="427">
      <formula>$J$28="ALTA"</formula>
    </cfRule>
    <cfRule type="expression" dxfId="168" priority="428">
      <formula>$J$28="EXTREMA"</formula>
    </cfRule>
  </conditionalFormatting>
  <conditionalFormatting sqref="Z68">
    <cfRule type="expression" dxfId="167" priority="421">
      <formula>$J$28="BAJA"</formula>
    </cfRule>
    <cfRule type="expression" dxfId="166" priority="422">
      <formula>$J$28="MODERADA"</formula>
    </cfRule>
    <cfRule type="expression" dxfId="165" priority="423">
      <formula>$J$28="ALTA"</formula>
    </cfRule>
    <cfRule type="expression" dxfId="164" priority="424">
      <formula>$J$28="EXTREMA"</formula>
    </cfRule>
  </conditionalFormatting>
  <conditionalFormatting sqref="Z77">
    <cfRule type="expression" dxfId="163" priority="417">
      <formula>$J$28="BAJA"</formula>
    </cfRule>
    <cfRule type="expression" dxfId="162" priority="418">
      <formula>$J$28="MODERADA"</formula>
    </cfRule>
    <cfRule type="expression" dxfId="161" priority="419">
      <formula>$J$28="ALTA"</formula>
    </cfRule>
    <cfRule type="expression" dxfId="160" priority="420">
      <formula>$J$28="EXTREMA"</formula>
    </cfRule>
  </conditionalFormatting>
  <conditionalFormatting sqref="Z75">
    <cfRule type="expression" dxfId="159" priority="413">
      <formula>$J$28="BAJA"</formula>
    </cfRule>
    <cfRule type="expression" dxfId="158" priority="414">
      <formula>$J$28="MODERADA"</formula>
    </cfRule>
    <cfRule type="expression" dxfId="157" priority="415">
      <formula>$J$28="ALTA"</formula>
    </cfRule>
    <cfRule type="expression" dxfId="156" priority="416">
      <formula>$J$28="EXTREMA"</formula>
    </cfRule>
  </conditionalFormatting>
  <conditionalFormatting sqref="J82:J88">
    <cfRule type="expression" dxfId="155" priority="409">
      <formula>$Z$21="MODERADA"</formula>
    </cfRule>
    <cfRule type="expression" dxfId="154" priority="410">
      <formula>$Z$21="EXTREMA"</formula>
    </cfRule>
    <cfRule type="expression" dxfId="153" priority="411">
      <formula>$Z$21="ALTA"</formula>
    </cfRule>
    <cfRule type="expression" dxfId="152" priority="412">
      <formula>$Z$21="BAJA"</formula>
    </cfRule>
  </conditionalFormatting>
  <conditionalFormatting sqref="Z96 Z98">
    <cfRule type="expression" dxfId="151" priority="401">
      <formula>$J$28="BAJA"</formula>
    </cfRule>
    <cfRule type="expression" dxfId="150" priority="402">
      <formula>$J$28="MODERADA"</formula>
    </cfRule>
    <cfRule type="expression" dxfId="149" priority="403">
      <formula>$J$28="ALTA"</formula>
    </cfRule>
    <cfRule type="expression" dxfId="148" priority="404">
      <formula>$J$28="EXTREMA"</formula>
    </cfRule>
  </conditionalFormatting>
  <conditionalFormatting sqref="J103:J109">
    <cfRule type="expression" dxfId="147" priority="325">
      <formula>$Z$21="MODERADA"</formula>
    </cfRule>
    <cfRule type="expression" dxfId="146" priority="326">
      <formula>$Z$21="EXTREMA"</formula>
    </cfRule>
    <cfRule type="expression" dxfId="145" priority="327">
      <formula>$Z$21="ALTA"</formula>
    </cfRule>
    <cfRule type="expression" dxfId="144" priority="328">
      <formula>$Z$21="BAJA"</formula>
    </cfRule>
  </conditionalFormatting>
  <conditionalFormatting sqref="J131 J133">
    <cfRule type="expression" dxfId="143" priority="293">
      <formula>$J$28="BAJA"</formula>
    </cfRule>
    <cfRule type="expression" dxfId="142" priority="294">
      <formula>$J$28="MODERADA"</formula>
    </cfRule>
    <cfRule type="expression" dxfId="141" priority="295">
      <formula>$J$28="ALTA"</formula>
    </cfRule>
    <cfRule type="expression" dxfId="140" priority="296">
      <formula>$J$28="EXTREMA"</formula>
    </cfRule>
  </conditionalFormatting>
  <conditionalFormatting sqref="J96:J102">
    <cfRule type="expression" dxfId="139" priority="349">
      <formula>$Z$21="MODERADA"</formula>
    </cfRule>
    <cfRule type="expression" dxfId="138" priority="350">
      <formula>$Z$21="EXTREMA"</formula>
    </cfRule>
    <cfRule type="expression" dxfId="137" priority="351">
      <formula>$Z$21="ALTA"</formula>
    </cfRule>
    <cfRule type="expression" dxfId="136" priority="352">
      <formula>$Z$21="BAJA"</formula>
    </cfRule>
  </conditionalFormatting>
  <conditionalFormatting sqref="J110:J116">
    <cfRule type="expression" dxfId="135" priority="341">
      <formula>$Z$14="MODERADA"</formula>
    </cfRule>
    <cfRule type="expression" dxfId="134" priority="342">
      <formula>$Z$14="EXTREMA"</formula>
    </cfRule>
    <cfRule type="expression" dxfId="133" priority="343">
      <formula>$Z$14="ALTA"</formula>
    </cfRule>
    <cfRule type="expression" dxfId="132" priority="344">
      <formula>$Z$14="BAJA"</formula>
    </cfRule>
  </conditionalFormatting>
  <conditionalFormatting sqref="J119:J123">
    <cfRule type="expression" dxfId="131" priority="329">
      <formula>$Z$21="MODERADA"</formula>
    </cfRule>
    <cfRule type="expression" dxfId="130" priority="330">
      <formula>$Z$21="EXTREMA"</formula>
    </cfRule>
    <cfRule type="expression" dxfId="129" priority="331">
      <formula>$Z$21="ALTA"</formula>
    </cfRule>
    <cfRule type="expression" dxfId="128" priority="332">
      <formula>$Z$21="BAJA"</formula>
    </cfRule>
  </conditionalFormatting>
  <conditionalFormatting sqref="J117:J118">
    <cfRule type="expression" dxfId="127" priority="309">
      <formula>$Z$14="MODERADA"</formula>
    </cfRule>
    <cfRule type="expression" dxfId="126" priority="310">
      <formula>$Z$14="EXTREMA"</formula>
    </cfRule>
    <cfRule type="expression" dxfId="125" priority="311">
      <formula>$Z$14="ALTA"</formula>
    </cfRule>
    <cfRule type="expression" dxfId="124" priority="312">
      <formula>$Z$14="BAJA"</formula>
    </cfRule>
  </conditionalFormatting>
  <conditionalFormatting sqref="Z117 Z119">
    <cfRule type="expression" dxfId="123" priority="305">
      <formula>$J$28="BAJA"</formula>
    </cfRule>
    <cfRule type="expression" dxfId="122" priority="306">
      <formula>$J$28="MODERADA"</formula>
    </cfRule>
    <cfRule type="expression" dxfId="121" priority="307">
      <formula>$J$28="ALTA"</formula>
    </cfRule>
    <cfRule type="expression" dxfId="120" priority="308">
      <formula>$J$28="EXTREMA"</formula>
    </cfRule>
  </conditionalFormatting>
  <conditionalFormatting sqref="J124 J126">
    <cfRule type="expression" dxfId="119" priority="301">
      <formula>$J$28="BAJA"</formula>
    </cfRule>
    <cfRule type="expression" dxfId="118" priority="302">
      <formula>$J$28="MODERADA"</formula>
    </cfRule>
    <cfRule type="expression" dxfId="117" priority="303">
      <formula>$J$28="ALTA"</formula>
    </cfRule>
    <cfRule type="expression" dxfId="116" priority="304">
      <formula>$J$28="EXTREMA"</formula>
    </cfRule>
  </conditionalFormatting>
  <conditionalFormatting sqref="Z124 Z126">
    <cfRule type="expression" dxfId="115" priority="297">
      <formula>$J$28="BAJA"</formula>
    </cfRule>
    <cfRule type="expression" dxfId="114" priority="298">
      <formula>$J$28="MODERADA"</formula>
    </cfRule>
    <cfRule type="expression" dxfId="113" priority="299">
      <formula>$J$28="ALTA"</formula>
    </cfRule>
    <cfRule type="expression" dxfId="112" priority="300">
      <formula>$J$28="EXTREMA"</formula>
    </cfRule>
  </conditionalFormatting>
  <conditionalFormatting sqref="J138:J144">
    <cfRule type="expression" dxfId="111" priority="205">
      <formula>$Z$21="MODERADA"</formula>
    </cfRule>
    <cfRule type="expression" dxfId="110" priority="206">
      <formula>$Z$21="EXTREMA"</formula>
    </cfRule>
    <cfRule type="expression" dxfId="109" priority="207">
      <formula>$Z$21="ALTA"</formula>
    </cfRule>
    <cfRule type="expression" dxfId="108" priority="208">
      <formula>$Z$21="BAJA"</formula>
    </cfRule>
  </conditionalFormatting>
  <conditionalFormatting sqref="Z138 Z140">
    <cfRule type="expression" dxfId="107" priority="201">
      <formula>$J$28="BAJA"</formula>
    </cfRule>
    <cfRule type="expression" dxfId="106" priority="202">
      <formula>$J$28="MODERADA"</formula>
    </cfRule>
    <cfRule type="expression" dxfId="105" priority="203">
      <formula>$J$28="ALTA"</formula>
    </cfRule>
    <cfRule type="expression" dxfId="104" priority="204">
      <formula>$J$28="EXTREMA"</formula>
    </cfRule>
  </conditionalFormatting>
  <conditionalFormatting sqref="J145 J147">
    <cfRule type="expression" dxfId="103" priority="197">
      <formula>$J$35="BAJA"</formula>
    </cfRule>
    <cfRule type="expression" dxfId="102" priority="198">
      <formula>$J$35="MODERADA"</formula>
    </cfRule>
    <cfRule type="expression" dxfId="101" priority="199">
      <formula>$J$35="ALTA"</formula>
    </cfRule>
    <cfRule type="expression" dxfId="100" priority="200">
      <formula>$J$35="EXTREMA"</formula>
    </cfRule>
  </conditionalFormatting>
  <conditionalFormatting sqref="J152 J154">
    <cfRule type="expression" dxfId="99" priority="189">
      <formula>$J$28="BAJA"</formula>
    </cfRule>
    <cfRule type="expression" dxfId="98" priority="190">
      <formula>$J$28="MODERADA"</formula>
    </cfRule>
    <cfRule type="expression" dxfId="97" priority="191">
      <formula>$J$28="ALTA"</formula>
    </cfRule>
    <cfRule type="expression" dxfId="96" priority="192">
      <formula>$J$28="EXTREMA"</formula>
    </cfRule>
  </conditionalFormatting>
  <conditionalFormatting sqref="Z152 Z154">
    <cfRule type="expression" dxfId="95" priority="185">
      <formula>$J$28="BAJA"</formula>
    </cfRule>
    <cfRule type="expression" dxfId="94" priority="186">
      <formula>$J$28="MODERADA"</formula>
    </cfRule>
    <cfRule type="expression" dxfId="93" priority="187">
      <formula>$J$28="ALTA"</formula>
    </cfRule>
    <cfRule type="expression" dxfId="92" priority="188">
      <formula>$J$28="EXTREMA"</formula>
    </cfRule>
  </conditionalFormatting>
  <conditionalFormatting sqref="J159:J165">
    <cfRule type="expression" dxfId="91" priority="181">
      <formula>$Z$14="MODERADA"</formula>
    </cfRule>
    <cfRule type="expression" dxfId="90" priority="182">
      <formula>$Z$14="EXTREMA"</formula>
    </cfRule>
    <cfRule type="expression" dxfId="89" priority="183">
      <formula>$Z$14="ALTA"</formula>
    </cfRule>
    <cfRule type="expression" dxfId="88" priority="184">
      <formula>$Z$14="BAJA"</formula>
    </cfRule>
  </conditionalFormatting>
  <conditionalFormatting sqref="J180 J182">
    <cfRule type="expression" dxfId="87" priority="165">
      <formula>$J$28="BAJA"</formula>
    </cfRule>
    <cfRule type="expression" dxfId="86" priority="166">
      <formula>$J$28="MODERADA"</formula>
    </cfRule>
    <cfRule type="expression" dxfId="85" priority="167">
      <formula>$J$28="ALTA"</formula>
    </cfRule>
    <cfRule type="expression" dxfId="84" priority="168">
      <formula>$J$28="EXTREMA"</formula>
    </cfRule>
  </conditionalFormatting>
  <conditionalFormatting sqref="Z180 Z182">
    <cfRule type="expression" dxfId="83" priority="157">
      <formula>$J$28="BAJA"</formula>
    </cfRule>
    <cfRule type="expression" dxfId="82" priority="158">
      <formula>$J$28="MODERADA"</formula>
    </cfRule>
    <cfRule type="expression" dxfId="81" priority="159">
      <formula>$J$28="ALTA"</formula>
    </cfRule>
    <cfRule type="expression" dxfId="80" priority="160">
      <formula>$J$28="EXTREMA"</formula>
    </cfRule>
  </conditionalFormatting>
  <conditionalFormatting sqref="J187:J193">
    <cfRule type="expression" dxfId="79" priority="153">
      <formula>$Z$14="MODERADA"</formula>
    </cfRule>
    <cfRule type="expression" dxfId="78" priority="154">
      <formula>$Z$14="EXTREMA"</formula>
    </cfRule>
    <cfRule type="expression" dxfId="77" priority="155">
      <formula>$Z$14="ALTA"</formula>
    </cfRule>
    <cfRule type="expression" dxfId="76" priority="156">
      <formula>$Z$14="BAJA"</formula>
    </cfRule>
  </conditionalFormatting>
  <conditionalFormatting sqref="J194:J200">
    <cfRule type="expression" dxfId="75" priority="145">
      <formula>$Z$21="MODERADA"</formula>
    </cfRule>
    <cfRule type="expression" dxfId="74" priority="146">
      <formula>$Z$21="EXTREMA"</formula>
    </cfRule>
    <cfRule type="expression" dxfId="73" priority="147">
      <formula>$Z$21="ALTA"</formula>
    </cfRule>
    <cfRule type="expression" dxfId="72" priority="148">
      <formula>$Z$21="BAJA"</formula>
    </cfRule>
  </conditionalFormatting>
  <conditionalFormatting sqref="Z194:Z200">
    <cfRule type="expression" dxfId="71" priority="141">
      <formula>$Z$21="MODERADA"</formula>
    </cfRule>
    <cfRule type="expression" dxfId="70" priority="142">
      <formula>$Z$21="EXTREMA"</formula>
    </cfRule>
    <cfRule type="expression" dxfId="69" priority="143">
      <formula>$Z$21="ALTA"</formula>
    </cfRule>
    <cfRule type="expression" dxfId="68" priority="144">
      <formula>$Z$21="BAJA"</formula>
    </cfRule>
  </conditionalFormatting>
  <conditionalFormatting sqref="J201 J203">
    <cfRule type="expression" dxfId="67" priority="137">
      <formula>$J$28="BAJA"</formula>
    </cfRule>
    <cfRule type="expression" dxfId="66" priority="138">
      <formula>$J$28="MODERADA"</formula>
    </cfRule>
    <cfRule type="expression" dxfId="65" priority="139">
      <formula>$J$28="ALTA"</formula>
    </cfRule>
    <cfRule type="expression" dxfId="64" priority="140">
      <formula>$J$28="EXTREMA"</formula>
    </cfRule>
  </conditionalFormatting>
  <conditionalFormatting sqref="Z201 Z203">
    <cfRule type="expression" dxfId="63" priority="133">
      <formula>$J$28="BAJA"</formula>
    </cfRule>
    <cfRule type="expression" dxfId="62" priority="134">
      <formula>$J$28="MODERADA"</formula>
    </cfRule>
    <cfRule type="expression" dxfId="61" priority="135">
      <formula>$J$28="ALTA"</formula>
    </cfRule>
    <cfRule type="expression" dxfId="60" priority="136">
      <formula>$J$28="EXTREMA"</formula>
    </cfRule>
  </conditionalFormatting>
  <conditionalFormatting sqref="J229:J235">
    <cfRule type="expression" dxfId="59" priority="113">
      <formula>$J$14="BAJA"</formula>
    </cfRule>
    <cfRule type="expression" dxfId="58" priority="114">
      <formula>$J$14="MODERADA"</formula>
    </cfRule>
    <cfRule type="expression" dxfId="57" priority="115">
      <formula>$J$14="ALTA"</formula>
    </cfRule>
    <cfRule type="expression" dxfId="56" priority="116">
      <formula>$J$14="EXTREMA"</formula>
    </cfRule>
  </conditionalFormatting>
  <conditionalFormatting sqref="Z231:Z235">
    <cfRule type="expression" dxfId="55" priority="109">
      <formula>$J$14="BAJA"</formula>
    </cfRule>
    <cfRule type="expression" dxfId="54" priority="110">
      <formula>$J$14="MODERADA"</formula>
    </cfRule>
    <cfRule type="expression" dxfId="53" priority="111">
      <formula>$J$14="ALTA"</formula>
    </cfRule>
    <cfRule type="expression" dxfId="52" priority="112">
      <formula>$J$14="EXTREMA"</formula>
    </cfRule>
  </conditionalFormatting>
  <conditionalFormatting sqref="Z229">
    <cfRule type="expression" dxfId="51" priority="101">
      <formula>$J$35="BAJA"</formula>
    </cfRule>
    <cfRule type="expression" dxfId="50" priority="102">
      <formula>$J$35="MODERADA"</formula>
    </cfRule>
    <cfRule type="expression" dxfId="49" priority="103">
      <formula>$J$35="ALTA"</formula>
    </cfRule>
    <cfRule type="expression" dxfId="48" priority="104">
      <formula>$J$35="EXTREMA"</formula>
    </cfRule>
  </conditionalFormatting>
  <conditionalFormatting sqref="Z236 Z238">
    <cfRule type="expression" dxfId="47" priority="97">
      <formula>$J$28="BAJA"</formula>
    </cfRule>
    <cfRule type="expression" dxfId="46" priority="98">
      <formula>$J$28="MODERADA"</formula>
    </cfRule>
    <cfRule type="expression" dxfId="45" priority="99">
      <formula>$J$28="ALTA"</formula>
    </cfRule>
    <cfRule type="expression" dxfId="44" priority="100">
      <formula>$J$28="EXTREMA"</formula>
    </cfRule>
  </conditionalFormatting>
  <conditionalFormatting sqref="Z145 Z147">
    <cfRule type="expression" dxfId="43" priority="93">
      <formula>$J$28="BAJA"</formula>
    </cfRule>
    <cfRule type="expression" dxfId="42" priority="94">
      <formula>$J$28="MODERADA"</formula>
    </cfRule>
    <cfRule type="expression" dxfId="41" priority="95">
      <formula>$J$28="ALTA"</formula>
    </cfRule>
    <cfRule type="expression" dxfId="40" priority="96">
      <formula>$J$28="EXTREMA"</formula>
    </cfRule>
  </conditionalFormatting>
  <conditionalFormatting sqref="J166 J168">
    <cfRule type="expression" dxfId="39" priority="85">
      <formula>$J$28="BAJA"</formula>
    </cfRule>
    <cfRule type="expression" dxfId="38" priority="86">
      <formula>$J$28="MODERADA"</formula>
    </cfRule>
    <cfRule type="expression" dxfId="37" priority="87">
      <formula>$J$28="ALTA"</formula>
    </cfRule>
    <cfRule type="expression" dxfId="36" priority="88">
      <formula>$J$28="EXTREMA"</formula>
    </cfRule>
  </conditionalFormatting>
  <conditionalFormatting sqref="Z166 Z168">
    <cfRule type="expression" dxfId="35" priority="81">
      <formula>$J$28="BAJA"</formula>
    </cfRule>
    <cfRule type="expression" dxfId="34" priority="82">
      <formula>$J$28="MODERADA"</formula>
    </cfRule>
    <cfRule type="expression" dxfId="33" priority="83">
      <formula>$J$28="ALTA"</formula>
    </cfRule>
    <cfRule type="expression" dxfId="32" priority="84">
      <formula>$J$28="EXTREMA"</formula>
    </cfRule>
  </conditionalFormatting>
  <conditionalFormatting sqref="J173 J175">
    <cfRule type="expression" dxfId="31" priority="61">
      <formula>$J$28="BAJA"</formula>
    </cfRule>
    <cfRule type="expression" dxfId="30" priority="62">
      <formula>$J$28="MODERADA"</formula>
    </cfRule>
    <cfRule type="expression" dxfId="29" priority="63">
      <formula>$J$28="ALTA"</formula>
    </cfRule>
    <cfRule type="expression" dxfId="28" priority="64">
      <formula>$J$28="EXTREMA"</formula>
    </cfRule>
  </conditionalFormatting>
  <conditionalFormatting sqref="Z173 Z175">
    <cfRule type="expression" dxfId="27" priority="57">
      <formula>$J$28="BAJA"</formula>
    </cfRule>
    <cfRule type="expression" dxfId="26" priority="58">
      <formula>$J$28="MODERADA"</formula>
    </cfRule>
    <cfRule type="expression" dxfId="25" priority="59">
      <formula>$J$28="ALTA"</formula>
    </cfRule>
    <cfRule type="expression" dxfId="24" priority="60">
      <formula>$J$28="EXTREMA"</formula>
    </cfRule>
  </conditionalFormatting>
  <conditionalFormatting sqref="J40:J46">
    <cfRule type="expression" dxfId="23" priority="41">
      <formula>$Z$14="MODERADA"</formula>
    </cfRule>
    <cfRule type="expression" dxfId="22" priority="42">
      <formula>$Z$14="EXTREMA"</formula>
    </cfRule>
    <cfRule type="expression" dxfId="21" priority="43">
      <formula>$Z$14="ALTA"</formula>
    </cfRule>
    <cfRule type="expression" dxfId="20" priority="44">
      <formula>$Z$14="BAJA"</formula>
    </cfRule>
  </conditionalFormatting>
  <conditionalFormatting sqref="Z40:Z46">
    <cfRule type="expression" dxfId="19" priority="37">
      <formula>$Z$14="MODERADA"</formula>
    </cfRule>
    <cfRule type="expression" dxfId="18" priority="38">
      <formula>$Z$14="EXTREMA"</formula>
    </cfRule>
    <cfRule type="expression" dxfId="17" priority="39">
      <formula>$Z$14="ALTA"</formula>
    </cfRule>
    <cfRule type="expression" dxfId="16" priority="40">
      <formula>$Z$14="BAJA"</formula>
    </cfRule>
  </conditionalFormatting>
  <conditionalFormatting sqref="J215:J221">
    <cfRule type="expression" dxfId="15" priority="13">
      <formula>$Z$21="MODERADA"</formula>
    </cfRule>
    <cfRule type="expression" dxfId="14" priority="14">
      <formula>$Z$21="EXTREMA"</formula>
    </cfRule>
    <cfRule type="expression" dxfId="13" priority="15">
      <formula>$Z$21="ALTA"</formula>
    </cfRule>
    <cfRule type="expression" dxfId="12" priority="16">
      <formula>$Z$21="BAJA"</formula>
    </cfRule>
  </conditionalFormatting>
  <conditionalFormatting sqref="Z215:Z221">
    <cfRule type="expression" dxfId="11" priority="9">
      <formula>$Z$14="MODERADA"</formula>
    </cfRule>
    <cfRule type="expression" dxfId="10" priority="10">
      <formula>$Z$14="EXTREMA"</formula>
    </cfRule>
    <cfRule type="expression" dxfId="9" priority="11">
      <formula>$Z$14="ALTA"</formula>
    </cfRule>
    <cfRule type="expression" dxfId="8" priority="12">
      <formula>$Z$14="BAJA"</formula>
    </cfRule>
  </conditionalFormatting>
  <conditionalFormatting sqref="J222 J224">
    <cfRule type="expression" dxfId="7" priority="5">
      <formula>$J$28="BAJA"</formula>
    </cfRule>
    <cfRule type="expression" dxfId="6" priority="6">
      <formula>$J$28="MODERADA"</formula>
    </cfRule>
    <cfRule type="expression" dxfId="5" priority="7">
      <formula>$J$28="ALTA"</formula>
    </cfRule>
    <cfRule type="expression" dxfId="4" priority="8">
      <formula>$J$28="EXTREMA"</formula>
    </cfRule>
  </conditionalFormatting>
  <conditionalFormatting sqref="Z222 Z224">
    <cfRule type="expression" dxfId="3" priority="1">
      <formula>$J$28="BAJA"</formula>
    </cfRule>
    <cfRule type="expression" dxfId="2" priority="2">
      <formula>$J$28="MODERADA"</formula>
    </cfRule>
    <cfRule type="expression" dxfId="1" priority="3">
      <formula>$J$28="ALTA"</formula>
    </cfRule>
    <cfRule type="expression" dxfId="0" priority="4">
      <formula>$J$28="EXTREMA"</formula>
    </cfRule>
  </conditionalFormatting>
  <dataValidations count="10">
    <dataValidation type="list" allowBlank="1" showInputMessage="1" showErrorMessage="1" sqref="M89:M116 M12:M67 M180:M242">
      <formula1>$XET$11:$XEU$11</formula1>
    </dataValidation>
    <dataValidation type="list" allowBlank="1" showInputMessage="1" showErrorMessage="1" sqref="V68:V74 V124:V200 F229:F242 V229:V242 F12:F158 V12:V60 F166:F207 F215:F228 V215:V228">
      <formula1>$XET$2:$XET$6</formula1>
    </dataValidation>
    <dataValidation type="list" allowBlank="1" showInputMessage="1" showErrorMessage="1" sqref="X68:X74 X124:X137 X145:X200 H229:H242 X229:X242 H166:H207 X12:X60 H12:H158 H215:H228 X215:X228">
      <formula1>$XET$9:$XEV$9</formula1>
    </dataValidation>
    <dataValidation type="list" allowBlank="1" showInputMessage="1" showErrorMessage="1" sqref="U12:U67 U75:U242">
      <formula1>$XEV$11:$XFD$11</formula1>
    </dataValidation>
    <dataValidation type="list" allowBlank="1" showInputMessage="1" showErrorMessage="1" sqref="M68:M81 M138:M179">
      <formula1>$XEV$11:$XEW$11</formula1>
    </dataValidation>
    <dataValidation type="list" allowBlank="1" showInputMessage="1" showErrorMessage="1" sqref="U68:U74">
      <formula1>$XEX$11:$XFD$11</formula1>
    </dataValidation>
    <dataValidation type="list" allowBlank="1" showInputMessage="1" showErrorMessage="1" sqref="M82:M88">
      <formula1>$XEV$12:$XEW$12</formula1>
    </dataValidation>
    <dataValidation type="list" allowBlank="1" showInputMessage="1" showErrorMessage="1" sqref="M117:M137">
      <formula1>$URF$11:$URG$11</formula1>
    </dataValidation>
    <dataValidation type="list" allowBlank="1" showInputMessage="1" showErrorMessage="1" sqref="V201:V207 F159:F165 F208:F214">
      <formula1>$XEV$2:$XEV$6</formula1>
    </dataValidation>
    <dataValidation type="list" allowBlank="1" showInputMessage="1" showErrorMessage="1" sqref="X138:X144 X201:X207 H159:H165 H208:H214">
      <formula1>$XEV$9:$XEX$9</formula1>
    </dataValidation>
  </dataValidations>
  <printOptions horizontalCentered="1"/>
  <pageMargins left="0" right="0" top="0.39370078740157483" bottom="0.51181102362204722" header="0.31496062992125984" footer="0.31496062992125984"/>
  <pageSetup scale="26" orientation="landscape" r:id="rId1"/>
  <colBreaks count="1" manualBreakCount="1">
    <brk id="34" max="1048575"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zoomScale="70" zoomScaleNormal="70" workbookViewId="0">
      <selection activeCell="C11" sqref="C11"/>
    </sheetView>
  </sheetViews>
  <sheetFormatPr baseColWidth="10" defaultRowHeight="15.75" x14ac:dyDescent="0.25"/>
  <cols>
    <col min="1" max="1" width="32.42578125" style="35" customWidth="1"/>
    <col min="2" max="2" width="26.85546875" style="34" customWidth="1"/>
    <col min="3" max="3" width="179" style="33" customWidth="1"/>
    <col min="4" max="4" width="34.140625" style="32" customWidth="1"/>
    <col min="5" max="16384" width="11.42578125" style="32"/>
  </cols>
  <sheetData>
    <row r="1" spans="1:3" ht="30" customHeight="1" x14ac:dyDescent="0.35">
      <c r="A1" s="609" t="s">
        <v>24</v>
      </c>
      <c r="B1" s="610"/>
      <c r="C1" s="611"/>
    </row>
    <row r="2" spans="1:3" ht="95.25" customHeight="1" x14ac:dyDescent="0.25">
      <c r="A2" s="612" t="s">
        <v>105</v>
      </c>
      <c r="B2" s="613"/>
      <c r="C2" s="614"/>
    </row>
    <row r="3" spans="1:3" ht="33.75" customHeight="1" x14ac:dyDescent="0.25">
      <c r="A3" s="45" t="s">
        <v>58</v>
      </c>
      <c r="B3" s="606" t="s">
        <v>104</v>
      </c>
      <c r="C3" s="607"/>
    </row>
    <row r="4" spans="1:3" ht="51.75" customHeight="1" x14ac:dyDescent="0.25">
      <c r="A4" s="44" t="s">
        <v>103</v>
      </c>
      <c r="B4" s="605" t="s">
        <v>102</v>
      </c>
      <c r="C4" s="608"/>
    </row>
    <row r="5" spans="1:3" ht="15" customHeight="1" x14ac:dyDescent="0.25">
      <c r="A5" s="615" t="s">
        <v>101</v>
      </c>
      <c r="B5" s="617" t="s">
        <v>100</v>
      </c>
      <c r="C5" s="618"/>
    </row>
    <row r="6" spans="1:3" ht="86.25" customHeight="1" x14ac:dyDescent="0.25">
      <c r="A6" s="616"/>
      <c r="B6" s="619"/>
      <c r="C6" s="620"/>
    </row>
    <row r="7" spans="1:3" s="43" customFormat="1" ht="36" customHeight="1" x14ac:dyDescent="0.25">
      <c r="A7" s="41" t="s">
        <v>35</v>
      </c>
      <c r="B7" s="599" t="s">
        <v>99</v>
      </c>
      <c r="C7" s="600"/>
    </row>
    <row r="8" spans="1:3" s="43" customFormat="1" ht="246.75" customHeight="1" x14ac:dyDescent="0.25">
      <c r="A8" s="41" t="s">
        <v>98</v>
      </c>
      <c r="B8" s="599" t="s">
        <v>97</v>
      </c>
      <c r="C8" s="600"/>
    </row>
    <row r="9" spans="1:3" ht="174.75" customHeight="1" x14ac:dyDescent="0.25">
      <c r="A9" s="41" t="s">
        <v>36</v>
      </c>
      <c r="B9" s="599" t="s">
        <v>96</v>
      </c>
      <c r="C9" s="600"/>
    </row>
    <row r="10" spans="1:3" ht="48.75" customHeight="1" x14ac:dyDescent="0.25">
      <c r="A10" s="41" t="s">
        <v>37</v>
      </c>
      <c r="B10" s="599" t="s">
        <v>95</v>
      </c>
      <c r="C10" s="600"/>
    </row>
    <row r="11" spans="1:3" ht="360.75" customHeight="1" x14ac:dyDescent="0.25">
      <c r="A11" s="601" t="s">
        <v>94</v>
      </c>
      <c r="B11" s="38" t="s">
        <v>8</v>
      </c>
      <c r="C11" s="37" t="s">
        <v>93</v>
      </c>
    </row>
    <row r="12" spans="1:3" ht="409.5" customHeight="1" x14ac:dyDescent="0.25">
      <c r="A12" s="602"/>
      <c r="B12" s="624" t="s">
        <v>9</v>
      </c>
      <c r="C12" s="621" t="s">
        <v>135</v>
      </c>
    </row>
    <row r="13" spans="1:3" ht="324.75" customHeight="1" x14ac:dyDescent="0.25">
      <c r="A13" s="602"/>
      <c r="B13" s="625"/>
      <c r="C13" s="622"/>
    </row>
    <row r="14" spans="1:3" ht="409.6" customHeight="1" x14ac:dyDescent="0.25">
      <c r="A14" s="602"/>
      <c r="B14" s="626"/>
      <c r="C14" s="623"/>
    </row>
    <row r="15" spans="1:3" ht="55.5" customHeight="1" x14ac:dyDescent="0.25">
      <c r="A15" s="602"/>
      <c r="B15" s="38" t="s">
        <v>10</v>
      </c>
      <c r="C15" s="37" t="s">
        <v>92</v>
      </c>
    </row>
    <row r="16" spans="1:3" ht="34.5" customHeight="1" x14ac:dyDescent="0.25">
      <c r="A16" s="41" t="s">
        <v>51</v>
      </c>
      <c r="B16" s="603" t="s">
        <v>91</v>
      </c>
      <c r="C16" s="604"/>
    </row>
    <row r="17" spans="1:3" ht="45.75" customHeight="1" x14ac:dyDescent="0.25">
      <c r="A17" s="41" t="s">
        <v>90</v>
      </c>
      <c r="B17" s="599" t="s">
        <v>50</v>
      </c>
      <c r="C17" s="600"/>
    </row>
    <row r="18" spans="1:3" ht="118.5" customHeight="1" x14ac:dyDescent="0.25">
      <c r="A18" s="42" t="s">
        <v>39</v>
      </c>
      <c r="B18" s="38" t="s">
        <v>40</v>
      </c>
      <c r="C18" s="37" t="s">
        <v>89</v>
      </c>
    </row>
    <row r="19" spans="1:3" ht="41.25" customHeight="1" x14ac:dyDescent="0.25">
      <c r="A19" s="41" t="s">
        <v>54</v>
      </c>
      <c r="B19" s="599" t="s">
        <v>88</v>
      </c>
      <c r="C19" s="600"/>
    </row>
    <row r="20" spans="1:3" ht="33" customHeight="1" x14ac:dyDescent="0.25">
      <c r="A20" s="615" t="s">
        <v>87</v>
      </c>
      <c r="B20" s="38" t="s">
        <v>41</v>
      </c>
      <c r="C20" s="37" t="s">
        <v>86</v>
      </c>
    </row>
    <row r="21" spans="1:3" ht="35.25" customHeight="1" x14ac:dyDescent="0.25">
      <c r="A21" s="628"/>
      <c r="B21" s="38" t="s">
        <v>42</v>
      </c>
      <c r="C21" s="37" t="s">
        <v>85</v>
      </c>
    </row>
    <row r="22" spans="1:3" ht="26.25" customHeight="1" x14ac:dyDescent="0.25">
      <c r="A22" s="616"/>
      <c r="B22" s="38" t="s">
        <v>43</v>
      </c>
      <c r="C22" s="37" t="s">
        <v>84</v>
      </c>
    </row>
    <row r="23" spans="1:3" ht="28.5" customHeight="1" x14ac:dyDescent="0.25">
      <c r="A23" s="601" t="s">
        <v>83</v>
      </c>
      <c r="B23" s="40" t="s">
        <v>82</v>
      </c>
      <c r="C23" s="39" t="s">
        <v>81</v>
      </c>
    </row>
    <row r="24" spans="1:3" ht="36.75" customHeight="1" x14ac:dyDescent="0.25">
      <c r="A24" s="602"/>
      <c r="B24" s="38" t="s">
        <v>42</v>
      </c>
      <c r="C24" s="37" t="s">
        <v>80</v>
      </c>
    </row>
    <row r="25" spans="1:3" ht="19.5" customHeight="1" x14ac:dyDescent="0.25">
      <c r="A25" s="602"/>
      <c r="B25" s="38" t="s">
        <v>45</v>
      </c>
      <c r="C25" s="37" t="s">
        <v>79</v>
      </c>
    </row>
    <row r="26" spans="1:3" ht="24.75" customHeight="1" x14ac:dyDescent="0.25">
      <c r="A26" s="627"/>
      <c r="B26" s="38" t="s">
        <v>46</v>
      </c>
      <c r="C26" s="37" t="s">
        <v>78</v>
      </c>
    </row>
    <row r="27" spans="1:3" ht="30" customHeight="1" x14ac:dyDescent="0.25">
      <c r="A27" s="36" t="s">
        <v>77</v>
      </c>
      <c r="B27" s="606" t="s">
        <v>136</v>
      </c>
      <c r="C27" s="607"/>
    </row>
    <row r="28" spans="1:3" ht="35.25" customHeight="1" x14ac:dyDescent="0.25">
      <c r="A28" s="46" t="s">
        <v>33</v>
      </c>
      <c r="B28" s="605" t="s">
        <v>76</v>
      </c>
      <c r="C28" s="605"/>
    </row>
    <row r="29" spans="1:3" ht="64.5" customHeight="1" x14ac:dyDescent="0.25">
      <c r="A29" s="47" t="s">
        <v>106</v>
      </c>
      <c r="B29" s="605" t="s">
        <v>137</v>
      </c>
      <c r="C29" s="605"/>
    </row>
  </sheetData>
  <mergeCells count="21">
    <mergeCell ref="B29:C29"/>
    <mergeCell ref="B27:C27"/>
    <mergeCell ref="B28:C28"/>
    <mergeCell ref="B4:C4"/>
    <mergeCell ref="A1:C1"/>
    <mergeCell ref="A2:C2"/>
    <mergeCell ref="B3:C3"/>
    <mergeCell ref="A5:A6"/>
    <mergeCell ref="B5:C6"/>
    <mergeCell ref="B7:C7"/>
    <mergeCell ref="C12:C14"/>
    <mergeCell ref="B12:B14"/>
    <mergeCell ref="A23:A26"/>
    <mergeCell ref="B19:C19"/>
    <mergeCell ref="A20:A22"/>
    <mergeCell ref="B8:C8"/>
    <mergeCell ref="B9:C9"/>
    <mergeCell ref="B10:C10"/>
    <mergeCell ref="A11:A15"/>
    <mergeCell ref="B16:C16"/>
    <mergeCell ref="B17:C1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topLeftCell="A13" workbookViewId="0">
      <selection activeCell="F18" sqref="F18"/>
    </sheetView>
  </sheetViews>
  <sheetFormatPr baseColWidth="10" defaultRowHeight="15" x14ac:dyDescent="0.25"/>
  <cols>
    <col min="1" max="1" width="5" customWidth="1"/>
    <col min="2" max="2" width="62.140625" customWidth="1"/>
    <col min="3" max="3" width="8.140625" customWidth="1"/>
    <col min="4" max="4" width="7.85546875" customWidth="1"/>
  </cols>
  <sheetData>
    <row r="1" spans="1:4" ht="26.25" customHeight="1" thickBot="1" x14ac:dyDescent="0.3">
      <c r="A1" s="630" t="s">
        <v>107</v>
      </c>
      <c r="B1" s="631"/>
      <c r="C1" s="631"/>
      <c r="D1" s="632"/>
    </row>
    <row r="2" spans="1:4" ht="26.25" customHeight="1" thickBot="1" x14ac:dyDescent="0.3">
      <c r="A2" s="633" t="s">
        <v>108</v>
      </c>
      <c r="B2" s="50" t="s">
        <v>109</v>
      </c>
      <c r="C2" s="635" t="s">
        <v>111</v>
      </c>
      <c r="D2" s="636"/>
    </row>
    <row r="3" spans="1:4" ht="38.25" customHeight="1" thickBot="1" x14ac:dyDescent="0.3">
      <c r="A3" s="634"/>
      <c r="B3" s="51" t="s">
        <v>110</v>
      </c>
      <c r="C3" s="55" t="s">
        <v>112</v>
      </c>
      <c r="D3" s="55" t="s">
        <v>12</v>
      </c>
    </row>
    <row r="4" spans="1:4" ht="20.25" customHeight="1" thickBot="1" x14ac:dyDescent="0.3">
      <c r="A4" s="52">
        <v>1</v>
      </c>
      <c r="B4" s="53" t="s">
        <v>113</v>
      </c>
      <c r="C4" s="54" t="s">
        <v>139</v>
      </c>
      <c r="D4" s="54"/>
    </row>
    <row r="5" spans="1:4" ht="20.25" customHeight="1" thickBot="1" x14ac:dyDescent="0.3">
      <c r="A5" s="52">
        <v>2</v>
      </c>
      <c r="B5" s="53" t="s">
        <v>114</v>
      </c>
      <c r="C5" s="54" t="s">
        <v>139</v>
      </c>
      <c r="D5" s="54"/>
    </row>
    <row r="6" spans="1:4" ht="20.25" customHeight="1" thickBot="1" x14ac:dyDescent="0.3">
      <c r="A6" s="52">
        <v>3</v>
      </c>
      <c r="B6" s="53" t="s">
        <v>115</v>
      </c>
      <c r="C6" s="54" t="s">
        <v>139</v>
      </c>
      <c r="D6" s="54"/>
    </row>
    <row r="7" spans="1:4" ht="32.25" customHeight="1" thickBot="1" x14ac:dyDescent="0.3">
      <c r="A7" s="52">
        <v>4</v>
      </c>
      <c r="B7" s="53" t="s">
        <v>116</v>
      </c>
      <c r="C7" s="54" t="s">
        <v>139</v>
      </c>
      <c r="D7" s="54"/>
    </row>
    <row r="8" spans="1:4" ht="33.75" customHeight="1" thickBot="1" x14ac:dyDescent="0.3">
      <c r="A8" s="52">
        <v>5</v>
      </c>
      <c r="B8" s="53" t="s">
        <v>117</v>
      </c>
      <c r="C8" s="54" t="s">
        <v>139</v>
      </c>
      <c r="D8" s="54"/>
    </row>
    <row r="9" spans="1:4" ht="20.25" customHeight="1" thickBot="1" x14ac:dyDescent="0.3">
      <c r="A9" s="52">
        <v>6</v>
      </c>
      <c r="B9" s="53" t="s">
        <v>118</v>
      </c>
      <c r="C9" s="54" t="s">
        <v>139</v>
      </c>
      <c r="D9" s="54"/>
    </row>
    <row r="10" spans="1:4" ht="28.5" customHeight="1" thickBot="1" x14ac:dyDescent="0.3">
      <c r="A10" s="52">
        <v>7</v>
      </c>
      <c r="B10" s="53" t="s">
        <v>119</v>
      </c>
      <c r="C10" s="54"/>
      <c r="D10" s="54" t="s">
        <v>139</v>
      </c>
    </row>
    <row r="11" spans="1:4" ht="31.5" customHeight="1" thickBot="1" x14ac:dyDescent="0.3">
      <c r="A11" s="52">
        <v>8</v>
      </c>
      <c r="B11" s="53" t="s">
        <v>120</v>
      </c>
      <c r="C11" s="54"/>
      <c r="D11" s="54" t="s">
        <v>139</v>
      </c>
    </row>
    <row r="12" spans="1:4" ht="20.25" customHeight="1" thickBot="1" x14ac:dyDescent="0.3">
      <c r="A12" s="52">
        <v>9</v>
      </c>
      <c r="B12" s="53" t="s">
        <v>121</v>
      </c>
      <c r="C12" s="54"/>
      <c r="D12" s="54" t="s">
        <v>139</v>
      </c>
    </row>
    <row r="13" spans="1:4" ht="31.5" customHeight="1" thickBot="1" x14ac:dyDescent="0.3">
      <c r="A13" s="52">
        <v>10</v>
      </c>
      <c r="B13" s="53" t="s">
        <v>122</v>
      </c>
      <c r="C13" s="54"/>
      <c r="D13" s="54" t="s">
        <v>139</v>
      </c>
    </row>
    <row r="14" spans="1:4" ht="20.25" customHeight="1" thickBot="1" x14ac:dyDescent="0.3">
      <c r="A14" s="52">
        <v>11</v>
      </c>
      <c r="B14" s="53" t="s">
        <v>123</v>
      </c>
      <c r="C14" s="54" t="s">
        <v>139</v>
      </c>
      <c r="D14" s="54"/>
    </row>
    <row r="15" spans="1:4" ht="20.25" customHeight="1" thickBot="1" x14ac:dyDescent="0.3">
      <c r="A15" s="52">
        <v>12</v>
      </c>
      <c r="B15" s="53" t="s">
        <v>124</v>
      </c>
      <c r="C15" s="54" t="s">
        <v>139</v>
      </c>
      <c r="D15" s="54"/>
    </row>
    <row r="16" spans="1:4" ht="20.25" customHeight="1" thickBot="1" x14ac:dyDescent="0.3">
      <c r="A16" s="52">
        <v>13</v>
      </c>
      <c r="B16" s="53" t="s">
        <v>125</v>
      </c>
      <c r="C16" s="54"/>
      <c r="D16" s="54" t="s">
        <v>139</v>
      </c>
    </row>
    <row r="17" spans="1:4" ht="20.25" customHeight="1" thickBot="1" x14ac:dyDescent="0.3">
      <c r="A17" s="52">
        <v>14</v>
      </c>
      <c r="B17" s="53" t="s">
        <v>126</v>
      </c>
      <c r="C17" s="54"/>
      <c r="D17" s="54" t="s">
        <v>139</v>
      </c>
    </row>
    <row r="18" spans="1:4" ht="20.25" customHeight="1" thickBot="1" x14ac:dyDescent="0.3">
      <c r="A18" s="52">
        <v>15</v>
      </c>
      <c r="B18" s="53" t="s">
        <v>127</v>
      </c>
      <c r="C18" s="54" t="s">
        <v>139</v>
      </c>
      <c r="D18" s="54"/>
    </row>
    <row r="19" spans="1:4" ht="20.25" customHeight="1" thickBot="1" x14ac:dyDescent="0.3">
      <c r="A19" s="52">
        <v>16</v>
      </c>
      <c r="B19" s="53" t="s">
        <v>128</v>
      </c>
      <c r="C19" s="54"/>
      <c r="D19" s="54" t="s">
        <v>139</v>
      </c>
    </row>
    <row r="20" spans="1:4" ht="20.25" customHeight="1" thickBot="1" x14ac:dyDescent="0.3">
      <c r="A20" s="52">
        <v>17</v>
      </c>
      <c r="B20" s="53" t="s">
        <v>129</v>
      </c>
      <c r="C20" s="54"/>
      <c r="D20" s="54" t="s">
        <v>139</v>
      </c>
    </row>
    <row r="21" spans="1:4" ht="20.25" customHeight="1" thickBot="1" x14ac:dyDescent="0.3">
      <c r="A21" s="52">
        <v>18</v>
      </c>
      <c r="B21" s="53" t="s">
        <v>130</v>
      </c>
      <c r="C21" s="54"/>
      <c r="D21" s="54" t="s">
        <v>139</v>
      </c>
    </row>
    <row r="22" spans="1:4" ht="32.25" customHeight="1" x14ac:dyDescent="0.25">
      <c r="A22" s="637" t="s">
        <v>131</v>
      </c>
      <c r="B22" s="638"/>
      <c r="C22" s="638"/>
      <c r="D22" s="639"/>
    </row>
    <row r="23" spans="1:4" ht="20.25" customHeight="1" x14ac:dyDescent="0.25">
      <c r="A23" s="640" t="s">
        <v>134</v>
      </c>
      <c r="B23" s="640"/>
      <c r="C23" s="640"/>
      <c r="D23" s="640"/>
    </row>
    <row r="24" spans="1:4" ht="19.5" customHeight="1" x14ac:dyDescent="0.25">
      <c r="A24" s="629" t="s">
        <v>133</v>
      </c>
      <c r="B24" s="629"/>
      <c r="C24" s="629"/>
      <c r="D24" s="629"/>
    </row>
    <row r="25" spans="1:4" ht="30" customHeight="1" x14ac:dyDescent="0.25">
      <c r="A25" s="629" t="s">
        <v>132</v>
      </c>
      <c r="B25" s="629"/>
      <c r="C25" s="629"/>
      <c r="D25" s="629"/>
    </row>
  </sheetData>
  <mergeCells count="7">
    <mergeCell ref="A25:D25"/>
    <mergeCell ref="A1:D1"/>
    <mergeCell ref="A2:A3"/>
    <mergeCell ref="C2:D2"/>
    <mergeCell ref="A22:D22"/>
    <mergeCell ref="A23:D23"/>
    <mergeCell ref="A24:D2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topLeftCell="A4" workbookViewId="0">
      <selection activeCell="A24" sqref="A24:D24"/>
    </sheetView>
  </sheetViews>
  <sheetFormatPr baseColWidth="10" defaultRowHeight="15" x14ac:dyDescent="0.25"/>
  <cols>
    <col min="1" max="1" width="5" customWidth="1"/>
    <col min="2" max="2" width="60.7109375" customWidth="1"/>
    <col min="3" max="3" width="8.140625" style="76" customWidth="1"/>
    <col min="4" max="4" width="7.85546875" customWidth="1"/>
  </cols>
  <sheetData>
    <row r="1" spans="1:4" ht="26.25" customHeight="1" thickBot="1" x14ac:dyDescent="0.3">
      <c r="A1" s="630" t="s">
        <v>107</v>
      </c>
      <c r="B1" s="631"/>
      <c r="C1" s="631"/>
      <c r="D1" s="632"/>
    </row>
    <row r="2" spans="1:4" ht="26.25" customHeight="1" thickBot="1" x14ac:dyDescent="0.3">
      <c r="A2" s="633" t="s">
        <v>108</v>
      </c>
      <c r="B2" s="50" t="s">
        <v>109</v>
      </c>
      <c r="C2" s="635" t="s">
        <v>111</v>
      </c>
      <c r="D2" s="636"/>
    </row>
    <row r="3" spans="1:4" ht="38.25" customHeight="1" thickBot="1" x14ac:dyDescent="0.3">
      <c r="A3" s="634"/>
      <c r="B3" s="51" t="s">
        <v>110</v>
      </c>
      <c r="C3" s="55" t="s">
        <v>112</v>
      </c>
      <c r="D3" s="55" t="s">
        <v>12</v>
      </c>
    </row>
    <row r="4" spans="1:4" ht="20.25" customHeight="1" thickBot="1" x14ac:dyDescent="0.3">
      <c r="A4" s="52">
        <v>1</v>
      </c>
      <c r="B4" s="53" t="s">
        <v>113</v>
      </c>
      <c r="C4" s="75" t="s">
        <v>138</v>
      </c>
      <c r="D4" s="54"/>
    </row>
    <row r="5" spans="1:4" ht="20.25" customHeight="1" thickBot="1" x14ac:dyDescent="0.3">
      <c r="A5" s="52">
        <v>2</v>
      </c>
      <c r="B5" s="53" t="s">
        <v>114</v>
      </c>
      <c r="C5" s="75" t="s">
        <v>138</v>
      </c>
      <c r="D5" s="54"/>
    </row>
    <row r="6" spans="1:4" ht="20.25" customHeight="1" thickBot="1" x14ac:dyDescent="0.3">
      <c r="A6" s="52">
        <v>3</v>
      </c>
      <c r="B6" s="53" t="s">
        <v>115</v>
      </c>
      <c r="C6" s="75" t="s">
        <v>138</v>
      </c>
      <c r="D6" s="54"/>
    </row>
    <row r="7" spans="1:4" ht="32.25" customHeight="1" thickBot="1" x14ac:dyDescent="0.3">
      <c r="A7" s="52">
        <v>4</v>
      </c>
      <c r="B7" s="53" t="s">
        <v>116</v>
      </c>
      <c r="C7" s="75"/>
      <c r="D7" s="54" t="s">
        <v>138</v>
      </c>
    </row>
    <row r="8" spans="1:4" ht="33.75" customHeight="1" thickBot="1" x14ac:dyDescent="0.3">
      <c r="A8" s="52">
        <v>5</v>
      </c>
      <c r="B8" s="53" t="s">
        <v>117</v>
      </c>
      <c r="C8" s="75" t="s">
        <v>138</v>
      </c>
      <c r="D8" s="54"/>
    </row>
    <row r="9" spans="1:4" ht="20.25" customHeight="1" thickBot="1" x14ac:dyDescent="0.3">
      <c r="A9" s="52">
        <v>6</v>
      </c>
      <c r="B9" s="53" t="s">
        <v>118</v>
      </c>
      <c r="C9" s="75" t="s">
        <v>138</v>
      </c>
      <c r="D9" s="54"/>
    </row>
    <row r="10" spans="1:4" ht="28.5" customHeight="1" thickBot="1" x14ac:dyDescent="0.3">
      <c r="A10" s="52">
        <v>7</v>
      </c>
      <c r="B10" s="53" t="s">
        <v>119</v>
      </c>
      <c r="C10" s="75"/>
      <c r="D10" s="75" t="s">
        <v>138</v>
      </c>
    </row>
    <row r="11" spans="1:4" ht="31.5" customHeight="1" thickBot="1" x14ac:dyDescent="0.3">
      <c r="A11" s="52">
        <v>8</v>
      </c>
      <c r="B11" s="53" t="s">
        <v>120</v>
      </c>
      <c r="C11" s="75"/>
      <c r="D11" s="75" t="s">
        <v>138</v>
      </c>
    </row>
    <row r="12" spans="1:4" ht="20.25" customHeight="1" thickBot="1" x14ac:dyDescent="0.3">
      <c r="A12" s="52">
        <v>9</v>
      </c>
      <c r="B12" s="53" t="s">
        <v>121</v>
      </c>
      <c r="C12" s="75"/>
      <c r="D12" s="75" t="s">
        <v>138</v>
      </c>
    </row>
    <row r="13" spans="1:4" ht="31.5" customHeight="1" thickBot="1" x14ac:dyDescent="0.3">
      <c r="A13" s="52">
        <v>10</v>
      </c>
      <c r="B13" s="53" t="s">
        <v>122</v>
      </c>
      <c r="C13" s="75" t="s">
        <v>138</v>
      </c>
      <c r="D13" s="54"/>
    </row>
    <row r="14" spans="1:4" ht="20.25" customHeight="1" thickBot="1" x14ac:dyDescent="0.3">
      <c r="A14" s="52">
        <v>11</v>
      </c>
      <c r="B14" s="53" t="s">
        <v>123</v>
      </c>
      <c r="C14" s="75" t="s">
        <v>138</v>
      </c>
      <c r="D14" s="54"/>
    </row>
    <row r="15" spans="1:4" ht="20.25" customHeight="1" thickBot="1" x14ac:dyDescent="0.3">
      <c r="A15" s="52">
        <v>12</v>
      </c>
      <c r="B15" s="53" t="s">
        <v>124</v>
      </c>
      <c r="C15" s="75" t="s">
        <v>138</v>
      </c>
      <c r="D15" s="54"/>
    </row>
    <row r="16" spans="1:4" ht="20.25" customHeight="1" thickBot="1" x14ac:dyDescent="0.3">
      <c r="A16" s="52">
        <v>13</v>
      </c>
      <c r="B16" s="53" t="s">
        <v>125</v>
      </c>
      <c r="C16" s="75"/>
      <c r="D16" s="75" t="s">
        <v>138</v>
      </c>
    </row>
    <row r="17" spans="1:4" ht="20.25" customHeight="1" thickBot="1" x14ac:dyDescent="0.3">
      <c r="A17" s="52">
        <v>14</v>
      </c>
      <c r="B17" s="53" t="s">
        <v>126</v>
      </c>
      <c r="C17" s="75"/>
      <c r="D17" s="75" t="s">
        <v>138</v>
      </c>
    </row>
    <row r="18" spans="1:4" ht="20.25" customHeight="1" thickBot="1" x14ac:dyDescent="0.3">
      <c r="A18" s="52">
        <v>15</v>
      </c>
      <c r="B18" s="53" t="s">
        <v>127</v>
      </c>
      <c r="C18" s="75"/>
      <c r="D18" s="75" t="s">
        <v>138</v>
      </c>
    </row>
    <row r="19" spans="1:4" ht="20.25" customHeight="1" thickBot="1" x14ac:dyDescent="0.3">
      <c r="A19" s="52">
        <v>16</v>
      </c>
      <c r="B19" s="53" t="s">
        <v>128</v>
      </c>
      <c r="C19" s="75"/>
      <c r="D19" s="75" t="s">
        <v>138</v>
      </c>
    </row>
    <row r="20" spans="1:4" ht="20.25" customHeight="1" thickBot="1" x14ac:dyDescent="0.3">
      <c r="A20" s="52">
        <v>17</v>
      </c>
      <c r="B20" s="53" t="s">
        <v>129</v>
      </c>
      <c r="C20" s="75"/>
      <c r="D20" s="75" t="s">
        <v>138</v>
      </c>
    </row>
    <row r="21" spans="1:4" ht="20.25" customHeight="1" thickBot="1" x14ac:dyDescent="0.3">
      <c r="A21" s="52">
        <v>18</v>
      </c>
      <c r="B21" s="53" t="s">
        <v>130</v>
      </c>
      <c r="C21" s="75"/>
      <c r="D21" s="75" t="s">
        <v>138</v>
      </c>
    </row>
    <row r="22" spans="1:4" ht="32.25" customHeight="1" x14ac:dyDescent="0.25">
      <c r="A22" s="637" t="s">
        <v>140</v>
      </c>
      <c r="B22" s="638"/>
      <c r="C22" s="638"/>
      <c r="D22" s="639"/>
    </row>
    <row r="23" spans="1:4" ht="28.5" customHeight="1" x14ac:dyDescent="0.25">
      <c r="A23" s="640" t="s">
        <v>134</v>
      </c>
      <c r="B23" s="640"/>
      <c r="C23" s="640"/>
      <c r="D23" s="640"/>
    </row>
    <row r="24" spans="1:4" ht="23.25" customHeight="1" x14ac:dyDescent="0.25">
      <c r="A24" s="629" t="s">
        <v>133</v>
      </c>
      <c r="B24" s="629"/>
      <c r="C24" s="629"/>
      <c r="D24" s="629"/>
    </row>
    <row r="25" spans="1:4" ht="30" customHeight="1" x14ac:dyDescent="0.25">
      <c r="A25" s="629" t="s">
        <v>132</v>
      </c>
      <c r="B25" s="629"/>
      <c r="C25" s="629"/>
      <c r="D25" s="629"/>
    </row>
  </sheetData>
  <mergeCells count="7">
    <mergeCell ref="A25:D25"/>
    <mergeCell ref="A1:D1"/>
    <mergeCell ref="A2:A3"/>
    <mergeCell ref="C2:D2"/>
    <mergeCell ref="A22:D22"/>
    <mergeCell ref="A23:D23"/>
    <mergeCell ref="A24:D2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L14" sqref="L14"/>
    </sheetView>
  </sheetViews>
  <sheetFormatPr baseColWidth="10" defaultRowHeight="15" x14ac:dyDescent="0.25"/>
  <cols>
    <col min="1" max="1" width="5" customWidth="1"/>
    <col min="2" max="2" width="62.140625" customWidth="1"/>
    <col min="3" max="3" width="8.140625" customWidth="1"/>
    <col min="4" max="4" width="7.85546875" customWidth="1"/>
  </cols>
  <sheetData>
    <row r="1" spans="1:4" ht="26.25" customHeight="1" thickBot="1" x14ac:dyDescent="0.3">
      <c r="A1" s="630" t="s">
        <v>107</v>
      </c>
      <c r="B1" s="631"/>
      <c r="C1" s="631"/>
      <c r="D1" s="632"/>
    </row>
    <row r="2" spans="1:4" ht="26.25" customHeight="1" thickBot="1" x14ac:dyDescent="0.3">
      <c r="A2" s="633" t="s">
        <v>108</v>
      </c>
      <c r="B2" s="50" t="s">
        <v>109</v>
      </c>
      <c r="C2" s="635" t="s">
        <v>111</v>
      </c>
      <c r="D2" s="636"/>
    </row>
    <row r="3" spans="1:4" ht="38.25" customHeight="1" thickBot="1" x14ac:dyDescent="0.3">
      <c r="A3" s="634"/>
      <c r="B3" s="51" t="s">
        <v>110</v>
      </c>
      <c r="C3" s="55" t="s">
        <v>112</v>
      </c>
      <c r="D3" s="55" t="s">
        <v>12</v>
      </c>
    </row>
    <row r="4" spans="1:4" ht="20.25" customHeight="1" thickBot="1" x14ac:dyDescent="0.3">
      <c r="A4" s="52">
        <v>1</v>
      </c>
      <c r="B4" s="53" t="s">
        <v>113</v>
      </c>
      <c r="C4" s="54"/>
      <c r="D4" s="54"/>
    </row>
    <row r="5" spans="1:4" ht="20.25" customHeight="1" thickBot="1" x14ac:dyDescent="0.3">
      <c r="A5" s="52">
        <v>2</v>
      </c>
      <c r="B5" s="53" t="s">
        <v>114</v>
      </c>
      <c r="C5" s="54"/>
      <c r="D5" s="54"/>
    </row>
    <row r="6" spans="1:4" ht="20.25" customHeight="1" thickBot="1" x14ac:dyDescent="0.3">
      <c r="A6" s="52">
        <v>3</v>
      </c>
      <c r="B6" s="53" t="s">
        <v>115</v>
      </c>
      <c r="C6" s="54"/>
      <c r="D6" s="54"/>
    </row>
    <row r="7" spans="1:4" ht="32.25" customHeight="1" thickBot="1" x14ac:dyDescent="0.3">
      <c r="A7" s="52">
        <v>4</v>
      </c>
      <c r="B7" s="53" t="s">
        <v>116</v>
      </c>
      <c r="C7" s="54"/>
      <c r="D7" s="54"/>
    </row>
    <row r="8" spans="1:4" ht="33.75" customHeight="1" thickBot="1" x14ac:dyDescent="0.3">
      <c r="A8" s="52">
        <v>5</v>
      </c>
      <c r="B8" s="53" t="s">
        <v>117</v>
      </c>
      <c r="C8" s="54"/>
      <c r="D8" s="54"/>
    </row>
    <row r="9" spans="1:4" ht="20.25" customHeight="1" thickBot="1" x14ac:dyDescent="0.3">
      <c r="A9" s="52">
        <v>6</v>
      </c>
      <c r="B9" s="53" t="s">
        <v>118</v>
      </c>
      <c r="C9" s="54"/>
      <c r="D9" s="54"/>
    </row>
    <row r="10" spans="1:4" ht="28.5" customHeight="1" thickBot="1" x14ac:dyDescent="0.3">
      <c r="A10" s="52">
        <v>7</v>
      </c>
      <c r="B10" s="53" t="s">
        <v>119</v>
      </c>
      <c r="C10" s="54"/>
      <c r="D10" s="54"/>
    </row>
    <row r="11" spans="1:4" ht="31.5" customHeight="1" thickBot="1" x14ac:dyDescent="0.3">
      <c r="A11" s="52">
        <v>8</v>
      </c>
      <c r="B11" s="53" t="s">
        <v>120</v>
      </c>
      <c r="C11" s="54"/>
      <c r="D11" s="54"/>
    </row>
    <row r="12" spans="1:4" ht="20.25" customHeight="1" thickBot="1" x14ac:dyDescent="0.3">
      <c r="A12" s="52">
        <v>9</v>
      </c>
      <c r="B12" s="53" t="s">
        <v>121</v>
      </c>
      <c r="C12" s="54"/>
      <c r="D12" s="54"/>
    </row>
    <row r="13" spans="1:4" ht="31.5" customHeight="1" thickBot="1" x14ac:dyDescent="0.3">
      <c r="A13" s="52">
        <v>10</v>
      </c>
      <c r="B13" s="53" t="s">
        <v>122</v>
      </c>
      <c r="C13" s="54"/>
      <c r="D13" s="54"/>
    </row>
    <row r="14" spans="1:4" ht="20.25" customHeight="1" thickBot="1" x14ac:dyDescent="0.3">
      <c r="A14" s="52">
        <v>11</v>
      </c>
      <c r="B14" s="53" t="s">
        <v>123</v>
      </c>
      <c r="C14" s="54"/>
      <c r="D14" s="54"/>
    </row>
    <row r="15" spans="1:4" ht="20.25" customHeight="1" thickBot="1" x14ac:dyDescent="0.3">
      <c r="A15" s="52">
        <v>12</v>
      </c>
      <c r="B15" s="53" t="s">
        <v>124</v>
      </c>
      <c r="C15" s="54"/>
      <c r="D15" s="54"/>
    </row>
    <row r="16" spans="1:4" ht="20.25" customHeight="1" thickBot="1" x14ac:dyDescent="0.3">
      <c r="A16" s="52">
        <v>13</v>
      </c>
      <c r="B16" s="53" t="s">
        <v>125</v>
      </c>
      <c r="C16" s="54"/>
      <c r="D16" s="54"/>
    </row>
    <row r="17" spans="1:4" ht="20.25" customHeight="1" thickBot="1" x14ac:dyDescent="0.3">
      <c r="A17" s="52">
        <v>14</v>
      </c>
      <c r="B17" s="53" t="s">
        <v>126</v>
      </c>
      <c r="C17" s="54"/>
      <c r="D17" s="54"/>
    </row>
    <row r="18" spans="1:4" ht="20.25" customHeight="1" thickBot="1" x14ac:dyDescent="0.3">
      <c r="A18" s="52">
        <v>15</v>
      </c>
      <c r="B18" s="53" t="s">
        <v>127</v>
      </c>
      <c r="C18" s="54"/>
      <c r="D18" s="54"/>
    </row>
    <row r="19" spans="1:4" ht="20.25" customHeight="1" thickBot="1" x14ac:dyDescent="0.3">
      <c r="A19" s="52">
        <v>16</v>
      </c>
      <c r="B19" s="53" t="s">
        <v>128</v>
      </c>
      <c r="C19" s="54"/>
      <c r="D19" s="54"/>
    </row>
    <row r="20" spans="1:4" ht="20.25" customHeight="1" thickBot="1" x14ac:dyDescent="0.3">
      <c r="A20" s="52">
        <v>17</v>
      </c>
      <c r="B20" s="53" t="s">
        <v>129</v>
      </c>
      <c r="C20" s="54"/>
      <c r="D20" s="54"/>
    </row>
    <row r="21" spans="1:4" ht="20.25" customHeight="1" thickBot="1" x14ac:dyDescent="0.3">
      <c r="A21" s="52">
        <v>18</v>
      </c>
      <c r="B21" s="53" t="s">
        <v>130</v>
      </c>
      <c r="C21" s="54"/>
      <c r="D21" s="54"/>
    </row>
    <row r="22" spans="1:4" ht="32.25" customHeight="1" x14ac:dyDescent="0.25">
      <c r="A22" s="637" t="s">
        <v>131</v>
      </c>
      <c r="B22" s="638"/>
      <c r="C22" s="638"/>
      <c r="D22" s="639"/>
    </row>
    <row r="23" spans="1:4" ht="20.25" customHeight="1" x14ac:dyDescent="0.25">
      <c r="A23" s="640" t="s">
        <v>134</v>
      </c>
      <c r="B23" s="640"/>
      <c r="C23" s="640"/>
      <c r="D23" s="640"/>
    </row>
    <row r="24" spans="1:4" ht="19.5" customHeight="1" x14ac:dyDescent="0.25">
      <c r="A24" s="629" t="s">
        <v>133</v>
      </c>
      <c r="B24" s="629"/>
      <c r="C24" s="629"/>
      <c r="D24" s="629"/>
    </row>
    <row r="25" spans="1:4" ht="30" customHeight="1" x14ac:dyDescent="0.25">
      <c r="A25" s="629" t="s">
        <v>132</v>
      </c>
      <c r="B25" s="629"/>
      <c r="C25" s="629"/>
      <c r="D25" s="629"/>
    </row>
  </sheetData>
  <mergeCells count="7">
    <mergeCell ref="A25:D25"/>
    <mergeCell ref="A1:D1"/>
    <mergeCell ref="A2:A3"/>
    <mergeCell ref="C2:D2"/>
    <mergeCell ref="A22:D22"/>
    <mergeCell ref="A23:D23"/>
    <mergeCell ref="A24:D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FORMATO</vt:lpstr>
      <vt:lpstr>INSTRUCTIVO DE DILIGENCIAMIENTO</vt:lpstr>
      <vt:lpstr>ENCUESTA IMPACTO 1 </vt:lpstr>
      <vt:lpstr>ENCUESTA IMPACTO 2</vt:lpstr>
      <vt:lpstr>ENCUESTA IMPACTO 3</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Sulma Esperanza Avenda;o Mu;oz</cp:lastModifiedBy>
  <cp:lastPrinted>2016-11-25T16:21:45Z</cp:lastPrinted>
  <dcterms:created xsi:type="dcterms:W3CDTF">2016-10-28T13:56:30Z</dcterms:created>
  <dcterms:modified xsi:type="dcterms:W3CDTF">2018-09-14T16:10:41Z</dcterms:modified>
</cp:coreProperties>
</file>