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10.80.11.7\Control Interno\CARPETA COMPARTIDA CONTROL INTERNO\2018\SEGUIMIENTO MAPAS DE CORRUPCIÓN\SEGUNDO SEGUIMIENTO\"/>
    </mc:Choice>
  </mc:AlternateContent>
  <bookViews>
    <workbookView xWindow="0" yWindow="0" windowWidth="20490" windowHeight="8445"/>
  </bookViews>
  <sheets>
    <sheet name="FORMATO" sheetId="6" r:id="rId1"/>
    <sheet name="INSTRUCTIVO DE DILIGENCIAMIENTO" sheetId="7" r:id="rId2"/>
    <sheet name="ENCUESTA IMPACTO 1 " sheetId="8" r:id="rId3"/>
    <sheet name="ENCUESTA IMPACTO 2" sheetId="9" r:id="rId4"/>
    <sheet name="ENCUESTA IMPACTO 3" sheetId="10"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8" i="6" l="1"/>
  <c r="J61" i="6"/>
  <c r="W152" i="6" l="1"/>
  <c r="I152" i="6"/>
  <c r="Y152" i="6" s="1"/>
  <c r="G152" i="6"/>
  <c r="W145" i="6"/>
  <c r="G145" i="6"/>
  <c r="N151" i="6"/>
  <c r="N150" i="6"/>
  <c r="N149" i="6"/>
  <c r="N148" i="6"/>
  <c r="N147" i="6"/>
  <c r="N146" i="6"/>
  <c r="N145" i="6"/>
  <c r="I145" i="6"/>
  <c r="N144" i="6"/>
  <c r="N143" i="6"/>
  <c r="N142" i="6"/>
  <c r="N141" i="6"/>
  <c r="N140" i="6"/>
  <c r="N139" i="6"/>
  <c r="N138" i="6"/>
  <c r="I138" i="6"/>
  <c r="Y138" i="6" s="1"/>
  <c r="G138" i="6"/>
  <c r="J145" i="6" l="1"/>
  <c r="J138" i="6"/>
  <c r="J140" i="6" s="1"/>
  <c r="J152" i="6"/>
  <c r="O145" i="6"/>
  <c r="P145" i="6" s="1"/>
  <c r="S145" i="6" s="1"/>
  <c r="Z152" i="6"/>
  <c r="J154" i="6" s="1"/>
  <c r="Z154" i="6"/>
  <c r="Y145" i="6"/>
  <c r="O138" i="6"/>
  <c r="P138" i="6" s="1"/>
  <c r="S138" i="6" s="1"/>
  <c r="T138" i="6" s="1"/>
  <c r="Q145" i="6" l="1"/>
  <c r="R145" i="6" s="1"/>
  <c r="T145" i="6"/>
  <c r="Z145" i="6"/>
  <c r="Q138" i="6"/>
  <c r="R138" i="6" s="1"/>
  <c r="W138" i="6"/>
  <c r="Z138" i="6" s="1"/>
  <c r="Z140" i="6" s="1"/>
  <c r="Z147" i="6" l="1"/>
  <c r="J147" i="6"/>
  <c r="W124" i="6" l="1"/>
  <c r="N137" i="6"/>
  <c r="N136" i="6"/>
  <c r="N135" i="6"/>
  <c r="N134" i="6"/>
  <c r="N133" i="6"/>
  <c r="N132" i="6"/>
  <c r="N131" i="6"/>
  <c r="I131" i="6"/>
  <c r="Y131" i="6" s="1"/>
  <c r="G131" i="6"/>
  <c r="N130" i="6"/>
  <c r="N129" i="6"/>
  <c r="N128" i="6"/>
  <c r="N127" i="6"/>
  <c r="N126" i="6"/>
  <c r="N125" i="6"/>
  <c r="N124" i="6"/>
  <c r="I124" i="6"/>
  <c r="Y124" i="6" s="1"/>
  <c r="G124" i="6"/>
  <c r="N123" i="6"/>
  <c r="N122" i="6"/>
  <c r="N121" i="6"/>
  <c r="N120" i="6"/>
  <c r="N119" i="6"/>
  <c r="N118" i="6"/>
  <c r="N117" i="6"/>
  <c r="I117" i="6"/>
  <c r="G117" i="6"/>
  <c r="J117" i="6" l="1"/>
  <c r="J119" i="6" s="1"/>
  <c r="J131" i="6"/>
  <c r="J124" i="6"/>
  <c r="O131" i="6"/>
  <c r="P131" i="6" s="1"/>
  <c r="S131" i="6" s="1"/>
  <c r="T131" i="6" s="1"/>
  <c r="O117" i="6"/>
  <c r="P117" i="6" s="1"/>
  <c r="Q117" i="6" s="1"/>
  <c r="R117" i="6" s="1"/>
  <c r="V117" i="6" s="1"/>
  <c r="O124" i="6"/>
  <c r="P124" i="6" s="1"/>
  <c r="Q124" i="6" s="1"/>
  <c r="R124" i="6" s="1"/>
  <c r="Z124" i="6"/>
  <c r="Y117" i="6"/>
  <c r="Q131" i="6" l="1"/>
  <c r="R131" i="6" s="1"/>
  <c r="W131" i="6" s="1"/>
  <c r="Z131" i="6" s="1"/>
  <c r="Z133" i="6" s="1"/>
  <c r="Z126" i="6"/>
  <c r="J126" i="6"/>
  <c r="S124" i="6"/>
  <c r="T124" i="6" s="1"/>
  <c r="W117" i="6"/>
  <c r="Z117" i="6" s="1"/>
  <c r="Z119" i="6" s="1"/>
  <c r="S117" i="6"/>
  <c r="X117" i="6" s="1"/>
  <c r="J133" i="6" l="1"/>
  <c r="T117" i="6"/>
  <c r="N116" i="6" l="1"/>
  <c r="N115" i="6"/>
  <c r="N114" i="6"/>
  <c r="N113" i="6"/>
  <c r="N112" i="6"/>
  <c r="N111" i="6"/>
  <c r="N110" i="6"/>
  <c r="I110" i="6"/>
  <c r="Y110" i="6" s="1"/>
  <c r="G110" i="6"/>
  <c r="N109" i="6"/>
  <c r="N108" i="6"/>
  <c r="N107" i="6"/>
  <c r="N106" i="6"/>
  <c r="N105" i="6"/>
  <c r="N104" i="6"/>
  <c r="N103" i="6"/>
  <c r="I103" i="6"/>
  <c r="Y103" i="6" s="1"/>
  <c r="G103" i="6"/>
  <c r="J110" i="6" l="1"/>
  <c r="O103" i="6"/>
  <c r="P103" i="6" s="1"/>
  <c r="S103" i="6" s="1"/>
  <c r="O110" i="6"/>
  <c r="P110" i="6" s="1"/>
  <c r="S110" i="6" s="1"/>
  <c r="J103" i="6"/>
  <c r="J105" i="6" s="1"/>
  <c r="Q103" i="6" l="1"/>
  <c r="R103" i="6" s="1"/>
  <c r="V103" i="6" s="1"/>
  <c r="Q110" i="6"/>
  <c r="R110" i="6" s="1"/>
  <c r="W110" i="6" s="1"/>
  <c r="Z110" i="6" s="1"/>
  <c r="Z112" i="6" s="1"/>
  <c r="T110" i="6"/>
  <c r="T103" i="6"/>
  <c r="X103" i="6"/>
  <c r="W103" i="6" l="1"/>
  <c r="Z103" i="6" s="1"/>
  <c r="Z105" i="6" s="1"/>
  <c r="J112" i="6"/>
  <c r="Y96" i="6" l="1"/>
  <c r="W96" i="6"/>
  <c r="N102" i="6"/>
  <c r="N101" i="6"/>
  <c r="N100" i="6"/>
  <c r="N99" i="6"/>
  <c r="N98" i="6"/>
  <c r="N97" i="6"/>
  <c r="N96" i="6"/>
  <c r="I96" i="6"/>
  <c r="G96" i="6"/>
  <c r="N95" i="6"/>
  <c r="N94" i="6"/>
  <c r="N93" i="6"/>
  <c r="N92" i="6"/>
  <c r="N91" i="6"/>
  <c r="N90" i="6"/>
  <c r="N89" i="6"/>
  <c r="I89" i="6"/>
  <c r="Y89" i="6" s="1"/>
  <c r="G89" i="6"/>
  <c r="J96" i="6" l="1"/>
  <c r="Z96" i="6"/>
  <c r="Z98" i="6" s="1"/>
  <c r="O89" i="6"/>
  <c r="P89" i="6" s="1"/>
  <c r="Q89" i="6" s="1"/>
  <c r="R89" i="6" s="1"/>
  <c r="W89" i="6" s="1"/>
  <c r="Z89" i="6" s="1"/>
  <c r="Z91" i="6" s="1"/>
  <c r="O96" i="6"/>
  <c r="P96" i="6" s="1"/>
  <c r="S96" i="6" s="1"/>
  <c r="J89" i="6"/>
  <c r="J91" i="6" s="1"/>
  <c r="Q96" i="6" l="1"/>
  <c r="R96" i="6" s="1"/>
  <c r="S89" i="6"/>
  <c r="T89" i="6" s="1"/>
  <c r="T96" i="6"/>
  <c r="J98" i="6" l="1"/>
  <c r="N88" i="6" l="1"/>
  <c r="N87" i="6"/>
  <c r="N86" i="6"/>
  <c r="N85" i="6"/>
  <c r="N84" i="6"/>
  <c r="N83" i="6"/>
  <c r="N82" i="6"/>
  <c r="I82" i="6"/>
  <c r="G82" i="6"/>
  <c r="N81" i="6"/>
  <c r="N80" i="6"/>
  <c r="N79" i="6"/>
  <c r="N78" i="6"/>
  <c r="N77" i="6"/>
  <c r="N76" i="6"/>
  <c r="N75" i="6"/>
  <c r="I75" i="6"/>
  <c r="Y75" i="6" s="1"/>
  <c r="G75" i="6"/>
  <c r="O82" i="6" l="1"/>
  <c r="P82" i="6" s="1"/>
  <c r="Q82" i="6" s="1"/>
  <c r="R82" i="6" s="1"/>
  <c r="O75" i="6"/>
  <c r="P75" i="6" s="1"/>
  <c r="Q75" i="6" s="1"/>
  <c r="R75" i="6" s="1"/>
  <c r="W75" i="6" s="1"/>
  <c r="Z75" i="6" s="1"/>
  <c r="J82" i="6"/>
  <c r="J84" i="6" s="1"/>
  <c r="J75" i="6"/>
  <c r="S82" i="6" l="1"/>
  <c r="T82" i="6" s="1"/>
  <c r="Y82" i="6" s="1"/>
  <c r="S75" i="6"/>
  <c r="T75" i="6" s="1"/>
  <c r="V82" i="6"/>
  <c r="W82" i="6"/>
  <c r="Z77" i="6"/>
  <c r="J77" i="6"/>
  <c r="X82" i="6" l="1"/>
  <c r="Z82" i="6"/>
  <c r="Z84" i="6" s="1"/>
  <c r="Y68" i="6"/>
  <c r="W68" i="6"/>
  <c r="N74" i="6"/>
  <c r="N73" i="6"/>
  <c r="N72" i="6"/>
  <c r="N71" i="6"/>
  <c r="N70" i="6"/>
  <c r="N69" i="6"/>
  <c r="N68" i="6"/>
  <c r="I68" i="6"/>
  <c r="Y61" i="6"/>
  <c r="W61" i="6"/>
  <c r="J68" i="6" l="1"/>
  <c r="Z61" i="6"/>
  <c r="Z63" i="6" s="1"/>
  <c r="O68" i="6"/>
  <c r="P68" i="6" s="1"/>
  <c r="Q68" i="6" s="1"/>
  <c r="R68" i="6" s="1"/>
  <c r="Z68" i="6"/>
  <c r="Z70" i="6" s="1"/>
  <c r="J70" i="6"/>
  <c r="S68" i="6" l="1"/>
  <c r="T68" i="6" s="1"/>
  <c r="W54" i="6" l="1"/>
  <c r="N67" i="6" l="1"/>
  <c r="N66" i="6"/>
  <c r="N65" i="6"/>
  <c r="N64" i="6"/>
  <c r="N63" i="6"/>
  <c r="N62" i="6"/>
  <c r="N61" i="6"/>
  <c r="I61" i="6"/>
  <c r="G61" i="6"/>
  <c r="N60" i="6"/>
  <c r="N59" i="6"/>
  <c r="N58" i="6"/>
  <c r="N57" i="6"/>
  <c r="N56" i="6"/>
  <c r="N55" i="6"/>
  <c r="N54" i="6"/>
  <c r="I54" i="6"/>
  <c r="Y54" i="6" s="1"/>
  <c r="G54" i="6"/>
  <c r="N53" i="6"/>
  <c r="N52" i="6"/>
  <c r="N51" i="6"/>
  <c r="N50" i="6"/>
  <c r="N49" i="6"/>
  <c r="N48" i="6"/>
  <c r="N47" i="6"/>
  <c r="I47" i="6"/>
  <c r="Y47" i="6" s="1"/>
  <c r="G47" i="6"/>
  <c r="N46" i="6"/>
  <c r="N45" i="6"/>
  <c r="N44" i="6"/>
  <c r="N43" i="6"/>
  <c r="N42" i="6"/>
  <c r="N41" i="6"/>
  <c r="N40" i="6"/>
  <c r="I40" i="6"/>
  <c r="G40" i="6"/>
  <c r="J54" i="6" l="1"/>
  <c r="J56" i="6" s="1"/>
  <c r="O47" i="6"/>
  <c r="P47" i="6" s="1"/>
  <c r="Q47" i="6" s="1"/>
  <c r="R47" i="6" s="1"/>
  <c r="J47" i="6"/>
  <c r="J49" i="6" s="1"/>
  <c r="O61" i="6"/>
  <c r="P61" i="6" s="1"/>
  <c r="S61" i="6" s="1"/>
  <c r="T61" i="6" s="1"/>
  <c r="O54" i="6"/>
  <c r="P54" i="6" s="1"/>
  <c r="S54" i="6" s="1"/>
  <c r="T54" i="6" s="1"/>
  <c r="O40" i="6"/>
  <c r="P40" i="6" s="1"/>
  <c r="S40" i="6" s="1"/>
  <c r="J40" i="6"/>
  <c r="J42" i="6" s="1"/>
  <c r="Z54" i="6"/>
  <c r="Z56" i="6" s="1"/>
  <c r="Y40" i="6"/>
  <c r="J63" i="6"/>
  <c r="S47" i="6" l="1"/>
  <c r="T47" i="6" s="1"/>
  <c r="Q61" i="6"/>
  <c r="R61" i="6" s="1"/>
  <c r="Q54" i="6"/>
  <c r="R54" i="6" s="1"/>
  <c r="Q40" i="6"/>
  <c r="R40" i="6" s="1"/>
  <c r="W40" i="6" s="1"/>
  <c r="Z40" i="6" s="1"/>
  <c r="Z42" i="6" s="1"/>
  <c r="X47" i="6"/>
  <c r="T40" i="6"/>
  <c r="V47" i="6"/>
  <c r="W47" i="6"/>
  <c r="Z47" i="6" s="1"/>
  <c r="Z49" i="6" s="1"/>
  <c r="W26" i="6" l="1"/>
  <c r="AD167" i="6" l="1"/>
  <c r="G33" i="6" l="1"/>
  <c r="G26" i="6"/>
  <c r="N39" i="6" l="1"/>
  <c r="N38" i="6"/>
  <c r="N37" i="6"/>
  <c r="N36" i="6"/>
  <c r="N35" i="6"/>
  <c r="N34" i="6"/>
  <c r="N33" i="6"/>
  <c r="I33" i="6"/>
  <c r="Y33" i="6" s="1"/>
  <c r="N32" i="6"/>
  <c r="N31" i="6"/>
  <c r="N30" i="6"/>
  <c r="N29" i="6"/>
  <c r="N28" i="6"/>
  <c r="N27" i="6"/>
  <c r="N26" i="6"/>
  <c r="I26" i="6"/>
  <c r="Y26" i="6" s="1"/>
  <c r="N25" i="6"/>
  <c r="N24" i="6"/>
  <c r="N23" i="6"/>
  <c r="N22" i="6"/>
  <c r="N21" i="6"/>
  <c r="N20" i="6"/>
  <c r="N19" i="6"/>
  <c r="I19" i="6"/>
  <c r="G19" i="6"/>
  <c r="N18" i="6"/>
  <c r="N17" i="6"/>
  <c r="N16" i="6"/>
  <c r="N15" i="6"/>
  <c r="N14" i="6"/>
  <c r="N13" i="6"/>
  <c r="N12" i="6"/>
  <c r="I12" i="6"/>
  <c r="G12" i="6"/>
  <c r="O12" i="6" l="1"/>
  <c r="P12" i="6" s="1"/>
  <c r="S12" i="6" s="1"/>
  <c r="J19" i="6"/>
  <c r="J21" i="6" s="1"/>
  <c r="J33" i="6"/>
  <c r="J35" i="6" s="1"/>
  <c r="J12" i="6"/>
  <c r="J14" i="6" s="1"/>
  <c r="Z26" i="6"/>
  <c r="Z28" i="6" s="1"/>
  <c r="J26" i="6"/>
  <c r="J28" i="6" s="1"/>
  <c r="O26" i="6"/>
  <c r="P26" i="6" s="1"/>
  <c r="Q26" i="6" s="1"/>
  <c r="O19" i="6"/>
  <c r="P19" i="6" s="1"/>
  <c r="O33" i="6"/>
  <c r="P33" i="6" s="1"/>
  <c r="Q33" i="6" s="1"/>
  <c r="Y19" i="6"/>
  <c r="Q12" i="6" l="1"/>
  <c r="R33" i="6"/>
  <c r="R26" i="6"/>
  <c r="S19" i="6"/>
  <c r="T19" i="6" s="1"/>
  <c r="Q19" i="6"/>
  <c r="R19" i="6" s="1"/>
  <c r="W19" i="6" s="1"/>
  <c r="T12" i="6"/>
  <c r="Y12" i="6" s="1"/>
  <c r="S33" i="6"/>
  <c r="S26" i="6"/>
  <c r="T26" i="6" s="1"/>
  <c r="X12" i="6"/>
  <c r="Z19" i="6" l="1"/>
  <c r="Z21" i="6" s="1"/>
  <c r="R12" i="6"/>
  <c r="W12" i="6" s="1"/>
  <c r="Z12" i="6" s="1"/>
  <c r="Z14" i="6" s="1"/>
  <c r="W33" i="6"/>
  <c r="Z33" i="6" s="1"/>
  <c r="Z35" i="6" s="1"/>
  <c r="T33" i="6"/>
  <c r="V12" i="6" l="1"/>
</calcChain>
</file>

<file path=xl/sharedStrings.xml><?xml version="1.0" encoding="utf-8"?>
<sst xmlns="http://schemas.openxmlformats.org/spreadsheetml/2006/main" count="893" uniqueCount="365">
  <si>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</si>
  <si>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</si>
  <si>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</si>
  <si>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</si>
  <si>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</si>
  <si>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</si>
  <si>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</si>
  <si>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</si>
  <si>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</si>
  <si>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</si>
  <si>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</si>
  <si>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</si>
  <si>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</si>
  <si>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</si>
  <si>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</si>
  <si>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</si>
  <si>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</si>
  <si>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</si>
  <si>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</si>
  <si>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</si>
  <si>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</si>
  <si>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</si>
  <si>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SÍ/NO</t>
  </si>
  <si>
    <t>EVALUACIÓN DEL RIESGO</t>
  </si>
  <si>
    <t>INSTRUCCIONES DE DILIGENCIAMIENTO</t>
  </si>
  <si>
    <t>CONTROL</t>
  </si>
  <si>
    <t>ELABORÓ</t>
  </si>
  <si>
    <t>FECHA</t>
  </si>
  <si>
    <t>NOMBRE:</t>
  </si>
  <si>
    <t>CARGO:</t>
  </si>
  <si>
    <t>CONTROL DE CAMBIOS</t>
  </si>
  <si>
    <t>¿En el tiempo que lleva la herramienta ha demostrado ser efectiva?</t>
  </si>
  <si>
    <t>¿La frecuencia de ejecución del control y seguimiento es adecuada?</t>
  </si>
  <si>
    <t>REVISION Y APROBACIÓN</t>
  </si>
  <si>
    <t>MONITOREO Y REVISIÓN</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</si>
  <si>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</si>
  <si>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</si>
  <si>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</si>
  <si>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</si>
  <si>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</si>
  <si>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</si>
  <si>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</si>
  <si>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</si>
  <si>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</si>
  <si>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</si>
  <si>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</si>
  <si>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</si>
  <si>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</si>
  <si>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t>CONTROLES</t>
  </si>
  <si>
    <t>FECHA  (DIA/MES/AÑO)</t>
  </si>
  <si>
    <t>Se establecen siete preguntas con el fin de determinar que controles se aplican a cada uno de los procesos que sean analizados. A continuación se establece una casilla con las opciones de respuesta SI/NO que se debe responder para cada una de las siete preguntas relacionadas.</t>
  </si>
  <si>
    <t xml:space="preserve">CONTROL </t>
  </si>
  <si>
    <t>PROCESO/
OBJETIVO</t>
  </si>
  <si>
    <t>ÁREA*</t>
  </si>
  <si>
    <t>ACCIONES DE CONTINGENCIA</t>
  </si>
  <si>
    <t>* El campo "Área" solo aplica al interior del IDIPRON para entender el objetivo del área donde se genera el riesgo y el alcance del mismo</t>
  </si>
  <si>
    <t>DD/MM/AAAA</t>
  </si>
  <si>
    <t>APROBACIÓN LÍDER DEL PROCESO</t>
  </si>
  <si>
    <t>FECHA DE ACTUALIZACIÓN:</t>
  </si>
  <si>
    <t>P</t>
  </si>
  <si>
    <t>I</t>
  </si>
  <si>
    <t>R</t>
  </si>
  <si>
    <t>RI</t>
  </si>
  <si>
    <t>RRI</t>
  </si>
  <si>
    <t>RP</t>
  </si>
  <si>
    <t>RC</t>
  </si>
  <si>
    <t>RRC</t>
  </si>
  <si>
    <t>REVISÓ</t>
  </si>
  <si>
    <t>FORMULACIÓN</t>
  </si>
  <si>
    <t>SEGUIMIENTO 1</t>
  </si>
  <si>
    <t>SEGUIMIENTO 2</t>
  </si>
  <si>
    <t>SEGUIMIENTO 3</t>
  </si>
  <si>
    <r>
      <t xml:space="preserve">ACCIÓN: </t>
    </r>
    <r>
      <rPr>
        <sz val="11"/>
        <color theme="1"/>
        <rFont val="Calibri"/>
        <family val="2"/>
        <scheme val="minor"/>
      </rPr>
      <t>(Marcar con "X")</t>
    </r>
  </si>
  <si>
    <t>ANÁLISIS DEL RIESGO</t>
  </si>
  <si>
    <t>IMPACTO
Aplicar Encuesta</t>
  </si>
  <si>
    <t>ACCIÓN(ES)</t>
  </si>
  <si>
    <t>Se deben relacionar los nombres y los cargos de las personas que intervienen en el proceso de la construcción y seguimiento de los Mapas de Riesgos, es decir, del área quien los elabora, quien lo revisa,  del lider del proceso y la persona que realiza el acompañamiento bien sea de la oficina Asesora de Planeación o de la oficina de Control Interno.</t>
  </si>
  <si>
    <t xml:space="preserve">DESCRIPCIÓN DE CAMBIOS </t>
  </si>
  <si>
    <t>se deben definir los elementos con lo cuales se medirá el avance de la ejecución.</t>
  </si>
  <si>
    <t>Nombrar el cargo de la persona que lideró el avance de la acción.</t>
  </si>
  <si>
    <t>Se deben nombrar las acciones que se realizán para avanzar en el fortalecimiento de los controles, es decir, reunión con el areá…, avance en el documento…, oficialización del procedimiento… (dependiendo de las acciones asociadas al control que se hayan determinado)</t>
  </si>
  <si>
    <t xml:space="preserve">Se debe registrar las fechas en las que se realizan las acciones de seguimiento. </t>
  </si>
  <si>
    <t xml:space="preserve">FECHA  </t>
  </si>
  <si>
    <t>MONITOREO Y REVISIÓN
(SEGUIMIENTO)</t>
  </si>
  <si>
    <t>Se deben registrar las evidencias de las acciones ejecutadas, es decir actas, avances en los documentos, entre otros que se consideren para este fin.</t>
  </si>
  <si>
    <t>Se deben identificar las acciones que se llevarán a cabo para llevar los riesgos identificados a ZONA DE RIESGO BAJA. Estas acciones son tendientes a crear o fortalecer los controles existentes. Se sugiere revisar las 7 preguntas referentes a los controles como guia para identificar falencias en los intrumentos, frecuencias entre otras.</t>
  </si>
  <si>
    <t xml:space="preserve">Se debe definir el periodo de tiempo en el cual se van a implementar las acciones que se llevarán a cabo para controlar y llevar a ZONA DE RIESGO BAJA los riesgos identificados. </t>
  </si>
  <si>
    <t xml:space="preserve">ACCIONES ASOCIADAS AL CONTROL
</t>
  </si>
  <si>
    <t>Relacionar las acciones estratégicas y operativas que ayudarán a controlar el impacto del riesgo en caso de su materilización. Esto puede suceder  en el caso de que los controles establecidos fallen y se deba actuar de manera urgente con el fin de evitar situaciones de emergencia y a minimizar sus consecuencias negativas.</t>
  </si>
  <si>
    <r>
      <t xml:space="preserve">¿El control previene la materialización del riesgo (afecta probabilidad)
¿El control permite enfrentar la situación en caso de materialización (afecta impacto)?
Se debe definir después de hacer análisis del proceso y sus controles si la existencia o falta de los mismos puede afectar la probabilidad o el impacto. En esta celda solo se debe seleccionar en la lista desplegable Impacto o Probabilidad, el instrumento está formulado para calcular autimanticamente la zona de </t>
    </r>
    <r>
      <rPr>
        <b/>
        <sz val="12"/>
        <color theme="1"/>
        <rFont val="Times New Roman"/>
        <family val="1"/>
      </rPr>
      <t>riesgo residual</t>
    </r>
    <r>
      <rPr>
        <sz val="12"/>
        <color theme="1"/>
        <rFont val="Times New Roman"/>
        <family val="1"/>
      </rPr>
      <t xml:space="preserve"> en la que se clasifica el riesgo y que es con la que hay que definir que acciones se deben implementar para llevar los riesgos identificados  a ZONA DE RIESGO BAJO, zona de riesgo que nos indica que en caso de que el riesgo se materilice el instituto es capaz de asumir el impacto ya que su incidencia será minima.</t>
    </r>
  </si>
  <si>
    <r>
      <t>CONTROLES</t>
    </r>
    <r>
      <rPr>
        <sz val="11"/>
        <color theme="1"/>
        <rFont val="Times New Roman"/>
        <family val="1"/>
      </rPr>
      <t xml:space="preserve"> 
(Preguntas de la existencia de controles)</t>
    </r>
  </si>
  <si>
    <t xml:space="preserve">Redactar de forma clara y consisa la forma en la que se ejerce el control en el proceso, para esto relacionar los instrumentos existentes (Manuales, formatos, procedimientos, intructivos), los cargos de las personas que relizan el control, los aplicativos si se cuenta con ellos, entre otros dependiendo de cada caso en particular. </t>
  </si>
  <si>
    <t>El instrumento está formulado para realizar el cruce entre los valores de las variables de Probabilidad e Impacto. Esta zona se llama zona de Riesgo Inherente y arroja en su calculo una zona de riesgo que es la que hay que trabajar con el fin de bajarla.  Esta información se diligencia de manera automática usando los valores que se ingresen en los campos Probabilidad e Impacto, campos previamente diligenciados.</t>
  </si>
  <si>
    <t xml:space="preserve">Es la oportunidad de ocurrencia de un evento de riesgo. Se mide según la frecuencia (número de veces en que se ha presentado el riesgo en un período determinado) o por la factibilidad (factores internos o externos que pueden determinar que el riesgo se presente). Se hace necesario el análisis de diferente fuentes como registros historicos, Informes, PQRS, hallazgos de los entes de control, memoria institucional de los funcionarios.
</t>
  </si>
  <si>
    <r>
      <t xml:space="preserve">ZONA DE RIESGO INHERENTE
</t>
    </r>
    <r>
      <rPr>
        <sz val="11"/>
        <color theme="1"/>
        <rFont val="Times New Roman"/>
        <family val="1"/>
      </rPr>
      <t>Hace referencia al riesgo antes de analizar los controles que se tengan para que el mismo no se materialice</t>
    </r>
    <r>
      <rPr>
        <b/>
        <sz val="11"/>
        <color theme="1"/>
        <rFont val="Times New Roman"/>
        <family val="1"/>
      </rPr>
      <t>.</t>
    </r>
  </si>
  <si>
    <t>Constituyen los efectos de la ocurrencia del riesgo sobre los objetivos de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entre otros.</t>
  </si>
  <si>
    <r>
      <t xml:space="preserve">Los riesgos son futuros eventos inciertos, los cuales pueden influir en el cumplimiento de los objetivos de las organizaciones, incluyendo sus objetivos estratégicos, operacionales, financieros y de cumplimiento.
Se realiza determinando las causas, fuentes del riesgo y los eventos con base en el análisis de contexto para la entidad y del proceso, que pueden afectar el logro de los objetivos. El cual estará asociado a aquellos eventos o situaciones que pueden entorpecer el normal desarrollo de los objetivos del proceso, es necesario referirse a sus características o las formas en que se observa o manifiesta. En este caso es posible hacer una corta descripción del riesgo dentro de la identificación.
</t>
    </r>
    <r>
      <rPr>
        <b/>
        <sz val="12"/>
        <color theme="1"/>
        <rFont val="Times New Roman"/>
        <family val="1"/>
      </rPr>
      <t>COMO HERRAMIENTA BÁSICA PARA EL ANÁLISIS DEL CONTEXTO DEL PROCESO SE SUGIERE UTILIZAR LAS CARACTERIZACIONES DE LOS MISMOS, DONDE ES POSIBLE CONTAR CON ESTE PANORAMA. SI ESTOS DOCUMENTOS ESTÁN DESACTUALIZADOS O NO SE HAN ELABORADO, ES IMPORTANTE ACTUALIZARLOS O ELABORARLOS ANTES DE CONTINUAR CON LA METODOLOGÍA DE ADMINISTRACIÓN DEL RIESGO.</t>
    </r>
  </si>
  <si>
    <t xml:space="preserve">Posibilidad de que por acción u omisión, se use el poder para poder desviar la gestión de lo público hacia un beneficio privado.
Es necesario que en la descripción del riesgo concurran los componentes de su definición: acción u omisión + uso del poder + desviación de la gestión de lo público + el beneficio privado.
Con el fin de facilitar la identificación de riesgos de corrupción y de evitar que se presenten confusiones entre un riesgo de gestión y uno de corrupción, se sugiere la utilización de la Matriz de
definición de riesgo de corrupción, que incorpora cada uno de los componentes de su definición.
Si en la descripción del riesgo, las casillas son contestadas todas afirmativamente, se trata de un riesgo de corrupción.
</t>
  </si>
  <si>
    <t xml:space="preserve">DEFINICIÓN RIESGO DE CORRUPCIÓN </t>
  </si>
  <si>
    <t xml:space="preserve">Son los medios, las circunstancias y agentes generadores de riesgo, entendidos todos los sujetos u objetos que tienen la capacidad de originar un riesgo. Este campo debe ser diligenciado describiendo brevemente la causa del riesgo identificado.
</t>
  </si>
  <si>
    <r>
      <t xml:space="preserve">Registrar el nombre del proceso para el cual que aplica el Mapa de Riesgos de Gestión. En IDIPRON hay procesos que estan compuestos por áreas, para estos casos en la primera casilla (PROCESO / OBJETIVO) se debe diligenciar el proceso macro junto con el objetivo del proceso y a seguir en la segunda casilla (ÁREA*/ OBJETIVO) junto con su objetivo.
</t>
    </r>
    <r>
      <rPr>
        <b/>
        <sz val="12"/>
        <color theme="1"/>
        <rFont val="Times New Roman"/>
        <family val="1"/>
      </rPr>
      <t xml:space="preserve">Ejemplo. </t>
    </r>
    <r>
      <rPr>
        <sz val="12"/>
        <color theme="1"/>
        <rFont val="Times New Roman"/>
        <family val="1"/>
      </rPr>
      <t xml:space="preserve">
-Gestión financiera (Proceso) esta compuesto por (Áreas)Tesoreria, Contabilidad y Presupuesto. 
-Modelo Pegagógico SE3: Esta compuesto por las Áreas de Derecho: Salud, Sociolegal, Sicosocial y Espiritulidad, Educación, Emprender. 
Estos Objetivos se pueden encontrar en el documento llamado Caracterización o en su defecto en el documento de la Plataforma Estrategica.
</t>
    </r>
  </si>
  <si>
    <t>PROCESO/OBJETIVO
ÁREA*/ OBJETIVO</t>
  </si>
  <si>
    <t>Se debe marcar con X únicamente una acción que sea la que la que corresponde, es decir, si es Formulación, o seguimiento. Esto determina a quien se le envia el formato, para aprobación, consolidación y publicación, ya que la formulación corresponde a la oficina Asesora de Planeación y debe ser enviado desde el correo del lider del área a el correo planeacion@idipron.gov.co y los seguimientos corresponden a la oficina de Control Interno, que debe ser dirigido de igual forma al correo controlinterno@idipron.gov.co.</t>
  </si>
  <si>
    <t>ACCIÓN:</t>
  </si>
  <si>
    <t xml:space="preserve">Registrar la fecha en la que le documento es aprobado por el líder del área. </t>
  </si>
  <si>
    <t xml:space="preserve">Para el diligenciamiento de este instrumento tenga en cuenta:
La formulación se realiza 1 vez al año con el apoyo de la Oficina Asesora de Planeación 
Los seguimientos (A ser públicados con corte a las fechas 30 de abril, 31 de agosto y 31 de diciembre de cada año) será efectuado por la Oficina de Control Interno. </t>
  </si>
  <si>
    <t>OFICIALIZACIÓN</t>
  </si>
  <si>
    <t>FORMATO PARA DETERMINAR EL IMPACTO</t>
  </si>
  <si>
    <t xml:space="preserve">Nº </t>
  </si>
  <si>
    <t xml:space="preserve">PREGUNTA </t>
  </si>
  <si>
    <t>SI EL RIESGO DE CORRUPCIÓN SE MATERIALIZA PODRÍA...</t>
  </si>
  <si>
    <t>RESPUESTA</t>
  </si>
  <si>
    <t>SI</t>
  </si>
  <si>
    <t>¿Afectar al grupo de funcionarios del proceso?</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</si>
  <si>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</si>
  <si>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</si>
  <si>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</si>
  <si>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</si>
  <si>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</si>
  <si>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</si>
  <si>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</si>
  <si>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</si>
  <si>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</si>
  <si>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</si>
  <si>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</si>
  <si>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</si>
  <si>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</si>
  <si>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</si>
  <si>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</si>
  <si>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</si>
  <si>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</si>
  <si>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 PREGUNTAS AFIRMATIVAS:                      
TOTAL PREGUNTAS NEGATIVAS:</t>
  </si>
  <si>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DIECIOCHO</t>
    </r>
    <r>
      <rPr>
        <sz val="11"/>
        <color theme="1"/>
        <rFont val="Times New Roman"/>
        <family val="1"/>
      </rPr>
      <t xml:space="preserve"> preguntas genera un impacto </t>
    </r>
    <r>
      <rPr>
        <b/>
        <sz val="11"/>
        <color theme="1"/>
        <rFont val="Times New Roman"/>
        <family val="1"/>
      </rPr>
      <t>CATASTRÓFICO.</t>
    </r>
  </si>
  <si>
    <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</si>
  <si>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</si>
  <si>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t xml:space="preserve"> Son las consecuencias o efectos que puede generar la materialización del riesgo en la entidad. 
Para determinar el impacto se adjunta la siguiente encuesta que ayudará para una correcta determinación de esta variable (Se tres formatos de encuenta, dejela como parte de las evidencias del mapa).
Despues de determinar el número de respuestas afirmativas y cruzarlo con la tabla de calificación del riesgo de Impacto se debe seleccionar la opción.
</t>
  </si>
  <si>
    <t>En esta celda se debe relacionar los cambios en la información del Mapa de Riesgos. Deben estar incluidas la fecha de la formulación y las fechas de los seguimientos. Adicionalmente si se presentan cambios en la formulación tambien deben estar relacionadas en este campo.</t>
  </si>
  <si>
    <t xml:space="preserve">Para la oficialización de la formulación del Mapa de Riesgos de Corrupción es necesario que posterior a la aprobación por parte del líder del proceso se envié a traves de su correo oficial, o de un correo aprobado por el lider del proceso al correo planeacion@idipron.gov.co junto con el respectivo memorando sin firmar (para evitar impresión del documento). 
Para los seguimientos se deben adjuntar al correo de Control Interno las evidencias pertinentes a los avances que para el periodo se halla realizado a traves de su correo oficial, o de un correo aprobado por el lider del proceso al correo controlinterno@idipron.gov.co junto con el respectivo memorando sin firmar (para evitar impresión del documento). </t>
  </si>
  <si>
    <t>X</t>
  </si>
  <si>
    <t>x</t>
  </si>
  <si>
    <t>TOTAL PREGUNTAS AFIRMATIVAS:     8                 
TOTAL PREGUNTAS NEGATIVAS: 8</t>
  </si>
  <si>
    <t>1. Falta de seguimiento en la planeación y ejecución de las actividades donde se usan los recursos solicitados para el cumplimiento de las metas</t>
  </si>
  <si>
    <t>Apropiarse de recursos fisicos destinados para las metas del Área en beneficio de terceros</t>
  </si>
  <si>
    <r>
      <t xml:space="preserve">1. Gasto presupuestal innecesario
2. No se realiza la adecuada atención al beneficiario conforme la misionalidad del instituto y los objetivos del área
</t>
    </r>
    <r>
      <rPr>
        <sz val="11"/>
        <rFont val="Times New Roman"/>
        <family val="1"/>
      </rPr>
      <t>3. Investigaciones y hallazgos fiscales en contra del IDIPRON o funcionarios</t>
    </r>
  </si>
  <si>
    <t>1. Prevalecen intereses personales sobre los institucionales.
2. Falta de principios y ética profesional de los funcionarios y/o contratistas de la entidad
3. No hay un adecuado seguimiento frente a las acciones realizadas por el funcionario, contratista y/o voluntario donde se logre identificar si se está realizando conforme el procedimiento.</t>
  </si>
  <si>
    <t>El voluntario asignado al area de espiritualidad busque algun beneficio económico por las diferentes actividades y procesos que se realizan en el Área</t>
  </si>
  <si>
    <t xml:space="preserve">1. Sanciones por parte  de los diferentes organismos de control 
2. Investigaciones disciplinarias, penales y fiscales tanto para el funcionario como para el instituto
3. Afectación en la imagen y credibilidad de la institución
</t>
  </si>
  <si>
    <r>
      <t xml:space="preserve">
1</t>
    </r>
    <r>
      <rPr>
        <sz val="11"/>
        <rFont val="Times New Roman"/>
        <family val="1"/>
      </rPr>
      <t>. Falta de un seguimiento permanente de la documentación fisica y digital del area.</t>
    </r>
  </si>
  <si>
    <t xml:space="preserve">Manipular o alterar la información para beneficio propio o de terceros </t>
  </si>
  <si>
    <t xml:space="preserve">1. Incumplimiento a las funciones contractuales 
2. Crear información inadecuada para la entrega de informes y resultados del instituto              3, Impactar negativamente el cumpimiento de la meta estrategica. 
</t>
  </si>
  <si>
    <t>1. Se realiza un adecuado seguimiento a las diferentes solicitudes de las necesidades requeridas en las diferentes actividades.
2.  formulacion semestral del plan de necesidades del area.</t>
  </si>
  <si>
    <t xml:space="preserve">1. Informar de manera inmediata a la Subdirección de Métodos Operativa sobre la solicitud realizada por otras areas  frente a recursos innecesarios asignados al area de espiritualidad. 
2. Devolver al almacen los recursos innecesarios en un tiempo oportuno. </t>
  </si>
  <si>
    <t>Primer semestre de 2018</t>
  </si>
  <si>
    <t xml:space="preserve">1. Sensibilizar a los funcionarios o contratistas sobre la importancia de realizar una adecuada planeación y solicitud de necesidades.
2. Construcción de un formato digital que permita llevarun control frente a la solicitud del área para poder hacer la adecuada verificación.                                                                             3, La solicitudesde insumos  las realiza unicamente el responsable del area y en su ausencia el encargado. .             </t>
  </si>
  <si>
    <t xml:space="preserve">*Actas de encuentro y capacitación con los funcionarios o contratistas
*listados de asistencia de las reuniones.
*Formato digital de solicitud de necesidades.
</t>
  </si>
  <si>
    <t>Coordinadora del area</t>
  </si>
  <si>
    <t>N° de Funcionarios y contratistas asignados al area/ N° funcionarios y contratistas participantes de la jornadas de sensibilizacion</t>
  </si>
  <si>
    <t xml:space="preserve">1. Informar de manera inmediata a la Subdirección operativa de la situación.
2. Entregar las evidencias y soportes que demuestren la accion corrupta
</t>
  </si>
  <si>
    <t xml:space="preserve">1. Sensibilizar y capacitar al voluntario sobre la misionalidad del instituto y las diferentes sanciones que pueden competer frente a las acciones inadecuadas por parte de los mismos.
2. Realizar el procedimiento de evaluación y seguimiento a los voluntarios
</t>
  </si>
  <si>
    <t xml:space="preserve">*Actas de reunión y/o capacitación con funcionarios, contratistas y voluntarios
*Listados de asistencia de los encuentros y/o capacitaciones.
*Formulario de evaluación del desempeño del voluntario enfocado hacia el NNAJ y responsable de unidad.
</t>
  </si>
  <si>
    <r>
      <t>1. Se brinda claridad a los jóvenes sobre los servicios que reciben del instituto, los cuales son gratuitos
2. Se establece un acompañamiento constante al voluntario por parte de un funcionario o contratista que asegure el proceso realizado esta conforme a lo establecido por el instituto
3. Se realiza seguimiento a las actividades realizadas por parte de los funcionarios, contratistas y voluntarios
4. Se realiza una evaluación periódica del voluntario tanto por el responsable de unidad como por los NNAJ.
5. Seguir los procedimientos de las líneas de acción del área para establecer los pasos y controles a implementar en cada actividad</t>
    </r>
    <r>
      <rPr>
        <sz val="11"/>
        <color rgb="FF7030A0"/>
        <rFont val="Times New Roman"/>
        <family val="1"/>
      </rPr>
      <t xml:space="preserve">
</t>
    </r>
    <r>
      <rPr>
        <sz val="11"/>
        <rFont val="Times New Roman"/>
        <family val="1"/>
      </rPr>
      <t xml:space="preserve">
</t>
    </r>
  </si>
  <si>
    <t>1. Se socializa sobre el buen manejo y diligenciamiento de los formatos requeridos para las evidencias de las funciones y actividades realizadas.
2. Se tiene fijada la cláusula contractual sobre la debida custodia y manejo de la información.
3. Se consolidan informes del Área y se evalua el alcance y los resultados de los mismos por parte de la responsable del Área</t>
  </si>
  <si>
    <t>1. Informar de manera inmediata al supervisor del contrato del funcionario o contratista
2. Entregar las evidencias y soportes que demuestren la accioon corrupcion</t>
  </si>
  <si>
    <t xml:space="preserve">1. Realizar seguimiento mensual a la documentación  requerida  y entregada por los funcionarios del area 
2. Realizar una adecuada supervisión a las evidencias y documentos presentados por el funcionario o contratista
3. Realizar reuniones trimestrales con el grupo de trabajo para recordar la importancia del buen uso de la información 
</t>
  </si>
  <si>
    <t xml:space="preserve">*Actas de encuentro y capacitación con los funcionarios o contratistas
*Listados de asistencia de las reuniones.
*Realizar una buena verificación y supervisión a la información y documentación suministrada en los informes generados por el contratista o funcionario. 
</t>
  </si>
  <si>
    <t>Espiritualidad</t>
  </si>
  <si>
    <r>
      <t>1. Acceso a la  información que contiene el sistema de informacion del instituto (SIMI) por parte de los servidores del Área.
2. Debilidad en el monitoreo y acceso</t>
    </r>
    <r>
      <rPr>
        <sz val="12"/>
        <color rgb="FF0070C0"/>
        <rFont val="Calibri"/>
        <family val="2"/>
        <scheme val="minor"/>
      </rPr>
      <t xml:space="preserve"> </t>
    </r>
    <r>
      <rPr>
        <sz val="12"/>
        <color theme="1"/>
        <rFont val="Calibri"/>
        <family val="2"/>
        <scheme val="minor"/>
      </rPr>
      <t>de la información SIMI que manejan los servidores del Área.</t>
    </r>
  </si>
  <si>
    <t xml:space="preserve">Entregar información confidencial de los NNAJ a grupos con intereses políticos </t>
  </si>
  <si>
    <t>1. Perdida de la confianza del NNAJ en el  Instituto.
2. Dejar en riesgo la integridad del NNAJ.
3. Uso inadeacuado de la información en contra de la gestión del Instituto</t>
  </si>
  <si>
    <t xml:space="preserve">1. Se cuenta con controles y registros  de acceso al sistema de Información Misional. 
2.  Se lleva control de los registros  de la remisión y entrega de las historias sociales.
3.  Se cuenta con la clausula de confidencialidad de los contratistas que atienden a la población de NNAJ.
4 . Se cuenta con el MANUAL POLITICA DE TRATAMIENTO DE DATOS FINAL A-TIC-MA-002 </t>
  </si>
  <si>
    <t>Se realiza capacitación a  la totalidad de servidores de area de sociolegal con el tema "Trazabilidad de la información misional desde el SIMI y otros controles; y consecuencias legales y profesional al incumplimiento de la clausula de confidencialidad de la información"</t>
  </si>
  <si>
    <t>Área Socio legal y Justicia Restaurativa</t>
  </si>
  <si>
    <r>
      <t>*Omitir o registrar de manera incorrecta datos personales de lo</t>
    </r>
    <r>
      <rPr>
        <sz val="11"/>
        <rFont val="Calibri"/>
        <family val="2"/>
        <scheme val="minor"/>
      </rPr>
      <t>s NNAJ o padres de familia, acudiente y/o representante legal</t>
    </r>
    <r>
      <rPr>
        <sz val="11"/>
        <color theme="1"/>
        <rFont val="Calibri"/>
        <family val="2"/>
        <scheme val="minor"/>
      </rPr>
      <t xml:space="preserve">
</t>
    </r>
    <r>
      <rPr>
        <sz val="11"/>
        <color rgb="FFFF0000"/>
        <rFont val="Calibri"/>
        <family val="2"/>
        <scheme val="minor"/>
      </rPr>
      <t xml:space="preserve"> </t>
    </r>
    <r>
      <rPr>
        <sz val="11"/>
        <color theme="1"/>
        <rFont val="Calibri"/>
        <family val="2"/>
        <scheme val="minor"/>
      </rPr>
      <t xml:space="preserve">
</t>
    </r>
    <r>
      <rPr>
        <sz val="11"/>
        <rFont val="Calibri"/>
        <family val="2"/>
        <scheme val="minor"/>
      </rPr>
      <t xml:space="preserve">
*Recepción</t>
    </r>
    <r>
      <rPr>
        <sz val="11"/>
        <color theme="1"/>
        <rFont val="Calibri"/>
        <family val="2"/>
        <scheme val="minor"/>
      </rPr>
      <t xml:space="preserve"> de documentos adulterados.
*No validar la veracidad de los documentos entregados por los Jóvenes o acudientes de los NNA</t>
    </r>
  </si>
  <si>
    <r>
      <t>*Prestar servicio a NNAJ que no cumple las características o criter</t>
    </r>
    <r>
      <rPr>
        <sz val="11"/>
        <rFont val="Calibri"/>
        <family val="2"/>
        <scheme val="minor"/>
      </rPr>
      <t xml:space="preserve">ios establecidos por la institución.  </t>
    </r>
  </si>
  <si>
    <t>*Disminuir la capacidad 
de atención para la 
población que lo 
requiere.            
                                             *Exposición de NNAJ 
a problemáticas que 
afecten su desarrollo a nivel individual, familiar y social.</t>
  </si>
  <si>
    <t xml:space="preserve">*Tramite de cupos para beneficio personal tanto de funcionarios como actores externos. 
</t>
  </si>
  <si>
    <t xml:space="preserve"> *Aceptar y/o permitir tráfico de influencias en la provisión de cupos, con el propósito de obtener un beneficio propio o de un tercero.</t>
  </si>
  <si>
    <t xml:space="preserve">
*Afectación negativa de la Imagen y credibilidad de la institución. 
*Uso inadecuado de recursos en población que no lo requiere.
*Sanciones y amonestaciones a  funcionario(a) (s) y/o contratista(s). 
</t>
  </si>
  <si>
    <t>SICOSOCIAL:
Atender la configuración de la subjetividad de los NNAJ, es decir, la forma como ellos se comprenden a sí mismos en sus familias y en la sociedad concreta que en muchos casos los han abandonado, maltratado, abusado, comercializado, explotado, etc., es otra de las tareas en la que se empeña el IDIPRON. Es por esto que adelanta acciones que tienen que ver con el acompañamiento de los procesos psicológicos de los NNAJ, las relaciones afectivas con sus familias y la sociedad, y el acompañamiento a las historias de vida.</t>
  </si>
  <si>
    <t xml:space="preserve">*Se realiza contacto inicial con los NNAJ y/o sus familias  con el fin de orientar y atender a nivel territorial, en las UPI y/u oficinas de IDIPRON, se evalúa si tiene factores de riesgo de habitabilidad calle, de ser así se procede a desarrollar el diligenciamiento de ficha de ingreso en físico y creación en el Sistema Misional (SIMI), adicionalmente el profesional  recepciona la documentación requerida del Check List la cual se anexa a la ficha de ingreso.
*El equipo psicosocial de territorio realiza consulta social en domicilio para obtener caracterización de las familias y desarrollar acciones de atención.
*Se desarrollan jornadas de inducción y re inducción por parte del Área Sicosocial sobre: 
Criterios de ingreso 
M-ANJ-DI-001
Ficha de ingreso 
M-ANJ-FT-014
Valoración psicosocial 
M- MMS-FT-001
Consulta en domicilio 
M-MMS-FT-002                                                  
 *Se ejecuta comité interdisciplinar de ingresos a internado de manera mensual donde se evalúa la pertinencia del ingreso
 .                        </t>
  </si>
  <si>
    <t xml:space="preserve">*Se realiza contacto inicial con los NNAJ y/o sus familias, con el fin de orientar y atender a nivel territorial, en las UPI y/u oficinas de IDIPRON. Posteriormente se evalúa si tiene factores de riesgo de habitabilidad en calle, de ser así, se procede a desarrollar el diligenciamiento de ficha de ingreso en físico y creación en el Sistema Misional (SIMI), adicionalmente el profesional  recepciona la documentación requerida del Check List para anexarla a la ficha de ingreso.
*El equipo sicosocial de territorio realiza consulta social en domicilio para obtener caracterización de las familias y desarrollar acciones de atención.
*Se desarrollan jornadas de inducción y re inducción por parte del Área Sicosocial sobre: 
Criterios de ingreso 
M-ANJ-DI-001
Ficha de ingreso 
M-ANJ-FT-014
Valoración psicosocial 
M- MMS-FT-001
Consulta en domicilio 
M-MMS-FT-002                                                  
 *Se ejecuta comité interdisciplinar de ingresos a internado de manera mensual donde se evalúa la pertinencia del ingreso
 .                                    </t>
  </si>
  <si>
    <t xml:space="preserve">*Verificación del perfil del NNAJ para determinar la activación de ruta a realizar.
* Egreso del NNAJ.
* Informar a  la subdirección de metodos y desde alli la remisión a  Control Interno y Disciplinario el caso de el/la funcionario(a)(s) y/o contratista(s) que  tramiten cupos para beneficio personal.
</t>
  </si>
  <si>
    <t xml:space="preserve">* Ajuste de la ficha de ingreso para determinar la pertinencia del ingreso del NNAJ.
* Ajuste a los procedimientos de ingreso.
*  
* Participación en la formulación comités misionales-Subdirección de métodos y (SE3) para el estudio de casos de NNAJ.
</t>
  </si>
  <si>
    <t xml:space="preserve">* Nueva versión de la ficha de ingreso.
* Documento de Comités Misionales.
* Ajustes a procedimiento de ingreso.
</t>
  </si>
  <si>
    <t xml:space="preserve">Se procede a realizar acompañamiento y/o activación de redes intrainstitucionales con las Áreas de derecho de IDIPRON (SE3) y redes interinstitucionales con entidades estatales y/o ONG. </t>
  </si>
  <si>
    <t xml:space="preserve">* Elaboración de una lista de documentos mínimos de ingreso para NNAJ.
* Diseño de ruta para verificar la veracidad de los documentos de identificación aportados por los NNAJ  y acudiente o representante legal.
*Elaboración instructivo denominado Atención Prioritaria.  
* Participación en la formulación comités misionales-Subdirección de métodos y (SE3) para el estudio de casos de NNAJ.
                                                                                                                                                        *Planteamiento de  frecuencia semestral para el desarrollo de jornadas de re inducción a los profesionales del Área y auxiliares administrativos.
</t>
  </si>
  <si>
    <t xml:space="preserve">Formato de lista de documentos mínimos de ingreso para NNAJ.
Ruta de verificación de información documental. 
* Ficha de ingreso M-ANJ-FT-014
* Valoración psicosocial M- MMS-FT-001
* Consulta en domicilio M-MMS-FT-002   
                                             </t>
  </si>
  <si>
    <t>Área Sicosocial
Articulación otras áreas.</t>
  </si>
  <si>
    <t>MODELO PEDAGÓGICO
Idear modelos de formación que permitan educar y desarrollar competencias laborales y ciudadanas a los NNAJ, en el territorio, unidades y todo espacio determinado al alcance del instituto para el 2019</t>
  </si>
  <si>
    <t>Posible influencia en la distribución de los insumos y/o elementos  o uso indebido de los insumos dados por el área de salud para beneficio de los NNAJ y administrados por profesionales o personal  a cargo los mismos.</t>
  </si>
  <si>
    <t>Uso a beneficio propio o a terceros no beneficiarios de la institución de los insumos suministrados por el área de salud.</t>
  </si>
  <si>
    <t xml:space="preserve">Alteración de la información registrada para el control de entradas y salidas de insumos.
Deficiencia en la existencia de insumos para el cumplimiento de la atención que lo requiere.
Incumplimiento a las metas de atención
hallazgos de los entes de control
</t>
  </si>
  <si>
    <t>Proceso realizado a través de Registro Protocolo de Almacenamiento y Distribución de Elementos e Insumos de Enfermería y Odontología y el Registro de  Planillas de Inventario de Medicamentos  y Registro Diario de Enfermería. 
M-RDE-FT-124 KARDEX INVENTARIO MEDICAMENTOS
 M-RDE-FT-128 REGISTRO DIARIO DE ENFERMERIA
SIMI</t>
  </si>
  <si>
    <t xml:space="preserve">Investigación a la rotación del o los elementos desde el momento del ingreso hasta su destino final, realizando reporte del hallazgo al supervisor del contrato de los implicados y/o a los respectivos directivos para la toma de decisiones del personal involucrado. </t>
  </si>
  <si>
    <t>Tercer trimestre</t>
  </si>
  <si>
    <t>Elaboración de protocolo de para la recepción, almacenamiento y distribución de insumos y elementos para enfermería y odontología .
Revisiones periódicas a las áreas de enfermería y odontología para la verificación, seguimiento y rotación de los insumos entregados por el áreas de salud y verificación de la información registrada en las planillas en físico y SIMI.</t>
  </si>
  <si>
    <t>Actas de reunión y registro de la verificacón y seguimiento a compromisos.</t>
  </si>
  <si>
    <t xml:space="preserve">Diligenciamiento incorrecto de la informacion de NNAJ en el formato de matricula 
Proceso de vinculación desarrollo por la UPI y no por el Area de Escuela- Formación Academica </t>
  </si>
  <si>
    <t xml:space="preserve">Vinculación de los NNAJ sin el cumplimiento de los requisitos al grado de escolaridad correspondiente  
</t>
  </si>
  <si>
    <t xml:space="preserve">Certificar grado de escolaridad sin el cumplimiento del historial  academico correspondiente 
Sanciones disciplinarias por parte del MIn Educacion 
 </t>
  </si>
  <si>
    <t>*Ingreso o creación del NNAJ en el SIMI con copia del documento de Identidad: MANUAL DE USUARIO SIMI A-TIC-MA-006.
* Implementación del formato "Valoración inicial psicopedagogica" M-RDE- FT -074
*Implementación del formato "prueba de conocimientos" M-RDE-FT-160</t>
  </si>
  <si>
    <r>
      <t xml:space="preserve">Generar permisos de administración en los libros de calificación
</t>
    </r>
    <r>
      <rPr>
        <sz val="10"/>
        <color rgb="FFFF0000"/>
        <rFont val="Calibri"/>
        <family val="2"/>
        <scheme val="minor"/>
      </rPr>
      <t xml:space="preserve">
</t>
    </r>
    <r>
      <rPr>
        <sz val="10"/>
        <rFont val="Calibri"/>
        <family val="2"/>
        <scheme val="minor"/>
      </rPr>
      <t xml:space="preserve">Garantizar la revisión de evidencias para el comité de evaluación </t>
    </r>
    <r>
      <rPr>
        <sz val="10"/>
        <color theme="1"/>
        <rFont val="Calibri"/>
        <family val="2"/>
        <scheme val="minor"/>
      </rPr>
      <t xml:space="preserve">  </t>
    </r>
  </si>
  <si>
    <t xml:space="preserve">
Reporte de metas con datos que no son reales
Falta de planeación en la programación, ejecucion y segumiento de los programas curriculares 
</t>
  </si>
  <si>
    <t xml:space="preserve">Inhadeacuada asignación y ejecución de recursos </t>
  </si>
  <si>
    <t xml:space="preserve">Actas  de seguimiento y soportes de gestión para subsanar 
Soporte del ejercicio de planeación
</t>
  </si>
  <si>
    <t>EDUCACIÓN
IDEAR MODELOS Y ACCIONES DE FORMACIÓN QUE PERMITAN DESARROLLAR PROCESOS EDUCATIVOS DE NIVELACIÓN Y CERTIFICACIÓN DE ACUERDO CON LOS ESTÁNDARES EMANADOS POR EL MINISTERIO DE EDUCACIÓN NACIONAL</t>
  </si>
  <si>
    <t>* Falta de verificación del cumplimiento de criterios y perfil de los jóvenes para la participación en las Estrategias del área
* Falta de verificación del cumplimiento de criterios y perfil de los jóvenes para la participación en las Actividades de Corresponsabilidad.
* Falta de control en la manipulación de la información</t>
  </si>
  <si>
    <t xml:space="preserve">Beneficiar o priorizar a Jóvenes que no son objeto de la misionalidad del IDIPRON o no cumplen el perfil requerido  en las diferentes estrategias o Actividades del Área
</t>
  </si>
  <si>
    <t>Desvío y utilización inadecuada de los recursos.
Favorecimiento con fines políticos o interes de terceros
Pérdida de credibilidad en la Institución
Sanciones discipliniarias a servidores públicos</t>
  </si>
  <si>
    <t>POSTULACIÓN Y VINCULACIÓN A ACTIVIDADES DE CORRESPONSABILIDAD 
M-MEM-PR-003
CRITERIOS DE INGRESO AL IIDPRON
COMITES OPERATIVOS TERRITORIALES DE LA UPI
M-RDE-DI-051
ATENCIÓN A JOVENES EMPRENDIMIENTO Y EMPLEABILIDAD 
M-MEM-FT-005
EVALUACIÓN DE FORTALECIMIENTO DE HABILIDADES SOCIALES
M-MEN-FT-007
EVALUACIÓN Y PONDERACIÓN DE CRITERIOS PARA POSTULACIÓN A ACTIVIDADES DE CORRESPONSABILIDAD M-MEM-FT-008
EJERCICIO PEDAGÓGICO DE ENTREVISTA 
M-MEM-FT-009
SOLICITUD JÓVENES PARA ACTIVIDADES CORRESPONSABILIDAD M-MEM-FT-011</t>
  </si>
  <si>
    <t xml:space="preserve">
*Verificación de la información de los jóvenes postulados por parte del Equipo social de convenios y retiro inmediato de el/la joven de la estrategia
 </t>
  </si>
  <si>
    <t xml:space="preserve">Documentos oficializados
Actas de reunión
Listado de asistencia </t>
  </si>
  <si>
    <r>
      <t xml:space="preserve">1. Construcción del procedimiento para empleabilidad. 
2. Robuster el formato de atención incial verficando nuevos parámetros de control
3. Creación del procedimiento de Emprendimiento
4. Construir el procedimiento de permannecia en actividades de corresponsabilidad
5. Capacitaciones a personal del área
6. Construir el procedimiento de ingreso a Distrito Joven
</t>
    </r>
    <r>
      <rPr>
        <sz val="11"/>
        <color rgb="FFFF0000"/>
        <rFont val="Calibri"/>
        <family val="2"/>
        <scheme val="minor"/>
      </rPr>
      <t/>
    </r>
  </si>
  <si>
    <t xml:space="preserve">POSTULACIÓN Y VINCULACIÓN A ACTIVIDADES DE CORRESPONSABILIDAD 
M-MEM-PR-003
ENTREGA DE ELEMENTOS DE CONSUMO A NNAJ 
A-GLO-FT-001
ENTREGA DE VESTUARIO A POBLACIÓN IDIPRON 
A-GLO-FT-003
*RECAUDO BAÑOS PÚBLICOS A-GFI-PR-016
</t>
  </si>
  <si>
    <t>Identificar el caso, suspender la concesión de estímulo de corresponsabilidad por el valor del recurso de acuerdo al acuerdo de corresponsabilidad
Generar el reporte de la pérdida e informar a la Subidrección para tomar acciones correspondientes</t>
  </si>
  <si>
    <r>
      <t xml:space="preserve">1,  Crear el procedimiento de permanencia en actividades de corresponsabilidad
2, Hacer revisiones periodicas  de las entregas de elementos a jóvenes
</t>
    </r>
    <r>
      <rPr>
        <sz val="11"/>
        <color theme="1"/>
        <rFont val="Calibri"/>
        <family val="2"/>
        <scheme val="minor"/>
      </rPr>
      <t xml:space="preserve">
3. Revisión y fortalecimiento de las planillas de recaudo
4. Revisiones periódicas a  entrega de elementos a contratistas y servidores(as)</t>
    </r>
  </si>
  <si>
    <t>* Falencias en el control para la seguridad de los recursos
* Deficiencia en el registro y control de elementos entregados</t>
  </si>
  <si>
    <t xml:space="preserve">Pérdida de recursos (dinero, herramientas, insumos, materiales, elementos) a utilizar en el desarrollo de las Estrategias
</t>
  </si>
  <si>
    <t>Llamados de atención y reposición del bien  
Pérdida de recursos públicos y demoras en la ejecución de las actividades.
Desvío y utilización inadecuada de los recursos.</t>
  </si>
  <si>
    <t xml:space="preserve">EMPRENDER </t>
  </si>
  <si>
    <t xml:space="preserve">Caracterización de los NNAJ con información falsa que les permita vincularlos al Modelo pedagógico de IDIPRON
</t>
  </si>
  <si>
    <t>Vinculación de NNAJ que  NO cumplan con el perfil de beneficiarios de IDIPRON, es decir, que no tengan ningun tipo de vulnerabilidad social, que no esten  en condición de vida en calle o que no esten en riesgo de estarlo.</t>
  </si>
  <si>
    <t>Detrimento patrimonial
Pérdida de recursos de la Entidad.
Exposicion de NNAJ a problematicas sociales que afecten su desarrollo individual, familiar y social.
Hallazgos por parte de  entes de control internos y externos.
Pedida de Imagen Institucional 
Dejar de atender población que realmente lo necesite</t>
  </si>
  <si>
    <t xml:space="preserve">Informar a los Comites Operativos Zonales de los casos que no cumplen el perfil de vinculacion para posteriormente ser remitidos al área sociolegal para el respectivo egreso. </t>
  </si>
  <si>
    <t xml:space="preserve">Construcción y oficialización de Procedimiento de Territorio que incluya la metodologia de verificación de la documentación  presentada por los NNAJ para su ingreso y responsables del mismo. </t>
  </si>
  <si>
    <r>
      <t xml:space="preserve">Formulación documento "Procedimiento Operación Amistad".  
</t>
    </r>
    <r>
      <rPr>
        <sz val="11"/>
        <color indexed="10"/>
        <rFont val="Calibri"/>
        <family val="2"/>
      </rPr>
      <t xml:space="preserve">
</t>
    </r>
    <r>
      <rPr>
        <sz val="11"/>
        <rFont val="Calibri"/>
        <family val="2"/>
      </rPr>
      <t xml:space="preserve">
DIRECCIONAMIENTO DE NIÑOS, NIÑAS, ADOLESCENTES Y JOVENES  M-ANJ-FT-010</t>
    </r>
  </si>
  <si>
    <t>Lider Territorio</t>
  </si>
  <si>
    <t xml:space="preserve">Ausencia de controles en la entrega de insumos de aseo utilizados para el mantenimiento de los espacios donde se desarrollan los procesos territoriales </t>
  </si>
  <si>
    <t xml:space="preserve">Venta de Kits de aseo en beneficio propio o de terceros </t>
  </si>
  <si>
    <t xml:space="preserve">
Pérdida de recursos de la Entidad.
Perdida de espacios otorgados en forma de prestamo para el desarrollo de los procesos territoriales
Impacto negati vo a la imagen institucional </t>
  </si>
  <si>
    <t xml:space="preserve">Elaboración de un formato para el control de la entrega de insumos. 
Se tienen determinados la cantidad de espacios en donde se desarrollan las actividades territoriales de IDiPRON y se asignan Kits de aseo para cada uno de esos espacios. 
 </t>
  </si>
  <si>
    <t>Determinar la vida útil de los insumos contenidos en el kit de aseo para establecer la frecuencia en la entrega de los mismos.</t>
  </si>
  <si>
    <t>Formulacion de formato para el control de los insumos</t>
  </si>
  <si>
    <t>Diseño del formato de registro y entrega de nsumos a terceros</t>
  </si>
  <si>
    <t>Responsable de Territorio</t>
  </si>
  <si>
    <t>CONTEXTO PEDAGÓGICO INTERNADO</t>
  </si>
  <si>
    <t>*Desviación de recursos de alimentación y contratación de transporte para el beneficio de personas que no cumplen con el perfil de atención de IDIPRON</t>
  </si>
  <si>
    <t>*Detrimento patrimonial.
*Pérdida de recursos de la Entidad.
*Hallazgos por parte de  entes de control internos y externos.</t>
  </si>
  <si>
    <t>*Informe inmediato a la Subdirección de Métodos para realizar las acciones respectivas
*Revisión de inventarios</t>
  </si>
  <si>
    <t>*Seguimiento a la entrega de insumos por unidad.
*Revisión de los formatos de recibimiento y entrega de elementos para el bienestar de los NNAJ.</t>
  </si>
  <si>
    <t>*Formato de entrega de elementos a los NNAJ.
*Formato de visita de seguimiento y apoyo a las unidades.</t>
  </si>
  <si>
    <t>JEANNETTE ENRIQUEZ</t>
  </si>
  <si>
    <t xml:space="preserve">I*nformación no confiable y poco oportuna para la toma de decisiones </t>
  </si>
  <si>
    <t>*Perdida de información Institucional 
*Falta de transparencia en la gestión realizada en la unidad al no proporcionar la información.
*Entrega de información poco confiable.
*Hallazgos por parte de  entes de control internos y externos.</t>
  </si>
  <si>
    <t xml:space="preserve">*Seguimiento a la gestión de las Unidades y al desarrollo de las acciones pertinentes y en tiempos oportunos. 
*Diligenciamiento y reporte mensual del formato "Planeación y seguimiento mensual de actividades SE3 con  NNAJ en las unidades de protección integral"                                      
*Seguimiento a los avances, estratégias y dificultades de las Unidades, diligenciamiento y reporte trimestral en formato  "Informe de Gestión Upis"    E-PLA-FT-002  
</t>
  </si>
  <si>
    <t>*Informar a la Subdirección de Métodos para realizar las acciones respectivas</t>
  </si>
  <si>
    <t xml:space="preserve">*Robustecer la documentación donde se establezcan la periodicidad de carga de la información y entrega de informes
*Crear los insrumentos necesarios para el seguimiento y control de la gestión
*Realizar capacitaciones de sensibilización al equipo de la UPI </t>
  </si>
  <si>
    <t>Documentos oficializados</t>
  </si>
  <si>
    <t xml:space="preserve"> * Préstamo de las instalaciones de la UPIS  para otro tipo de actividades que no cumplan con la misionalidad del instituto</t>
  </si>
  <si>
    <t>*Uso indebido de las instalaciones de la UPI para beneficio propio o de un tercero.</t>
  </si>
  <si>
    <t>*Daños materiales en las instalaciones.
* Pérdida de recursos de la Entidad.
*Perdida de la imagen institutcional.</t>
  </si>
  <si>
    <t xml:space="preserve">*Visitas periódicas a las UPI Internado con énfasis en el ciudado de los recursos e instalaciones de la unidad, lo cual es uso exclusivo para la atención de  los NNAJ del IDIPRON.  
                                                                    Desde la subdirección de métodos se realizan visitas de acompañamiento y seguimiento, a fin de garantizar la restitución de derechos en los NNAJ, se registra en   formato " Visita de acompañamiento y seguimiento a la gestión de las upi internados" </t>
  </si>
  <si>
    <t>En caso que se materialice el riesgo, se avise inmediatamente  al Subdirector Financiero, quien tomará las decisiones pertienntes.</t>
  </si>
  <si>
    <t>Revisar  en conjunto con la Subdirección Financiera, la efectividad de la herramienta que se utiliza actualmente para el control que se maneja  sobre la vigilancia y/o seguridad en las unidades.</t>
  </si>
  <si>
    <t>Actas de reunión y fotografias.
Formato de Visita de acompañamiento y seguimiento a la gestión de las upi internados</t>
  </si>
  <si>
    <t>Carencia de un árbol de necesidades  que permita ejecutar un adecuado plan de adquicisiones
Inadecuado control sobre bienes y recursos destinados para el goce efectivo de los derechos de los NNAJ.</t>
  </si>
  <si>
    <t>Desviación de recursos de alimentación, contratación de transporte y subsidio de transporte(SITP) para el beneficio de personas que no cumplen con el perfil de atención de IDIPRON</t>
  </si>
  <si>
    <t>Detrimento patrimonial.
Pérdida de recursos de la Entidad.
Hallazgos por parte de  entes de control internos y externos.</t>
  </si>
  <si>
    <t xml:space="preserve">Inventario realizado por el área de Economato a las cocinas de las UPIS.                   
Diligenciamiento del formato 
A-GLO-FT-004  cuando se hace una solicitud o préstamo de elementos.
 SOLICITUD DE TARJETAS SITP PARA NNAJ M-MEX-FT-002 es diligenciada por el Auxiliar Admnistrativo y es firmada por AJ al momento de recibir la tarjeta de SITP. 
Para el caso de los subsidios de transporte se cuenta con el formato por parte del auxiliar administrativo PLANILLA DE CONTROL SITP M-MEX-FT-003 la cual es firmada por el AJ al momento de recibir las recargas.
En caso de actividades que requieran la movilización de los NNAJ de forma masiva o fuera de la ciudad se diligencia por parte de la UPI el formato "SOLICITUD DE SERVICIO DE TRANSPORTE "A-SAD-FT-008 y es enviado al líder del contexto pedagógico para su revisión y aprobación.
</t>
  </si>
  <si>
    <t>Interés  de que  un joven que no cumple con el perfil de ingreso a convenios, haga uso de los mismos como forma de favorecerlo.</t>
  </si>
  <si>
    <t>Postulación de jóvenes a convenios  que no cumplan con el perfil de  ingreso a los mismos por acción de un funcionario interesado.</t>
  </si>
  <si>
    <t>Detrimento patrimonial
Pérdida de recursos de la Entidad.</t>
  </si>
  <si>
    <t xml:space="preserve"> Préstamo  o alquiler de las instalaciones de la UPIS  para otro tipo de actividades que no cumplan con la misionalidad del instituto</t>
  </si>
  <si>
    <t>Uso indebido de las instalaciones de la UPI para beneficio propio o de un tercero.</t>
  </si>
  <si>
    <t>Daños materiales en las instalaciones.
 Pérdida de recursos de la Entidad.
Perdida de la imagen institutcional.</t>
  </si>
  <si>
    <t>En caso de materializarse un riesgo de corrupción con los insumos de alimentación debe ser infomado al Subdirector de Desarrollo Humano e informar al área de Control que corresponda para que se inicie las averiguaciones de responsabilidades del caso. 
En caso de materilizarse un riesgo de corrupción en la adjudicación y uso de las recargas del SITP se debe informar al supervisor del convenio y reversar la recarga o la asignación de la tarjeta de subsidio de transporte.</t>
  </si>
  <si>
    <r>
      <t xml:space="preserve">Se deben realizar sensibilizaciones a líderes de UPI y de áreas con respecto a la administración de insumos  para que el </t>
    </r>
    <r>
      <rPr>
        <sz val="11"/>
        <rFont val="Calibri"/>
        <family val="2"/>
        <scheme val="minor"/>
      </rPr>
      <t xml:space="preserve">proceso de alimentación y transporte  </t>
    </r>
    <r>
      <rPr>
        <sz val="11"/>
        <color theme="1"/>
        <rFont val="Calibri"/>
        <family val="2"/>
        <scheme val="minor"/>
      </rPr>
      <t>esté armonizado con la misión del Instituto.
Se debe actualizar el procedimiento "ADMINISTRACIÓN Y CONTROL DE RECARGAS SITP"
M-MEX-PR-001 que adopte los lineamientos aprobados por la Subdirección de Métodos para 2018.</t>
    </r>
  </si>
  <si>
    <t>Actas de reunión sobre las jornadas de  sensibilización
procedimiento "ADMINISTRACIÓN Y CONTROL DE RECARGAS SITP"
M-MEX-PR-001 actualizado y oficializado.</t>
  </si>
  <si>
    <t>AUDI ANTONIO FLÓREZ</t>
  </si>
  <si>
    <t>EXTERNADO
Estos espacios de intervención trabajan articuladamente con los equipos de territorio, ya que ambos responden y se nutren de la realidad y dinámicas de las localidades en las que se encuentran inmersos. Están conformados por casas (conocidas formalmente como Unidad de Protección Integral, UPI) que ofrecen un mayor nivel de protección a los NNAJ cuando en su territorio no se puede realizar la restitución de derechos necesarios, ya sea  parcial o totalmente, o cuando se presentan riesgos que amenazan los procesos de los mismos</t>
  </si>
  <si>
    <t xml:space="preserve">Se realizan Comité Misional Operativo UPI al cual asiste el equipo de la Unidad (Responsable de Unidad y delegados de las áreas Psicosocial, Salud, Educación, Auxiliar Administrativo dependiendo de los temas a tratar en el Comité). Se realiza el acta que describe las decisiones tomadas por los profesionales que se reunen. Adicionalmente, el comité evalua cada joven para postularr a  convenios, segùn el procedimiento "POSTULACIÓN Y VINCULACIÓN A
ACTIVIDADES DE
CORRESPONSABILIDAD" M-MEM-PR-003.
El comité está regulado bajo el Documento Interno  "COMITES OPERATIVOS TERRITORIALES"
 M-RDE-DI-051 en donde se establece   el proceso de toma de decisiones con respecto a cada uno de los NNAJ.
Como parte del proceso de postulaciòn y vinculaciòn a actividades de corresponsabilidad, el Director de la Unidad hace entrega formal  de los jòvenes al coordinador de convenios, mediante acta  en el formato "ACTA" A-GDO-FT-004
</t>
  </si>
  <si>
    <t xml:space="preserve">En caso de materializarse un riesgo de corrupción, reportar al Coordinador de Convenios con el fin de dar por terminado el proceso con el Joven.
 Reportar a las Oficinas de Control Interno y Control Interno Disciplinario.
</t>
  </si>
  <si>
    <t>Actualización del Documento Interno  "COMITES OPERATIVOS TERRITORIALES
 M-RDE-DI-051" con el fin de redefinir funciones, alcances, responsables y tiempos de desarrollo del Comité</t>
  </si>
  <si>
    <t>Actas de reunión de la actualización del Documento Interno.
Documento   "COMITES OPERATIVOS TERRITORIALES
 M-RDE-DI-051"  actualizado y oficializado.</t>
  </si>
  <si>
    <r>
      <t>Mediante reuniones  organizadas por el Coordinador de Externados se hace énfasis en el ciudado de los recursos e instalaciones de la unidad, lo cual es uso exclusivo para la atención de  los NNAJ del IDIPRON.  
Desde la</t>
    </r>
    <r>
      <rPr>
        <sz val="11"/>
        <color rgb="FFFF0000"/>
        <rFont val="Calibri"/>
        <family val="2"/>
        <scheme val="minor"/>
      </rPr>
      <t xml:space="preserve"> </t>
    </r>
    <r>
      <rPr>
        <sz val="11"/>
        <rFont val="Calibri"/>
        <family val="2"/>
        <scheme val="minor"/>
      </rPr>
      <t xml:space="preserve">Subdirección Financiera, se realiza una visita mensual en las UPI con el fin de  revisar las situaciones o novedades que puedan presentarse en cuanto a los objetos y uso de las instalaciones, lo cual queda registrado en acta  con  presencia de la persona delegada de la  Subdirección Financiera, Supervisor del operador de vigilancia , y el responsable de la UPI.
 "ACTA" A-GDO-FT-004
</t>
    </r>
  </si>
  <si>
    <t xml:space="preserve">Revisar  en conjunto con la Subdirección Financiera, la efectividad de la herramienta que se utiliza actualmente para el control que se maneja  sobre la vigilancia y/o seguridad en las unidades.
</t>
  </si>
  <si>
    <t xml:space="preserve">Actas de reunión y /o fotografias.
</t>
  </si>
  <si>
    <r>
      <t xml:space="preserve">Nº de reuniones programadas (2) / Nº de Isensibilizaciones realizadas </t>
    </r>
    <r>
      <rPr>
        <b/>
        <sz val="12"/>
        <color theme="1"/>
        <rFont val="Calibri"/>
        <family val="2"/>
        <scheme val="minor"/>
      </rPr>
      <t xml:space="preserve"> </t>
    </r>
    <r>
      <rPr>
        <sz val="12"/>
        <color theme="1"/>
        <rFont val="Calibri"/>
        <family val="2"/>
        <scheme val="minor"/>
      </rPr>
      <t>(1)</t>
    </r>
    <r>
      <rPr>
        <b/>
        <sz val="12"/>
        <color theme="1"/>
        <rFont val="Calibri"/>
        <family val="2"/>
        <scheme val="minor"/>
      </rPr>
      <t xml:space="preserve">= 50%
</t>
    </r>
  </si>
  <si>
    <t>En original físicos de cada área.</t>
  </si>
  <si>
    <t xml:space="preserve">1. Se realizó requerimiento del área frente a la solicitud del material e insumos que se requerían para cada actividad planeada durante el segundo trimestre del año, se anexan los siguientes documentos:
-Materiales por actividad.xlsx
-Solicitud insumos y alimentación Formación .xlsx
-Materiales a usar.docx
Se anexa pantallazo correo
2. Debido a que no se realizo ninguna entrega de material para las actividades a realizar se toma como opción pedir a las unidades llevar en estado de préstamo los materiales a usar. Se anexa pantallazos de correos
3. Se realizaron tres  (3) reuniones para establecer los insumos requeridos por la línea de multiplicadores:
-13/04/2018
-18/04/2018
-12/06/2018
4. Se entrega documento PDF para que se pueda  evidenciar que se está realizando el uso de los materiales e insumos que las unidades envían para la realización de las diferentes actividades. Para ello se realiza la evaluación de actividad  M-MES-FT-002 donde el denominado "CALIDAD DE LA LOGISTICA" del formato evalúa el material e insumo. Se entrega documento:
-Evaluaciones actividades segundo trimestre.PDF
NOTA: Regularmente hay 13 contratistas asignados al área de Esperitualidad, sin mebago, durante los meses de Junio, Julio y Agosto hay una variacion de la cantidad de personas contratadas de acuerdo a los periodos de contratación. A pesar de esto existe un cumplimiento del indicador del 66% teniendose en cuenta que todos los contratistas han participado de las jornadas de sensinbilización. </t>
  </si>
  <si>
    <t xml:space="preserve"> Se realizaron diecisiete (17) reuniones con las diferentes UPIs donde se realizó el acompañamiento al voluntariado y con ello poder establecer inquietudes, sugerencias frente al proceso realizado por parte de la unidad y el voluntario. Se anexan las actas de reunión en la carpeta "seguimiento voluntarios":
-07/05/2018
-21/05/2018
-29/05/2018
-18/06/2018
-20/06/2018
-21/06/2018
-22/06/2018
-22/06/2018
-27/06/2018
-29/06/2018
-29/06/2018
-10/07/2018
-19/07/2018
-31/07/2018
-15/08/2018  
-22/08/2018
-23/08/2018
2. Se realizaron trece (13) reuniones con voluntarios para establecer una jornada de capacitación y evaluación sobre su acción frente al área de espiritualidad y con ello poder recordarles parte de la pedagogía, misionalidad del instituto y el objetivo del voluntariado:
-06/04/2018
-07/05/2018
-09/05/2018
-22/06/2018
-6/07/2018
-10/07/2018
-16/07/2018
-18/07/2018
-18/07/2018
-19/07/2018
-23/07/2018
-16/08/2018
-29/08/2018
3. Se adelantó borrador del procedimiento de la línea de Festejos por La Vida y con ello el protocolo de manejo de voluntariado en el área. Se anexa documento:
-001 FESTEJOS POR LA VIDA PROPUESTA DE CAMBIO.docx
-20/06/2018
-21/06/2018
-22/06/2018
-22/06/2018
-27/06/2018
-29/06/2018
-29/06/2018
-15/08/2018  
- 232. Se realizaron cuatro (4) reuniones con voluntarios para establecer una jornada de capacitación y evaluación sobre su acción frente al área de espiritualidad y con ello poder recordarles parte de la pedagogía, misionalidad del instituto y el objetivo del voluntariado:
-06/04/2018
-07/05/2018
-09/05/2018
-22/06/2018
3. Se adelantó borrador del procedimiento de la línea de Festejos por La Vida y con ello el protocolo de manejo de voluntariado en el área. Se anexa documento:
-001 FESTEJOS POR LA VIDA PROPUESTA DE CAMBIO.docx
NOTA: Hay participación de 18 voluntarios en las Unidades de Protección Integral, sin embargo, es posible evidenciar mayor asistencia de acuerdo a la lista de asistencia de las jornadas de sensibilizacion teniéndose en cuenta que conytinuamente ingresan personas que desean vincularse al proceso de voluntariado, lo que solo se constituye una vez son aprobados por la Oficina de Voluntariado.  A la fecha se reporta el 66% de cumplimiento del indicador. Esta pendiente crear el instuctivo de Seguimiento y Realizacion del Voluntariado en Prácticas de Fe. (Evangelización - Sacramentos - Encuentros Liturgicos - Prácticas de Creencia)</t>
  </si>
  <si>
    <t>N° de voluntarios asignados al area/ N° voluntarios participantes de las jornadas de sensibilizacion</t>
  </si>
  <si>
    <t>1. Se realizó seguimiento y verificación a los funcionarios contratistas por medio del informe  mensual para entrega del PAC., con lo que se realiza verificación y seguimiento a las acciones realizadas durante el mes y poder dar garantía de la documentación e información creada, custodiada y cargada conforme a sus funciones contractuales, se hace entrega de 5 carpetas:
-Revisión y seguimiento informe mensual Abril
-Revisión y seguimiento informe mensual Mayo
-Revisión y seguimiento informe mensual Junio
-Revisión y seguimiento informe mensual Julio
-Revisión y seguimiento informe mensual agosto
2. Se entregan cuatro(4) documentos que soportan la entrega de documentación de las evidencias realizadas por los funcionarios del equipo y la revisión realizada por parte de la coordinación del área.
-Entrega evidencias II trimestre.PDF
-Entrega de evidencias.PDF
-Revisión físicos informe Abril 2018.docx
-Revisión físicos informe Mayo 2018.docx
3. Se realizan tres (3) reuniónes del equipo de trabajo para aclarar el manejo de los documentos y requisitos para cargue a SIMI. Se entrega el acta de esta reunión.
-16/04/2018
-12/06/2018
-30/08/2018
NOTA: Los informes y seguimientos varian de acuerdo a los periodos de tiempo en los qque se ejecuta la contratación. Las reuniones y soportes tambien varian en relación con la vigencia contractual del personal adignado al área.  A la fecha se ha cumplido con el 66% del indicador.</t>
  </si>
  <si>
    <t xml:space="preserve">N° de seguimientos resportados en fisico/ N° de seguimientos reportados en SIMI. </t>
  </si>
  <si>
    <r>
      <t xml:space="preserve">En el segundo seguimiento se logra evidenciar: 1,  la formulación de ajustes a los formatos Consulta Social en Domicilio, Valoración Sicosocial, Intervención Sicosocial, Asistencia Talleres Educativos con Familias y/o Redes de Apoyo. (Aun sin Oficializar por la Oficina Asesora de Planeación). 2, se verifica la revisión de acciones Sicosociales, finalizaciones de contrato a profesionales contratistas y revisión en las UPI de la estrategia "UPI como vamos" con los equipos sicosociales. 3, Formulación    y construcción del Plan de Atención e Intervención Familiar (Aun sin ser oficializado por la Oficina Asesora de Planeación) 4, Construccion de indicadores Psiosociales (Aun no Formalizados por la OAP)  5, Construcción Listado de Documentos para registro en la tabla de retención documental en el ingreso del NNAJ al IDIPRON (En revisión).                          6. Participación en  comités misionales-Subdirección de métodos y (SE3) para el estudio de casos de NNAJ.  </t>
    </r>
    <r>
      <rPr>
        <sz val="11"/>
        <color theme="1"/>
        <rFont val="Calibri"/>
        <family val="2"/>
        <scheme val="minor"/>
      </rPr>
      <t>.</t>
    </r>
  </si>
  <si>
    <t>No de jornadas de inducción o reinducción efectuadas/ No de jornadas de inducción o reinducción programadas: 1/2= 50
No de documentos oficializados/ No de documentos requeridos:                                                      1/3= 0,75</t>
  </si>
  <si>
    <t xml:space="preserve">Se realiza la verificacion de las evidencias aportadas en la aplicación de los controles.          Participación en  comités misionales-Subdirección de métodos y (SE3) para el estudio de casos de NNAJ.                                     2. Modificación y construcción de procedimientos: Procedimiento de evasión (modificación), Procedimiento de ingreso NNA (en construcción - se participó desde el área Sicosocial y migra a finalización por parte de Territorio),                    Procedimiento Propuesta articulación IDIPRON-ICBF (en construcción).                </t>
  </si>
  <si>
    <t>No de jornadas de inducción o reinducción efectuadas/ No de jornadas de inducción o reinducción programadas: 1/2= 50%
No de documentos oficializados/ No de documentos requeridos:                                                      1/3= 0,75</t>
  </si>
  <si>
    <t>Corresponde a la intervención que realiza el IDIPRON directamente en los barrios más vulnerables de las localidades de la ciudad, mediante la cual se busca reconectar al NNAJ con su entorno de forma  positiva. Busca esta intervención como primera instancia la restitución de los derechos de las NNAJ aprovechando las habilidades e intereses individuales y colectivos, los vínculos familiares, los capitales sociales, el equipamiento instalado tanto del sector público como privado, etc. en su propio espacio. Además, dado que un propósito fundamental del Instituto tiene que ver con la conservación y cuidado de los vínculos afectivos de los NNAJ con sus familias, la intervención territorial facilita este objetivo, pues constituye casi el escenario natural donde transcurre la vida de ellos y los educadores tienen mayores posibilidades de acompañar tales vínculos,  previniendo de esta manera que los NNAJ queden expuestos en mayor medida a los peligros de la habitabilidad en calle. También tal intervención permite visibilizar el protagonismo de los NNAJ, quienes exhiben sus habilidades en la transformación de su territorio y de esta manera las comunidades, especialmente los adultos los perciben de forma  positiva y unos y otros logran mejores capitales sociales. Puede que existan varios lugares de intervención por localidad en donde se trazará de forma individual y grupal (o viceversa) un plan de atención que comprenda diagnóstico (es fundamental recoger habilidades), objetivos, actividades, recursos, tiempo, número de NNAJ, etc. Tal plan de acción debe ser evaluado periódicamente. TERRITORIO</t>
  </si>
  <si>
    <t>*Agosto 2018</t>
  </si>
  <si>
    <t xml:space="preserve">* Consolidación  de solicitudes de transporte y verificación de utilización del mismo para actividades Misionales    (Soportes Consolidado mes a mes)                                      * Seguimiento y autorización de transportes para diferentes áreas, en concordancia a su quehacer en la Unidades Contexto Pedagógico Internado.      (Soportes mes a mes)                </t>
  </si>
  <si>
    <r>
      <t>Solicitudes de transporte autorizadas y tramitadas</t>
    </r>
    <r>
      <rPr>
        <b/>
        <sz val="11"/>
        <color theme="1"/>
        <rFont val="Calibri"/>
        <family val="2"/>
        <scheme val="minor"/>
      </rPr>
      <t xml:space="preserve"> /</t>
    </r>
    <r>
      <rPr>
        <sz val="11"/>
        <color theme="1"/>
        <rFont val="Calibri"/>
        <family val="2"/>
        <scheme val="minor"/>
      </rPr>
      <t xml:space="preserve"> Total de solicitudes de transporte Upis Internados x 100</t>
    </r>
  </si>
  <si>
    <t>*Julio Segundo seguimiento informes de Gestión</t>
  </si>
  <si>
    <t>* Entrega del Segundo informe trimestral de las Upis Internados  en los tiempos establecidos. (Soportes)                           * Se ha realizado seguimiento a las actividades mensuales programadas y ejecutadas en cada Upi Internado. (Soportes)     * Verificación y retroalimentación con sugerencias de mejoramiento, a las Unidades en la Gestión realizada hasta Julio 2018 (Soporte Informe de Seguimiento a la Gestión)</t>
  </si>
  <si>
    <r>
      <t>Upis con seguimiento y retroalimentación a la gestión</t>
    </r>
    <r>
      <rPr>
        <b/>
        <sz val="11"/>
        <color theme="1"/>
        <rFont val="Calibri"/>
        <family val="2"/>
        <scheme val="minor"/>
      </rPr>
      <t xml:space="preserve"> /</t>
    </r>
    <r>
      <rPr>
        <sz val="11"/>
        <color theme="1"/>
        <rFont val="Calibri"/>
        <family val="2"/>
        <scheme val="minor"/>
      </rPr>
      <t xml:space="preserve"> Total Upis Contexto pedagógico Internado x 100</t>
    </r>
  </si>
  <si>
    <t xml:space="preserve">* Implementación Formato Visita de acompañamiento y seguimiento a la gestión de las Upis Internados M-MIN-FT-011 con aprobación de Planeación del 6 de Julio/18  (Soportes de las visitas realizadas) </t>
  </si>
  <si>
    <r>
      <t>Upis con visita de acompañamiento y seguimiento a la gestión</t>
    </r>
    <r>
      <rPr>
        <b/>
        <sz val="11"/>
        <color theme="1"/>
        <rFont val="Calibri"/>
        <family val="2"/>
        <scheme val="minor"/>
      </rPr>
      <t xml:space="preserve"> /</t>
    </r>
    <r>
      <rPr>
        <sz val="11"/>
        <color theme="1"/>
        <rFont val="Calibri"/>
        <family val="2"/>
        <scheme val="minor"/>
      </rPr>
      <t xml:space="preserve"> Total Upis Contexto pedagógico Internado a realizar visita  x 100</t>
    </r>
  </si>
  <si>
    <r>
      <rPr>
        <sz val="11"/>
        <color theme="4" tint="0.39997558519241921"/>
        <rFont val="Calibri"/>
        <family val="2"/>
        <scheme val="minor"/>
      </rPr>
      <t>*Carencia de un árbol de necesidades  que permita ejecutar un adecuado plan de adquicisiones</t>
    </r>
    <r>
      <rPr>
        <sz val="11"/>
        <color theme="1"/>
        <rFont val="Calibri"/>
        <family val="2"/>
        <scheme val="minor"/>
      </rPr>
      <t xml:space="preserve">
*Inadecuado control sobre bienes y recursos destinados para el goce efectivo de los derechos de los NNAJ.</t>
    </r>
  </si>
  <si>
    <r>
      <rPr>
        <sz val="11"/>
        <color theme="4" tint="0.39997558519241921"/>
        <rFont val="Calibri"/>
        <family val="2"/>
        <scheme val="minor"/>
      </rPr>
      <t xml:space="preserve">*Inventario realizado por el área de Economato a las cocinas de las UPIS.                   
</t>
    </r>
    <r>
      <rPr>
        <sz val="11"/>
        <rFont val="Calibri"/>
        <family val="2"/>
        <scheme val="minor"/>
      </rPr>
      <t xml:space="preserve">
*Diligenciamiento del formato 
A-GLO-FT-004  cuando se hace una solicitud o préstamo de elementos.
*En caso de actividades que requieran la movilización de los NNAJ de forma masiva o fuera de la ciudad se diligencia por parte de la UPI el formato "SOLICITUD DE SERVICIO DE TRANSPORTE "A-SAD-FT-008 y es enviado al líder del contexto pedagógico para su revisión y aprobación.</t>
    </r>
  </si>
  <si>
    <r>
      <rPr>
        <sz val="11"/>
        <color theme="4" tint="0.39997558519241921"/>
        <rFont val="Calibri"/>
        <family val="2"/>
        <scheme val="minor"/>
      </rPr>
      <t xml:space="preserve">*Atrasos en el cargue de la información.
</t>
    </r>
    <r>
      <rPr>
        <sz val="11"/>
        <color theme="1"/>
        <rFont val="Calibri"/>
        <family val="2"/>
        <scheme val="minor"/>
      </rPr>
      <t xml:space="preserve">
*Sistemas
de información susceptibles de manipulación o
adulteración.
*Matriz de información poco confiable que no presenta
datos reales
Pérdida de la información</t>
    </r>
  </si>
  <si>
    <r>
      <rPr>
        <sz val="12"/>
        <color rgb="FFFF0000"/>
        <rFont val="Calibri"/>
        <family val="2"/>
        <scheme val="minor"/>
      </rPr>
      <t xml:space="preserve">
</t>
    </r>
    <r>
      <rPr>
        <sz val="12"/>
        <rFont val="Calibri"/>
        <family val="2"/>
        <scheme val="minor"/>
      </rPr>
      <t xml:space="preserve">1.1 .Durante el mes de Julio, el Coordinador de Externados   juntó a funcionario de la Contraloría, realizaron visitas en las Unidades de Protección Integral, en donde trataron temas  como por ejemplo el uso del recurso de alimentos.(Se adjunta </t>
    </r>
    <r>
      <rPr>
        <b/>
        <sz val="12"/>
        <rFont val="Calibri"/>
        <family val="2"/>
        <scheme val="minor"/>
      </rPr>
      <t>SOPORTE 1.1</t>
    </r>
    <r>
      <rPr>
        <sz val="12"/>
        <rFont val="Calibri"/>
        <family val="2"/>
        <scheme val="minor"/>
      </rPr>
      <t xml:space="preserve">  actas de la visita a las Unidades).</t>
    </r>
    <r>
      <rPr>
        <sz val="12"/>
        <color theme="1"/>
        <rFont val="Calibri"/>
        <family val="2"/>
        <scheme val="minor"/>
      </rPr>
      <t xml:space="preserve">
1.2.Con relación al posible riesgo de la desviación del recurso de transporte, la subdirección de métodos  envió memorando a través de  correo electrónico, con el motivo de dar indicaciones de cómo se debe proceder para realizar una solicitud de transporte que genere mayor organización y  se de  el uso más adecuado atendiendo a las necesidades que requieran los NNAJ.  Posterior al envio del memorando,el uso del recurso de transporte se ha fortalecido, presto a  que son 3 correos los oficializados por la subdirección de métodos para que los  tres contextos pedagógicos misionales(Internados,Externados y Territorio) recepcionen,revisen, consoliden y tramiten ante el área Transporte.A su vez, son los contextos pedagógicos quienes hacen el respectivo seguimiento al recurso del transporte, por ejemplo: las unidades Externados solicitan el transporte a la coordinación del contexto pedagógico Externados, y esta es la encargada de revisar,autorizar y tramitar lo solicitado.Finalmente, la Coordinación de Externados solicita a la unidad que hará uso del transporte,  el protocolo de salida pedagógica. (Se anexa:</t>
    </r>
    <r>
      <rPr>
        <b/>
        <sz val="12"/>
        <color theme="1"/>
        <rFont val="Calibri"/>
        <family val="2"/>
        <scheme val="minor"/>
      </rPr>
      <t xml:space="preserve"> SOPORTE 1.2</t>
    </r>
    <r>
      <rPr>
        <sz val="12"/>
        <color theme="1"/>
        <rFont val="Calibri"/>
        <family val="2"/>
        <scheme val="minor"/>
      </rPr>
      <t xml:space="preserve">  pantallazo de correo electrónicos con solicitudes de transporte. Y  protocolo de salida pedagógica).
1.3. En aras de mejorar y fortalecer el uso del recurso de subsidio de transporte (SITP), el Institituto reforzó y formuló nuevos parámetros  en el procedimiento "ADMINISTRACIÓN Y CONTROL DE RECARGAS SITP" con el objetivo de obtener un mayor control en el proceso , y así evitar un uso inadecuado del recurso por parte de los AJ.
A corte del mes de agosto, al procedimiento se le realizaron los cambios pertinentes  que fueron aprobados por la supervisión del convenio y está proximo a ser oficializado  por la Oficina Asesora de Planeación del IDIPRON. (Se anexa  </t>
    </r>
    <r>
      <rPr>
        <b/>
        <sz val="12"/>
        <color theme="1"/>
        <rFont val="Calibri"/>
        <family val="2"/>
        <scheme val="minor"/>
      </rPr>
      <t>SOPORTE 1.3</t>
    </r>
    <r>
      <rPr>
        <sz val="12"/>
        <color theme="1"/>
        <rFont val="Calibri"/>
        <family val="2"/>
        <scheme val="minor"/>
      </rPr>
      <t xml:space="preserve"> -procedimiento ajustado"ADMINISTRACIÓN Y CONTROL DE RECARGAS SITP"). 
Adicionalmente, se contó con el apoyo de la empresa Transmilenio S.A. para realizar charlas de sensibilización a los AJ sobre el buen uso del sistema integrado de transporte público y de los medios de pago personalizados tarjetas Tullave. ( Se anexa </t>
    </r>
    <r>
      <rPr>
        <b/>
        <sz val="12"/>
        <color theme="1"/>
        <rFont val="Calibri"/>
        <family val="2"/>
        <scheme val="minor"/>
      </rPr>
      <t xml:space="preserve">SOPORTE 1.3.1 </t>
    </r>
    <r>
      <rPr>
        <sz val="12"/>
        <color theme="1"/>
        <rFont val="Calibri"/>
        <family val="2"/>
        <scheme val="minor"/>
      </rPr>
      <t xml:space="preserve">actas sobre las charlas de sensbilización en cada una de las unidades Externados).
</t>
    </r>
  </si>
  <si>
    <r>
      <t xml:space="preserve">Nº de visitas programadas (9) / Nº de sensibilizaciones realizadas </t>
    </r>
    <r>
      <rPr>
        <b/>
        <sz val="12"/>
        <color theme="1"/>
        <rFont val="Calibri"/>
        <family val="2"/>
        <scheme val="minor"/>
      </rPr>
      <t xml:space="preserve"> </t>
    </r>
    <r>
      <rPr>
        <sz val="12"/>
        <color theme="1"/>
        <rFont val="Calibri"/>
        <family val="2"/>
        <scheme val="minor"/>
      </rPr>
      <t>(9)</t>
    </r>
    <r>
      <rPr>
        <b/>
        <sz val="12"/>
        <color theme="1"/>
        <rFont val="Calibri"/>
        <family val="2"/>
        <scheme val="minor"/>
      </rPr>
      <t xml:space="preserve">= 100%
</t>
    </r>
    <r>
      <rPr>
        <sz val="12"/>
        <color theme="1"/>
        <rFont val="Calibri"/>
        <family val="2"/>
        <scheme val="minor"/>
      </rPr>
      <t xml:space="preserve">Procedimiento ajustado </t>
    </r>
  </si>
  <si>
    <r>
      <t xml:space="preserve">El Instructivo  Interno "COMITES OPERATIVOS TERRITORIALES
 M-RDE-DI-051" como anteriormente se denominaba,  fue ajustado con las  caracteristicas y parámetros acordes a la necesidades que se requieren para su efectivo funcionamiento. El documento que cambió de nombre técnico a "COMITÉS MISIONALES" M-MEX-DI-001, se encuentra oficializado y disponible en la página  web del instituto.  
El instructivo tiene como objetivo " Establecer las actividades que se deben llevar a cabo en los diferentes comités que realiza el IDIPRON para abordar e identificar
estrategias de intervención en los casos de los Niños, iñas, Adolescentes y Jóvenes (NNAJ), y temas  misionales, administrativos y estratégicos, a través de la definición de las funciones, responsabilidades, alcance, participantes, periodicidad de reunión de cada comité con el fin de orientar a quienes deben realizarlo". (Se anexa </t>
    </r>
    <r>
      <rPr>
        <b/>
        <sz val="12"/>
        <color theme="1"/>
        <rFont val="Calibri"/>
        <family val="2"/>
        <scheme val="minor"/>
      </rPr>
      <t>SOPORTE 2</t>
    </r>
    <r>
      <rPr>
        <sz val="12"/>
        <color theme="1"/>
        <rFont val="Calibri"/>
        <family val="2"/>
        <scheme val="minor"/>
      </rPr>
      <t xml:space="preserve"> -Instructivo ajustado y oficializado)</t>
    </r>
  </si>
  <si>
    <r>
      <rPr>
        <b/>
        <sz val="12"/>
        <color theme="1"/>
        <rFont val="Calibri"/>
        <family val="2"/>
        <scheme val="minor"/>
      </rPr>
      <t xml:space="preserve">
</t>
    </r>
    <r>
      <rPr>
        <sz val="12"/>
        <color theme="1"/>
        <rFont val="Calibri"/>
        <family val="2"/>
        <scheme val="minor"/>
      </rPr>
      <t>Procedimiento oficializado</t>
    </r>
  </si>
  <si>
    <t>31/082018</t>
  </si>
  <si>
    <r>
      <t xml:space="preserve">Se realizó reunión con el área de Servicios Administrativos del IDIPRON, con el fin de revisar cómo funcional la vigilancia y/o seguridad en las unidades. La coordinadora de Transporte y Apoyo Logístico, manifestó que  el instituto cuenta con un protocolo  sobre  "Política de seguridad para acceso de visitantes y del  personal  en general a las sedes administrativas y Unidades de Protección Integral". Adicionalmente, señaló que  el prootcolo ha sido en la mayor parte efectivo, y ha evitado en cierta medida que se materialicen riesgos de corrupción. (Se adjunta </t>
    </r>
    <r>
      <rPr>
        <b/>
        <sz val="12"/>
        <color theme="1"/>
        <rFont val="Calibri"/>
        <family val="2"/>
        <scheme val="minor"/>
      </rPr>
      <t>SOPORTE 3</t>
    </r>
    <r>
      <rPr>
        <sz val="12"/>
        <color theme="1"/>
        <rFont val="Calibri"/>
        <family val="2"/>
        <scheme val="minor"/>
      </rPr>
      <t xml:space="preserve"> -protocolo sobre Política de seguridad para el acceso a las instalaciones). </t>
    </r>
  </si>
  <si>
    <t>SALUD
Se enfoca sobre la calidad de vida, es decir, abarca techo, vestuario, alimentación que inciden en la salud y bienestar de los NNAJ. Igualmente, ya sea de forma directa o a través de la Secretaría de Salud y de las EPSs a las que se hallan afiliados, asume lo relacionado con la salud tanto física como mental. De ahí que adelanta acciones que tienen que ver con la nutrición balanceada, el cuidado del cuerpo, el ejercicio y el deporte cotidianos, la vinculación a los sistemas de salud, la atención en salud oral, la vinculación a procesos de medicina alternativa, así como a procesos personales y grupales para la mitigación del consumo de psicoactivos, entre otras. Así mismo, propende por evitar que la alimentación sea entendida o manejada como un elemento de castigo.</t>
  </si>
  <si>
    <t>31/09/2018</t>
  </si>
  <si>
    <t>Se realiza verificación, seguimiento y resgistro en el SIMI a la rotación de los insumos de enfermeria, odontología y mitigación, los cuales quedan soportados en acta de reunión 
A-GDO-FT-004, REGISTRO DIARIO DE ENFERMERIA M-RDE-FT-128
M-MSD-FT-030 KÁRDEX INVENTARIO DE INSUMOS DE ENFERMERÍA Y ODONTOLOGÍA 
Registro en el Sistema de Información misional. SIMI.</t>
  </si>
  <si>
    <t>Profesional de Enfermeria
y
Auxiliares de Enfermeria</t>
  </si>
  <si>
    <t xml:space="preserve">protocolo de para la recepción, almacenamiento y distribución de insumos y elementos para enfermería y odontología / Implementación de protocolo de para la recepción, almacenamiento y distribución de insumos y elementos para enfermería y odontología </t>
  </si>
  <si>
    <t xml:space="preserve">
Se genera un proceso de nivelación al NNAJ y continúa con la matrícula 
* Se realiza matricula provisional al grado referido por el NNAJ en su ficha de ingreso mientras se efectuan las pruebas diagnosticas y se da la consecución de los certificados escolares. </t>
  </si>
  <si>
    <t>Centralizar el proceso administrativo de vinculación por el Area de Escuela- Formación Academica, donde un profesional del Àrea el dìa de ingreso de NNAJ a Unidades se dirije a la UPI para el proceso de matricula. 
Construción de una herramienta que establezca los parámetros y condiciones para el poceso de vinculación, certificados académicos y verificaciones documentales. 
Realizar seguimiento a las convalidaciones académicas y generar un documento donde se establezcan las actividades a realizar</t>
  </si>
  <si>
    <t xml:space="preserve">"Control de atenciones"   M-MEX-FT-006  donde se evidencien los NNAJ que se matriculan en UPI 
Borrador Manual operativo del Area de Educación
Descripción en los campos de matrícula las convalidaciones que presenta y aprueba el NNAJ en el SIMI - Módulo matrícula
</t>
  </si>
  <si>
    <t xml:space="preserve">27/06/2018
30/06/2018
</t>
  </si>
  <si>
    <t>Reunión con el componente de Formación Técnica y Formación Académica para  revisión de ajustes a realizar en el documento borrador construído del Manual Operativo del área de Educación.
Jornada de Convalidación de certificados académicos con el Colegio La Salle el 30 de Junio de 2018, donde se presentaron 228 AJ a convalidar diferentes grados, de los cuales 104 AJ pasaron y validaron la convalidación. Queda pendiente hacer entrega del Acta de convalidación que otorga el Colegio y que será entregada el Proximo Jueves 20 de Septiembre 2018,
Se anexa reporte SIMI, que evidencia en el sistema el registro de las convalidaciones de AJ:</t>
  </si>
  <si>
    <t>Nubia Carolina García.
Niddya Peña</t>
  </si>
  <si>
    <t># de herramientas utilizadas para generación de controles (2) / # herramientas identificados para la generación de controles (2) Equivalente al 66%</t>
  </si>
  <si>
    <t xml:space="preserve">No se aporta control de atenciones, sin embargo, existe registro fisico individual de la matricula de cada NNAJ en el archivo de la Escuela. </t>
  </si>
  <si>
    <t>Se recibe reporte SIMI evidencia de las convalidaciones de cada NNAJ</t>
  </si>
  <si>
    <t>*Alterar los resultados de procesos académicos 
*Falta de control en el diligenciamiento y evidencias de los resultados</t>
  </si>
  <si>
    <t xml:space="preserve">Manipulación de la informacion generada por las comisiones de evaluación y promoción  para fines particulares </t>
  </si>
  <si>
    <t>Afectacion del proposito y finalidad de los objetivos del proceso  en la restitución de derecho  a la educacion  
Sanciones disciplinarias
Incumplimiento de contrato</t>
  </si>
  <si>
    <t>*Registro para la comisión de evaluación y promoción escuela pedagógica integral IDIPRON M-RDE-FT-097.
*Concepto comisión de evaluación escuela pedagógica integral IDIPRON M-RDE-FT-012
*Boletín académico
*Libro de valoraciones académicas del año.
* Actas de la comisión de evaluación y promoción.</t>
  </si>
  <si>
    <t>Reportar a la supervisición o jefe inmediato para tomar las acciones correspondientes</t>
  </si>
  <si>
    <t xml:space="preserve">Permisos de seguridad </t>
  </si>
  <si>
    <t>Proceso de verificación de libros de calificaciones que ha generado la Escuela desde 1972; y levantamiento de diagnóstico para proyección de Digitalización de todas las calificaciones de los procesos académicos de la Escuela.
Se anexa reporte generado por la Profesional del área de Submétodos.</t>
  </si>
  <si>
    <t>María Victoria Narváez</t>
  </si>
  <si>
    <t># de herramientas utilizadas para generación de controles (4)/ # herramientas identificados para la generación de controles (5)  Equivalente 80%</t>
  </si>
  <si>
    <t xml:space="preserve">Aportan acta con informe diagnostico del estado de la Digitalizacion de libros de calificaciones generado por Subdireccion de Metodos. </t>
  </si>
  <si>
    <t xml:space="preserve">Se implementan 4 de los 5 controles formulados en razon a que el libro de calificaciones se construye a la medida que se generan las comisiones de evaluación. </t>
  </si>
  <si>
    <t>No efectuar la proyección de insumos y equipamiento que corresponda
No tener controles frente al manejo de los insumos y equipamientos
Omisión de puntos de control</t>
  </si>
  <si>
    <t>Favorecimiento de terceros
en la adquisición de insumos y/o equipamiento</t>
  </si>
  <si>
    <t xml:space="preserve">*Afectación presupuestal del instituto
* Detrimento patrimonial
*Pérdida de elementos
*Hallazgos por parte de los entes de control
*Sanciones disciplinarias
</t>
  </si>
  <si>
    <t xml:space="preserve"> No cumplimiento de los objetivos y resultados esperados en el programa de formación técnica con criterios de oportunidad, calidad y pertinenicia.
Detrimento patrimonial
Hallazgos por parte de entes de control</t>
  </si>
  <si>
    <t>*Asignar los insumos y equipamiento de los cursos de acuero a los planes de estudio
*Capacitar al personal (talleristas, responsables de UPI y otros) en la forma de realizar las solciitudes de insumos y equipamiento, uso y racionalización de insumos
Drive institucional https://drive.google.com/open?id=0B87TseHTYsrJS1A3OGJiaE1CMU0 donde se lleva el inventario total de los talleres y las nuevas contrataciones de insumos y equipamiento</t>
  </si>
  <si>
    <t xml:space="preserve">Plataforma SIMI - reporte de asistencias, matricula en talleres 
Hoja De Matricula  IDIPRON M-RDE-FT-157"
Listados De Asistencia  IDIPRON M-MEX-FT-05"
</t>
  </si>
  <si>
    <t xml:space="preserve">Realizar un documento mediante el cual se establezca la ruta y manejo en las solicitudes y disposición de insumos
Implementar el uso del formato: ENTREGA DE ELEMENTOS DE CONSUMO Y COSUMO  CONTROLADO A SERVIDORES A-GLO-FT-010 por parte de los talleristas en el cual deben reportar el gasto mensual  los primeros  5  dias del mes inmediatamente anterior.  </t>
  </si>
  <si>
    <t>Documento oficializado ante la OAP
ENTREGA DE ELEMENTOS DE CONSUMO Y COSUMO  CONTROLADO A SERVIDORES 
A-GLO-FT-010</t>
  </si>
  <si>
    <t xml:space="preserve">Posterior a la implementación se continua con el  seguimiento al reporte del gasto de insumos mediante le formato  “ENTREGA DE ELEMENTOS DE CONSUMO Y COSUMO  CONTROLADO A SERVIDORES A-GLO-FT-010” a todos los talleristas incluyendo  contratos en curso,  se reporta el gasto mensual los 5 primeros días del mes siguiente.
 Se elabora borrador de documento 
</t>
  </si>
  <si>
    <t>NICOLAS BARRAGAN
LUIS SUESCUN 
PAOLA JAIMES</t>
  </si>
  <si>
    <t># documentos oficializados (0)/ # documentos a oficializar (1) 
0%
# de seguimientos realizados / #seguimientos a realizar</t>
  </si>
  <si>
    <t>Reportar a la supervisición o jefe inmediato para tomar las acciones correspondientes
Reevaluar el proceso de asignaión de recursos</t>
  </si>
  <si>
    <t xml:space="preserve">Efectuar seguimiento mensual al SIMI  por parte de un integrante del del área de Formación Técnica, a afin de subsanar cada una de las situaciones que se presenten con los Ádolescentes y Jóvenes
Formular y desarrollar la planeación en terminos y condiciones requeridos para consecución de los resultados esperados </t>
  </si>
  <si>
    <t xml:space="preserve">a) Se realizan las visitas alas upis programadas según cronograma.
b) Se realiza seguimiento mensual en simi de los nnaj que asisten a los diferentes talleres por unidad. </t>
  </si>
  <si>
    <t xml:space="preserve">LUIS SUESCUN 
PAOLA JAIMES 
YURY ORGUELA </t>
  </si>
  <si>
    <t># de seguimientos realizados (5) / #seguimientos a realizar (9) 60%</t>
  </si>
  <si>
    <r>
      <t xml:space="preserve">1. Efectuar sensibilización a los servisores del Área frente a la trazabilidad de la información que guarda el SIMI y los demás controles de remisión y entrega de las historias sociales, así mismo la ilustración sobre el incumplimiento a la clausula de confidencialidad de la informació manejada en la entidad
</t>
    </r>
    <r>
      <rPr>
        <sz val="11"/>
        <rFont val="Calibri"/>
        <family val="2"/>
      </rPr>
      <t>2 . Dar aviso a las autoridades sobre los responsables de la fuga de la información o de quien la este manipulando</t>
    </r>
  </si>
  <si>
    <t>01/05/2018 - 31/08/2018</t>
  </si>
  <si>
    <t>A-GDH-FT-010</t>
  </si>
  <si>
    <t>* Se anexan soportes del seguimiento 1 pendientes (acta de capacitación con respectivas firmas y acta de revisión aleatoria de Control de atenciones y SIMI.                                                                                                                               * Se realizó revisión aleatoria del cargue de información al SIMI de las acciones registradas en el formato Control de Atenciones M-MEX-FT-006 del periodo abril, mayo y junio de diferentes contratistas del área Sociolegal y Justicia Restaurativa.                                                                                                                                                                                                                                                                                                                                                                                 * Se realizó revisión mensual al informe de actividades de los contratistas con supervisión a cargo del Responsable del área, confirmando el buen uso de la información de los NNAJ y la importancia del registro de  las acciones  en el SIMI.                                                                                                                                                                                                                                                                                                                                                                                                                 *Se programará para el último trimestre del año capacitación en el tema "Política de Seguridad de la Información"    con el área Sociolegal (teniendo en cuenta ingreso de nuevos contratistas) y se convocará al área Psicosocial.</t>
  </si>
  <si>
    <t>JORGE ENRIQUE LEAL GONZALEZ (encargado)</t>
  </si>
  <si>
    <t>(Total de NNAJ vinculados al IDPRON con registro en SIMI  de acciones adelantadas desde el área Sociolegal y Justicia Restaurativa / Total de NNAJ vinculados al IDPRON atendidos en el área Sociolegal y Justicia Restaurativa)x 100%</t>
  </si>
  <si>
    <t>31 de Agosto de 2018</t>
  </si>
  <si>
    <r>
      <rPr>
        <b/>
        <sz val="11"/>
        <color theme="1"/>
        <rFont val="Calibri"/>
        <family val="2"/>
        <scheme val="minor"/>
      </rPr>
      <t xml:space="preserve">Primer Seguimiento: </t>
    </r>
    <r>
      <rPr>
        <sz val="11"/>
        <color theme="1"/>
        <rFont val="Calibri"/>
        <family val="2"/>
        <scheme val="minor"/>
      </rPr>
      <t xml:space="preserve">
</t>
    </r>
    <r>
      <rPr>
        <b/>
        <sz val="11"/>
        <color theme="1"/>
        <rFont val="Calibri"/>
        <family val="2"/>
        <scheme val="minor"/>
      </rPr>
      <t xml:space="preserve">1. </t>
    </r>
    <r>
      <rPr>
        <sz val="11"/>
        <color theme="1"/>
        <rFont val="Calibri"/>
        <family val="2"/>
        <scheme val="minor"/>
      </rPr>
      <t xml:space="preserve">Para una mayor trasparencia en cuanto a la conseción de estimulos de corresponsabilidad, actualmente convenios cuenta con los procedimientos de  Postulación y vinculación a actividades de corresponsabilidad. Código: M-MEM-PR-003 y Concesión de estímulo de corresponsabilidad. Código: ME-MEM-PR-001, los cuales se encuentran publicados en el Manual de procesos y procedimientos de la Entidad, Como evidencia se anexan los procedimientos en mención. 
</t>
    </r>
    <r>
      <rPr>
        <b/>
        <sz val="11"/>
        <color theme="1"/>
        <rFont val="Calibri"/>
        <family val="2"/>
        <scheme val="minor"/>
      </rPr>
      <t>2.</t>
    </r>
    <r>
      <rPr>
        <sz val="11"/>
        <color theme="1"/>
        <rFont val="Calibri"/>
        <family val="2"/>
        <scheme val="minor"/>
      </rPr>
      <t xml:space="preserve"> Desde Convenios en la vigencia 2018 se han hecho revisiones periodicas y aleatorias a la entrega de elementos de consumo y de vestuario como se evidencia en los siguientes  formatos: Entrega de elementos de consumo NNAJ Código: A-GLO-FT-001  y Entrega de vestuario a población IDIPRON Código: A-GLO-FT-003 los cuales se anexan como evidencia. 
</t>
    </r>
    <r>
      <rPr>
        <b/>
        <sz val="11"/>
        <color theme="1"/>
        <rFont val="Calibri"/>
        <family val="2"/>
        <scheme val="minor"/>
      </rPr>
      <t xml:space="preserve">3. </t>
    </r>
    <r>
      <rPr>
        <sz val="11"/>
        <color theme="1"/>
        <rFont val="Calibri"/>
        <family val="2"/>
        <scheme val="minor"/>
      </rPr>
      <t xml:space="preserve">La entrega de las planillas de consignaciones se realiza con corte a 28 de cada mes a Tesorería en el Formato: A-GFI-FT-025 Consolidado de recaudo diario baños públicos, los cuales van acompañados del respectivo radicado.Como evidencias se anexan los formatos A-GFI-FT-025 y los respectivos radicados que emite tesorería  como constancia de la entrega oportuna de los recaudos y consignaciones. 
</t>
    </r>
    <r>
      <rPr>
        <b/>
        <sz val="11"/>
        <color theme="1"/>
        <rFont val="Calibri"/>
        <family val="2"/>
        <scheme val="minor"/>
      </rPr>
      <t>4.</t>
    </r>
    <r>
      <rPr>
        <sz val="11"/>
        <color theme="1"/>
        <rFont val="Calibri"/>
        <family val="2"/>
        <scheme val="minor"/>
      </rPr>
      <t xml:space="preserve"> Entre las entregas realizadas a contratistas para la ejecución de convenios se anexan las siguinetes evidencias en los formatos Seguimiento de bienes devolutivos dentro de una misma dependencia Código: A-GLO-FT-008
</t>
    </r>
    <r>
      <rPr>
        <b/>
        <sz val="11"/>
        <color theme="1"/>
        <rFont val="Calibri"/>
        <family val="2"/>
        <scheme val="minor"/>
      </rPr>
      <t xml:space="preserve">Segundo seguimiento: </t>
    </r>
    <r>
      <rPr>
        <sz val="11"/>
        <color theme="1"/>
        <rFont val="Calibri"/>
        <family val="2"/>
        <scheme val="minor"/>
      </rPr>
      <t xml:space="preserve">
</t>
    </r>
    <r>
      <rPr>
        <b/>
        <sz val="11"/>
        <color theme="1"/>
        <rFont val="Calibri"/>
        <family val="2"/>
        <scheme val="minor"/>
      </rPr>
      <t xml:space="preserve">1. </t>
    </r>
    <r>
      <rPr>
        <sz val="11"/>
        <color theme="1"/>
        <rFont val="Calibri"/>
        <family val="2"/>
        <scheme val="minor"/>
      </rPr>
      <t xml:space="preserve">En aras de una transparencia efectiva , se vió la pertinencia de  crear el procedimiento de permanencia en actividades de corresponsabilidad, el cual  se encuentra en construcción con avances significativos, de acuerdo al correo enviado por la Oficina Asesora de Planeación. Se anexa como evidencia el correo enviado por Oficina Asesora de Planeación y el Procedimiento con los respectivos avances.  
</t>
    </r>
    <r>
      <rPr>
        <b/>
        <sz val="11"/>
        <color theme="1"/>
        <rFont val="Calibri"/>
        <family val="2"/>
        <scheme val="minor"/>
      </rPr>
      <t xml:space="preserve"> 2.</t>
    </r>
    <r>
      <rPr>
        <sz val="11"/>
        <color theme="1"/>
        <rFont val="Calibri"/>
        <family val="2"/>
        <scheme val="minor"/>
      </rPr>
      <t xml:space="preserve"> Continuando con las revisiones periódicas de las entregas de elementos de consumo para el desarrollo de actividades a NNAJ Código M-MEX-FT-O16 y entrega de vestuario a población IDIPRON  Código MEX-FT-017, se anexan evidencias aleatorias de las revisiones realizadas en el desarrollo de los convenios suscritos en el marco de la Estrategia de corresponsabilidad, de los cuales para el mes de agosto estaban vigentes 7 convenios y  sólo 5 convenios entregaron las planillas, para realizar las respectivas revisiones de las entregas de elementos a jóvenes.  Se anexan evidencias aleatorias de las revisiones realizadas a los 5 convenios que entregaron las planillas, el marco de la Estrategia de corresponsabilidad.  
</t>
    </r>
    <r>
      <rPr>
        <b/>
        <sz val="11"/>
        <color theme="1"/>
        <rFont val="Calibri"/>
        <family val="2"/>
        <scheme val="minor"/>
      </rPr>
      <t>3.</t>
    </r>
    <r>
      <rPr>
        <sz val="11"/>
        <color theme="1"/>
        <rFont val="Calibri"/>
        <family val="2"/>
        <scheme val="minor"/>
      </rPr>
      <t xml:space="preserve"> En concecuencia con las revisiones a las planillas de los recaudos del Convenio Baños públicos, las cuales  se realizan a diario en el formato de Consolidado a recaudos de baños públicos, con código A-GFI-FT-025, se anexan las planillas revisadas con su respectivo consolidado diario, durante los meses de enero a agosto del año 2018, y para la meta de cumplimiento en este segundo seguimiento, se tiene en cuenta el porcentaje del cuatrimestre de mayo a agosto,  con el lleno de requisitos. Se anexan las planillas realizadas con el lleno de requisitos del recaudo diario, cuyas revisiones fortalecen el proceso del Convenio baños públicos. 
</t>
    </r>
    <r>
      <rPr>
        <b/>
        <sz val="11"/>
        <color theme="1"/>
        <rFont val="Calibri"/>
        <family val="2"/>
        <scheme val="minor"/>
      </rPr>
      <t xml:space="preserve">4. </t>
    </r>
    <r>
      <rPr>
        <sz val="11"/>
        <color theme="1"/>
        <rFont val="Calibri"/>
        <family val="2"/>
        <scheme val="minor"/>
      </rPr>
      <t>Continuando con las revisiones realizadas a la entrega de elementos a contratistas y servidores(as), las cuales se realizan a través de consolidados que cada convenio de los 7 vigentes al mes de agosto,  de acuerdo a los elementos recibidos por almacén en los formatos con código A-GLO-FT-OO4 Solicitud de bienes de consumo o devolutivos  y  Formato A-GLO-FT--005 Traslado, salida y entrega de elementos de consumo y/o devolutivos. Teniendo en cuenta que para el mes de agosto se tienen vigentes 7 convenios de los cuales sólo 6 convenios entregaron el consolidado con las respectivas planillas, para realizar las revisiones periodicas y así llevar un mejor control de las mismas, se anexan los consolidados de los elementos enviados por almacen y a la vez los formatos con código A-GLO-FT-OO4 Solicitud de bienes de consumo o devolutivos  y  Formato A-GLO-FT--005 Traslado, salida y entrega de elementos de consumo y/o devolutivos de los 6 convenios que entregaron de los 7 convenios que debian entregar.</t>
    </r>
  </si>
  <si>
    <t xml:space="preserve">Silvana Cano.
Coordinadora General de Convenios  </t>
  </si>
  <si>
    <t xml:space="preserve">1. Procedimiento programado a  oficializar /  Procedimiento  oficializado . 0,5/1 =50%   
                                                                                                                                                                                                                                                                                                                                                                                                                                                                                                                                                                                                                                                                                                                                                                           2. Número de Convenios que entregaron planillas de entregas de elementos / Total de convenios que deben entregar las planillas de entrega de elementos 5/7=71,43%  
                                                                                                     3. Número de planillas de recaudo entregadas con el lleno de los requisitos en el cuatrimestre / Total de planillas de recaudo entregadas durante el cuatrimestre junio-agosto  123/123 = 100% 
                                                                                                      4. Número de convenios que entregaron el consolidado con las respectivas planillas de entrega de elementos  / Total de convenios que deben entregar el consolidado con sus respectivas planillas de entrega de elementos. 6/7= 85,71% </t>
  </si>
  <si>
    <r>
      <rPr>
        <b/>
        <sz val="11"/>
        <color theme="1"/>
        <rFont val="Calibri"/>
        <family val="2"/>
        <scheme val="minor"/>
      </rPr>
      <t>Primer Seguimiento:</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En cuanto al a Construcción del procedimiento para empleabilidad se encuentra en planeación para subirlo a la plataforma.
</t>
    </r>
    <r>
      <rPr>
        <b/>
        <sz val="11"/>
        <color theme="1"/>
        <rFont val="Calibri"/>
        <family val="2"/>
        <scheme val="minor"/>
      </rPr>
      <t>2</t>
    </r>
    <r>
      <rPr>
        <sz val="11"/>
        <color theme="1"/>
        <rFont val="Calibri"/>
        <family val="2"/>
        <scheme val="minor"/>
      </rPr>
      <t xml:space="preserve">, Se modificó y actualizó el formato de Atención a jovnes para Empleabilidad, tambien se encuentra en planeación.
</t>
    </r>
    <r>
      <rPr>
        <b/>
        <sz val="11"/>
        <color theme="1"/>
        <rFont val="Calibri"/>
        <family val="2"/>
        <scheme val="minor"/>
      </rPr>
      <t>3</t>
    </r>
    <r>
      <rPr>
        <sz val="11"/>
        <color theme="1"/>
        <rFont val="Calibri"/>
        <family val="2"/>
        <scheme val="minor"/>
      </rPr>
      <t xml:space="preserve">, En cuanto a la creación del procedimiento de Emprendimiento se encuentra en proceso.
</t>
    </r>
    <r>
      <rPr>
        <b/>
        <sz val="11"/>
        <color theme="1"/>
        <rFont val="Calibri"/>
        <family val="2"/>
        <scheme val="minor"/>
      </rPr>
      <t xml:space="preserve">
Segundo Seguimiento:</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En cuanto a La Construcción del Procedimiento para Empleabilidad, se encuentra oficializado desde el 05 de Junio del presente año, se anexa correo donde la OAP hace el comunicado extensivo para todos los funcionarios del IDIPRON.
</t>
    </r>
    <r>
      <rPr>
        <b/>
        <sz val="11"/>
        <color theme="1"/>
        <rFont val="Calibri"/>
        <family val="2"/>
        <scheme val="minor"/>
      </rPr>
      <t>2</t>
    </r>
    <r>
      <rPr>
        <sz val="11"/>
        <color theme="1"/>
        <rFont val="Calibri"/>
        <family val="2"/>
        <scheme val="minor"/>
      </rPr>
      <t xml:space="preserve">, El formato de Atención a Jovenes para Empleabilidad, se encuentra oficializado desde el 05 de Junio, se anexa correo de divulgacion.
</t>
    </r>
    <r>
      <rPr>
        <b/>
        <sz val="11"/>
        <color theme="1"/>
        <rFont val="Calibri"/>
        <family val="2"/>
        <scheme val="minor"/>
      </rPr>
      <t>3</t>
    </r>
    <r>
      <rPr>
        <sz val="11"/>
        <color theme="1"/>
        <rFont val="Calibri"/>
        <family val="2"/>
        <scheme val="minor"/>
      </rPr>
      <t xml:space="preserve">, En cuanto a la creación del procedimiento de Emprendimiento se paso un borrador a planeacion junto con la construccion de dos formatos requeridos y  un borrador para el procedimiento de feria de Emprendimiento. se anexan correos de solicitud de ajustes por parte de OAP y los correspondientes formatos en borrador, asi como los procedimientos en borrador. 
</t>
    </r>
    <r>
      <rPr>
        <b/>
        <sz val="11"/>
        <color theme="1"/>
        <rFont val="Calibri"/>
        <family val="2"/>
        <scheme val="minor"/>
      </rPr>
      <t>4.</t>
    </r>
    <r>
      <rPr>
        <sz val="11"/>
        <color theme="1"/>
        <rFont val="Calibri"/>
        <family val="2"/>
        <scheme val="minor"/>
      </rPr>
      <t xml:space="preserve"> Actualmente se esta realizando el procedimiento  de Permanencia en actividades de corresponsabilidad, el cual se encuentra en construcción. Se anexa como evidencia el correo enviado por Oficina Asesora de Planeación y el Procedimiento con los respectivos avances.  
</t>
    </r>
    <r>
      <rPr>
        <b/>
        <sz val="11"/>
        <color theme="1"/>
        <rFont val="Calibri"/>
        <family val="2"/>
        <scheme val="minor"/>
      </rPr>
      <t>5.</t>
    </r>
    <r>
      <rPr>
        <sz val="11"/>
        <color theme="1"/>
        <rFont val="Calibri"/>
        <family val="2"/>
        <scheme val="minor"/>
      </rPr>
      <t xml:space="preserve"> Capacitaciones al personal del area, se anexa capacitacion en Aranda Service
</t>
    </r>
    <r>
      <rPr>
        <b/>
        <sz val="11"/>
        <color theme="1"/>
        <rFont val="Calibri"/>
        <family val="2"/>
        <scheme val="minor"/>
      </rPr>
      <t>6.</t>
    </r>
    <r>
      <rPr>
        <sz val="11"/>
        <color theme="1"/>
        <rFont val="Calibri"/>
        <family val="2"/>
        <scheme val="minor"/>
      </rPr>
      <t xml:space="preserve"> Actualmente dicho procedimiento se encuentra ya construido y cuenta con las firmas correspondientes para su oficializacion, se anexa documento listo para oficilaizar.</t>
    </r>
  </si>
  <si>
    <t>Lider de Area y Profesional Administrativo</t>
  </si>
  <si>
    <r>
      <rPr>
        <sz val="11"/>
        <color theme="1"/>
        <rFont val="Calibri"/>
        <family val="2"/>
        <scheme val="minor"/>
      </rPr>
      <t xml:space="preserve">Para las acciones 1,3 y 6 se refieren a la creacion y oficializacion de procedimientos, en este sentido el indicador sera: No de procedimientos oficializados/ sobre numero de procedimientos a oficializar  2/3 = </t>
    </r>
    <r>
      <rPr>
        <b/>
        <sz val="11"/>
        <color theme="1"/>
        <rFont val="Calibri"/>
        <family val="2"/>
        <scheme val="minor"/>
      </rPr>
      <t xml:space="preserve">66% </t>
    </r>
    <r>
      <rPr>
        <sz val="11"/>
        <color theme="1"/>
        <rFont val="Calibri"/>
        <family val="2"/>
        <scheme val="minor"/>
      </rPr>
      <t>.  
                                                                                                                                                                                                                       Para la accion No 2 el indicador sera de: No de formatos oficializados/numero de formatos a oficializar 1/1 =</t>
    </r>
    <r>
      <rPr>
        <b/>
        <sz val="11"/>
        <color theme="1"/>
        <rFont val="Calibri"/>
        <family val="2"/>
        <scheme val="minor"/>
      </rPr>
      <t xml:space="preserve"> 100% </t>
    </r>
    <r>
      <rPr>
        <sz val="11"/>
        <color theme="1"/>
        <rFont val="Calibri"/>
        <family val="2"/>
        <scheme val="minor"/>
      </rPr>
      <t xml:space="preserve">  
                                                                                            Para la accion No 5 el indicador sera: No de personal capacitado/ No de personal a capacitar 1/ 4 =</t>
    </r>
    <r>
      <rPr>
        <b/>
        <sz val="11"/>
        <color theme="1"/>
        <rFont val="Calibri"/>
        <family val="2"/>
        <scheme val="minor"/>
      </rPr>
      <t xml:space="preserve"> 25%  </t>
    </r>
    <r>
      <rPr>
        <sz val="11"/>
        <color theme="1"/>
        <rFont val="Calibri"/>
        <family val="2"/>
        <scheme val="minor"/>
      </rPr>
      <t xml:space="preserve">  
                                                                                                                   Para la accion No 4, no se tiene en cuenta, ya que esta accion tambien se menciona en la accion general No 2 y se estaria cuantificando doble.         </t>
    </r>
    <r>
      <rPr>
        <b/>
        <sz val="11"/>
        <color theme="1"/>
        <rFont val="Calibri"/>
        <family val="2"/>
        <scheme val="minor"/>
      </rPr>
      <t xml:space="preserve">                                                                                                                                                                                                                                                                                     </t>
    </r>
  </si>
  <si>
    <t xml:space="preserve">Para todos los NNAJ que ingresan a IDIPRON se realiza la verificación de los documentos (Documento de identidad, certificado de afiliacion al Sistema de Salud, Recibo Público, Certificados academicos del último año aprobado, Formato de autorización de ingreso y formato de Ficha de Ingreso). Las personas encargadas de realizar esta verificación son  en primera instancia es el facilitador, quien diligencia y recibe los documentos para ser remitidos  al coordinador quien reliza la verificación de los mismos. Por último, el Auxiliar administrativo zonal de territorio,realiza una ultima verificación y  carga  al Sistema Misional toda la información.
Los documentos recolectados reposan en la historia social del NNAJ 
Implementacion del formato DIRECCIONAMIENTO DE NIÑOS, NIÑAS, ADOLESCENTES Y JOVENES  M-ANJ-FT-010
El equipo sicosocial de territorio realiza de manera selectiva visitas domiciliarias para la verificación de las condiciones de vida del NNAJ que solicita ingreso a las UPIS de externado. Para las solicitudes de ingreso a internado o ingreso prioritario, la visita domiciliaria aplica para todos los casos. 
Las visitas domiciliarias 
</t>
  </si>
  <si>
    <t>Avance en la construcción de protocolo para ingreso prioritario.
Avance en la construcción del procedimiento "Operación Amistad". 
Se construyen 5 procedimientos para las acciones del contexto pedagógico Territorio, donde se incluye la verificación de los documentos de ingreso de NNAJ.
Se implementa diligenciamiento del formato DIRECCIONAMIENTO DE NIÑOS, NIÑAS, ADOLESCENTES Y JOVENES  M-ANJ-FT-010 para la verificación de documentos adjuntos a la Ficha de Ingreso</t>
  </si>
  <si>
    <t>N° de NNAJ focalizados por territorio/ N° de NNAJ registrados en SIMI
FOCALIZADOS 
3320
CREADOS EN SIMI
2224
3320 / 2224
66.99 %</t>
  </si>
  <si>
    <t>Avance en el diseño del formato de registro y entrega de insumos a terceros (Pendiente foarmalizacion por la Oficina Asesora de Planeación. 
Se establece que para la entrega de insumos de aseo se realizará con el formato 
A-GLO-FT-010 a partir del 12/09/2018</t>
  </si>
  <si>
    <t>N° de firmas que sustentan el recibido de los insumos/ N° de insumos entregados. 
EL FORMATO SE IMPLEMENTARÁ A PARTIR DEL 12 DE SEPTIEMBRE DE 2018</t>
  </si>
</sst>
</file>

<file path=xl/styles.xml><?xml version="1.0" encoding="utf-8"?>
<styleSheet xmlns="http://schemas.openxmlformats.org/spreadsheetml/2006/main" xmlns:mc="http://schemas.openxmlformats.org/markup-compatibility/2006" xmlns:x14ac="http://schemas.microsoft.com/office/spreadsheetml/2009/9/ac" mc:Ignorable="x14ac">
  <fonts count="45" x14ac:knownFonts="1">
    <font>
      <sz val="11"/>
      <color theme="1"/>
      <name val="Calibri"/>
      <family val="2"/>
      <scheme val="minor"/>
    </font>
    <font>
      <sz val="11"/>
      <color theme="0"/>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b/>
      <sz val="9"/>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b/>
      <sz val="10"/>
      <name val="Times New Roman"/>
      <family val="1"/>
    </font>
    <font>
      <b/>
      <sz val="10"/>
      <name val="Calibri"/>
      <family val="2"/>
      <scheme val="minor"/>
    </font>
    <font>
      <b/>
      <sz val="11"/>
      <name val="Calibri"/>
      <family val="2"/>
      <scheme val="minor"/>
    </font>
    <font>
      <b/>
      <sz val="14"/>
      <name val="Calibri"/>
      <family val="2"/>
      <scheme val="minor"/>
    </font>
    <font>
      <sz val="11"/>
      <name val="Calibri"/>
      <family val="2"/>
      <scheme val="minor"/>
    </font>
    <font>
      <b/>
      <sz val="9"/>
      <color theme="0"/>
      <name val="Calibri"/>
      <family val="2"/>
      <scheme val="minor"/>
    </font>
    <font>
      <b/>
      <sz val="16"/>
      <name val="Calibri"/>
      <family val="2"/>
      <scheme val="minor"/>
    </font>
    <font>
      <b/>
      <sz val="11"/>
      <name val="Times New Roman"/>
      <family val="1"/>
    </font>
    <font>
      <sz val="10"/>
      <color theme="1"/>
      <name val="Times New Roman"/>
      <family val="1"/>
    </font>
    <font>
      <sz val="10"/>
      <color theme="0"/>
      <name val="Times New Roman"/>
      <family val="1"/>
    </font>
    <font>
      <b/>
      <sz val="12"/>
      <color theme="1"/>
      <name val="Times New Roman"/>
      <family val="1"/>
    </font>
    <font>
      <b/>
      <sz val="12"/>
      <color theme="0" tint="-0.249977111117893"/>
      <name val="Times New Roman"/>
      <family val="1"/>
    </font>
    <font>
      <b/>
      <sz val="11"/>
      <color theme="1"/>
      <name val="Times New Roman"/>
      <family val="1"/>
    </font>
    <font>
      <sz val="11"/>
      <color theme="1"/>
      <name val="Times New Roman"/>
      <family val="1"/>
    </font>
    <font>
      <sz val="11"/>
      <name val="Times New Roman"/>
      <family val="1"/>
    </font>
    <font>
      <sz val="12"/>
      <color theme="1"/>
      <name val="Times New Roman"/>
      <family val="1"/>
    </font>
    <font>
      <b/>
      <sz val="18"/>
      <color theme="1"/>
      <name val="Times New Roman"/>
      <family val="1"/>
    </font>
    <font>
      <sz val="18"/>
      <color theme="1"/>
      <name val="Times New Roman"/>
      <family val="1"/>
    </font>
    <font>
      <sz val="11"/>
      <color theme="1"/>
      <name val="Symbol"/>
      <family val="1"/>
      <charset val="2"/>
    </font>
    <font>
      <sz val="7"/>
      <color theme="1"/>
      <name val="Times New Roman"/>
      <family val="1"/>
    </font>
    <font>
      <sz val="12"/>
      <color theme="1"/>
      <name val="Calibri"/>
      <family val="2"/>
      <scheme val="minor"/>
    </font>
    <font>
      <sz val="10"/>
      <color theme="1"/>
      <name val="Calibri"/>
      <family val="2"/>
      <scheme val="minor"/>
    </font>
    <font>
      <sz val="11"/>
      <color rgb="FFFF0000"/>
      <name val="Calibri"/>
      <family val="2"/>
      <scheme val="minor"/>
    </font>
    <font>
      <sz val="11"/>
      <color rgb="FF7030A0"/>
      <name val="Times New Roman"/>
      <family val="1"/>
    </font>
    <font>
      <sz val="12"/>
      <color rgb="FF0070C0"/>
      <name val="Calibri"/>
      <family val="2"/>
      <scheme val="minor"/>
    </font>
    <font>
      <sz val="10"/>
      <color rgb="FFFF0000"/>
      <name val="Calibri"/>
      <family val="2"/>
      <scheme val="minor"/>
    </font>
    <font>
      <sz val="9"/>
      <name val="Calibri"/>
      <family val="2"/>
      <scheme val="minor"/>
    </font>
    <font>
      <sz val="11"/>
      <color indexed="10"/>
      <name val="Calibri"/>
      <family val="2"/>
    </font>
    <font>
      <sz val="11"/>
      <name val="Calibri"/>
      <family val="2"/>
    </font>
    <font>
      <b/>
      <sz val="10"/>
      <color rgb="FFFF0000"/>
      <name val="Times New Roman"/>
      <family val="1"/>
    </font>
    <font>
      <sz val="11"/>
      <color theme="4" tint="0.39997558519241921"/>
      <name val="Calibri"/>
      <family val="2"/>
      <scheme val="minor"/>
    </font>
    <font>
      <sz val="12"/>
      <color rgb="FFFF0000"/>
      <name val="Calibri"/>
      <family val="2"/>
      <scheme val="minor"/>
    </font>
    <font>
      <sz val="12"/>
      <name val="Calibri"/>
      <family val="2"/>
      <scheme val="minor"/>
    </font>
    <font>
      <b/>
      <sz val="12"/>
      <name val="Calibri"/>
      <family val="2"/>
      <scheme val="minor"/>
    </font>
  </fonts>
  <fills count="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00"/>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hair">
        <color indexed="64"/>
      </right>
      <top style="hair">
        <color indexed="64"/>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536">
    <xf numFmtId="0" fontId="0" fillId="0" borderId="0" xfId="0"/>
    <xf numFmtId="0" fontId="0" fillId="0" borderId="0" xfId="0" applyProtection="1"/>
    <xf numFmtId="1" fontId="0" fillId="0" borderId="0" xfId="0" applyNumberFormat="1" applyBorder="1" applyAlignment="1" applyProtection="1">
      <alignment horizontal="center" vertical="center"/>
    </xf>
    <xf numFmtId="0" fontId="2" fillId="0" borderId="16"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10" fillId="2" borderId="1" xfId="0" applyFont="1" applyFill="1" applyBorder="1" applyAlignment="1" applyProtection="1">
      <alignment horizontal="center" vertical="center"/>
    </xf>
    <xf numFmtId="0" fontId="0" fillId="0" borderId="0" xfId="0" applyProtection="1">
      <protection locked="0"/>
    </xf>
    <xf numFmtId="0" fontId="6" fillId="2" borderId="10" xfId="0" applyFont="1" applyFill="1" applyBorder="1" applyAlignment="1" applyProtection="1">
      <alignment horizontal="center" vertical="center" wrapText="1"/>
    </xf>
    <xf numFmtId="0" fontId="2" fillId="0" borderId="0" xfId="0" applyFont="1" applyAlignment="1" applyProtection="1">
      <alignment horizontal="right"/>
    </xf>
    <xf numFmtId="0" fontId="2" fillId="0" borderId="0" xfId="0" applyFont="1" applyProtection="1"/>
    <xf numFmtId="0" fontId="2" fillId="0" borderId="10" xfId="0" applyFont="1" applyBorder="1" applyAlignment="1" applyProtection="1"/>
    <xf numFmtId="0" fontId="2" fillId="0" borderId="10" xfId="0" applyFont="1" applyBorder="1" applyProtection="1"/>
    <xf numFmtId="0" fontId="2" fillId="0" borderId="1" xfId="0" applyFont="1" applyBorder="1" applyProtection="1"/>
    <xf numFmtId="0" fontId="16" fillId="2" borderId="1"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6" fillId="2" borderId="1" xfId="0" applyFont="1" applyFill="1" applyBorder="1" applyAlignment="1" applyProtection="1">
      <alignment vertical="center"/>
    </xf>
    <xf numFmtId="0" fontId="5" fillId="4" borderId="1" xfId="0" applyFont="1" applyFill="1" applyBorder="1" applyAlignment="1" applyProtection="1">
      <alignment horizontal="center" vertical="center" wrapText="1"/>
    </xf>
    <xf numFmtId="0" fontId="13" fillId="4" borderId="1" xfId="0" applyFont="1" applyFill="1" applyBorder="1" applyAlignment="1" applyProtection="1">
      <alignment horizontal="center" vertical="center"/>
    </xf>
    <xf numFmtId="0" fontId="12" fillId="4" borderId="1" xfId="0" applyFont="1" applyFill="1" applyBorder="1" applyAlignment="1" applyProtection="1">
      <alignment horizontal="center" vertical="center"/>
    </xf>
    <xf numFmtId="0" fontId="19" fillId="3" borderId="0" xfId="0" applyFont="1" applyFill="1" applyProtection="1"/>
    <xf numFmtId="0" fontId="20" fillId="2" borderId="1" xfId="0" applyFont="1" applyFill="1" applyBorder="1" applyAlignment="1" applyProtection="1">
      <alignment horizontal="center" vertical="center"/>
    </xf>
    <xf numFmtId="0" fontId="20" fillId="2" borderId="3" xfId="0" applyFont="1" applyFill="1" applyBorder="1" applyAlignment="1" applyProtection="1">
      <alignment horizontal="center" vertical="center"/>
    </xf>
    <xf numFmtId="0" fontId="19" fillId="0" borderId="0" xfId="0" applyFont="1" applyBorder="1" applyAlignment="1" applyProtection="1"/>
    <xf numFmtId="0" fontId="19" fillId="0" borderId="0" xfId="0" applyFont="1" applyProtection="1"/>
    <xf numFmtId="0" fontId="19" fillId="0" borderId="0" xfId="0" applyFont="1" applyBorder="1" applyAlignment="1" applyProtection="1">
      <alignment horizontal="center" vertical="center"/>
    </xf>
    <xf numFmtId="0" fontId="0" fillId="0" borderId="14" xfId="0" applyFont="1" applyBorder="1" applyAlignment="1" applyProtection="1">
      <alignment horizontal="justify" vertical="center" wrapText="1"/>
    </xf>
    <xf numFmtId="0" fontId="0" fillId="0" borderId="15" xfId="0" applyFont="1" applyBorder="1" applyAlignment="1" applyProtection="1">
      <alignment horizontal="justify" vertical="center" wrapText="1"/>
    </xf>
    <xf numFmtId="0" fontId="0" fillId="0" borderId="15" xfId="0" applyFont="1" applyBorder="1" applyAlignment="1" applyProtection="1">
      <alignment horizontal="justify" vertical="center"/>
    </xf>
    <xf numFmtId="0" fontId="0" fillId="0" borderId="18" xfId="0" applyFont="1" applyBorder="1" applyAlignment="1" applyProtection="1">
      <alignment horizontal="justify" vertical="center" wrapText="1"/>
    </xf>
    <xf numFmtId="0" fontId="0" fillId="0" borderId="0" xfId="0" applyAlignment="1" applyProtection="1">
      <alignment vertical="center"/>
    </xf>
    <xf numFmtId="0" fontId="11" fillId="0" borderId="1" xfId="0" applyFont="1" applyBorder="1" applyAlignment="1" applyProtection="1">
      <alignment horizontal="left" vertical="center"/>
    </xf>
    <xf numFmtId="0" fontId="0" fillId="0" borderId="0" xfId="0" applyAlignment="1" applyProtection="1">
      <alignment vertical="center"/>
      <protection locked="0"/>
    </xf>
    <xf numFmtId="0" fontId="24" fillId="0" borderId="0" xfId="0" applyFont="1"/>
    <xf numFmtId="0" fontId="26" fillId="0" borderId="0" xfId="0" applyFont="1" applyAlignment="1">
      <alignment vertical="top"/>
    </xf>
    <xf numFmtId="0" fontId="26" fillId="0" borderId="0" xfId="0" applyFont="1"/>
    <xf numFmtId="0" fontId="24" fillId="0" borderId="0" xfId="0" applyFont="1" applyAlignment="1">
      <alignment vertical="center"/>
    </xf>
    <xf numFmtId="0" fontId="23" fillId="0" borderId="22" xfId="0" applyFont="1" applyBorder="1" applyAlignment="1">
      <alignment vertical="center"/>
    </xf>
    <xf numFmtId="0" fontId="26" fillId="0" borderId="21" xfId="0" applyFont="1" applyBorder="1" applyAlignment="1">
      <alignment vertical="top" wrapText="1"/>
    </xf>
    <xf numFmtId="0" fontId="21" fillId="0" borderId="1" xfId="0" applyFont="1" applyBorder="1" applyAlignment="1">
      <alignment vertical="center" wrapText="1"/>
    </xf>
    <xf numFmtId="0" fontId="26" fillId="0" borderId="21" xfId="0" applyFont="1" applyBorder="1" applyAlignment="1">
      <alignment vertical="center" wrapText="1"/>
    </xf>
    <xf numFmtId="0" fontId="21" fillId="0" borderId="12" xfId="0" applyFont="1" applyBorder="1" applyAlignment="1">
      <alignment horizontal="left" vertical="center" wrapText="1"/>
    </xf>
    <xf numFmtId="0" fontId="23" fillId="0" borderId="22" xfId="0" applyFont="1" applyBorder="1" applyAlignment="1">
      <alignment vertical="center" wrapText="1"/>
    </xf>
    <xf numFmtId="0" fontId="23" fillId="0" borderId="27" xfId="0" applyFont="1" applyBorder="1" applyAlignment="1">
      <alignment vertical="center"/>
    </xf>
    <xf numFmtId="0" fontId="24" fillId="0" borderId="0" xfId="0" applyFont="1" applyAlignment="1">
      <alignment wrapText="1"/>
    </xf>
    <xf numFmtId="0" fontId="23" fillId="0" borderId="33" xfId="0" applyFont="1" applyBorder="1" applyAlignment="1">
      <alignment horizontal="left" vertical="center" wrapText="1"/>
    </xf>
    <xf numFmtId="0" fontId="23" fillId="0" borderId="34" xfId="0" applyFont="1" applyBorder="1" applyAlignment="1">
      <alignment horizontal="left" vertical="center" wrapText="1"/>
    </xf>
    <xf numFmtId="0" fontId="23" fillId="0" borderId="1" xfId="0" applyFont="1" applyBorder="1" applyAlignment="1">
      <alignment vertical="center"/>
    </xf>
    <xf numFmtId="0" fontId="21" fillId="0" borderId="1" xfId="0" applyFont="1" applyBorder="1" applyAlignment="1">
      <alignment vertical="center"/>
    </xf>
    <xf numFmtId="0" fontId="11" fillId="0" borderId="1" xfId="0" applyFont="1" applyBorder="1" applyAlignment="1" applyProtection="1">
      <alignment vertical="top"/>
    </xf>
    <xf numFmtId="0" fontId="11" fillId="0" borderId="1" xfId="0" applyFont="1" applyBorder="1" applyAlignment="1" applyProtection="1">
      <alignment horizontal="left" vertical="top"/>
    </xf>
    <xf numFmtId="0" fontId="23" fillId="5" borderId="43" xfId="0" applyFont="1" applyFill="1" applyBorder="1" applyAlignment="1">
      <alignment horizontal="justify" vertical="center" wrapText="1"/>
    </xf>
    <xf numFmtId="0" fontId="23" fillId="5" borderId="42" xfId="0" applyFont="1" applyFill="1" applyBorder="1" applyAlignment="1">
      <alignment horizontal="justify" vertical="center" wrapText="1"/>
    </xf>
    <xf numFmtId="0" fontId="23" fillId="5" borderId="41" xfId="0" applyFont="1" applyFill="1" applyBorder="1" applyAlignment="1">
      <alignment horizontal="justify" vertical="center" wrapText="1"/>
    </xf>
    <xf numFmtId="0" fontId="24" fillId="0" borderId="42" xfId="0" applyFont="1" applyBorder="1" applyAlignment="1">
      <alignment horizontal="justify" vertical="center" wrapText="1"/>
    </xf>
    <xf numFmtId="0" fontId="23" fillId="0" borderId="42" xfId="0" applyFont="1" applyBorder="1" applyAlignment="1">
      <alignment horizontal="justify" vertical="center" wrapText="1"/>
    </xf>
    <xf numFmtId="0" fontId="23" fillId="5" borderId="42" xfId="0" applyFont="1" applyFill="1" applyBorder="1" applyAlignment="1">
      <alignment horizontal="center" vertical="center" wrapText="1"/>
    </xf>
    <xf numFmtId="1" fontId="0" fillId="0" borderId="9" xfId="0" applyNumberFormat="1" applyBorder="1" applyAlignment="1" applyProtection="1">
      <alignment horizontal="center" vertical="center"/>
    </xf>
    <xf numFmtId="0" fontId="2" fillId="4" borderId="1" xfId="0" applyFont="1" applyFill="1" applyBorder="1" applyAlignment="1" applyProtection="1">
      <alignment horizontal="center" vertical="center"/>
    </xf>
    <xf numFmtId="0" fontId="13" fillId="4" borderId="12" xfId="0" applyFont="1" applyFill="1" applyBorder="1" applyAlignment="1" applyProtection="1">
      <alignment horizontal="center" vertical="center" wrapText="1"/>
    </xf>
    <xf numFmtId="0" fontId="0" fillId="3" borderId="13" xfId="0" applyFill="1" applyBorder="1" applyAlignment="1" applyProtection="1">
      <alignment vertical="center"/>
    </xf>
    <xf numFmtId="0" fontId="23" fillId="3" borderId="13" xfId="0" applyFont="1" applyFill="1" applyBorder="1" applyAlignment="1" applyProtection="1">
      <alignment vertical="center"/>
    </xf>
    <xf numFmtId="0" fontId="24" fillId="3" borderId="13" xfId="0" applyFont="1" applyFill="1" applyBorder="1" applyAlignment="1" applyProtection="1">
      <alignment vertical="center"/>
    </xf>
    <xf numFmtId="0" fontId="25" fillId="3" borderId="13" xfId="0" applyFont="1" applyFill="1" applyBorder="1" applyAlignment="1" applyProtection="1">
      <alignment horizontal="center" vertical="center"/>
    </xf>
    <xf numFmtId="0" fontId="13" fillId="4" borderId="24" xfId="0" applyFont="1" applyFill="1" applyBorder="1" applyAlignment="1" applyProtection="1">
      <alignment horizontal="center" vertical="center"/>
    </xf>
    <xf numFmtId="0" fontId="13" fillId="4" borderId="0" xfId="0" applyFont="1" applyFill="1" applyBorder="1" applyProtection="1"/>
    <xf numFmtId="0" fontId="6" fillId="2" borderId="0" xfId="0" applyFont="1" applyFill="1" applyBorder="1" applyProtection="1"/>
    <xf numFmtId="0" fontId="6" fillId="2" borderId="21" xfId="0" applyFont="1" applyFill="1" applyBorder="1" applyAlignment="1" applyProtection="1">
      <alignment horizontal="center" vertical="center" wrapText="1"/>
    </xf>
    <xf numFmtId="0" fontId="0" fillId="0" borderId="55" xfId="0" applyFont="1" applyBorder="1" applyAlignment="1" applyProtection="1">
      <alignment horizontal="justify" vertical="center" wrapText="1"/>
    </xf>
    <xf numFmtId="1" fontId="0" fillId="0" borderId="54" xfId="0" applyNumberFormat="1" applyBorder="1" applyAlignment="1" applyProtection="1">
      <alignment horizontal="center" vertical="center"/>
    </xf>
    <xf numFmtId="0" fontId="2" fillId="4" borderId="21" xfId="0" applyFont="1" applyFill="1" applyBorder="1" applyAlignment="1" applyProtection="1">
      <alignment horizontal="center" vertical="center"/>
    </xf>
    <xf numFmtId="0" fontId="0" fillId="3" borderId="13" xfId="0" applyFill="1" applyBorder="1" applyAlignment="1" applyProtection="1">
      <alignment horizontal="center" vertical="center"/>
    </xf>
    <xf numFmtId="0" fontId="7" fillId="4" borderId="25" xfId="0" applyFont="1" applyFill="1" applyBorder="1" applyAlignment="1" applyProtection="1">
      <alignment horizontal="center" vertical="center"/>
    </xf>
    <xf numFmtId="0" fontId="13" fillId="4" borderId="21" xfId="0" applyFont="1" applyFill="1" applyBorder="1" applyAlignment="1" applyProtection="1">
      <alignment horizontal="center" vertical="center"/>
    </xf>
    <xf numFmtId="0" fontId="5" fillId="4" borderId="25" xfId="0" applyFont="1" applyFill="1" applyBorder="1" applyAlignment="1" applyProtection="1">
      <alignment horizontal="center" vertical="center" wrapText="1"/>
    </xf>
    <xf numFmtId="0" fontId="23" fillId="0" borderId="42" xfId="0" applyFont="1" applyBorder="1" applyAlignment="1">
      <alignment horizontal="center" vertical="center" wrapText="1"/>
    </xf>
    <xf numFmtId="0" fontId="0" fillId="0" borderId="0" xfId="0" applyAlignment="1">
      <alignment horizontal="center"/>
    </xf>
    <xf numFmtId="0" fontId="13" fillId="0" borderId="16" xfId="0" applyFont="1" applyFill="1" applyBorder="1" applyAlignment="1" applyProtection="1">
      <alignment horizontal="center" vertical="center" wrapText="1"/>
      <protection locked="0"/>
    </xf>
    <xf numFmtId="1" fontId="0" fillId="0" borderId="9" xfId="0" applyNumberFormat="1" applyBorder="1" applyAlignment="1" applyProtection="1">
      <alignment horizontal="center" vertical="center"/>
    </xf>
    <xf numFmtId="1" fontId="0" fillId="0" borderId="9" xfId="0" applyNumberFormat="1" applyBorder="1" applyAlignment="1" applyProtection="1">
      <alignment horizontal="center" vertical="center"/>
    </xf>
    <xf numFmtId="0" fontId="0" fillId="0" borderId="0" xfId="0" applyBorder="1" applyAlignment="1" applyProtection="1">
      <alignment horizontal="center" vertical="center"/>
    </xf>
    <xf numFmtId="0" fontId="0" fillId="0" borderId="0" xfId="0"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13" fillId="0" borderId="16" xfId="0" applyFont="1" applyBorder="1" applyAlignment="1" applyProtection="1">
      <alignment horizontal="center" vertical="center" wrapText="1"/>
      <protection locked="0"/>
    </xf>
    <xf numFmtId="0" fontId="0" fillId="0" borderId="1" xfId="0" applyFont="1" applyBorder="1" applyAlignment="1" applyProtection="1">
      <alignment horizontal="justify" vertical="center" wrapText="1"/>
    </xf>
    <xf numFmtId="0" fontId="2"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0" fillId="0" borderId="1" xfId="0" applyFont="1" applyBorder="1" applyAlignment="1" applyProtection="1">
      <alignment horizontal="justify" vertical="center"/>
    </xf>
    <xf numFmtId="1" fontId="0" fillId="0" borderId="1" xfId="0" applyNumberFormat="1" applyBorder="1" applyAlignment="1" applyProtection="1">
      <alignment horizontal="center" vertical="center"/>
    </xf>
    <xf numFmtId="1" fontId="0" fillId="0" borderId="1" xfId="0" applyNumberFormat="1" applyBorder="1" applyAlignment="1" applyProtection="1">
      <alignment horizontal="center" vertical="center"/>
    </xf>
    <xf numFmtId="0" fontId="0" fillId="0" borderId="60" xfId="0" applyFont="1" applyBorder="1" applyAlignment="1" applyProtection="1">
      <alignment horizontal="justify" vertical="center" wrapText="1"/>
    </xf>
    <xf numFmtId="0" fontId="28" fillId="3" borderId="13" xfId="0" applyFont="1" applyFill="1" applyBorder="1" applyAlignment="1" applyProtection="1">
      <alignment horizontal="center" vertical="center"/>
    </xf>
    <xf numFmtId="0" fontId="0" fillId="0" borderId="0" xfId="0" applyAlignment="1" applyProtection="1">
      <alignment horizontal="center"/>
    </xf>
    <xf numFmtId="1" fontId="0" fillId="6" borderId="9" xfId="0" applyNumberFormat="1" applyFill="1" applyBorder="1" applyAlignment="1" applyProtection="1">
      <alignment horizontal="center" vertical="center"/>
    </xf>
    <xf numFmtId="1" fontId="0" fillId="6" borderId="0" xfId="0" applyNumberFormat="1" applyFill="1" applyBorder="1" applyAlignment="1" applyProtection="1">
      <alignment horizontal="center" vertical="center"/>
    </xf>
    <xf numFmtId="1" fontId="0" fillId="6" borderId="1" xfId="0" applyNumberFormat="1" applyFill="1" applyBorder="1" applyAlignment="1" applyProtection="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31" fillId="0" borderId="1" xfId="0" applyFont="1" applyBorder="1" applyAlignment="1" applyProtection="1">
      <alignment horizontal="center" vertical="center" wrapText="1"/>
      <protection locked="0"/>
    </xf>
    <xf numFmtId="0" fontId="5" fillId="0" borderId="58"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31" fillId="0" borderId="13" xfId="0" applyFont="1" applyBorder="1" applyAlignment="1" applyProtection="1">
      <alignment horizontal="justify" vertical="center" wrapText="1"/>
      <protection locked="0"/>
    </xf>
    <xf numFmtId="0" fontId="31" fillId="0" borderId="12" xfId="0" applyFont="1" applyBorder="1" applyAlignment="1" applyProtection="1">
      <alignment horizontal="justify" vertical="center"/>
      <protection locked="0"/>
    </xf>
    <xf numFmtId="0" fontId="31" fillId="0" borderId="10" xfId="0" applyFont="1" applyBorder="1" applyAlignment="1" applyProtection="1">
      <alignment horizontal="justify" vertical="center"/>
      <protection locked="0"/>
    </xf>
    <xf numFmtId="0" fontId="0" fillId="0" borderId="4"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31" fillId="3" borderId="13" xfId="0" applyFont="1" applyFill="1" applyBorder="1" applyAlignment="1" applyProtection="1">
      <alignment horizontal="center" vertical="center" wrapText="1"/>
      <protection locked="0"/>
    </xf>
    <xf numFmtId="0" fontId="31" fillId="3" borderId="12" xfId="0" applyFont="1" applyFill="1" applyBorder="1" applyAlignment="1" applyProtection="1">
      <alignment horizontal="center" vertical="center" wrapText="1"/>
      <protection locked="0"/>
    </xf>
    <xf numFmtId="0" fontId="31" fillId="3" borderId="10"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xf>
    <xf numFmtId="0" fontId="9" fillId="0"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center"/>
    </xf>
    <xf numFmtId="0" fontId="14" fillId="0" borderId="1" xfId="0" applyFont="1" applyBorder="1" applyAlignment="1" applyProtection="1">
      <alignment horizontal="center" vertical="center"/>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textRotation="90" wrapText="1"/>
      <protection locked="0"/>
    </xf>
    <xf numFmtId="0" fontId="33" fillId="0" borderId="1" xfId="0" applyFont="1" applyBorder="1" applyAlignment="1" applyProtection="1">
      <alignment horizontal="center" vertical="center" wrapText="1"/>
      <protection locked="0"/>
    </xf>
    <xf numFmtId="17"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31" fillId="0" borderId="12" xfId="0" applyFont="1" applyBorder="1" applyAlignment="1" applyProtection="1">
      <alignment horizontal="justify" vertical="center" wrapText="1"/>
      <protection locked="0"/>
    </xf>
    <xf numFmtId="0" fontId="31" fillId="0" borderId="10" xfId="0" applyFont="1" applyBorder="1" applyAlignment="1" applyProtection="1">
      <alignment horizontal="justify" vertical="center" wrapText="1"/>
      <protection locked="0"/>
    </xf>
    <xf numFmtId="0" fontId="15" fillId="0" borderId="1" xfId="0" applyFont="1" applyBorder="1" applyAlignment="1" applyProtection="1">
      <alignment horizontal="center" vertical="top" wrapText="1"/>
      <protection locked="0"/>
    </xf>
    <xf numFmtId="1" fontId="0" fillId="0" borderId="1" xfId="0" applyNumberFormat="1" applyBorder="1" applyAlignment="1" applyProtection="1">
      <alignment horizontal="center" vertical="center"/>
    </xf>
    <xf numFmtId="0" fontId="0" fillId="0" borderId="1" xfId="0"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0" fillId="0" borderId="13" xfId="0" applyBorder="1" applyAlignment="1" applyProtection="1">
      <alignment horizontal="center" vertical="center"/>
      <protection locked="0"/>
    </xf>
    <xf numFmtId="0" fontId="0" fillId="0" borderId="13" xfId="0" applyBorder="1" applyAlignment="1" applyProtection="1">
      <alignment horizontal="center" vertical="center" wrapText="1"/>
      <protection locked="0"/>
    </xf>
    <xf numFmtId="0" fontId="31" fillId="0" borderId="3" xfId="0" applyFont="1" applyBorder="1" applyAlignment="1" applyProtection="1">
      <alignment horizontal="center" vertical="center" wrapText="1"/>
      <protection locked="0"/>
    </xf>
    <xf numFmtId="0" fontId="31" fillId="0" borderId="3" xfId="0" applyFont="1" applyBorder="1" applyAlignment="1" applyProtection="1">
      <alignment horizontal="center" vertical="center"/>
      <protection locked="0"/>
    </xf>
    <xf numFmtId="0" fontId="31" fillId="0" borderId="4" xfId="0" applyFont="1"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 xfId="0" applyFont="1" applyBorder="1" applyAlignment="1" applyProtection="1">
      <alignment horizontal="center" vertical="center" wrapText="1"/>
      <protection locked="0"/>
    </xf>
    <xf numFmtId="0" fontId="0" fillId="0" borderId="1" xfId="0" applyFont="1"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31" fillId="0" borderId="21" xfId="0" applyFont="1" applyBorder="1" applyAlignment="1" applyProtection="1">
      <alignment horizontal="center" vertical="center" wrapText="1"/>
      <protection locked="0"/>
    </xf>
    <xf numFmtId="0" fontId="31" fillId="0" borderId="21" xfId="0" applyFont="1" applyBorder="1" applyAlignment="1" applyProtection="1">
      <alignment horizontal="center" vertical="center"/>
      <protection locked="0"/>
    </xf>
    <xf numFmtId="0" fontId="31" fillId="0" borderId="30" xfId="0" applyFont="1" applyBorder="1" applyAlignment="1" applyProtection="1">
      <alignment horizontal="center" vertical="center"/>
      <protection locked="0"/>
    </xf>
    <xf numFmtId="0" fontId="0" fillId="0" borderId="33" xfId="0" applyBorder="1" applyAlignment="1" applyProtection="1">
      <alignment horizontal="center" vertical="top" wrapText="1"/>
      <protection locked="0"/>
    </xf>
    <xf numFmtId="0" fontId="0" fillId="0" borderId="27" xfId="0" applyBorder="1" applyAlignment="1" applyProtection="1">
      <alignment horizontal="center" vertical="top" wrapText="1"/>
      <protection locked="0"/>
    </xf>
    <xf numFmtId="17" fontId="0" fillId="0" borderId="4"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3" xfId="0" applyBorder="1" applyAlignment="1" applyProtection="1">
      <alignment horizontal="justify" vertical="center" wrapText="1"/>
      <protection locked="0"/>
    </xf>
    <xf numFmtId="0" fontId="0" fillId="0" borderId="12" xfId="0" applyBorder="1" applyAlignment="1" applyProtection="1">
      <alignment horizontal="justify" vertical="center" wrapText="1"/>
      <protection locked="0"/>
    </xf>
    <xf numFmtId="0" fontId="0" fillId="0" borderId="30"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14" fontId="0" fillId="0" borderId="25" xfId="0" applyNumberFormat="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9" fillId="0" borderId="22" xfId="0" applyFont="1" applyFill="1" applyBorder="1" applyAlignment="1" applyProtection="1">
      <alignment horizontal="center" vertical="center" wrapText="1"/>
      <protection locked="0"/>
    </xf>
    <xf numFmtId="0" fontId="9" fillId="0" borderId="25" xfId="0" applyFont="1" applyFill="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0" fillId="0" borderId="0" xfId="0" applyBorder="1" applyAlignment="1" applyProtection="1">
      <alignment horizontal="center" vertical="center"/>
    </xf>
    <xf numFmtId="0" fontId="0" fillId="0" borderId="1" xfId="0" applyBorder="1" applyAlignment="1" applyProtection="1">
      <alignment vertical="center" wrapText="1"/>
      <protection locked="0"/>
    </xf>
    <xf numFmtId="0" fontId="0" fillId="0" borderId="21"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protection locked="0"/>
    </xf>
    <xf numFmtId="0" fontId="31" fillId="0" borderId="13" xfId="0" applyFont="1" applyBorder="1" applyAlignment="1" applyProtection="1">
      <alignment horizontal="justify" vertical="top" wrapText="1"/>
      <protection locked="0"/>
    </xf>
    <xf numFmtId="0" fontId="31" fillId="0" borderId="12" xfId="0" applyFont="1" applyBorder="1" applyAlignment="1" applyProtection="1">
      <alignment horizontal="justify" vertical="top" wrapText="1"/>
      <protection locked="0"/>
    </xf>
    <xf numFmtId="0" fontId="31" fillId="0" borderId="10" xfId="0" applyFont="1" applyBorder="1" applyAlignment="1" applyProtection="1">
      <alignment horizontal="justify" vertical="top" wrapText="1"/>
      <protection locked="0"/>
    </xf>
    <xf numFmtId="0" fontId="12" fillId="0" borderId="1"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13" fillId="0" borderId="21" xfId="0" applyFont="1" applyFill="1" applyBorder="1" applyAlignment="1" applyProtection="1">
      <alignment horizontal="center" vertical="center"/>
    </xf>
    <xf numFmtId="0" fontId="13" fillId="0" borderId="30" xfId="0" applyFont="1" applyFill="1" applyBorder="1" applyAlignment="1" applyProtection="1">
      <alignment horizontal="center" vertical="center"/>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9" fillId="0" borderId="13" xfId="0" applyFont="1" applyBorder="1" applyAlignment="1" applyProtection="1">
      <alignment horizontal="center" vertical="center" textRotation="90" wrapText="1"/>
      <protection locked="0"/>
    </xf>
    <xf numFmtId="0" fontId="9" fillId="0" borderId="12" xfId="0" applyFont="1" applyBorder="1" applyAlignment="1" applyProtection="1">
      <alignment horizontal="center" vertical="center" textRotation="90" wrapText="1"/>
      <protection locked="0"/>
    </xf>
    <xf numFmtId="1" fontId="0" fillId="0" borderId="6" xfId="0" applyNumberFormat="1" applyFont="1" applyBorder="1" applyAlignment="1" applyProtection="1">
      <alignment horizontal="center" vertical="center"/>
    </xf>
    <xf numFmtId="0" fontId="0" fillId="0" borderId="6" xfId="0" applyBorder="1" applyAlignment="1" applyProtection="1">
      <alignment horizontal="center" vertical="center"/>
    </xf>
    <xf numFmtId="0" fontId="14" fillId="0" borderId="28" xfId="0" applyFont="1" applyBorder="1" applyAlignment="1" applyProtection="1">
      <alignment horizontal="center" vertical="center"/>
    </xf>
    <xf numFmtId="0" fontId="14" fillId="0" borderId="21" xfId="0" applyFont="1" applyBorder="1" applyAlignment="1" applyProtection="1">
      <alignment horizontal="center" vertical="center"/>
    </xf>
    <xf numFmtId="0" fontId="15" fillId="0" borderId="4" xfId="0" applyFont="1" applyBorder="1" applyAlignment="1" applyProtection="1">
      <alignment horizontal="center" vertical="top" wrapText="1"/>
      <protection locked="0"/>
    </xf>
    <xf numFmtId="0" fontId="15" fillId="0" borderId="2" xfId="0" applyFont="1" applyBorder="1" applyAlignment="1" applyProtection="1">
      <alignment horizontal="center" vertical="top"/>
      <protection locked="0"/>
    </xf>
    <xf numFmtId="1" fontId="0" fillId="0" borderId="9" xfId="0" applyNumberFormat="1" applyBorder="1" applyAlignment="1" applyProtection="1">
      <alignment horizontal="center" vertical="center"/>
    </xf>
    <xf numFmtId="0" fontId="0" fillId="0" borderId="7" xfId="0" applyBorder="1" applyAlignment="1" applyProtection="1">
      <alignment horizontal="center" vertical="center" wrapText="1"/>
      <protection locked="0"/>
    </xf>
    <xf numFmtId="0" fontId="0" fillId="0" borderId="4" xfId="0" applyBorder="1" applyAlignment="1" applyProtection="1">
      <alignment horizontal="center" vertical="top" wrapText="1"/>
      <protection locked="0"/>
    </xf>
    <xf numFmtId="0" fontId="0" fillId="0" borderId="2" xfId="0" applyBorder="1" applyAlignment="1" applyProtection="1">
      <alignment horizontal="center" vertical="top" wrapText="1"/>
      <protection locked="0"/>
    </xf>
    <xf numFmtId="0" fontId="0" fillId="0" borderId="7" xfId="0" applyBorder="1" applyAlignment="1" applyProtection="1">
      <alignment horizontal="center" vertical="top" wrapText="1"/>
      <protection locked="0"/>
    </xf>
    <xf numFmtId="0" fontId="0" fillId="0" borderId="30" xfId="0" applyBorder="1" applyAlignment="1" applyProtection="1">
      <alignment horizontal="center" vertical="top" wrapText="1"/>
      <protection locked="0"/>
    </xf>
    <xf numFmtId="0" fontId="0" fillId="0" borderId="29" xfId="0" applyBorder="1" applyAlignment="1" applyProtection="1">
      <alignment horizontal="center" vertical="top" wrapText="1"/>
      <protection locked="0"/>
    </xf>
    <xf numFmtId="0" fontId="0" fillId="0" borderId="28" xfId="0" applyBorder="1" applyAlignment="1" applyProtection="1">
      <alignment horizontal="center" vertical="top" wrapText="1"/>
      <protection locked="0"/>
    </xf>
    <xf numFmtId="0" fontId="13" fillId="0" borderId="53" xfId="0" applyFont="1" applyFill="1" applyBorder="1" applyAlignment="1" applyProtection="1">
      <alignment horizontal="center" vertical="center"/>
    </xf>
    <xf numFmtId="0" fontId="1" fillId="2" borderId="54" xfId="0" applyFont="1" applyFill="1" applyBorder="1" applyAlignment="1" applyProtection="1">
      <alignment horizontal="center" vertical="center" wrapText="1"/>
    </xf>
    <xf numFmtId="0" fontId="0" fillId="0" borderId="54" xfId="0" applyBorder="1" applyAlignment="1" applyProtection="1">
      <alignment horizontal="center" vertical="center" wrapText="1"/>
    </xf>
    <xf numFmtId="0" fontId="9" fillId="0" borderId="51" xfId="0" applyFont="1" applyFill="1" applyBorder="1" applyAlignment="1" applyProtection="1">
      <alignment horizontal="center" vertical="center" wrapText="1"/>
      <protection locked="0"/>
    </xf>
    <xf numFmtId="1" fontId="0" fillId="0" borderId="56" xfId="0" applyNumberFormat="1" applyFont="1" applyBorder="1" applyAlignment="1" applyProtection="1">
      <alignment horizontal="center" vertical="center"/>
    </xf>
    <xf numFmtId="0" fontId="9" fillId="0" borderId="52" xfId="0" applyFont="1" applyBorder="1" applyAlignment="1" applyProtection="1">
      <alignment horizontal="center" vertical="center" wrapText="1"/>
      <protection locked="0"/>
    </xf>
    <xf numFmtId="0" fontId="0" fillId="0" borderId="56" xfId="0" applyBorder="1" applyAlignment="1" applyProtection="1">
      <alignment horizontal="center" vertical="center"/>
    </xf>
    <xf numFmtId="0" fontId="0" fillId="0" borderId="33"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57" xfId="0" applyBorder="1" applyAlignment="1" applyProtection="1">
      <alignment horizontal="center" vertical="center" wrapText="1"/>
      <protection locked="0"/>
    </xf>
    <xf numFmtId="0" fontId="0" fillId="0" borderId="4"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0" fillId="0" borderId="54" xfId="0" applyBorder="1" applyAlignment="1" applyProtection="1">
      <alignment horizontal="center" vertical="center"/>
    </xf>
    <xf numFmtId="0" fontId="15" fillId="0" borderId="4"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3" fillId="0" borderId="3" xfId="0" applyFont="1" applyFill="1" applyBorder="1" applyAlignment="1" applyProtection="1">
      <alignment horizontal="center" vertical="center"/>
    </xf>
    <xf numFmtId="0" fontId="13" fillId="0" borderId="59" xfId="0" applyFont="1" applyFill="1" applyBorder="1" applyAlignment="1" applyProtection="1">
      <alignment horizontal="center" vertical="center"/>
    </xf>
    <xf numFmtId="0" fontId="14" fillId="0" borderId="7" xfId="0" applyFont="1" applyBorder="1" applyAlignment="1" applyProtection="1">
      <alignment horizontal="center" vertical="center"/>
    </xf>
    <xf numFmtId="0" fontId="14" fillId="0" borderId="3" xfId="0" applyFont="1" applyBorder="1" applyAlignment="1" applyProtection="1">
      <alignment horizontal="center" vertical="center"/>
    </xf>
    <xf numFmtId="0" fontId="15" fillId="0" borderId="2" xfId="0" applyFont="1" applyBorder="1" applyAlignment="1" applyProtection="1">
      <alignment horizontal="center" vertical="top" wrapText="1"/>
      <protection locked="0"/>
    </xf>
    <xf numFmtId="0" fontId="9" fillId="0" borderId="4" xfId="0"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1" fontId="15" fillId="0" borderId="5" xfId="0" applyNumberFormat="1" applyFont="1" applyBorder="1" applyAlignment="1" applyProtection="1">
      <alignment horizontal="center" vertical="center"/>
    </xf>
    <xf numFmtId="1" fontId="15" fillId="0" borderId="6" xfId="0" applyNumberFormat="1" applyFont="1" applyBorder="1" applyAlignment="1" applyProtection="1">
      <alignment horizontal="center" vertical="center"/>
    </xf>
    <xf numFmtId="1" fontId="15" fillId="0" borderId="8" xfId="0" applyNumberFormat="1" applyFont="1" applyBorder="1" applyAlignment="1" applyProtection="1">
      <alignment horizontal="center" vertical="center"/>
    </xf>
    <xf numFmtId="1" fontId="9" fillId="0" borderId="4" xfId="0" applyNumberFormat="1" applyFont="1" applyBorder="1" applyAlignment="1" applyProtection="1">
      <alignment horizontal="center" vertical="center" wrapText="1"/>
    </xf>
    <xf numFmtId="1" fontId="9" fillId="0" borderId="2" xfId="0" applyNumberFormat="1" applyFont="1" applyBorder="1" applyAlignment="1" applyProtection="1">
      <alignment horizontal="center" vertical="center" wrapText="1"/>
    </xf>
    <xf numFmtId="1" fontId="9" fillId="0" borderId="7" xfId="0" applyNumberFormat="1" applyFont="1" applyBorder="1" applyAlignment="1" applyProtection="1">
      <alignment horizontal="center" vertical="center" wrapText="1"/>
    </xf>
    <xf numFmtId="0" fontId="13" fillId="6" borderId="1" xfId="0" applyFont="1" applyFill="1" applyBorder="1" applyAlignment="1" applyProtection="1">
      <alignment horizontal="center" vertical="center"/>
    </xf>
    <xf numFmtId="0" fontId="0" fillId="6" borderId="1" xfId="0" applyFill="1" applyBorder="1" applyAlignment="1" applyProtection="1">
      <alignment horizontal="center" vertical="center"/>
    </xf>
    <xf numFmtId="0" fontId="14" fillId="6" borderId="1" xfId="0" applyFont="1" applyFill="1" applyBorder="1" applyAlignment="1" applyProtection="1">
      <alignment horizontal="center" vertical="center"/>
    </xf>
    <xf numFmtId="1" fontId="0" fillId="6" borderId="1" xfId="0" applyNumberFormat="1" applyFill="1" applyBorder="1" applyAlignment="1" applyProtection="1">
      <alignment horizontal="center" vertical="center"/>
    </xf>
    <xf numFmtId="0" fontId="0" fillId="6" borderId="1" xfId="0" applyFill="1" applyBorder="1" applyAlignment="1" applyProtection="1">
      <alignment horizontal="center" vertical="center" wrapText="1"/>
    </xf>
    <xf numFmtId="0" fontId="1" fillId="6" borderId="1" xfId="0" applyFont="1" applyFill="1" applyBorder="1" applyAlignment="1" applyProtection="1">
      <alignment horizontal="center" vertical="center" wrapText="1"/>
    </xf>
    <xf numFmtId="0" fontId="0" fillId="6" borderId="0" xfId="0" applyFill="1" applyBorder="1" applyAlignment="1" applyProtection="1">
      <alignment horizontal="center" vertical="center"/>
    </xf>
    <xf numFmtId="0" fontId="12" fillId="6" borderId="1" xfId="0" applyFont="1" applyFill="1" applyBorder="1" applyAlignment="1" applyProtection="1">
      <alignment horizontal="center" vertical="center"/>
    </xf>
    <xf numFmtId="0" fontId="12" fillId="6" borderId="13" xfId="0" applyFont="1" applyFill="1" applyBorder="1" applyAlignment="1" applyProtection="1">
      <alignment horizontal="center" vertical="center"/>
    </xf>
    <xf numFmtId="0" fontId="13" fillId="6" borderId="21" xfId="0" applyFont="1" applyFill="1" applyBorder="1" applyAlignment="1" applyProtection="1">
      <alignment horizontal="center" vertical="center"/>
    </xf>
    <xf numFmtId="0" fontId="13" fillId="6" borderId="30" xfId="0" applyFont="1" applyFill="1" applyBorder="1" applyAlignment="1" applyProtection="1">
      <alignment horizontal="center" vertical="center"/>
    </xf>
    <xf numFmtId="0" fontId="1" fillId="6" borderId="9" xfId="0" applyFont="1" applyFill="1" applyBorder="1" applyAlignment="1" applyProtection="1">
      <alignment horizontal="center" vertical="center" wrapText="1"/>
    </xf>
    <xf numFmtId="0" fontId="1" fillId="6" borderId="0" xfId="0" applyFont="1" applyFill="1" applyBorder="1" applyAlignment="1" applyProtection="1">
      <alignment horizontal="center" vertical="center" wrapText="1"/>
    </xf>
    <xf numFmtId="0" fontId="0" fillId="6" borderId="9" xfId="0" applyFill="1" applyBorder="1" applyAlignment="1" applyProtection="1">
      <alignment horizontal="center" vertical="center" wrapText="1"/>
    </xf>
    <xf numFmtId="0" fontId="0" fillId="6" borderId="0" xfId="0" applyFill="1" applyBorder="1" applyAlignment="1" applyProtection="1">
      <alignment horizontal="center" vertical="center" wrapText="1"/>
    </xf>
    <xf numFmtId="0" fontId="0" fillId="6" borderId="6" xfId="0" applyFill="1" applyBorder="1" applyAlignment="1" applyProtection="1">
      <alignment horizontal="center" vertical="center"/>
    </xf>
    <xf numFmtId="0" fontId="14" fillId="6" borderId="28" xfId="0" applyFont="1" applyFill="1" applyBorder="1" applyAlignment="1" applyProtection="1">
      <alignment horizontal="center" vertical="center"/>
    </xf>
    <xf numFmtId="0" fontId="14" fillId="6" borderId="21" xfId="0" applyFont="1" applyFill="1" applyBorder="1" applyAlignment="1" applyProtection="1">
      <alignment horizontal="center" vertical="center"/>
    </xf>
    <xf numFmtId="0" fontId="14" fillId="6" borderId="13" xfId="0" applyFont="1" applyFill="1" applyBorder="1" applyAlignment="1" applyProtection="1">
      <alignment horizontal="center" vertical="center"/>
    </xf>
    <xf numFmtId="0" fontId="14" fillId="6" borderId="10" xfId="0" applyFont="1" applyFill="1" applyBorder="1" applyAlignment="1" applyProtection="1">
      <alignment horizontal="center" vertical="center"/>
    </xf>
    <xf numFmtId="1" fontId="0" fillId="6" borderId="9" xfId="0" applyNumberFormat="1" applyFill="1" applyBorder="1" applyAlignment="1" applyProtection="1">
      <alignment horizontal="center" vertical="center"/>
    </xf>
    <xf numFmtId="0" fontId="0" fillId="0" borderId="1" xfId="0" applyBorder="1" applyAlignment="1" applyProtection="1">
      <alignment horizontal="center"/>
      <protection locked="0"/>
    </xf>
    <xf numFmtId="0" fontId="8" fillId="2" borderId="1" xfId="0" applyFont="1" applyFill="1" applyBorder="1" applyAlignment="1" applyProtection="1">
      <alignment horizontal="center" vertical="center" wrapText="1"/>
    </xf>
    <xf numFmtId="0" fontId="3" fillId="2" borderId="1" xfId="0" applyFont="1" applyFill="1" applyBorder="1" applyAlignment="1" applyProtection="1">
      <alignment vertical="center"/>
    </xf>
    <xf numFmtId="0" fontId="7" fillId="3" borderId="1" xfId="0" applyFont="1" applyFill="1" applyBorder="1" applyAlignment="1" applyProtection="1">
      <alignment horizontal="center" vertical="center"/>
    </xf>
    <xf numFmtId="0" fontId="7" fillId="3" borderId="3" xfId="0" applyFont="1" applyFill="1" applyBorder="1" applyAlignment="1" applyProtection="1">
      <alignment horizontal="center" vertical="center"/>
    </xf>
    <xf numFmtId="0" fontId="7" fillId="3" borderId="20" xfId="0" applyFont="1" applyFill="1" applyBorder="1" applyAlignment="1" applyProtection="1">
      <alignment horizontal="center" vertical="center"/>
    </xf>
    <xf numFmtId="0" fontId="7" fillId="3" borderId="17" xfId="0" applyFont="1" applyFill="1" applyBorder="1" applyAlignment="1" applyProtection="1">
      <alignment horizontal="center" vertical="center"/>
    </xf>
    <xf numFmtId="0" fontId="7" fillId="3" borderId="3" xfId="0" applyFont="1" applyFill="1" applyBorder="1" applyAlignment="1" applyProtection="1">
      <alignment horizontal="center" vertical="center" wrapText="1"/>
    </xf>
    <xf numFmtId="0" fontId="7" fillId="3" borderId="20" xfId="0" applyFont="1" applyFill="1" applyBorder="1" applyAlignment="1" applyProtection="1">
      <alignment horizontal="center" vertical="center" wrapText="1"/>
    </xf>
    <xf numFmtId="0" fontId="7" fillId="3" borderId="17" xfId="0" applyFont="1" applyFill="1" applyBorder="1" applyAlignment="1" applyProtection="1">
      <alignment horizontal="center" vertical="center" wrapText="1"/>
    </xf>
    <xf numFmtId="0" fontId="7" fillId="3" borderId="3" xfId="0" applyFont="1" applyFill="1" applyBorder="1" applyAlignment="1" applyProtection="1">
      <alignment horizontal="center" vertical="top" wrapText="1"/>
    </xf>
    <xf numFmtId="0" fontId="7" fillId="3" borderId="20" xfId="0" applyFont="1" applyFill="1" applyBorder="1" applyAlignment="1" applyProtection="1">
      <alignment horizontal="center" vertical="top" wrapText="1"/>
    </xf>
    <xf numFmtId="0" fontId="7" fillId="3" borderId="17" xfId="0" applyFont="1" applyFill="1" applyBorder="1" applyAlignment="1" applyProtection="1">
      <alignment horizontal="center" vertical="top" wrapText="1"/>
    </xf>
    <xf numFmtId="0" fontId="5" fillId="0" borderId="3" xfId="0" applyFont="1" applyBorder="1" applyAlignment="1" applyProtection="1">
      <alignment horizontal="center" vertical="top" wrapText="1"/>
      <protection locked="0"/>
    </xf>
    <xf numFmtId="0" fontId="5" fillId="0" borderId="20" xfId="0" applyFont="1" applyBorder="1" applyAlignment="1" applyProtection="1">
      <alignment horizontal="center" vertical="top" wrapText="1"/>
      <protection locked="0"/>
    </xf>
    <xf numFmtId="0" fontId="5" fillId="0" borderId="17" xfId="0" applyFont="1" applyBorder="1" applyAlignment="1" applyProtection="1">
      <alignment horizontal="center" vertical="top" wrapText="1"/>
      <protection locked="0"/>
    </xf>
    <xf numFmtId="0" fontId="0" fillId="0" borderId="62" xfId="0" applyFont="1" applyBorder="1" applyAlignment="1">
      <alignment horizontal="center" vertical="center" wrapText="1"/>
    </xf>
    <xf numFmtId="0" fontId="0" fillId="0" borderId="63" xfId="0" applyFont="1" applyBorder="1" applyAlignment="1">
      <alignment horizontal="center" vertical="center" wrapText="1"/>
    </xf>
    <xf numFmtId="0" fontId="0" fillId="0" borderId="64" xfId="0" applyFont="1" applyBorder="1" applyAlignment="1">
      <alignment horizontal="center" vertical="center" wrapText="1"/>
    </xf>
    <xf numFmtId="0" fontId="39" fillId="0" borderId="63" xfId="0" applyFont="1" applyBorder="1"/>
    <xf numFmtId="0" fontId="39" fillId="0" borderId="64" xfId="0" applyFont="1" applyBorder="1"/>
    <xf numFmtId="0" fontId="39" fillId="0" borderId="63" xfId="0" applyFont="1" applyBorder="1" applyAlignment="1">
      <alignment vertical="center" wrapText="1"/>
    </xf>
    <xf numFmtId="0" fontId="39" fillId="0" borderId="64" xfId="0" applyFont="1" applyBorder="1" applyAlignment="1">
      <alignment vertical="center" wrapText="1"/>
    </xf>
    <xf numFmtId="14" fontId="0" fillId="0" borderId="62" xfId="0" applyNumberFormat="1" applyFont="1" applyBorder="1" applyAlignment="1">
      <alignment horizontal="center" vertical="center"/>
    </xf>
    <xf numFmtId="0" fontId="12" fillId="0" borderId="52" xfId="0" applyFont="1" applyFill="1" applyBorder="1" applyAlignment="1" applyProtection="1">
      <alignment horizontal="center" vertical="center"/>
    </xf>
    <xf numFmtId="0" fontId="39" fillId="0" borderId="63" xfId="0" applyFont="1" applyBorder="1" applyAlignment="1">
      <alignment wrapText="1"/>
    </xf>
    <xf numFmtId="0" fontId="39" fillId="0" borderId="64" xfId="0" applyFont="1" applyBorder="1" applyAlignment="1">
      <alignment wrapText="1"/>
    </xf>
    <xf numFmtId="0" fontId="31" fillId="0" borderId="1" xfId="0" applyFont="1" applyBorder="1" applyAlignment="1" applyProtection="1">
      <alignment horizontal="left" vertical="center" wrapText="1"/>
      <protection locked="0"/>
    </xf>
    <xf numFmtId="0" fontId="31" fillId="0" borderId="1" xfId="0" applyFont="1" applyBorder="1" applyAlignment="1" applyProtection="1">
      <alignment horizontal="left" vertical="center"/>
      <protection locked="0"/>
    </xf>
    <xf numFmtId="0" fontId="31" fillId="0" borderId="1" xfId="0" applyFont="1" applyBorder="1" applyAlignment="1" applyProtection="1">
      <alignment horizontal="center" vertical="center"/>
      <protection locked="0"/>
    </xf>
    <xf numFmtId="0" fontId="9" fillId="0" borderId="30" xfId="0" applyFont="1" applyBorder="1" applyAlignment="1" applyProtection="1">
      <alignment horizontal="center" vertical="center" textRotation="90" wrapText="1"/>
      <protection locked="0"/>
    </xf>
    <xf numFmtId="0" fontId="9" fillId="0" borderId="29" xfId="0" applyFont="1" applyBorder="1" applyAlignment="1" applyProtection="1">
      <alignment horizontal="center" vertical="center" textRotation="90" wrapText="1"/>
      <protection locked="0"/>
    </xf>
    <xf numFmtId="0" fontId="9" fillId="0" borderId="28" xfId="0" applyFont="1" applyBorder="1" applyAlignment="1" applyProtection="1">
      <alignment horizontal="center" vertical="center" textRotation="90" wrapText="1"/>
      <protection locked="0"/>
    </xf>
    <xf numFmtId="0" fontId="25" fillId="0" borderId="1" xfId="0" applyFont="1" applyFill="1" applyBorder="1" applyAlignment="1" applyProtection="1">
      <alignment horizontal="justify" vertical="center" wrapText="1"/>
    </xf>
    <xf numFmtId="0" fontId="25" fillId="0" borderId="1" xfId="0" applyFont="1" applyFill="1" applyBorder="1" applyAlignment="1" applyProtection="1">
      <alignment horizontal="justify" vertical="center"/>
    </xf>
    <xf numFmtId="0" fontId="25" fillId="0" borderId="4" xfId="0" applyFont="1" applyBorder="1" applyAlignment="1" applyProtection="1">
      <alignment horizontal="left" vertical="center" wrapText="1"/>
      <protection locked="0"/>
    </xf>
    <xf numFmtId="0" fontId="25" fillId="0" borderId="2" xfId="0" applyFont="1" applyBorder="1" applyAlignment="1" applyProtection="1">
      <alignment horizontal="left" vertical="center"/>
      <protection locked="0"/>
    </xf>
    <xf numFmtId="0" fontId="24" fillId="0" borderId="4" xfId="0" applyFont="1" applyBorder="1" applyAlignment="1" applyProtection="1">
      <alignment horizontal="left" vertical="center" wrapText="1"/>
      <protection locked="0"/>
    </xf>
    <xf numFmtId="0" fontId="24" fillId="0" borderId="2" xfId="0" applyFont="1" applyBorder="1" applyAlignment="1" applyProtection="1">
      <alignment horizontal="left" vertical="center"/>
      <protection locked="0"/>
    </xf>
    <xf numFmtId="14" fontId="0" fillId="0" borderId="33" xfId="0" applyNumberFormat="1"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0" fillId="0" borderId="4" xfId="0" applyBorder="1" applyAlignment="1" applyProtection="1">
      <alignment horizontal="left" wrapText="1"/>
      <protection locked="0"/>
    </xf>
    <xf numFmtId="0" fontId="0" fillId="0" borderId="2" xfId="0" applyBorder="1" applyAlignment="1" applyProtection="1">
      <alignment horizontal="left"/>
      <protection locked="0"/>
    </xf>
    <xf numFmtId="0" fontId="24" fillId="0" borderId="4"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wrapText="1"/>
      <protection locked="0"/>
    </xf>
    <xf numFmtId="0" fontId="9" fillId="0" borderId="24" xfId="0" applyFont="1" applyFill="1" applyBorder="1" applyAlignment="1" applyProtection="1">
      <alignment horizontal="center" vertical="center" wrapText="1"/>
      <protection locked="0"/>
    </xf>
    <xf numFmtId="0" fontId="9" fillId="0" borderId="23" xfId="0" applyFont="1" applyFill="1" applyBorder="1" applyAlignment="1" applyProtection="1">
      <alignment horizontal="center" vertical="center" wrapText="1"/>
      <protection locked="0"/>
    </xf>
    <xf numFmtId="0" fontId="14" fillId="0" borderId="13" xfId="0" applyFont="1" applyBorder="1" applyAlignment="1" applyProtection="1">
      <alignment horizontal="center" vertical="center"/>
    </xf>
    <xf numFmtId="0" fontId="14" fillId="0" borderId="10" xfId="0" applyFont="1" applyBorder="1" applyAlignment="1" applyProtection="1">
      <alignment horizontal="center" vertical="center"/>
    </xf>
    <xf numFmtId="0" fontId="25" fillId="0" borderId="4" xfId="0" applyFont="1" applyFill="1" applyBorder="1" applyAlignment="1" applyProtection="1">
      <alignment vertical="center" wrapText="1"/>
      <protection locked="0"/>
    </xf>
    <xf numFmtId="0" fontId="25" fillId="0" borderId="2" xfId="0" applyFont="1" applyFill="1" applyBorder="1" applyAlignment="1" applyProtection="1">
      <alignment vertical="center"/>
      <protection locked="0"/>
    </xf>
    <xf numFmtId="0" fontId="0" fillId="0" borderId="4" xfId="0" applyBorder="1" applyAlignment="1" applyProtection="1">
      <alignment horizontal="left" vertical="center" wrapText="1"/>
      <protection locked="0"/>
    </xf>
    <xf numFmtId="0" fontId="0" fillId="0" borderId="2" xfId="0" applyBorder="1" applyAlignment="1" applyProtection="1">
      <alignment horizontal="left" vertical="center"/>
      <protection locked="0"/>
    </xf>
    <xf numFmtId="1" fontId="15" fillId="0" borderId="13" xfId="0" applyNumberFormat="1" applyFont="1" applyBorder="1" applyAlignment="1" applyProtection="1">
      <alignment horizontal="center" vertical="center"/>
    </xf>
    <xf numFmtId="1" fontId="15" fillId="0" borderId="12" xfId="0" applyNumberFormat="1" applyFont="1" applyBorder="1" applyAlignment="1" applyProtection="1">
      <alignment horizontal="center" vertical="center"/>
    </xf>
    <xf numFmtId="1" fontId="15" fillId="0" borderId="10" xfId="0" applyNumberFormat="1" applyFont="1" applyBorder="1" applyAlignment="1" applyProtection="1">
      <alignment horizontal="center" vertical="center"/>
    </xf>
    <xf numFmtId="0" fontId="25" fillId="0" borderId="4" xfId="0" applyFont="1" applyFill="1" applyBorder="1" applyAlignment="1" applyProtection="1">
      <alignment horizontal="center" vertical="center" wrapText="1"/>
      <protection locked="0"/>
    </xf>
    <xf numFmtId="0" fontId="25" fillId="0" borderId="2" xfId="0" applyFont="1" applyFill="1" applyBorder="1" applyAlignment="1" applyProtection="1">
      <alignment horizontal="center" vertical="center" wrapText="1"/>
      <protection locked="0"/>
    </xf>
    <xf numFmtId="0" fontId="25" fillId="0" borderId="4" xfId="0" applyFont="1" applyFill="1" applyBorder="1" applyAlignment="1" applyProtection="1">
      <alignment horizontal="left" vertical="center" wrapText="1"/>
      <protection locked="0"/>
    </xf>
    <xf numFmtId="0" fontId="25" fillId="0" borderId="2" xfId="0" applyFont="1" applyFill="1" applyBorder="1" applyAlignment="1" applyProtection="1">
      <alignment horizontal="left" vertical="center"/>
      <protection locked="0"/>
    </xf>
    <xf numFmtId="14" fontId="0" fillId="0" borderId="33" xfId="0" applyNumberFormat="1" applyBorder="1" applyAlignment="1" applyProtection="1">
      <alignment horizontal="center" vertical="center"/>
      <protection locked="0"/>
    </xf>
    <xf numFmtId="0" fontId="25" fillId="0" borderId="1" xfId="0" applyFont="1" applyBorder="1" applyAlignment="1" applyProtection="1">
      <alignment horizontal="left" vertical="center" wrapText="1"/>
      <protection locked="0"/>
    </xf>
    <xf numFmtId="0" fontId="24" fillId="0" borderId="1" xfId="0" applyFont="1" applyBorder="1" applyAlignment="1" applyProtection="1">
      <alignment horizontal="left" vertical="center" wrapText="1"/>
      <protection locked="0"/>
    </xf>
    <xf numFmtId="0" fontId="24" fillId="0" borderId="13"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25" fillId="0" borderId="1" xfId="0" applyFont="1" applyFill="1" applyBorder="1" applyAlignment="1" applyProtection="1">
      <alignment horizontal="left" vertical="center" wrapText="1"/>
      <protection locked="0"/>
    </xf>
    <xf numFmtId="0" fontId="25" fillId="0" borderId="1" xfId="0" applyFont="1" applyFill="1" applyBorder="1" applyAlignment="1" applyProtection="1">
      <alignment horizontal="left" vertical="center"/>
      <protection locked="0"/>
    </xf>
    <xf numFmtId="0" fontId="25" fillId="0" borderId="13" xfId="0" applyFont="1" applyFill="1" applyBorder="1" applyAlignment="1" applyProtection="1">
      <alignment horizontal="left" vertical="center"/>
      <protection locked="0"/>
    </xf>
    <xf numFmtId="1" fontId="0" fillId="0" borderId="5" xfId="0" applyNumberFormat="1" applyFont="1" applyBorder="1" applyAlignment="1" applyProtection="1">
      <alignment horizontal="center" vertical="center"/>
    </xf>
    <xf numFmtId="1" fontId="0" fillId="0" borderId="8" xfId="0" applyNumberFormat="1" applyFont="1" applyBorder="1" applyAlignment="1" applyProtection="1">
      <alignment horizontal="center" vertical="center"/>
    </xf>
    <xf numFmtId="0" fontId="24" fillId="0" borderId="1" xfId="0" applyFont="1" applyBorder="1" applyAlignment="1" applyProtection="1">
      <alignment horizontal="justify" vertical="center" wrapText="1"/>
      <protection locked="0"/>
    </xf>
    <xf numFmtId="0" fontId="24" fillId="0" borderId="1" xfId="0" applyFont="1" applyBorder="1" applyAlignment="1" applyProtection="1">
      <alignment horizontal="justify" vertical="center"/>
      <protection locked="0"/>
    </xf>
    <xf numFmtId="0" fontId="24" fillId="0" borderId="13" xfId="0" applyFont="1" applyBorder="1" applyAlignment="1" applyProtection="1">
      <alignment horizontal="justify" vertical="center"/>
      <protection locked="0"/>
    </xf>
    <xf numFmtId="0" fontId="24" fillId="0" borderId="1"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protection locked="0"/>
    </xf>
    <xf numFmtId="0" fontId="24" fillId="0" borderId="13" xfId="0" applyFont="1" applyBorder="1" applyAlignment="1" applyProtection="1">
      <alignment horizontal="center" vertical="center"/>
      <protection locked="0"/>
    </xf>
    <xf numFmtId="0" fontId="25" fillId="0" borderId="2" xfId="0" applyFont="1"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2" fillId="0" borderId="48" xfId="0" applyFont="1" applyBorder="1" applyAlignment="1" applyProtection="1">
      <alignment horizontal="center" vertical="center"/>
    </xf>
    <xf numFmtId="0" fontId="2" fillId="0" borderId="49" xfId="0" applyFont="1" applyBorder="1" applyAlignment="1" applyProtection="1">
      <alignment horizontal="center" vertical="center"/>
    </xf>
    <xf numFmtId="0" fontId="2" fillId="0" borderId="50" xfId="0" applyFont="1" applyBorder="1" applyAlignment="1" applyProtection="1">
      <alignment horizontal="center" vertical="center"/>
    </xf>
    <xf numFmtId="0" fontId="2" fillId="4" borderId="22" xfId="0" applyFont="1" applyFill="1" applyBorder="1" applyAlignment="1" applyProtection="1">
      <alignment horizontal="center" vertical="center" wrapText="1"/>
    </xf>
    <xf numFmtId="0" fontId="2" fillId="4" borderId="25"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wrapText="1"/>
    </xf>
    <xf numFmtId="0" fontId="2" fillId="4" borderId="10" xfId="0" applyFont="1" applyFill="1" applyBorder="1" applyAlignment="1" applyProtection="1">
      <alignment horizontal="center" vertical="center" wrapText="1"/>
    </xf>
    <xf numFmtId="0" fontId="2" fillId="4" borderId="21" xfId="0" applyFont="1" applyFill="1" applyBorder="1" applyAlignment="1" applyProtection="1">
      <alignment horizontal="center" vertical="center"/>
    </xf>
    <xf numFmtId="0" fontId="2" fillId="4" borderId="30" xfId="0" applyFont="1" applyFill="1" applyBorder="1" applyAlignment="1" applyProtection="1">
      <alignment horizontal="center" vertical="center"/>
    </xf>
    <xf numFmtId="0" fontId="2" fillId="0" borderId="22" xfId="0" applyFont="1" applyBorder="1" applyAlignment="1" applyProtection="1">
      <alignment horizontal="center"/>
    </xf>
    <xf numFmtId="0" fontId="2" fillId="0" borderId="1" xfId="0" applyFont="1" applyBorder="1" applyAlignment="1" applyProtection="1">
      <alignment horizontal="center"/>
    </xf>
    <xf numFmtId="0" fontId="13" fillId="4" borderId="13" xfId="0" applyFont="1" applyFill="1" applyBorder="1" applyAlignment="1" applyProtection="1">
      <alignment horizontal="center" vertical="center" wrapText="1"/>
    </xf>
    <xf numFmtId="0" fontId="13" fillId="4" borderId="12" xfId="0" applyFont="1" applyFill="1" applyBorder="1" applyAlignment="1" applyProtection="1">
      <alignment horizontal="center" vertical="center" wrapText="1"/>
    </xf>
    <xf numFmtId="0" fontId="13" fillId="4" borderId="10" xfId="0" applyFont="1" applyFill="1" applyBorder="1" applyAlignment="1" applyProtection="1">
      <alignment horizontal="center" vertical="center" wrapText="1"/>
    </xf>
    <xf numFmtId="0" fontId="23" fillId="3" borderId="4" xfId="0" applyFont="1" applyFill="1" applyBorder="1" applyAlignment="1" applyProtection="1">
      <alignment horizontal="center" vertical="center"/>
    </xf>
    <xf numFmtId="0" fontId="23" fillId="3" borderId="5" xfId="0" applyFont="1" applyFill="1" applyBorder="1" applyAlignment="1" applyProtection="1">
      <alignment horizontal="center" vertical="center"/>
    </xf>
    <xf numFmtId="0" fontId="2" fillId="0" borderId="3" xfId="0" applyFont="1" applyBorder="1" applyAlignment="1" applyProtection="1">
      <alignment horizontal="center"/>
    </xf>
    <xf numFmtId="0" fontId="2" fillId="0" borderId="20" xfId="0" applyFont="1" applyBorder="1" applyAlignment="1" applyProtection="1">
      <alignment horizontal="center"/>
    </xf>
    <xf numFmtId="0" fontId="2" fillId="0" borderId="26" xfId="0" applyFont="1" applyBorder="1" applyAlignment="1" applyProtection="1">
      <alignment horizontal="center"/>
    </xf>
    <xf numFmtId="0" fontId="2" fillId="0" borderId="45" xfId="0" applyFont="1" applyBorder="1" applyAlignment="1" applyProtection="1">
      <alignment horizontal="center" vertical="center" wrapText="1"/>
    </xf>
    <xf numFmtId="0" fontId="2" fillId="0" borderId="46" xfId="0" applyFont="1" applyBorder="1" applyAlignment="1" applyProtection="1">
      <alignment horizontal="center" vertical="center" wrapText="1"/>
    </xf>
    <xf numFmtId="0" fontId="2" fillId="0" borderId="47" xfId="0" applyFont="1" applyBorder="1" applyAlignment="1" applyProtection="1">
      <alignment horizontal="center" vertical="center" wrapText="1"/>
    </xf>
    <xf numFmtId="0" fontId="2" fillId="0" borderId="27"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43" xfId="0" applyFont="1" applyBorder="1" applyAlignment="1" applyProtection="1">
      <alignment horizontal="center" vertical="center" wrapText="1"/>
    </xf>
    <xf numFmtId="0" fontId="2" fillId="0" borderId="57"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31" xfId="0" applyFont="1" applyBorder="1" applyAlignment="1" applyProtection="1">
      <alignment horizontal="center" vertical="center" wrapText="1"/>
    </xf>
    <xf numFmtId="0" fontId="2" fillId="0" borderId="37" xfId="0" applyFont="1" applyBorder="1" applyAlignment="1" applyProtection="1">
      <alignment horizontal="center" vertical="center"/>
    </xf>
    <xf numFmtId="0" fontId="2" fillId="0" borderId="36" xfId="0" applyFont="1" applyBorder="1" applyAlignment="1" applyProtection="1">
      <alignment horizontal="center" vertical="center"/>
    </xf>
    <xf numFmtId="0" fontId="2" fillId="0" borderId="35" xfId="0" applyFont="1" applyBorder="1" applyAlignment="1" applyProtection="1">
      <alignment horizontal="center" vertical="center"/>
    </xf>
    <xf numFmtId="0" fontId="2" fillId="4" borderId="0"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0" fillId="0" borderId="13" xfId="0" applyBorder="1" applyAlignment="1" applyProtection="1">
      <alignment horizontal="center" vertical="center"/>
    </xf>
    <xf numFmtId="0" fontId="23" fillId="0" borderId="10" xfId="0" applyFont="1" applyBorder="1" applyAlignment="1" applyProtection="1">
      <alignment horizontal="left" vertical="top" wrapText="1"/>
      <protection locked="0"/>
    </xf>
    <xf numFmtId="0" fontId="21" fillId="3" borderId="13" xfId="0" applyFont="1" applyFill="1" applyBorder="1" applyAlignment="1" applyProtection="1">
      <alignment horizontal="left" vertical="center"/>
      <protection locked="0"/>
    </xf>
    <xf numFmtId="0" fontId="22" fillId="0" borderId="13" xfId="0" applyFont="1" applyBorder="1" applyAlignment="1" applyProtection="1">
      <alignment horizontal="center" vertical="center"/>
      <protection locked="0"/>
    </xf>
    <xf numFmtId="0" fontId="5" fillId="0" borderId="12" xfId="0" applyFont="1" applyFill="1" applyBorder="1" applyAlignment="1" applyProtection="1">
      <alignment horizontal="center" vertical="center" wrapText="1"/>
      <protection locked="0"/>
    </xf>
    <xf numFmtId="0" fontId="2" fillId="0" borderId="23" xfId="0" applyFont="1" applyBorder="1" applyAlignment="1" applyProtection="1">
      <alignment horizontal="center"/>
    </xf>
    <xf numFmtId="0" fontId="2" fillId="0" borderId="10" xfId="0" applyFont="1" applyBorder="1" applyAlignment="1" applyProtection="1">
      <alignment horizontal="center"/>
    </xf>
    <xf numFmtId="0" fontId="7" fillId="0" borderId="10" xfId="0" applyFont="1" applyBorder="1" applyAlignment="1" applyProtection="1">
      <alignment horizontal="center" vertical="center"/>
    </xf>
    <xf numFmtId="0" fontId="7" fillId="0" borderId="1" xfId="0" applyFont="1" applyBorder="1" applyAlignment="1" applyProtection="1">
      <alignment horizontal="center" vertical="center"/>
    </xf>
    <xf numFmtId="0" fontId="2" fillId="4" borderId="10"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17" fillId="4" borderId="10" xfId="0" applyFont="1" applyFill="1" applyBorder="1" applyAlignment="1" applyProtection="1">
      <alignment horizontal="center" vertical="center"/>
    </xf>
    <xf numFmtId="0" fontId="17" fillId="4" borderId="1" xfId="0" applyFont="1" applyFill="1" applyBorder="1" applyAlignment="1" applyProtection="1">
      <alignment horizontal="center" vertical="center"/>
    </xf>
    <xf numFmtId="0" fontId="2" fillId="0" borderId="7"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31" xfId="0" applyFont="1" applyBorder="1" applyAlignment="1" applyProtection="1">
      <alignment horizontal="center" vertical="center"/>
    </xf>
    <xf numFmtId="0" fontId="24" fillId="0" borderId="1" xfId="0" applyFont="1" applyBorder="1" applyAlignment="1" applyProtection="1">
      <alignment horizontal="left" vertical="center"/>
      <protection locked="0"/>
    </xf>
    <xf numFmtId="0" fontId="24" fillId="0" borderId="13" xfId="0" applyFont="1" applyBorder="1" applyAlignment="1" applyProtection="1">
      <alignment horizontal="left" vertical="center"/>
      <protection locked="0"/>
    </xf>
    <xf numFmtId="0" fontId="15" fillId="0" borderId="13" xfId="0" applyFont="1" applyBorder="1" applyAlignment="1" applyProtection="1">
      <alignment horizontal="center" vertical="center"/>
      <protection locked="0"/>
    </xf>
    <xf numFmtId="0" fontId="7" fillId="0" borderId="45" xfId="0" applyFont="1" applyBorder="1" applyAlignment="1" applyProtection="1">
      <alignment horizontal="center" vertical="center"/>
    </xf>
    <xf numFmtId="0" fontId="7" fillId="0" borderId="46" xfId="0" applyFont="1" applyBorder="1" applyAlignment="1" applyProtection="1">
      <alignment horizontal="center" vertical="center"/>
    </xf>
    <xf numFmtId="0" fontId="7" fillId="0" borderId="47" xfId="0" applyFont="1" applyBorder="1" applyAlignment="1" applyProtection="1">
      <alignment horizontal="center" vertical="center"/>
    </xf>
    <xf numFmtId="0" fontId="7" fillId="0" borderId="27"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43" xfId="0" applyFont="1" applyBorder="1" applyAlignment="1" applyProtection="1">
      <alignment horizontal="center" vertical="center"/>
    </xf>
    <xf numFmtId="0" fontId="7" fillId="0" borderId="57"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31" xfId="0" applyFont="1" applyBorder="1" applyAlignment="1" applyProtection="1">
      <alignment horizontal="center" vertical="center"/>
    </xf>
    <xf numFmtId="0" fontId="18" fillId="0" borderId="1" xfId="0" applyFont="1" applyBorder="1" applyAlignment="1" applyProtection="1">
      <alignment horizontal="center" vertical="center"/>
    </xf>
    <xf numFmtId="0" fontId="18" fillId="0" borderId="1" xfId="0" applyFont="1" applyBorder="1" applyAlignment="1" applyProtection="1">
      <alignment horizontal="center" vertical="center" wrapText="1"/>
    </xf>
    <xf numFmtId="0" fontId="40" fillId="0" borderId="1" xfId="0" applyFont="1" applyBorder="1" applyAlignment="1" applyProtection="1">
      <alignment horizontal="center" vertical="top"/>
    </xf>
    <xf numFmtId="0" fontId="11" fillId="0" borderId="1" xfId="0" applyFont="1" applyBorder="1" applyAlignment="1" applyProtection="1">
      <alignment horizontal="left" vertical="center"/>
    </xf>
    <xf numFmtId="0" fontId="33" fillId="0" borderId="1" xfId="0" applyFont="1" applyBorder="1" applyAlignment="1" applyProtection="1">
      <alignment horizontal="center"/>
      <protection locked="0"/>
    </xf>
    <xf numFmtId="0" fontId="2" fillId="2" borderId="7"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14" fontId="15" fillId="0" borderId="4" xfId="0" applyNumberFormat="1" applyFont="1" applyBorder="1" applyAlignment="1" applyProtection="1">
      <alignment horizontal="center" vertical="center" wrapText="1"/>
      <protection locked="0"/>
    </xf>
    <xf numFmtId="0" fontId="15" fillId="0" borderId="4" xfId="0" applyFont="1" applyFill="1" applyBorder="1" applyAlignment="1" applyProtection="1">
      <alignment horizontal="center" vertical="center" wrapText="1"/>
      <protection locked="0"/>
    </xf>
    <xf numFmtId="0" fontId="15" fillId="0" borderId="2" xfId="0" applyFont="1" applyFill="1" applyBorder="1" applyAlignment="1" applyProtection="1">
      <alignment horizontal="center" vertical="center"/>
      <protection locked="0"/>
    </xf>
    <xf numFmtId="0" fontId="15" fillId="0" borderId="2" xfId="0" applyFont="1" applyFill="1" applyBorder="1" applyAlignment="1" applyProtection="1">
      <alignment horizontal="center" vertical="center" wrapText="1"/>
      <protection locked="0"/>
    </xf>
    <xf numFmtId="14" fontId="0" fillId="0" borderId="4" xfId="0" applyNumberFormat="1" applyBorder="1" applyAlignment="1" applyProtection="1">
      <alignment horizontal="center" vertical="center"/>
      <protection locked="0"/>
    </xf>
    <xf numFmtId="0" fontId="0" fillId="0" borderId="12"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9" fillId="0" borderId="17"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0" xfId="0" applyBorder="1" applyAlignment="1" applyProtection="1">
      <alignment horizontal="center" vertical="center"/>
      <protection locked="0"/>
    </xf>
    <xf numFmtId="0" fontId="15" fillId="0" borderId="13" xfId="0" applyFont="1" applyBorder="1" applyAlignment="1" applyProtection="1">
      <alignment horizontal="center" vertical="center" wrapText="1"/>
      <protection locked="0"/>
    </xf>
    <xf numFmtId="0" fontId="15" fillId="0" borderId="12"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textRotation="90" wrapText="1"/>
      <protection locked="0"/>
    </xf>
    <xf numFmtId="0" fontId="9" fillId="0" borderId="2" xfId="0" applyFont="1" applyBorder="1" applyAlignment="1" applyProtection="1">
      <alignment horizontal="center" vertical="center" textRotation="90" wrapText="1"/>
      <protection locked="0"/>
    </xf>
    <xf numFmtId="0" fontId="0" fillId="0" borderId="28" xfId="0"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protection locked="0"/>
    </xf>
    <xf numFmtId="0" fontId="32" fillId="0" borderId="1"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32" fillId="0" borderId="13" xfId="0" applyFont="1" applyBorder="1" applyAlignment="1" applyProtection="1">
      <alignment horizontal="center" vertical="center" wrapText="1"/>
      <protection locked="0"/>
    </xf>
    <xf numFmtId="0" fontId="32" fillId="0" borderId="12" xfId="0" applyFont="1" applyBorder="1" applyAlignment="1" applyProtection="1">
      <alignment horizontal="center" vertical="center" wrapText="1"/>
      <protection locked="0"/>
    </xf>
    <xf numFmtId="0" fontId="32" fillId="0" borderId="10" xfId="0" applyFont="1" applyBorder="1" applyAlignment="1" applyProtection="1">
      <alignment horizontal="center" vertical="center" wrapText="1"/>
      <protection locked="0"/>
    </xf>
    <xf numFmtId="0" fontId="32" fillId="0" borderId="12" xfId="0" applyFont="1" applyBorder="1" applyAlignment="1" applyProtection="1">
      <alignment horizontal="center" vertical="center"/>
      <protection locked="0"/>
    </xf>
    <xf numFmtId="0" fontId="32" fillId="0" borderId="10" xfId="0" applyFont="1" applyBorder="1" applyAlignment="1" applyProtection="1">
      <alignment horizontal="center" vertical="center"/>
      <protection locked="0"/>
    </xf>
    <xf numFmtId="14" fontId="0" fillId="0" borderId="4" xfId="0" applyNumberFormat="1" applyBorder="1" applyAlignment="1" applyProtection="1">
      <alignment horizontal="center" vertical="center" wrapText="1"/>
      <protection locked="0"/>
    </xf>
    <xf numFmtId="14" fontId="0" fillId="0" borderId="2" xfId="0" applyNumberFormat="1" applyBorder="1" applyAlignment="1" applyProtection="1">
      <alignment horizontal="center" vertical="center"/>
      <protection locked="0"/>
    </xf>
    <xf numFmtId="0" fontId="12" fillId="0" borderId="12" xfId="0" applyFont="1" applyFill="1" applyBorder="1" applyAlignment="1" applyProtection="1">
      <alignment horizontal="center" vertical="center"/>
    </xf>
    <xf numFmtId="0" fontId="12" fillId="0" borderId="10" xfId="0" applyFont="1" applyFill="1" applyBorder="1" applyAlignment="1" applyProtection="1">
      <alignment horizontal="center" vertical="center"/>
    </xf>
    <xf numFmtId="0" fontId="14" fillId="0" borderId="12" xfId="0" applyFont="1" applyBorder="1" applyAlignment="1" applyProtection="1">
      <alignment horizontal="center" vertical="center"/>
    </xf>
    <xf numFmtId="0" fontId="5" fillId="0" borderId="1" xfId="0" applyFont="1" applyFill="1" applyBorder="1" applyAlignment="1" applyProtection="1">
      <alignment horizontal="center" vertical="top" wrapText="1"/>
      <protection locked="0"/>
    </xf>
    <xf numFmtId="0" fontId="32" fillId="0" borderId="13" xfId="0" applyFont="1" applyBorder="1" applyAlignment="1" applyProtection="1">
      <alignment horizontal="center" vertical="center"/>
      <protection locked="0"/>
    </xf>
    <xf numFmtId="0" fontId="32" fillId="0" borderId="21" xfId="0" applyFont="1" applyBorder="1" applyAlignment="1" applyProtection="1">
      <alignment horizontal="center" vertical="center" wrapText="1"/>
      <protection locked="0"/>
    </xf>
    <xf numFmtId="0" fontId="32" fillId="0" borderId="21" xfId="0" applyFont="1" applyBorder="1" applyAlignment="1" applyProtection="1">
      <alignment horizontal="center" vertical="center"/>
      <protection locked="0"/>
    </xf>
    <xf numFmtId="0" fontId="5" fillId="0" borderId="13" xfId="0" applyFont="1" applyFill="1" applyBorder="1" applyAlignment="1" applyProtection="1">
      <alignment horizontal="center" vertical="center" wrapText="1"/>
      <protection locked="0"/>
    </xf>
    <xf numFmtId="0" fontId="0" fillId="0" borderId="13" xfId="0"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protection locked="0"/>
    </xf>
    <xf numFmtId="0" fontId="15" fillId="0" borderId="13" xfId="0" applyFont="1" applyBorder="1" applyAlignment="1" applyProtection="1">
      <alignment horizontal="left" vertical="center"/>
      <protection locked="0"/>
    </xf>
    <xf numFmtId="0" fontId="32" fillId="0" borderId="52" xfId="0" applyFont="1" applyBorder="1" applyAlignment="1" applyProtection="1">
      <alignment horizontal="center" vertical="center"/>
      <protection locked="0"/>
    </xf>
    <xf numFmtId="0" fontId="32" fillId="0" borderId="52" xfId="0" applyFont="1" applyBorder="1" applyAlignment="1" applyProtection="1">
      <alignment horizontal="center" vertical="center" wrapText="1"/>
      <protection locked="0"/>
    </xf>
    <xf numFmtId="0" fontId="32" fillId="0" borderId="21" xfId="0" applyFont="1" applyBorder="1" applyAlignment="1" applyProtection="1">
      <alignment horizontal="left" vertical="center" wrapText="1"/>
      <protection locked="0"/>
    </xf>
    <xf numFmtId="0" fontId="32" fillId="0" borderId="21" xfId="0" applyFont="1" applyBorder="1" applyAlignment="1" applyProtection="1">
      <alignment horizontal="left" vertical="center"/>
      <protection locked="0"/>
    </xf>
    <xf numFmtId="0" fontId="32" fillId="0" borderId="53" xfId="0" applyFont="1" applyBorder="1" applyAlignment="1" applyProtection="1">
      <alignment horizontal="left" vertical="center"/>
      <protection locked="0"/>
    </xf>
    <xf numFmtId="0" fontId="14" fillId="0" borderId="30" xfId="0" applyFont="1" applyBorder="1" applyAlignment="1" applyProtection="1">
      <alignment horizontal="center" vertical="center"/>
    </xf>
    <xf numFmtId="0" fontId="14" fillId="0" borderId="29" xfId="0" applyFont="1" applyBorder="1" applyAlignment="1" applyProtection="1">
      <alignment horizontal="center" vertical="center"/>
    </xf>
    <xf numFmtId="0" fontId="9" fillId="0" borderId="1" xfId="0" applyFont="1" applyBorder="1" applyAlignment="1" applyProtection="1">
      <alignment horizontal="center" vertical="center"/>
      <protection locked="0"/>
    </xf>
    <xf numFmtId="17" fontId="0" fillId="0" borderId="2" xfId="0" applyNumberForma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0" fillId="0" borderId="13"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0" xfId="0" applyBorder="1" applyAlignment="1" applyProtection="1">
      <alignment horizontal="center"/>
      <protection locked="0"/>
    </xf>
    <xf numFmtId="14" fontId="0" fillId="0" borderId="13" xfId="0" applyNumberFormat="1" applyBorder="1" applyAlignment="1" applyProtection="1">
      <alignment horizontal="center" vertical="center"/>
      <protection locked="0"/>
    </xf>
    <xf numFmtId="0" fontId="9" fillId="0" borderId="13" xfId="0" applyFont="1" applyFill="1" applyBorder="1" applyAlignment="1" applyProtection="1">
      <alignment horizontal="center" vertical="center" wrapText="1"/>
      <protection locked="0"/>
    </xf>
    <xf numFmtId="0" fontId="32" fillId="0" borderId="1" xfId="0" applyFont="1" applyFill="1" applyBorder="1" applyAlignment="1" applyProtection="1">
      <alignment horizontal="center" vertical="center" wrapText="1"/>
      <protection locked="0"/>
    </xf>
    <xf numFmtId="0" fontId="0" fillId="0" borderId="4" xfId="0" applyBorder="1" applyAlignment="1" applyProtection="1">
      <alignment horizontal="justify" vertical="center" wrapText="1"/>
      <protection locked="0"/>
    </xf>
    <xf numFmtId="0" fontId="0" fillId="0" borderId="2" xfId="0" applyFont="1" applyBorder="1" applyAlignment="1" applyProtection="1">
      <alignment horizontal="justify" vertical="center"/>
      <protection locked="0"/>
    </xf>
    <xf numFmtId="0" fontId="0" fillId="0" borderId="25"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0" fillId="0" borderId="13" xfId="0" applyBorder="1" applyAlignment="1" applyProtection="1">
      <alignment horizontal="center" vertical="top" wrapText="1"/>
      <protection locked="0"/>
    </xf>
    <xf numFmtId="0" fontId="0" fillId="0" borderId="12" xfId="0" applyBorder="1" applyAlignment="1" applyProtection="1">
      <alignment horizontal="center" vertical="top"/>
      <protection locked="0"/>
    </xf>
    <xf numFmtId="0" fontId="0" fillId="0" borderId="30" xfId="0" applyBorder="1" applyAlignment="1" applyProtection="1">
      <alignment horizontal="center" wrapText="1"/>
      <protection locked="0"/>
    </xf>
    <xf numFmtId="0" fontId="0" fillId="0" borderId="29" xfId="0" applyBorder="1" applyAlignment="1" applyProtection="1">
      <alignment horizontal="center" wrapText="1"/>
      <protection locked="0"/>
    </xf>
    <xf numFmtId="0" fontId="13" fillId="0" borderId="13"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13" fillId="0" borderId="61" xfId="0" applyFont="1" applyFill="1" applyBorder="1" applyAlignment="1" applyProtection="1">
      <alignment horizontal="center" vertical="center"/>
    </xf>
    <xf numFmtId="0" fontId="37" fillId="0" borderId="1" xfId="0" applyFont="1" applyBorder="1" applyAlignment="1" applyProtection="1">
      <alignment horizontal="center" vertical="center" wrapText="1"/>
      <protection locked="0"/>
    </xf>
    <xf numFmtId="0" fontId="37" fillId="0" borderId="1" xfId="0" applyFont="1" applyBorder="1" applyAlignment="1" applyProtection="1">
      <alignment horizontal="center" vertical="center"/>
      <protection locked="0"/>
    </xf>
    <xf numFmtId="0" fontId="0" fillId="0" borderId="4" xfId="0" applyBorder="1" applyAlignment="1" applyProtection="1">
      <alignment vertical="center" wrapText="1"/>
      <protection locked="0"/>
    </xf>
    <xf numFmtId="0" fontId="0" fillId="0" borderId="2" xfId="0" applyBorder="1" applyAlignment="1" applyProtection="1">
      <alignment vertical="center"/>
      <protection locked="0"/>
    </xf>
    <xf numFmtId="0" fontId="0" fillId="0" borderId="23" xfId="0" applyBorder="1" applyAlignment="1" applyProtection="1">
      <alignment horizontal="center" vertical="center" wrapText="1"/>
      <protection locked="0"/>
    </xf>
    <xf numFmtId="0" fontId="2" fillId="0" borderId="30" xfId="0" applyFont="1" applyBorder="1" applyAlignment="1" applyProtection="1">
      <alignment horizontal="left" wrapText="1"/>
      <protection locked="0"/>
    </xf>
    <xf numFmtId="0" fontId="0" fillId="0" borderId="29" xfId="0" applyBorder="1" applyAlignment="1" applyProtection="1">
      <alignment horizontal="left" wrapText="1"/>
      <protection locked="0"/>
    </xf>
    <xf numFmtId="0" fontId="0" fillId="0" borderId="28" xfId="0" applyBorder="1" applyAlignment="1" applyProtection="1">
      <alignment horizontal="left" wrapText="1"/>
      <protection locked="0"/>
    </xf>
    <xf numFmtId="0" fontId="15" fillId="0" borderId="4" xfId="0" applyFont="1" applyBorder="1" applyAlignment="1" applyProtection="1">
      <alignment horizontal="center" wrapText="1"/>
      <protection locked="0"/>
    </xf>
    <xf numFmtId="0" fontId="15" fillId="0" borderId="2" xfId="0" applyFont="1" applyBorder="1" applyAlignment="1" applyProtection="1">
      <alignment horizontal="center"/>
      <protection locked="0"/>
    </xf>
    <xf numFmtId="0" fontId="0" fillId="0" borderId="13" xfId="0" applyFont="1" applyBorder="1" applyAlignment="1" applyProtection="1">
      <alignment horizontal="center" vertical="center"/>
      <protection locked="0"/>
    </xf>
    <xf numFmtId="0" fontId="5" fillId="0" borderId="1" xfId="0" applyFont="1" applyFill="1" applyBorder="1" applyAlignment="1" applyProtection="1">
      <alignment horizontal="center" vertical="center" wrapText="1"/>
      <protection locked="0"/>
    </xf>
    <xf numFmtId="0" fontId="0" fillId="0" borderId="4" xfId="0" applyFont="1" applyBorder="1" applyAlignment="1" applyProtection="1">
      <alignment horizontal="center" vertical="center" wrapText="1"/>
      <protection locked="0"/>
    </xf>
    <xf numFmtId="0" fontId="0"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26" fillId="0" borderId="3" xfId="0" applyFont="1" applyBorder="1" applyAlignment="1">
      <alignment horizontal="left" vertical="top" wrapText="1"/>
    </xf>
    <xf numFmtId="0" fontId="26" fillId="0" borderId="26" xfId="0" applyFont="1" applyBorder="1" applyAlignment="1">
      <alignment horizontal="left" vertical="top" wrapText="1"/>
    </xf>
    <xf numFmtId="0" fontId="23" fillId="0" borderId="25" xfId="0" applyFont="1" applyBorder="1" applyAlignment="1">
      <alignment horizontal="center" vertical="center" wrapText="1"/>
    </xf>
    <xf numFmtId="0" fontId="23" fillId="0" borderId="24" xfId="0" applyFont="1" applyBorder="1" applyAlignment="1">
      <alignment horizontal="center" vertical="center" wrapText="1"/>
    </xf>
    <xf numFmtId="0" fontId="26" fillId="0" borderId="3" xfId="0" applyFont="1" applyBorder="1" applyAlignment="1">
      <alignment horizontal="left" vertical="top"/>
    </xf>
    <xf numFmtId="0" fontId="26" fillId="0" borderId="26" xfId="0" applyFont="1" applyBorder="1" applyAlignment="1">
      <alignment horizontal="left" vertical="top"/>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26" fillId="0" borderId="21" xfId="0" applyFont="1" applyBorder="1" applyAlignment="1">
      <alignment horizontal="left" wrapText="1"/>
    </xf>
    <xf numFmtId="0" fontId="26" fillId="0" borderId="21" xfId="0" applyFont="1" applyBorder="1" applyAlignment="1">
      <alignment horizontal="left" vertical="top" wrapText="1"/>
    </xf>
    <xf numFmtId="0" fontId="27" fillId="0" borderId="37" xfId="0" applyFont="1" applyBorder="1" applyAlignment="1">
      <alignment horizontal="center" wrapText="1"/>
    </xf>
    <xf numFmtId="0" fontId="27" fillId="0" borderId="36" xfId="0" applyFont="1" applyBorder="1" applyAlignment="1">
      <alignment horizontal="center" wrapText="1"/>
    </xf>
    <xf numFmtId="0" fontId="28" fillId="0" borderId="35" xfId="0" applyFont="1" applyBorder="1" applyAlignment="1">
      <alignment horizontal="center" wrapText="1"/>
    </xf>
    <xf numFmtId="0" fontId="27" fillId="0" borderId="34"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6" xfId="0" applyFont="1" applyBorder="1" applyAlignment="1">
      <alignment horizontal="center" vertical="center" wrapText="1"/>
    </xf>
    <xf numFmtId="0" fontId="23" fillId="0" borderId="25" xfId="0" applyFont="1" applyBorder="1" applyAlignment="1">
      <alignment horizontal="left" vertical="center" wrapText="1"/>
    </xf>
    <xf numFmtId="0" fontId="23" fillId="0" borderId="23" xfId="0" applyFont="1" applyBorder="1" applyAlignment="1">
      <alignment horizontal="left" vertical="center" wrapText="1"/>
    </xf>
    <xf numFmtId="0" fontId="26" fillId="0" borderId="4" xfId="0" applyFont="1" applyBorder="1" applyAlignment="1">
      <alignment horizontal="left" vertical="top" wrapText="1"/>
    </xf>
    <xf numFmtId="0" fontId="26" fillId="0" borderId="32" xfId="0" applyFont="1" applyBorder="1" applyAlignment="1">
      <alignment horizontal="left" vertical="top" wrapText="1"/>
    </xf>
    <xf numFmtId="0" fontId="26" fillId="0" borderId="7" xfId="0" applyFont="1" applyBorder="1" applyAlignment="1">
      <alignment horizontal="left" vertical="top" wrapText="1"/>
    </xf>
    <xf numFmtId="0" fontId="26" fillId="0" borderId="31" xfId="0" applyFont="1" applyBorder="1" applyAlignment="1">
      <alignment horizontal="left" vertical="top" wrapText="1"/>
    </xf>
    <xf numFmtId="0" fontId="26" fillId="0" borderId="30" xfId="0" applyFont="1" applyBorder="1" applyAlignment="1">
      <alignment horizontal="left" vertical="top" wrapText="1"/>
    </xf>
    <xf numFmtId="0" fontId="26" fillId="0" borderId="29" xfId="0" applyFont="1" applyBorder="1" applyAlignment="1">
      <alignment horizontal="left" vertical="top" wrapText="1"/>
    </xf>
    <xf numFmtId="0" fontId="26" fillId="0" borderId="28" xfId="0" applyFont="1" applyBorder="1" applyAlignment="1">
      <alignment horizontal="left" vertical="top" wrapText="1"/>
    </xf>
    <xf numFmtId="0" fontId="21" fillId="0" borderId="13"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0"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left" vertical="center" wrapText="1"/>
    </xf>
    <xf numFmtId="0" fontId="29" fillId="5" borderId="1" xfId="0" applyFont="1" applyFill="1" applyBorder="1" applyAlignment="1">
      <alignment horizontal="justify" vertical="top" wrapText="1"/>
    </xf>
    <xf numFmtId="0" fontId="23" fillId="5" borderId="38" xfId="0" applyFont="1" applyFill="1" applyBorder="1" applyAlignment="1">
      <alignment horizontal="center" vertical="center" wrapText="1"/>
    </xf>
    <xf numFmtId="0" fontId="23" fillId="5" borderId="39" xfId="0" applyFont="1" applyFill="1" applyBorder="1" applyAlignment="1">
      <alignment horizontal="center" vertical="center" wrapText="1"/>
    </xf>
    <xf numFmtId="0" fontId="23" fillId="5" borderId="40" xfId="0" applyFont="1" applyFill="1" applyBorder="1" applyAlignment="1">
      <alignment horizontal="center" vertical="center" wrapText="1"/>
    </xf>
    <xf numFmtId="0" fontId="23" fillId="5" borderId="44" xfId="0" applyFont="1" applyFill="1" applyBorder="1" applyAlignment="1">
      <alignment horizontal="justify" vertical="center" wrapText="1"/>
    </xf>
    <xf numFmtId="0" fontId="23" fillId="5" borderId="41" xfId="0" applyFont="1" applyFill="1" applyBorder="1" applyAlignment="1">
      <alignment horizontal="justify" vertical="center" wrapText="1"/>
    </xf>
    <xf numFmtId="0" fontId="23" fillId="5" borderId="38" xfId="0" applyFont="1" applyFill="1" applyBorder="1" applyAlignment="1">
      <alignment horizontal="justify" vertical="center" wrapText="1"/>
    </xf>
    <xf numFmtId="0" fontId="23" fillId="5" borderId="40" xfId="0" applyFont="1" applyFill="1" applyBorder="1" applyAlignment="1">
      <alignment horizontal="justify" vertical="center" wrapText="1"/>
    </xf>
    <xf numFmtId="0" fontId="23" fillId="5" borderId="45" xfId="0" applyFont="1" applyFill="1" applyBorder="1" applyAlignment="1">
      <alignment horizontal="justify" vertical="center" wrapText="1"/>
    </xf>
    <xf numFmtId="0" fontId="23" fillId="5" borderId="46" xfId="0" applyFont="1" applyFill="1" applyBorder="1" applyAlignment="1">
      <alignment horizontal="justify" vertical="center" wrapText="1"/>
    </xf>
    <xf numFmtId="0" fontId="23" fillId="5" borderId="47" xfId="0" applyFont="1" applyFill="1" applyBorder="1" applyAlignment="1">
      <alignment horizontal="justify" vertical="center" wrapText="1"/>
    </xf>
    <xf numFmtId="0" fontId="29" fillId="5" borderId="1" xfId="0" applyFont="1" applyFill="1" applyBorder="1" applyAlignment="1">
      <alignment horizontal="left" vertical="center" wrapText="1"/>
    </xf>
    <xf numFmtId="0" fontId="5" fillId="0" borderId="10" xfId="0" applyFont="1" applyFill="1" applyBorder="1" applyAlignment="1" applyProtection="1">
      <alignment horizontal="center" vertical="center" wrapText="1"/>
      <protection locked="0"/>
    </xf>
    <xf numFmtId="0" fontId="9" fillId="0" borderId="13" xfId="0" applyFont="1" applyFill="1" applyBorder="1" applyAlignment="1" applyProtection="1">
      <alignment horizontal="center" vertical="center" textRotation="90" wrapText="1"/>
      <protection locked="0"/>
    </xf>
    <xf numFmtId="0" fontId="9" fillId="0" borderId="4" xfId="0" applyFont="1" applyFill="1" applyBorder="1" applyAlignment="1" applyProtection="1">
      <alignment horizontal="center" vertical="center" wrapText="1"/>
    </xf>
    <xf numFmtId="1" fontId="15" fillId="0" borderId="5" xfId="0" applyNumberFormat="1" applyFont="1" applyFill="1" applyBorder="1" applyAlignment="1" applyProtection="1">
      <alignment horizontal="center" vertical="center"/>
    </xf>
    <xf numFmtId="1" fontId="9" fillId="0" borderId="4" xfId="0" applyNumberFormat="1" applyFont="1" applyFill="1" applyBorder="1" applyAlignment="1" applyProtection="1">
      <alignment horizontal="center" vertical="center" wrapText="1"/>
    </xf>
    <xf numFmtId="0" fontId="9" fillId="0" borderId="12" xfId="0" applyFont="1" applyFill="1" applyBorder="1" applyAlignment="1" applyProtection="1">
      <alignment horizontal="center" vertical="center" textRotation="90" wrapText="1"/>
      <protection locked="0"/>
    </xf>
    <xf numFmtId="0" fontId="9" fillId="0" borderId="2" xfId="0" applyFont="1" applyFill="1" applyBorder="1" applyAlignment="1" applyProtection="1">
      <alignment horizontal="center" vertical="center" wrapText="1"/>
    </xf>
    <xf numFmtId="1" fontId="15" fillId="0" borderId="6" xfId="0" applyNumberFormat="1" applyFont="1" applyFill="1" applyBorder="1" applyAlignment="1" applyProtection="1">
      <alignment horizontal="center" vertical="center"/>
    </xf>
    <xf numFmtId="1" fontId="9" fillId="0" borderId="2" xfId="0" applyNumberFormat="1" applyFont="1" applyFill="1" applyBorder="1" applyAlignment="1" applyProtection="1">
      <alignment horizontal="center" vertical="center" wrapText="1"/>
    </xf>
    <xf numFmtId="0" fontId="0" fillId="0" borderId="1" xfId="0" applyFill="1" applyBorder="1" applyAlignment="1" applyProtection="1">
      <alignment horizontal="center" vertical="center"/>
      <protection locked="0"/>
    </xf>
    <xf numFmtId="0" fontId="0" fillId="0" borderId="13" xfId="0" applyFill="1" applyBorder="1" applyAlignment="1" applyProtection="1">
      <alignment horizontal="center" vertical="center"/>
      <protection locked="0"/>
    </xf>
    <xf numFmtId="0" fontId="9" fillId="0" borderId="1" xfId="0" applyFont="1" applyFill="1" applyBorder="1" applyAlignment="1" applyProtection="1">
      <alignment horizontal="center" vertical="center" textRotation="90" wrapText="1"/>
      <protection locked="0"/>
    </xf>
    <xf numFmtId="1" fontId="0" fillId="0" borderId="1" xfId="0" applyNumberFormat="1" applyFont="1" applyFill="1" applyBorder="1" applyAlignment="1" applyProtection="1">
      <alignment horizontal="center" vertical="center"/>
    </xf>
  </cellXfs>
  <cellStyles count="1">
    <cellStyle name="Normal" xfId="0" builtinId="0"/>
  </cellStyles>
  <dxfs count="180">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34</xdr:col>
      <xdr:colOff>0</xdr:colOff>
      <xdr:row>6</xdr:row>
      <xdr:rowOff>0</xdr:rowOff>
    </xdr:to>
    <xdr:grpSp>
      <xdr:nvGrpSpPr>
        <xdr:cNvPr id="2" name="Group 4">
          <a:extLst>
            <a:ext uri="{FF2B5EF4-FFF2-40B4-BE49-F238E27FC236}">
              <a16:creationId xmlns="" xmlns:a16="http://schemas.microsoft.com/office/drawing/2014/main" id="{00000000-0008-0000-0300-000002000000}"/>
            </a:ext>
          </a:extLst>
        </xdr:cNvPr>
        <xdr:cNvGrpSpPr>
          <a:grpSpLocks/>
        </xdr:cNvGrpSpPr>
      </xdr:nvGrpSpPr>
      <xdr:grpSpPr bwMode="auto">
        <a:xfrm>
          <a:off x="0" y="0"/>
          <a:ext cx="32766000" cy="1143000"/>
          <a:chOff x="-8" y="0"/>
          <a:chExt cx="1382" cy="140"/>
        </a:xfrm>
      </xdr:grpSpPr>
      <xdr:sp macro="" textlink="">
        <xdr:nvSpPr>
          <xdr:cNvPr id="3" name="1 CuadroTexto">
            <a:extLst>
              <a:ext uri="{FF2B5EF4-FFF2-40B4-BE49-F238E27FC236}">
                <a16:creationId xmlns=""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 xmlns:a16="http://schemas.microsoft.com/office/drawing/2014/main" id="{00000000-0008-0000-0300-000007000000}"/>
              </a:ext>
            </a:extLst>
          </xdr:cNvPr>
          <xdr:cNvSpPr txBox="1">
            <a:spLocks noChangeArrowheads="1"/>
          </xdr:cNvSpPr>
        </xdr:nvSpPr>
        <xdr:spPr bwMode="auto">
          <a:xfrm>
            <a:off x="378" y="73"/>
            <a:ext cx="591" cy="67"/>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03</a:t>
            </a:r>
          </a:p>
        </xdr:txBody>
      </xdr:sp>
      <xdr:sp macro="" textlink="">
        <xdr:nvSpPr>
          <xdr:cNvPr id="14" name="18 CuadroTexto">
            <a:extLst>
              <a:ext uri="{FF2B5EF4-FFF2-40B4-BE49-F238E27FC236}">
                <a16:creationId xmlns=""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30/01/2018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16"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667" cy="965302"/>
        </a:xfrm>
        <a:prstGeom prst="rect">
          <a:avLst/>
        </a:prstGeom>
      </xdr:spPr>
    </xdr:pic>
    <xdr:clientData/>
  </xdr:twoCellAnchor>
  <xdr:twoCellAnchor>
    <xdr:from>
      <xdr:col>9</xdr:col>
      <xdr:colOff>1397000</xdr:colOff>
      <xdr:row>166</xdr:row>
      <xdr:rowOff>0</xdr:rowOff>
    </xdr:from>
    <xdr:to>
      <xdr:col>9</xdr:col>
      <xdr:colOff>2968625</xdr:colOff>
      <xdr:row>166</xdr:row>
      <xdr:rowOff>0</xdr:rowOff>
    </xdr:to>
    <xdr:cxnSp macro="">
      <xdr:nvCxnSpPr>
        <xdr:cNvPr id="17" name="Conector recto 46">
          <a:extLst>
            <a:ext uri="{FF2B5EF4-FFF2-40B4-BE49-F238E27FC236}">
              <a16:creationId xmlns="" xmlns:a16="http://schemas.microsoft.com/office/drawing/2014/main" id="{00000000-0008-0000-0300-000011000000}"/>
            </a:ext>
          </a:extLst>
        </xdr:cNvPr>
        <xdr:cNvCxnSpPr/>
      </xdr:nvCxnSpPr>
      <xdr:spPr>
        <a:xfrm>
          <a:off x="11436350" y="19050000"/>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167</xdr:row>
      <xdr:rowOff>1</xdr:rowOff>
    </xdr:from>
    <xdr:to>
      <xdr:col>10</xdr:col>
      <xdr:colOff>0</xdr:colOff>
      <xdr:row>167</xdr:row>
      <xdr:rowOff>15875</xdr:rowOff>
    </xdr:to>
    <xdr:cxnSp macro="">
      <xdr:nvCxnSpPr>
        <xdr:cNvPr id="18" name="Conector recto 54">
          <a:extLst>
            <a:ext uri="{FF2B5EF4-FFF2-40B4-BE49-F238E27FC236}">
              <a16:creationId xmlns="" xmlns:a16="http://schemas.microsoft.com/office/drawing/2014/main" id="{00000000-0008-0000-0300-000012000000}"/>
            </a:ext>
          </a:extLst>
        </xdr:cNvPr>
        <xdr:cNvCxnSpPr/>
      </xdr:nvCxnSpPr>
      <xdr:spPr>
        <a:xfrm flipV="1">
          <a:off x="11468100" y="19240501"/>
          <a:ext cx="1552575"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167</xdr:row>
      <xdr:rowOff>0</xdr:rowOff>
    </xdr:from>
    <xdr:to>
      <xdr:col>9</xdr:col>
      <xdr:colOff>2968625</xdr:colOff>
      <xdr:row>167</xdr:row>
      <xdr:rowOff>0</xdr:rowOff>
    </xdr:to>
    <xdr:cxnSp macro="">
      <xdr:nvCxnSpPr>
        <xdr:cNvPr id="19" name="Conector recto 46">
          <a:extLst>
            <a:ext uri="{FF2B5EF4-FFF2-40B4-BE49-F238E27FC236}">
              <a16:creationId xmlns="" xmlns:a16="http://schemas.microsoft.com/office/drawing/2014/main" id="{B6C0B82C-D0E3-413F-93E1-62BA5E2EC03B}"/>
            </a:ext>
          </a:extLst>
        </xdr:cNvPr>
        <xdr:cNvCxnSpPr/>
      </xdr:nvCxnSpPr>
      <xdr:spPr>
        <a:xfrm>
          <a:off x="10388600" y="194310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168</xdr:row>
      <xdr:rowOff>1</xdr:rowOff>
    </xdr:from>
    <xdr:to>
      <xdr:col>10</xdr:col>
      <xdr:colOff>0</xdr:colOff>
      <xdr:row>168</xdr:row>
      <xdr:rowOff>15875</xdr:rowOff>
    </xdr:to>
    <xdr:cxnSp macro="">
      <xdr:nvCxnSpPr>
        <xdr:cNvPr id="20" name="Conector recto 54">
          <a:extLst>
            <a:ext uri="{FF2B5EF4-FFF2-40B4-BE49-F238E27FC236}">
              <a16:creationId xmlns="" xmlns:a16="http://schemas.microsoft.com/office/drawing/2014/main" id="{EC48DEE0-E6F7-449C-B23A-9EEEEB67A2AB}"/>
            </a:ext>
          </a:extLst>
        </xdr:cNvPr>
        <xdr:cNvCxnSpPr/>
      </xdr:nvCxnSpPr>
      <xdr:spPr>
        <a:xfrm flipV="1">
          <a:off x="10391775" y="198596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381000</xdr:colOff>
      <xdr:row>7</xdr:row>
      <xdr:rowOff>942611</xdr:rowOff>
    </xdr:from>
    <xdr:ext cx="9666941" cy="1765131"/>
    <xdr:pic>
      <xdr:nvPicPr>
        <xdr:cNvPr id="2" name="Imagen 1">
          <a:extLst>
            <a:ext uri="{FF2B5EF4-FFF2-40B4-BE49-F238E27FC236}">
              <a16:creationId xmlns="" xmlns:a16="http://schemas.microsoft.com/office/drawing/2014/main" id="{3A7A5CF2-7B0A-4F8A-9E81-D907B9F06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 y="1523636"/>
          <a:ext cx="9666941" cy="176513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666749</xdr:colOff>
      <xdr:row>10</xdr:row>
      <xdr:rowOff>679425</xdr:rowOff>
    </xdr:from>
    <xdr:ext cx="8620125" cy="3775102"/>
    <xdr:pic>
      <xdr:nvPicPr>
        <xdr:cNvPr id="3" name="Imagen 2">
          <a:extLst>
            <a:ext uri="{FF2B5EF4-FFF2-40B4-BE49-F238E27FC236}">
              <a16:creationId xmlns="" xmlns:a16="http://schemas.microsoft.com/office/drawing/2014/main" id="{B8CE10DD-5338-4DCA-94EC-EF1D793D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0749" y="2098650"/>
          <a:ext cx="8620125" cy="3775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714374</xdr:colOff>
      <xdr:row>11</xdr:row>
      <xdr:rowOff>349251</xdr:rowOff>
    </xdr:from>
    <xdr:ext cx="8437418" cy="2762250"/>
    <xdr:pic>
      <xdr:nvPicPr>
        <xdr:cNvPr id="4" name="Imagen 3">
          <a:extLst>
            <a:ext uri="{FF2B5EF4-FFF2-40B4-BE49-F238E27FC236}">
              <a16:creationId xmlns="" xmlns:a16="http://schemas.microsoft.com/office/drawing/2014/main" id="{8E30934D-DCC9-4949-AEEA-F4F6DFF90B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8374" y="2282826"/>
          <a:ext cx="8437418" cy="2762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555625</xdr:colOff>
      <xdr:row>13</xdr:row>
      <xdr:rowOff>2467192</xdr:rowOff>
    </xdr:from>
    <xdr:ext cx="8858250" cy="2050833"/>
    <xdr:pic>
      <xdr:nvPicPr>
        <xdr:cNvPr id="5" name="Imagen 4">
          <a:extLst>
            <a:ext uri="{FF2B5EF4-FFF2-40B4-BE49-F238E27FC236}">
              <a16:creationId xmlns="" xmlns:a16="http://schemas.microsoft.com/office/drawing/2014/main" id="{0D9534D0-9A77-425B-932E-C6118081814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79625" y="2667217"/>
          <a:ext cx="8858250" cy="205083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603250</xdr:colOff>
      <xdr:row>11</xdr:row>
      <xdr:rowOff>3624151</xdr:rowOff>
    </xdr:from>
    <xdr:ext cx="8699500" cy="8077218"/>
    <xdr:pic>
      <xdr:nvPicPr>
        <xdr:cNvPr id="6" name="Imagen 5">
          <a:extLst>
            <a:ext uri="{FF2B5EF4-FFF2-40B4-BE49-F238E27FC236}">
              <a16:creationId xmlns="" xmlns:a16="http://schemas.microsoft.com/office/drawing/2014/main" id="{0EE5C37C-B747-4244-9A3C-640709661C0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27250" y="2290651"/>
          <a:ext cx="8699500" cy="80772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169"/>
  <sheetViews>
    <sheetView tabSelected="1" view="pageBreakPreview" topLeftCell="C1" zoomScale="40" zoomScaleNormal="62" zoomScaleSheetLayoutView="40" workbookViewId="0">
      <pane ySplit="11" topLeftCell="A144" activePane="bottomLeft" state="frozen"/>
      <selection pane="bottomLeft" activeCell="AG117" sqref="AG117:AG123"/>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16384" width="11.42578125" style="1"/>
  </cols>
  <sheetData>
    <row r="1" spans="1:34 16374:16377" s="23" customFormat="1" ht="14.25" customHeight="1" x14ac:dyDescent="0.2">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XET1" s="20" t="s">
        <v>1</v>
      </c>
      <c r="XEU1" s="21" t="s">
        <v>2</v>
      </c>
      <c r="XEV1" s="22"/>
    </row>
    <row r="2" spans="1:34 16374:16377" s="23" customFormat="1" ht="14.25" customHeight="1" x14ac:dyDescent="0.2">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XET2" s="23" t="s">
        <v>17</v>
      </c>
      <c r="XEU2" s="23">
        <v>5</v>
      </c>
      <c r="XEV2" s="24"/>
    </row>
    <row r="3" spans="1:34 16374:16377" s="23" customFormat="1" ht="14.25" customHeight="1" x14ac:dyDescent="0.2">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XET3" s="23" t="s">
        <v>16</v>
      </c>
      <c r="XEU3" s="23">
        <v>4</v>
      </c>
      <c r="XEV3" s="24"/>
    </row>
    <row r="4" spans="1:34 16374:16377" s="23" customFormat="1" ht="14.25" customHeight="1" x14ac:dyDescent="0.2">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XET4" s="23" t="s">
        <v>15</v>
      </c>
      <c r="XEU4" s="23">
        <v>3</v>
      </c>
      <c r="XEV4" s="24"/>
    </row>
    <row r="5" spans="1:34 16374:16377" s="23" customFormat="1" ht="14.25" customHeight="1"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XET5" s="23" t="s">
        <v>14</v>
      </c>
      <c r="XEU5" s="23">
        <v>2</v>
      </c>
      <c r="XEV5" s="24"/>
    </row>
    <row r="6" spans="1:34 16374:16377" s="23" customFormat="1" ht="14.25"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XET6" s="23" t="s">
        <v>13</v>
      </c>
      <c r="XEU6" s="23">
        <v>1</v>
      </c>
      <c r="XEV6" s="24"/>
    </row>
    <row r="7" spans="1:34 16374:16377" s="29" customFormat="1" ht="21" customHeight="1" thickBot="1" x14ac:dyDescent="0.3">
      <c r="A7" s="361" t="s">
        <v>58</v>
      </c>
      <c r="B7" s="361"/>
      <c r="C7" s="362" t="s">
        <v>56</v>
      </c>
      <c r="D7" s="362"/>
      <c r="E7" s="362"/>
      <c r="F7" s="359"/>
      <c r="G7" s="359"/>
      <c r="H7" s="359"/>
      <c r="I7" s="359"/>
      <c r="J7" s="359"/>
      <c r="K7" s="359"/>
      <c r="L7" s="359"/>
      <c r="M7" s="357" t="s">
        <v>72</v>
      </c>
      <c r="N7" s="357"/>
      <c r="O7" s="357"/>
      <c r="P7" s="357"/>
      <c r="Q7" s="357"/>
      <c r="R7" s="357"/>
      <c r="S7" s="357"/>
      <c r="T7" s="357"/>
      <c r="U7" s="357"/>
      <c r="V7" s="358"/>
      <c r="W7" s="59"/>
      <c r="X7" s="60" t="s">
        <v>68</v>
      </c>
      <c r="Y7" s="61"/>
      <c r="Z7" s="62"/>
      <c r="AA7" s="60" t="s">
        <v>69</v>
      </c>
      <c r="AB7" s="62"/>
      <c r="AC7" s="60" t="s">
        <v>70</v>
      </c>
      <c r="AD7" s="90" t="s">
        <v>139</v>
      </c>
      <c r="AE7" s="340" t="s">
        <v>71</v>
      </c>
      <c r="AF7" s="341"/>
      <c r="AG7" s="70"/>
      <c r="AH7" s="59"/>
      <c r="XET7" s="322" t="s">
        <v>0</v>
      </c>
      <c r="XEU7" s="323"/>
    </row>
    <row r="8" spans="1:34 16374:16377" s="29" customFormat="1" ht="18.75" customHeight="1" x14ac:dyDescent="0.25">
      <c r="A8" s="324" t="s">
        <v>47</v>
      </c>
      <c r="B8" s="325"/>
      <c r="C8" s="325"/>
      <c r="D8" s="325"/>
      <c r="E8" s="326"/>
      <c r="F8" s="354" t="s">
        <v>21</v>
      </c>
      <c r="G8" s="355"/>
      <c r="H8" s="355"/>
      <c r="I8" s="355"/>
      <c r="J8" s="355"/>
      <c r="K8" s="355"/>
      <c r="L8" s="355"/>
      <c r="M8" s="355"/>
      <c r="N8" s="355"/>
      <c r="O8" s="355"/>
      <c r="P8" s="355"/>
      <c r="Q8" s="355"/>
      <c r="R8" s="355"/>
      <c r="S8" s="355"/>
      <c r="T8" s="355"/>
      <c r="U8" s="355"/>
      <c r="V8" s="355"/>
      <c r="W8" s="355"/>
      <c r="X8" s="355"/>
      <c r="Y8" s="355"/>
      <c r="Z8" s="356"/>
      <c r="AA8" s="345" t="s">
        <v>44</v>
      </c>
      <c r="AB8" s="346"/>
      <c r="AC8" s="346"/>
      <c r="AD8" s="347"/>
      <c r="AE8" s="378" t="s">
        <v>34</v>
      </c>
      <c r="AF8" s="379"/>
      <c r="AG8" s="379"/>
      <c r="AH8" s="380"/>
      <c r="XET8" s="322" t="s">
        <v>2</v>
      </c>
      <c r="XEU8" s="323"/>
    </row>
    <row r="9" spans="1:34 16374:16377" s="9" customFormat="1" ht="15" customHeight="1" x14ac:dyDescent="0.25">
      <c r="A9" s="327" t="s">
        <v>52</v>
      </c>
      <c r="B9" s="330" t="s">
        <v>53</v>
      </c>
      <c r="C9" s="329" t="s">
        <v>35</v>
      </c>
      <c r="D9" s="329" t="s">
        <v>36</v>
      </c>
      <c r="E9" s="333" t="s">
        <v>37</v>
      </c>
      <c r="F9" s="335" t="s">
        <v>73</v>
      </c>
      <c r="G9" s="336"/>
      <c r="H9" s="336"/>
      <c r="I9" s="336"/>
      <c r="J9" s="336"/>
      <c r="K9" s="337" t="s">
        <v>25</v>
      </c>
      <c r="L9" s="342" t="s">
        <v>23</v>
      </c>
      <c r="M9" s="343"/>
      <c r="N9" s="343"/>
      <c r="O9" s="343"/>
      <c r="P9" s="343"/>
      <c r="Q9" s="343"/>
      <c r="R9" s="343"/>
      <c r="S9" s="343"/>
      <c r="T9" s="343"/>
      <c r="U9" s="343"/>
      <c r="V9" s="343"/>
      <c r="W9" s="343"/>
      <c r="X9" s="343"/>
      <c r="Y9" s="343"/>
      <c r="Z9" s="344"/>
      <c r="AA9" s="348"/>
      <c r="AB9" s="349"/>
      <c r="AC9" s="349"/>
      <c r="AD9" s="350"/>
      <c r="AE9" s="381"/>
      <c r="AF9" s="382"/>
      <c r="AG9" s="382"/>
      <c r="AH9" s="383"/>
      <c r="XET9" s="8" t="s">
        <v>18</v>
      </c>
      <c r="XEU9" s="8" t="s">
        <v>20</v>
      </c>
      <c r="XEV9" s="8" t="s">
        <v>19</v>
      </c>
    </row>
    <row r="10" spans="1:34 16374:16377" s="9" customFormat="1" ht="15" customHeight="1" x14ac:dyDescent="0.25">
      <c r="A10" s="327"/>
      <c r="B10" s="331"/>
      <c r="C10" s="329"/>
      <c r="D10" s="329"/>
      <c r="E10" s="333"/>
      <c r="F10" s="364" t="s">
        <v>38</v>
      </c>
      <c r="G10" s="365"/>
      <c r="H10" s="365"/>
      <c r="I10" s="365"/>
      <c r="J10" s="365"/>
      <c r="K10" s="338"/>
      <c r="L10" s="366" t="s">
        <v>48</v>
      </c>
      <c r="M10" s="368" t="s">
        <v>22</v>
      </c>
      <c r="N10" s="10"/>
      <c r="O10" s="11"/>
      <c r="P10" s="11"/>
      <c r="Q10" s="11"/>
      <c r="R10" s="11"/>
      <c r="S10" s="11"/>
      <c r="T10" s="11"/>
      <c r="U10" s="370" t="s">
        <v>40</v>
      </c>
      <c r="V10" s="372" t="s">
        <v>39</v>
      </c>
      <c r="W10" s="373"/>
      <c r="X10" s="373"/>
      <c r="Y10" s="373"/>
      <c r="Z10" s="374"/>
      <c r="AA10" s="351"/>
      <c r="AB10" s="352"/>
      <c r="AC10" s="352"/>
      <c r="AD10" s="353"/>
      <c r="AE10" s="384"/>
      <c r="AF10" s="385"/>
      <c r="AG10" s="385"/>
      <c r="AH10" s="386"/>
      <c r="XET10" s="9">
        <v>5</v>
      </c>
      <c r="XEU10" s="9">
        <v>10</v>
      </c>
      <c r="XEV10" s="9">
        <v>20</v>
      </c>
    </row>
    <row r="11" spans="1:34 16374:16377" s="9" customFormat="1" ht="44.25" customHeight="1" thickBot="1" x14ac:dyDescent="0.3">
      <c r="A11" s="328"/>
      <c r="B11" s="332"/>
      <c r="C11" s="330"/>
      <c r="D11" s="330"/>
      <c r="E11" s="334"/>
      <c r="F11" s="63" t="s">
        <v>8</v>
      </c>
      <c r="G11" s="64" t="s">
        <v>59</v>
      </c>
      <c r="H11" s="58" t="s">
        <v>74</v>
      </c>
      <c r="I11" s="65" t="s">
        <v>60</v>
      </c>
      <c r="J11" s="7" t="s">
        <v>10</v>
      </c>
      <c r="K11" s="339"/>
      <c r="L11" s="367"/>
      <c r="M11" s="369"/>
      <c r="N11" s="12"/>
      <c r="O11" s="12" t="s">
        <v>65</v>
      </c>
      <c r="P11" s="12" t="s">
        <v>66</v>
      </c>
      <c r="Q11" s="12" t="s">
        <v>64</v>
      </c>
      <c r="R11" s="12" t="s">
        <v>61</v>
      </c>
      <c r="S11" s="12" t="s">
        <v>62</v>
      </c>
      <c r="T11" s="12" t="s">
        <v>63</v>
      </c>
      <c r="U11" s="371"/>
      <c r="V11" s="13" t="s">
        <v>8</v>
      </c>
      <c r="W11" s="14" t="s">
        <v>59</v>
      </c>
      <c r="X11" s="5" t="s">
        <v>9</v>
      </c>
      <c r="Y11" s="15" t="s">
        <v>60</v>
      </c>
      <c r="Z11" s="66" t="s">
        <v>10</v>
      </c>
      <c r="AA11" s="73" t="s">
        <v>54</v>
      </c>
      <c r="AB11" s="16" t="s">
        <v>41</v>
      </c>
      <c r="AC11" s="57" t="s">
        <v>42</v>
      </c>
      <c r="AD11" s="69" t="s">
        <v>43</v>
      </c>
      <c r="AE11" s="71" t="s">
        <v>27</v>
      </c>
      <c r="AF11" s="17" t="s">
        <v>75</v>
      </c>
      <c r="AG11" s="18" t="s">
        <v>45</v>
      </c>
      <c r="AH11" s="72" t="s">
        <v>46</v>
      </c>
      <c r="XET11" s="9" t="s">
        <v>11</v>
      </c>
      <c r="XEU11" s="9" t="s">
        <v>12</v>
      </c>
      <c r="XEV11" s="9" t="s">
        <v>9</v>
      </c>
      <c r="XEW11" s="9" t="s">
        <v>8</v>
      </c>
    </row>
    <row r="12" spans="1:34 16374:16377" ht="50.25" customHeight="1" x14ac:dyDescent="0.25">
      <c r="A12" s="100" t="s">
        <v>188</v>
      </c>
      <c r="B12" s="308" t="s">
        <v>165</v>
      </c>
      <c r="C12" s="306" t="s">
        <v>141</v>
      </c>
      <c r="D12" s="305" t="s">
        <v>142</v>
      </c>
      <c r="E12" s="306" t="s">
        <v>143</v>
      </c>
      <c r="F12" s="153" t="s">
        <v>14</v>
      </c>
      <c r="G12" s="117" t="str">
        <f>IF(F12="(1) RARA VEZ","1", IF(F12="(2) IMPROBABLE","2",IF(F12="(3) POSIBLE","3",IF(F12="(4) PROBABLE","4",IF(F12="(5) CASI SEGURO","5","")))))</f>
        <v>2</v>
      </c>
      <c r="H12" s="113" t="s">
        <v>20</v>
      </c>
      <c r="I12" s="156" t="str">
        <f>IF(H12="(5) MODERADO","5", IF(H12="(10) MAYOR","10",IF(H12="(20) CATASTROFICO","20","")))</f>
        <v>10</v>
      </c>
      <c r="J12" s="115">
        <f>G12*I12</f>
        <v>20</v>
      </c>
      <c r="K12" s="279" t="s">
        <v>150</v>
      </c>
      <c r="L12" s="25" t="s">
        <v>6</v>
      </c>
      <c r="M12" s="3" t="s">
        <v>11</v>
      </c>
      <c r="N12" s="56">
        <f>IF(M12="SÍ",15,"0")</f>
        <v>15</v>
      </c>
      <c r="O12" s="179">
        <f>SUM(N12:N18)</f>
        <v>85</v>
      </c>
      <c r="P12" s="169">
        <f>IF(AND($O12&gt;=0,$O12&lt;=50),0,IF(AND($O12&gt;50,$O12&lt;=75),1,IF(AND($O12&gt;75,$O12&lt;=100),2,"")))</f>
        <v>2</v>
      </c>
      <c r="Q12" s="169">
        <f>$G12-$P12</f>
        <v>0</v>
      </c>
      <c r="R12" s="167">
        <f>IF($Q12&lt;=0,1,$Q12)</f>
        <v>1</v>
      </c>
      <c r="S12" s="169">
        <f>$I12-$P12</f>
        <v>8</v>
      </c>
      <c r="T12" s="167">
        <f>IF($S12=19,10,IF($S12=18,5,IF($S12=9,5,IF($S12=8,5,I12))))</f>
        <v>5</v>
      </c>
      <c r="U12" s="171" t="s">
        <v>8</v>
      </c>
      <c r="V12" s="214" t="str">
        <f>IF(AND($U12="PROBABILIDAD",$R12=1),$XET$6,IF(AND($U12="PROBABILIDAD",$R12=2),$XET$5,IF(AND($U12="PROBABILIDAD",$R12=3),$XET$4,IF(AND($U12="PROBABILIDAD",$R12=4),$XET$3,IF(AND($U12="PROBABILIDAD",$R12=5),$XET$2,$F12)))))</f>
        <v>(1) RARA VEZ</v>
      </c>
      <c r="W12" s="312">
        <f>IF($U12="PROBABILIDAD",$R12,$G12)</f>
        <v>1</v>
      </c>
      <c r="X12" s="220" t="str">
        <f>IF(AND($U12="IMPACTO",$S12=18),$XET$9,IF(AND($U12="IMPACTO",$S12=19),$XEU$9,IF(AND($U12="IMPACTO",$S12=20),$XEV$9,IF(AND($U12="IMPACTO",$S12&lt;10),$XET$9,$H12))))</f>
        <v>(10) MAYOR</v>
      </c>
      <c r="Y12" s="174" t="str">
        <f>IF($U12="IMPACTO",$T12,$I12)</f>
        <v>10</v>
      </c>
      <c r="Z12" s="175">
        <f>+W12*Y12</f>
        <v>10</v>
      </c>
      <c r="AA12" s="279" t="s">
        <v>151</v>
      </c>
      <c r="AB12" s="287" t="s">
        <v>152</v>
      </c>
      <c r="AC12" s="281" t="s">
        <v>153</v>
      </c>
      <c r="AD12" s="281" t="s">
        <v>154</v>
      </c>
      <c r="AE12" s="304">
        <v>43343</v>
      </c>
      <c r="AF12" s="295" t="s">
        <v>279</v>
      </c>
      <c r="AG12" s="105" t="s">
        <v>155</v>
      </c>
      <c r="AH12" s="98" t="s">
        <v>156</v>
      </c>
    </row>
    <row r="13" spans="1:34 16374:16377" ht="48" customHeight="1" x14ac:dyDescent="0.25">
      <c r="A13" s="101"/>
      <c r="B13" s="308"/>
      <c r="C13" s="375"/>
      <c r="D13" s="306"/>
      <c r="E13" s="375"/>
      <c r="F13" s="153"/>
      <c r="G13" s="117"/>
      <c r="H13" s="113"/>
      <c r="I13" s="156"/>
      <c r="J13" s="115"/>
      <c r="K13" s="320"/>
      <c r="L13" s="26" t="s">
        <v>7</v>
      </c>
      <c r="M13" s="3" t="s">
        <v>11</v>
      </c>
      <c r="N13" s="2">
        <f>IF(M13="SÍ",5,"0")</f>
        <v>5</v>
      </c>
      <c r="O13" s="156"/>
      <c r="P13" s="170"/>
      <c r="Q13" s="170"/>
      <c r="R13" s="168"/>
      <c r="S13" s="170"/>
      <c r="T13" s="168"/>
      <c r="U13" s="172"/>
      <c r="V13" s="215"/>
      <c r="W13" s="173"/>
      <c r="X13" s="221"/>
      <c r="Y13" s="174"/>
      <c r="Z13" s="176"/>
      <c r="AA13" s="280"/>
      <c r="AB13" s="288"/>
      <c r="AC13" s="282"/>
      <c r="AD13" s="282"/>
      <c r="AE13" s="202"/>
      <c r="AF13" s="321"/>
      <c r="AG13" s="106"/>
      <c r="AH13" s="98"/>
    </row>
    <row r="14" spans="1:34 16374:16377" ht="33" customHeight="1" x14ac:dyDescent="0.25">
      <c r="A14" s="101"/>
      <c r="B14" s="308"/>
      <c r="C14" s="375"/>
      <c r="D14" s="306"/>
      <c r="E14" s="375"/>
      <c r="F14" s="153"/>
      <c r="G14" s="117"/>
      <c r="H14" s="113"/>
      <c r="I14" s="156"/>
      <c r="J14" s="163" t="str">
        <f>IF(AND(J12&gt;=5,J12&lt;=10),"BAJA",IF(AND(J12&gt;=15,J12&lt;=25),"MODERADA",IF(AND(J12&gt;=30,J12&lt;=50),"ALTA",IF(AND(J12&gt;=60,J12&lt;=100),"EXTREMA",""))))</f>
        <v>MODERADA</v>
      </c>
      <c r="K14" s="320"/>
      <c r="L14" s="27" t="s">
        <v>3</v>
      </c>
      <c r="M14" s="3" t="s">
        <v>12</v>
      </c>
      <c r="N14" s="2" t="str">
        <f>IF(M14="SÍ",15,"0")</f>
        <v>0</v>
      </c>
      <c r="O14" s="156"/>
      <c r="P14" s="170"/>
      <c r="Q14" s="170"/>
      <c r="R14" s="168"/>
      <c r="S14" s="170"/>
      <c r="T14" s="168"/>
      <c r="U14" s="172"/>
      <c r="V14" s="215"/>
      <c r="W14" s="173"/>
      <c r="X14" s="221"/>
      <c r="Y14" s="174"/>
      <c r="Z14" s="165" t="str">
        <f>IF(AND($Z12&gt;=5,$Z12&lt;=10),"BAJA",IF(AND($Z12&gt;=15,$Z12&lt;=25),"MODERADA",IF(AND($Z12&gt;=30,$Z12&lt;=50),"ALTA",IF(AND($Z12&gt;=60,$Z12&lt;=100),"EXTREMA",""))))</f>
        <v>BAJA</v>
      </c>
      <c r="AA14" s="280"/>
      <c r="AB14" s="288"/>
      <c r="AC14" s="282"/>
      <c r="AD14" s="282"/>
      <c r="AE14" s="202"/>
      <c r="AF14" s="321"/>
      <c r="AG14" s="106"/>
      <c r="AH14" s="98"/>
    </row>
    <row r="15" spans="1:34 16374:16377" ht="26.25" customHeight="1" x14ac:dyDescent="0.25">
      <c r="A15" s="101"/>
      <c r="B15" s="308"/>
      <c r="C15" s="375"/>
      <c r="D15" s="306"/>
      <c r="E15" s="375"/>
      <c r="F15" s="153"/>
      <c r="G15" s="117"/>
      <c r="H15" s="113"/>
      <c r="I15" s="156"/>
      <c r="J15" s="163"/>
      <c r="K15" s="320"/>
      <c r="L15" s="27" t="s">
        <v>4</v>
      </c>
      <c r="M15" s="3" t="s">
        <v>11</v>
      </c>
      <c r="N15" s="2">
        <f>IF(M15="SÍ",10,"0")</f>
        <v>10</v>
      </c>
      <c r="O15" s="156"/>
      <c r="P15" s="170"/>
      <c r="Q15" s="170"/>
      <c r="R15" s="168"/>
      <c r="S15" s="170"/>
      <c r="T15" s="168"/>
      <c r="U15" s="172"/>
      <c r="V15" s="215"/>
      <c r="W15" s="173"/>
      <c r="X15" s="221"/>
      <c r="Y15" s="174"/>
      <c r="Z15" s="165"/>
      <c r="AA15" s="280"/>
      <c r="AB15" s="288"/>
      <c r="AC15" s="282"/>
      <c r="AD15" s="282"/>
      <c r="AE15" s="202"/>
      <c r="AF15" s="321"/>
      <c r="AG15" s="106"/>
      <c r="AH15" s="98"/>
    </row>
    <row r="16" spans="1:34 16374:16377" ht="45" customHeight="1" x14ac:dyDescent="0.25">
      <c r="A16" s="101"/>
      <c r="B16" s="308"/>
      <c r="C16" s="375"/>
      <c r="D16" s="306"/>
      <c r="E16" s="375"/>
      <c r="F16" s="153"/>
      <c r="G16" s="117"/>
      <c r="H16" s="113"/>
      <c r="I16" s="156"/>
      <c r="J16" s="163"/>
      <c r="K16" s="320"/>
      <c r="L16" s="26" t="s">
        <v>32</v>
      </c>
      <c r="M16" s="82" t="s">
        <v>11</v>
      </c>
      <c r="N16" s="2">
        <f>IF(M16="SÍ",15,"0")</f>
        <v>15</v>
      </c>
      <c r="O16" s="156"/>
      <c r="P16" s="170"/>
      <c r="Q16" s="170"/>
      <c r="R16" s="168"/>
      <c r="S16" s="170"/>
      <c r="T16" s="168"/>
      <c r="U16" s="172"/>
      <c r="V16" s="215"/>
      <c r="W16" s="173"/>
      <c r="X16" s="221"/>
      <c r="Y16" s="174"/>
      <c r="Z16" s="165"/>
      <c r="AA16" s="280"/>
      <c r="AB16" s="288"/>
      <c r="AC16" s="282"/>
      <c r="AD16" s="282"/>
      <c r="AE16" s="202"/>
      <c r="AF16" s="321"/>
      <c r="AG16" s="106"/>
      <c r="AH16" s="98"/>
    </row>
    <row r="17" spans="1:34" ht="51" customHeight="1" x14ac:dyDescent="0.25">
      <c r="A17" s="101"/>
      <c r="B17" s="308"/>
      <c r="C17" s="375"/>
      <c r="D17" s="306"/>
      <c r="E17" s="375"/>
      <c r="F17" s="153"/>
      <c r="G17" s="117"/>
      <c r="H17" s="113"/>
      <c r="I17" s="156"/>
      <c r="J17" s="163"/>
      <c r="K17" s="320"/>
      <c r="L17" s="26" t="s">
        <v>5</v>
      </c>
      <c r="M17" s="3" t="s">
        <v>11</v>
      </c>
      <c r="N17" s="2">
        <f>IF(M17="SÍ",10,"0")</f>
        <v>10</v>
      </c>
      <c r="O17" s="156"/>
      <c r="P17" s="170"/>
      <c r="Q17" s="170"/>
      <c r="R17" s="168"/>
      <c r="S17" s="170"/>
      <c r="T17" s="168"/>
      <c r="U17" s="172"/>
      <c r="V17" s="215"/>
      <c r="W17" s="173"/>
      <c r="X17" s="221"/>
      <c r="Y17" s="174"/>
      <c r="Z17" s="165"/>
      <c r="AA17" s="280"/>
      <c r="AB17" s="288"/>
      <c r="AC17" s="282"/>
      <c r="AD17" s="282"/>
      <c r="AE17" s="202"/>
      <c r="AF17" s="321"/>
      <c r="AG17" s="106"/>
      <c r="AH17" s="98"/>
    </row>
    <row r="18" spans="1:34" ht="225.75" customHeight="1" x14ac:dyDescent="0.25">
      <c r="A18" s="101"/>
      <c r="B18" s="308"/>
      <c r="C18" s="375"/>
      <c r="D18" s="307"/>
      <c r="E18" s="376"/>
      <c r="F18" s="154"/>
      <c r="G18" s="377"/>
      <c r="H18" s="155"/>
      <c r="I18" s="156"/>
      <c r="J18" s="164"/>
      <c r="K18" s="320"/>
      <c r="L18" s="28" t="s">
        <v>31</v>
      </c>
      <c r="M18" s="3" t="s">
        <v>11</v>
      </c>
      <c r="N18" s="2">
        <f>IF(M18="SÍ",30,"0")</f>
        <v>30</v>
      </c>
      <c r="O18" s="156"/>
      <c r="P18" s="170"/>
      <c r="Q18" s="170"/>
      <c r="R18" s="168"/>
      <c r="S18" s="170"/>
      <c r="T18" s="168"/>
      <c r="U18" s="172"/>
      <c r="V18" s="216"/>
      <c r="W18" s="313"/>
      <c r="X18" s="222"/>
      <c r="Y18" s="174"/>
      <c r="Z18" s="165"/>
      <c r="AA18" s="280"/>
      <c r="AB18" s="288"/>
      <c r="AC18" s="282"/>
      <c r="AD18" s="282"/>
      <c r="AE18" s="202"/>
      <c r="AF18" s="321"/>
      <c r="AG18" s="106"/>
      <c r="AH18" s="98"/>
    </row>
    <row r="19" spans="1:34" ht="50.25" customHeight="1" x14ac:dyDescent="0.25">
      <c r="A19" s="101"/>
      <c r="B19" s="308"/>
      <c r="C19" s="277" t="s">
        <v>144</v>
      </c>
      <c r="D19" s="309" t="s">
        <v>145</v>
      </c>
      <c r="E19" s="309" t="s">
        <v>146</v>
      </c>
      <c r="F19" s="153" t="s">
        <v>13</v>
      </c>
      <c r="G19" s="112" t="str">
        <f>IF(F19="(1) RARA VEZ","1", IF(F19="(2) IMPROBABLE","2",IF(F19="(3) POSIBLE","3",IF(F19="(4) PROBABLE","4",IF(F19="(5) CASI SEGURO","5","")))))</f>
        <v>1</v>
      </c>
      <c r="H19" s="113" t="s">
        <v>20</v>
      </c>
      <c r="I19" s="156" t="str">
        <f>IF(H19="(5) MODERADO","5", IF(H19="(10) MAYOR","10",IF(H19="(20) CATASTROFICO","20","")))</f>
        <v>10</v>
      </c>
      <c r="J19" s="291">
        <f>G19*I19</f>
        <v>10</v>
      </c>
      <c r="K19" s="293" t="s">
        <v>160</v>
      </c>
      <c r="L19" s="25" t="s">
        <v>6</v>
      </c>
      <c r="M19" s="3" t="s">
        <v>11</v>
      </c>
      <c r="N19" s="56">
        <f>IF(M19="SÍ",15,"0")</f>
        <v>15</v>
      </c>
      <c r="O19" s="179">
        <f>SUM(N19:N25)</f>
        <v>85</v>
      </c>
      <c r="P19" s="169">
        <f>IF(AND($O19&gt;=0,$O19&lt;=50),0,IF(AND($O19&gt;50,$O19&lt;=75),1,IF(AND($O19&gt;75,$O19&lt;=100),2,"")))</f>
        <v>2</v>
      </c>
      <c r="Q19" s="169">
        <f>$G19-$P19</f>
        <v>-1</v>
      </c>
      <c r="R19" s="167">
        <f>IF($Q19&lt;=0,1,$Q19)</f>
        <v>1</v>
      </c>
      <c r="S19" s="169">
        <f>$I19-$P19</f>
        <v>8</v>
      </c>
      <c r="T19" s="167">
        <f>IF($S19=19,10,IF($S19=18,5,IF($S19=9,5,IF($S19=8,5,I19))))</f>
        <v>5</v>
      </c>
      <c r="U19" s="274" t="s">
        <v>8</v>
      </c>
      <c r="V19" s="154" t="s">
        <v>13</v>
      </c>
      <c r="W19" s="297">
        <f>IF($U19="PROBABILIDAD",$R19,$G19)</f>
        <v>1</v>
      </c>
      <c r="X19" s="113" t="s">
        <v>20</v>
      </c>
      <c r="Y19" s="174" t="str">
        <f>IF($U19="IMPACTO",$T19,$I19)</f>
        <v>10</v>
      </c>
      <c r="Z19" s="175">
        <f>+W19*Y19</f>
        <v>10</v>
      </c>
      <c r="AA19" s="302" t="s">
        <v>157</v>
      </c>
      <c r="AB19" s="300" t="s">
        <v>152</v>
      </c>
      <c r="AC19" s="302" t="s">
        <v>158</v>
      </c>
      <c r="AD19" s="302" t="s">
        <v>159</v>
      </c>
      <c r="AE19" s="304">
        <v>43343</v>
      </c>
      <c r="AF19" s="295" t="s">
        <v>280</v>
      </c>
      <c r="AG19" s="105" t="s">
        <v>155</v>
      </c>
      <c r="AH19" s="98" t="s">
        <v>281</v>
      </c>
    </row>
    <row r="20" spans="1:34" ht="48" customHeight="1" x14ac:dyDescent="0.25">
      <c r="A20" s="101"/>
      <c r="B20" s="308"/>
      <c r="C20" s="278"/>
      <c r="D20" s="310"/>
      <c r="E20" s="310"/>
      <c r="F20" s="153"/>
      <c r="G20" s="112"/>
      <c r="H20" s="113"/>
      <c r="I20" s="156"/>
      <c r="J20" s="292"/>
      <c r="K20" s="294"/>
      <c r="L20" s="26" t="s">
        <v>7</v>
      </c>
      <c r="M20" s="3" t="s">
        <v>11</v>
      </c>
      <c r="N20" s="2">
        <f>IF(M20="SÍ",5,"0")</f>
        <v>5</v>
      </c>
      <c r="O20" s="156"/>
      <c r="P20" s="170"/>
      <c r="Q20" s="170"/>
      <c r="R20" s="168"/>
      <c r="S20" s="170"/>
      <c r="T20" s="168"/>
      <c r="U20" s="275"/>
      <c r="V20" s="289"/>
      <c r="W20" s="298"/>
      <c r="X20" s="113"/>
      <c r="Y20" s="174"/>
      <c r="Z20" s="176"/>
      <c r="AA20" s="303"/>
      <c r="AB20" s="301"/>
      <c r="AC20" s="303"/>
      <c r="AD20" s="303"/>
      <c r="AE20" s="202"/>
      <c r="AF20" s="296"/>
      <c r="AG20" s="106"/>
      <c r="AH20" s="98"/>
    </row>
    <row r="21" spans="1:34" ht="33" customHeight="1" x14ac:dyDescent="0.25">
      <c r="A21" s="101"/>
      <c r="B21" s="308"/>
      <c r="C21" s="278"/>
      <c r="D21" s="310"/>
      <c r="E21" s="310"/>
      <c r="F21" s="153"/>
      <c r="G21" s="112"/>
      <c r="H21" s="113"/>
      <c r="I21" s="156"/>
      <c r="J21" s="163" t="str">
        <f>IF(AND(J19&gt;=5,J19&lt;=10),"BAJA",IF(AND(J19&gt;=15,J19&lt;=25),"MODERADA",IF(AND(J19&gt;=30,J19&lt;=50),"ALTA",IF(AND(J19&gt;=60,J19&lt;=100),"EXTREMA",""))))</f>
        <v>BAJA</v>
      </c>
      <c r="K21" s="294"/>
      <c r="L21" s="27" t="s">
        <v>3</v>
      </c>
      <c r="M21" s="3" t="s">
        <v>12</v>
      </c>
      <c r="N21" s="2" t="str">
        <f>IF(M21="SÍ",15,"0")</f>
        <v>0</v>
      </c>
      <c r="O21" s="156"/>
      <c r="P21" s="170"/>
      <c r="Q21" s="170"/>
      <c r="R21" s="168"/>
      <c r="S21" s="170"/>
      <c r="T21" s="168"/>
      <c r="U21" s="275"/>
      <c r="V21" s="289"/>
      <c r="W21" s="298"/>
      <c r="X21" s="113"/>
      <c r="Y21" s="174"/>
      <c r="Z21" s="165" t="str">
        <f>IF(AND($Z19&gt;=5,$Z19&lt;=10),"BAJA",IF(AND($Z19&gt;=15,$Z19&lt;=25),"MODERADA",IF(AND($Z19&gt;=30,$Z19&lt;=50),"ALTA",IF(AND($Z19&gt;=60,$Z19&lt;=100),"EXTREMA",""))))</f>
        <v>BAJA</v>
      </c>
      <c r="AA21" s="303"/>
      <c r="AB21" s="301"/>
      <c r="AC21" s="303"/>
      <c r="AD21" s="303"/>
      <c r="AE21" s="202"/>
      <c r="AF21" s="296"/>
      <c r="AG21" s="106"/>
      <c r="AH21" s="98"/>
    </row>
    <row r="22" spans="1:34" ht="26.25" customHeight="1" x14ac:dyDescent="0.25">
      <c r="A22" s="101"/>
      <c r="B22" s="308"/>
      <c r="C22" s="278"/>
      <c r="D22" s="310"/>
      <c r="E22" s="310"/>
      <c r="F22" s="153"/>
      <c r="G22" s="112"/>
      <c r="H22" s="113"/>
      <c r="I22" s="156"/>
      <c r="J22" s="163"/>
      <c r="K22" s="294"/>
      <c r="L22" s="27" t="s">
        <v>4</v>
      </c>
      <c r="M22" s="3" t="s">
        <v>11</v>
      </c>
      <c r="N22" s="2">
        <f>IF(M22="SÍ",10,"0")</f>
        <v>10</v>
      </c>
      <c r="O22" s="156"/>
      <c r="P22" s="170"/>
      <c r="Q22" s="170"/>
      <c r="R22" s="168"/>
      <c r="S22" s="170"/>
      <c r="T22" s="168"/>
      <c r="U22" s="275"/>
      <c r="V22" s="289"/>
      <c r="W22" s="298"/>
      <c r="X22" s="113"/>
      <c r="Y22" s="174"/>
      <c r="Z22" s="165"/>
      <c r="AA22" s="303"/>
      <c r="AB22" s="301"/>
      <c r="AC22" s="303"/>
      <c r="AD22" s="303"/>
      <c r="AE22" s="202"/>
      <c r="AF22" s="296"/>
      <c r="AG22" s="106"/>
      <c r="AH22" s="98"/>
    </row>
    <row r="23" spans="1:34" ht="45" customHeight="1" x14ac:dyDescent="0.25">
      <c r="A23" s="101"/>
      <c r="B23" s="308"/>
      <c r="C23" s="278"/>
      <c r="D23" s="310"/>
      <c r="E23" s="310"/>
      <c r="F23" s="153"/>
      <c r="G23" s="112"/>
      <c r="H23" s="113"/>
      <c r="I23" s="156"/>
      <c r="J23" s="163"/>
      <c r="K23" s="294"/>
      <c r="L23" s="26" t="s">
        <v>32</v>
      </c>
      <c r="M23" s="3" t="s">
        <v>11</v>
      </c>
      <c r="N23" s="2">
        <f>IF(M23="SÍ",15,"0")</f>
        <v>15</v>
      </c>
      <c r="O23" s="156"/>
      <c r="P23" s="170"/>
      <c r="Q23" s="170"/>
      <c r="R23" s="168"/>
      <c r="S23" s="170"/>
      <c r="T23" s="168"/>
      <c r="U23" s="275"/>
      <c r="V23" s="289"/>
      <c r="W23" s="298"/>
      <c r="X23" s="113"/>
      <c r="Y23" s="174"/>
      <c r="Z23" s="165"/>
      <c r="AA23" s="303"/>
      <c r="AB23" s="301"/>
      <c r="AC23" s="303"/>
      <c r="AD23" s="303"/>
      <c r="AE23" s="202"/>
      <c r="AF23" s="296"/>
      <c r="AG23" s="106"/>
      <c r="AH23" s="98"/>
    </row>
    <row r="24" spans="1:34" ht="51" customHeight="1" x14ac:dyDescent="0.25">
      <c r="A24" s="101"/>
      <c r="B24" s="308"/>
      <c r="C24" s="278"/>
      <c r="D24" s="310"/>
      <c r="E24" s="310"/>
      <c r="F24" s="153"/>
      <c r="G24" s="112"/>
      <c r="H24" s="113"/>
      <c r="I24" s="156"/>
      <c r="J24" s="163"/>
      <c r="K24" s="294"/>
      <c r="L24" s="26" t="s">
        <v>5</v>
      </c>
      <c r="M24" s="3" t="s">
        <v>11</v>
      </c>
      <c r="N24" s="2">
        <f>IF(M24="SÍ",10,"0")</f>
        <v>10</v>
      </c>
      <c r="O24" s="156"/>
      <c r="P24" s="170"/>
      <c r="Q24" s="170"/>
      <c r="R24" s="168"/>
      <c r="S24" s="170"/>
      <c r="T24" s="168"/>
      <c r="U24" s="275"/>
      <c r="V24" s="289"/>
      <c r="W24" s="298"/>
      <c r="X24" s="113"/>
      <c r="Y24" s="174"/>
      <c r="Z24" s="165"/>
      <c r="AA24" s="303"/>
      <c r="AB24" s="301"/>
      <c r="AC24" s="303"/>
      <c r="AD24" s="303"/>
      <c r="AE24" s="202"/>
      <c r="AF24" s="296"/>
      <c r="AG24" s="106"/>
      <c r="AH24" s="98"/>
    </row>
    <row r="25" spans="1:34" ht="39.75" customHeight="1" x14ac:dyDescent="0.25">
      <c r="A25" s="101"/>
      <c r="B25" s="308"/>
      <c r="C25" s="278"/>
      <c r="D25" s="311"/>
      <c r="E25" s="311"/>
      <c r="F25" s="154"/>
      <c r="G25" s="128"/>
      <c r="H25" s="155"/>
      <c r="I25" s="156"/>
      <c r="J25" s="164"/>
      <c r="K25" s="294"/>
      <c r="L25" s="28" t="s">
        <v>31</v>
      </c>
      <c r="M25" s="3" t="s">
        <v>11</v>
      </c>
      <c r="N25" s="2">
        <f>IF(M25="SÍ",30,"0")</f>
        <v>30</v>
      </c>
      <c r="O25" s="156"/>
      <c r="P25" s="170"/>
      <c r="Q25" s="170"/>
      <c r="R25" s="168"/>
      <c r="S25" s="170"/>
      <c r="T25" s="168"/>
      <c r="U25" s="276"/>
      <c r="V25" s="290"/>
      <c r="W25" s="299"/>
      <c r="X25" s="155"/>
      <c r="Y25" s="174"/>
      <c r="Z25" s="165"/>
      <c r="AA25" s="303"/>
      <c r="AB25" s="301"/>
      <c r="AC25" s="303"/>
      <c r="AD25" s="303"/>
      <c r="AE25" s="202"/>
      <c r="AF25" s="296"/>
      <c r="AG25" s="106"/>
      <c r="AH25" s="98"/>
    </row>
    <row r="26" spans="1:34" ht="50.25" customHeight="1" x14ac:dyDescent="0.25">
      <c r="A26" s="101"/>
      <c r="B26" s="308"/>
      <c r="C26" s="314" t="s">
        <v>147</v>
      </c>
      <c r="D26" s="306" t="s">
        <v>148</v>
      </c>
      <c r="E26" s="317" t="s">
        <v>149</v>
      </c>
      <c r="F26" s="153" t="s">
        <v>15</v>
      </c>
      <c r="G26" s="112" t="str">
        <f>IF(F26="(1) RARA VEZ","1", IF(F26="(2) IMPROBABLE","2",IF(F26="(3) POSIBLE","3",IF(F26="(4) PROBABLE","4",IF(F26="(5) CASI SEGURO","5","")))))</f>
        <v>3</v>
      </c>
      <c r="H26" s="113" t="s">
        <v>20</v>
      </c>
      <c r="I26" s="156" t="str">
        <f>IF(H26="(5) MODERADO","5", IF(H26="(10) MAYOR","10",IF(H26="(20) CATASTROFICO","20","")))</f>
        <v>10</v>
      </c>
      <c r="J26" s="115">
        <f>+G26*I26</f>
        <v>30</v>
      </c>
      <c r="K26" s="279" t="s">
        <v>161</v>
      </c>
      <c r="L26" s="25" t="s">
        <v>6</v>
      </c>
      <c r="M26" s="3" t="s">
        <v>12</v>
      </c>
      <c r="N26" s="56" t="str">
        <f>IF(M26="SÍ",15,"0")</f>
        <v>0</v>
      </c>
      <c r="O26" s="179">
        <f>SUM(N26:N32)</f>
        <v>0</v>
      </c>
      <c r="P26" s="169">
        <f>IF(AND($O26&gt;=0,$O26&lt;=50),0,IF(AND($O26&gt;50,$O26&lt;=75),1,IF(AND($O26&gt;75,$O26&lt;=100),2,"")))</f>
        <v>0</v>
      </c>
      <c r="Q26" s="169">
        <f>$G26-$P26</f>
        <v>3</v>
      </c>
      <c r="R26" s="167">
        <f>IF($Q26&lt;=0,1,$Q26)</f>
        <v>3</v>
      </c>
      <c r="S26" s="169">
        <f>$I26-$P26</f>
        <v>10</v>
      </c>
      <c r="T26" s="167" t="str">
        <f>IF($S26=19,10,IF($S26=18,5,IF($S26=9,5,IF($S26=8,5,I26))))</f>
        <v>10</v>
      </c>
      <c r="U26" s="274" t="s">
        <v>8</v>
      </c>
      <c r="V26" s="153" t="s">
        <v>13</v>
      </c>
      <c r="W26" s="112" t="str">
        <f>IF(V26="(1) RARA VEZ","1", IF(V26="(2) IMPROBABLE","2",IF(V26="(3) POSIBLE","3",IF(V26="(4) PROBABLE","4",IF(V26="(5) CASI SEGURO","5","")))))</f>
        <v>1</v>
      </c>
      <c r="X26" s="113" t="s">
        <v>20</v>
      </c>
      <c r="Y26" s="174" t="str">
        <f>IF($U26="IMPACTO",$T26,$I26)</f>
        <v>10</v>
      </c>
      <c r="Z26" s="175">
        <f>+W26*Y26</f>
        <v>10</v>
      </c>
      <c r="AA26" s="279" t="s">
        <v>162</v>
      </c>
      <c r="AB26" s="287" t="s">
        <v>152</v>
      </c>
      <c r="AC26" s="279" t="s">
        <v>163</v>
      </c>
      <c r="AD26" s="281" t="s">
        <v>164</v>
      </c>
      <c r="AE26" s="283">
        <v>43341</v>
      </c>
      <c r="AF26" s="285" t="s">
        <v>282</v>
      </c>
      <c r="AG26" s="105" t="s">
        <v>155</v>
      </c>
      <c r="AH26" s="98" t="s">
        <v>283</v>
      </c>
    </row>
    <row r="27" spans="1:34" ht="48" customHeight="1" x14ac:dyDescent="0.25">
      <c r="A27" s="101"/>
      <c r="B27" s="308"/>
      <c r="C27" s="315"/>
      <c r="D27" s="306"/>
      <c r="E27" s="318"/>
      <c r="F27" s="153"/>
      <c r="G27" s="112"/>
      <c r="H27" s="113"/>
      <c r="I27" s="156"/>
      <c r="J27" s="115"/>
      <c r="K27" s="280"/>
      <c r="L27" s="26" t="s">
        <v>7</v>
      </c>
      <c r="M27" s="3" t="s">
        <v>12</v>
      </c>
      <c r="N27" s="2" t="str">
        <f>IF(M27="SÍ",5,"0")</f>
        <v>0</v>
      </c>
      <c r="O27" s="156"/>
      <c r="P27" s="170"/>
      <c r="Q27" s="170"/>
      <c r="R27" s="168"/>
      <c r="S27" s="170"/>
      <c r="T27" s="168"/>
      <c r="U27" s="275"/>
      <c r="V27" s="153"/>
      <c r="W27" s="112"/>
      <c r="X27" s="113"/>
      <c r="Y27" s="174"/>
      <c r="Z27" s="176"/>
      <c r="AA27" s="280"/>
      <c r="AB27" s="288"/>
      <c r="AC27" s="280"/>
      <c r="AD27" s="282"/>
      <c r="AE27" s="284"/>
      <c r="AF27" s="286"/>
      <c r="AG27" s="106"/>
      <c r="AH27" s="98"/>
    </row>
    <row r="28" spans="1:34" ht="33" customHeight="1" x14ac:dyDescent="0.25">
      <c r="A28" s="101"/>
      <c r="B28" s="308"/>
      <c r="C28" s="315"/>
      <c r="D28" s="306"/>
      <c r="E28" s="318"/>
      <c r="F28" s="153"/>
      <c r="G28" s="112"/>
      <c r="H28" s="113"/>
      <c r="I28" s="156"/>
      <c r="J28" s="163" t="str">
        <f>IF(AND(J26&gt;=5,J26&lt;=10),"BAJA",IF(AND(J26&gt;=15,J26&lt;=25),"MODERADA",IF(AND(J26&gt;=30,J26&lt;=50),"ALTA",IF(AND(J26&gt;=60,J26&lt;=100),"EXTREMA",""))))</f>
        <v>ALTA</v>
      </c>
      <c r="K28" s="280"/>
      <c r="L28" s="27" t="s">
        <v>3</v>
      </c>
      <c r="M28" s="3" t="s">
        <v>12</v>
      </c>
      <c r="N28" s="2" t="str">
        <f>IF(M28="SÍ",15,"0")</f>
        <v>0</v>
      </c>
      <c r="O28" s="156"/>
      <c r="P28" s="170"/>
      <c r="Q28" s="170"/>
      <c r="R28" s="168"/>
      <c r="S28" s="170"/>
      <c r="T28" s="168"/>
      <c r="U28" s="275"/>
      <c r="V28" s="153"/>
      <c r="W28" s="112"/>
      <c r="X28" s="113"/>
      <c r="Y28" s="174"/>
      <c r="Z28" s="165" t="str">
        <f>IF(AND($Z26&gt;=5,$Z26&lt;=10),"BAJA",IF(AND($Z26&gt;=15,$Z26&lt;=25),"MODERADA",IF(AND($Z26&gt;=30,$Z26&lt;=50),"ALTA",IF(AND($Z26&gt;=60,$Z26&lt;=100),"EXTREMA",""))))</f>
        <v>BAJA</v>
      </c>
      <c r="AA28" s="280"/>
      <c r="AB28" s="288"/>
      <c r="AC28" s="280"/>
      <c r="AD28" s="282"/>
      <c r="AE28" s="284"/>
      <c r="AF28" s="286"/>
      <c r="AG28" s="106"/>
      <c r="AH28" s="98"/>
    </row>
    <row r="29" spans="1:34" ht="26.25" customHeight="1" x14ac:dyDescent="0.25">
      <c r="A29" s="101"/>
      <c r="B29" s="308"/>
      <c r="C29" s="315"/>
      <c r="D29" s="306"/>
      <c r="E29" s="318"/>
      <c r="F29" s="153"/>
      <c r="G29" s="112"/>
      <c r="H29" s="113"/>
      <c r="I29" s="156"/>
      <c r="J29" s="163"/>
      <c r="K29" s="280"/>
      <c r="L29" s="27" t="s">
        <v>4</v>
      </c>
      <c r="M29" s="3" t="s">
        <v>12</v>
      </c>
      <c r="N29" s="2" t="str">
        <f>IF(M29="SÍ",10,"0")</f>
        <v>0</v>
      </c>
      <c r="O29" s="156"/>
      <c r="P29" s="170"/>
      <c r="Q29" s="170"/>
      <c r="R29" s="168"/>
      <c r="S29" s="170"/>
      <c r="T29" s="168"/>
      <c r="U29" s="275"/>
      <c r="V29" s="153"/>
      <c r="W29" s="112"/>
      <c r="X29" s="113"/>
      <c r="Y29" s="174"/>
      <c r="Z29" s="165"/>
      <c r="AA29" s="280"/>
      <c r="AB29" s="288"/>
      <c r="AC29" s="280"/>
      <c r="AD29" s="282"/>
      <c r="AE29" s="284"/>
      <c r="AF29" s="286"/>
      <c r="AG29" s="106"/>
      <c r="AH29" s="98"/>
    </row>
    <row r="30" spans="1:34" ht="45" customHeight="1" x14ac:dyDescent="0.25">
      <c r="A30" s="101"/>
      <c r="B30" s="308"/>
      <c r="C30" s="315"/>
      <c r="D30" s="306"/>
      <c r="E30" s="318"/>
      <c r="F30" s="153"/>
      <c r="G30" s="112"/>
      <c r="H30" s="113"/>
      <c r="I30" s="156"/>
      <c r="J30" s="163"/>
      <c r="K30" s="280"/>
      <c r="L30" s="26" t="s">
        <v>32</v>
      </c>
      <c r="M30" s="3" t="s">
        <v>12</v>
      </c>
      <c r="N30" s="2" t="str">
        <f>IF(M30="SÍ",15,"0")</f>
        <v>0</v>
      </c>
      <c r="O30" s="156"/>
      <c r="P30" s="170"/>
      <c r="Q30" s="170"/>
      <c r="R30" s="168"/>
      <c r="S30" s="170"/>
      <c r="T30" s="168"/>
      <c r="U30" s="275"/>
      <c r="V30" s="153"/>
      <c r="W30" s="112"/>
      <c r="X30" s="113"/>
      <c r="Y30" s="174"/>
      <c r="Z30" s="165"/>
      <c r="AA30" s="280"/>
      <c r="AB30" s="288"/>
      <c r="AC30" s="280"/>
      <c r="AD30" s="282"/>
      <c r="AE30" s="284"/>
      <c r="AF30" s="286"/>
      <c r="AG30" s="106"/>
      <c r="AH30" s="98"/>
    </row>
    <row r="31" spans="1:34" ht="51" customHeight="1" x14ac:dyDescent="0.25">
      <c r="A31" s="101"/>
      <c r="B31" s="308"/>
      <c r="C31" s="315"/>
      <c r="D31" s="306"/>
      <c r="E31" s="318"/>
      <c r="F31" s="153"/>
      <c r="G31" s="112"/>
      <c r="H31" s="113"/>
      <c r="I31" s="156"/>
      <c r="J31" s="163"/>
      <c r="K31" s="280"/>
      <c r="L31" s="26" t="s">
        <v>5</v>
      </c>
      <c r="M31" s="3" t="s">
        <v>12</v>
      </c>
      <c r="N31" s="2" t="str">
        <f>IF(M31="SÍ",10,"0")</f>
        <v>0</v>
      </c>
      <c r="O31" s="156"/>
      <c r="P31" s="170"/>
      <c r="Q31" s="170"/>
      <c r="R31" s="168"/>
      <c r="S31" s="170"/>
      <c r="T31" s="168"/>
      <c r="U31" s="275"/>
      <c r="V31" s="153"/>
      <c r="W31" s="112"/>
      <c r="X31" s="113"/>
      <c r="Y31" s="174"/>
      <c r="Z31" s="165"/>
      <c r="AA31" s="280"/>
      <c r="AB31" s="288"/>
      <c r="AC31" s="280"/>
      <c r="AD31" s="282"/>
      <c r="AE31" s="284"/>
      <c r="AF31" s="286"/>
      <c r="AG31" s="106"/>
      <c r="AH31" s="98"/>
    </row>
    <row r="32" spans="1:34" ht="39.75" customHeight="1" x14ac:dyDescent="0.25">
      <c r="A32" s="101"/>
      <c r="B32" s="308"/>
      <c r="C32" s="316"/>
      <c r="D32" s="307"/>
      <c r="E32" s="319"/>
      <c r="F32" s="154"/>
      <c r="G32" s="128"/>
      <c r="H32" s="155"/>
      <c r="I32" s="156"/>
      <c r="J32" s="164"/>
      <c r="K32" s="280"/>
      <c r="L32" s="28" t="s">
        <v>31</v>
      </c>
      <c r="M32" s="4" t="s">
        <v>12</v>
      </c>
      <c r="N32" s="2" t="str">
        <f>IF(M32="SÍ",30,"0")</f>
        <v>0</v>
      </c>
      <c r="O32" s="156"/>
      <c r="P32" s="170"/>
      <c r="Q32" s="170"/>
      <c r="R32" s="168"/>
      <c r="S32" s="170"/>
      <c r="T32" s="168"/>
      <c r="U32" s="276"/>
      <c r="V32" s="154"/>
      <c r="W32" s="128"/>
      <c r="X32" s="155"/>
      <c r="Y32" s="174"/>
      <c r="Z32" s="165"/>
      <c r="AA32" s="280"/>
      <c r="AB32" s="288"/>
      <c r="AC32" s="280"/>
      <c r="AD32" s="282"/>
      <c r="AE32" s="284"/>
      <c r="AF32" s="286"/>
      <c r="AG32" s="106"/>
      <c r="AH32" s="98"/>
    </row>
    <row r="33" spans="1:34" ht="50.25" customHeight="1" x14ac:dyDescent="0.25">
      <c r="A33" s="101"/>
      <c r="B33" s="363" t="s">
        <v>171</v>
      </c>
      <c r="C33" s="271" t="s">
        <v>166</v>
      </c>
      <c r="D33" s="99" t="s">
        <v>167</v>
      </c>
      <c r="E33" s="99" t="s">
        <v>168</v>
      </c>
      <c r="F33" s="153" t="s">
        <v>15</v>
      </c>
      <c r="G33" s="112" t="str">
        <f>IF(F33="(1) RARA VEZ","1", IF(F33="(2) IMPROBABLE","2",IF(F33="(3) POSIBLE","3",IF(F33="(4) PROBABLE","4",IF(F33="(5) CASI SEGURO","5","")))))</f>
        <v>3</v>
      </c>
      <c r="H33" s="113" t="s">
        <v>19</v>
      </c>
      <c r="I33" s="156" t="str">
        <f>IF(H33="(5) MODERADO","5", IF(H33="(10) MAYOR","10",IF(H33="(20) CATASTROFICO","20","")))</f>
        <v>20</v>
      </c>
      <c r="J33" s="115">
        <f>+G33*I33</f>
        <v>60</v>
      </c>
      <c r="K33" s="116" t="s">
        <v>169</v>
      </c>
      <c r="L33" s="83" t="s">
        <v>6</v>
      </c>
      <c r="M33" s="84" t="s">
        <v>11</v>
      </c>
      <c r="N33" s="56">
        <f>IF(M33="SÍ",15,"0")</f>
        <v>15</v>
      </c>
      <c r="O33" s="179">
        <f>SUM(N33:N39)</f>
        <v>90</v>
      </c>
      <c r="P33" s="169">
        <f>IF(AND($O33&gt;=0,$O33&lt;=50),0,IF(AND($O33&gt;50,$O33&lt;=75),1,IF(AND($O33&gt;75,$O33&lt;=100),2,"")))</f>
        <v>2</v>
      </c>
      <c r="Q33" s="169">
        <f>$G33-$P33</f>
        <v>1</v>
      </c>
      <c r="R33" s="167">
        <f>IF($Q33&lt;=0,1,$Q33)</f>
        <v>1</v>
      </c>
      <c r="S33" s="169">
        <f>$I33-$P33</f>
        <v>18</v>
      </c>
      <c r="T33" s="167">
        <f>IF($S33=19,10,IF($S33=18,5,IF($S33=9,5,IF($S33=8,5,I33))))</f>
        <v>5</v>
      </c>
      <c r="U33" s="274" t="s">
        <v>8</v>
      </c>
      <c r="V33" s="153" t="s">
        <v>13</v>
      </c>
      <c r="W33" s="173">
        <f>IF($U33="PROBABILIDAD",$R33,$G33)</f>
        <v>1</v>
      </c>
      <c r="X33" s="113" t="s">
        <v>19</v>
      </c>
      <c r="Y33" s="174" t="str">
        <f>IF($U33="IMPACTO",$T33,$I33)</f>
        <v>20</v>
      </c>
      <c r="Z33" s="175">
        <f>+W33*Y33</f>
        <v>20</v>
      </c>
      <c r="AA33" s="260" t="s">
        <v>347</v>
      </c>
      <c r="AB33" s="267" t="s">
        <v>348</v>
      </c>
      <c r="AC33" s="260" t="s">
        <v>170</v>
      </c>
      <c r="AD33" s="260" t="s">
        <v>349</v>
      </c>
      <c r="AE33" s="267">
        <v>43343</v>
      </c>
      <c r="AF33" s="260" t="s">
        <v>350</v>
      </c>
      <c r="AG33" s="260" t="s">
        <v>351</v>
      </c>
      <c r="AH33" s="260" t="s">
        <v>352</v>
      </c>
    </row>
    <row r="34" spans="1:34" ht="48" customHeight="1" x14ac:dyDescent="0.25">
      <c r="A34" s="101"/>
      <c r="B34" s="363"/>
      <c r="C34" s="272"/>
      <c r="D34" s="99"/>
      <c r="E34" s="273"/>
      <c r="F34" s="153"/>
      <c r="G34" s="112"/>
      <c r="H34" s="113"/>
      <c r="I34" s="156"/>
      <c r="J34" s="115"/>
      <c r="K34" s="117"/>
      <c r="L34" s="83" t="s">
        <v>7</v>
      </c>
      <c r="M34" s="85" t="s">
        <v>11</v>
      </c>
      <c r="N34" s="2">
        <f>IF(M34="SÍ",5,"0")</f>
        <v>5</v>
      </c>
      <c r="O34" s="156"/>
      <c r="P34" s="170"/>
      <c r="Q34" s="170"/>
      <c r="R34" s="168"/>
      <c r="S34" s="170"/>
      <c r="T34" s="168"/>
      <c r="U34" s="275"/>
      <c r="V34" s="153"/>
      <c r="W34" s="173"/>
      <c r="X34" s="113"/>
      <c r="Y34" s="174"/>
      <c r="Z34" s="176"/>
      <c r="AA34" s="263"/>
      <c r="AB34" s="263"/>
      <c r="AC34" s="269"/>
      <c r="AD34" s="263"/>
      <c r="AE34" s="263"/>
      <c r="AF34" s="261"/>
      <c r="AG34" s="263"/>
      <c r="AH34" s="265"/>
    </row>
    <row r="35" spans="1:34" ht="33" customHeight="1" x14ac:dyDescent="0.25">
      <c r="A35" s="101"/>
      <c r="B35" s="363"/>
      <c r="C35" s="272"/>
      <c r="D35" s="99"/>
      <c r="E35" s="273"/>
      <c r="F35" s="153"/>
      <c r="G35" s="112"/>
      <c r="H35" s="113"/>
      <c r="I35" s="156"/>
      <c r="J35" s="163" t="str">
        <f>IF(AND(J33&gt;=5,J33&lt;=10),"BAJA",IF(AND(J33&gt;=15,J33&lt;=25),"MODERADA",IF(AND(J33&gt;=30,J33&lt;=50),"ALTA",IF(AND(J33&gt;=60,J33&lt;=100),"EXTREMA",""))))</f>
        <v>EXTREMA</v>
      </c>
      <c r="K35" s="117"/>
      <c r="L35" s="86" t="s">
        <v>3</v>
      </c>
      <c r="M35" s="85" t="s">
        <v>11</v>
      </c>
      <c r="N35" s="2">
        <f>IF(M35="SÍ",15,"0")</f>
        <v>15</v>
      </c>
      <c r="O35" s="156"/>
      <c r="P35" s="170"/>
      <c r="Q35" s="170"/>
      <c r="R35" s="168"/>
      <c r="S35" s="170"/>
      <c r="T35" s="168"/>
      <c r="U35" s="275"/>
      <c r="V35" s="153"/>
      <c r="W35" s="173"/>
      <c r="X35" s="113"/>
      <c r="Y35" s="174"/>
      <c r="Z35" s="165" t="str">
        <f>IF(AND($Z33&gt;=5,$Z33&lt;=10),"BAJA",IF(AND($Z33&gt;=15,$Z33&lt;=25),"MODERADA",IF(AND($Z33&gt;=30,$Z33&lt;=50),"ALTA",IF(AND($Z33&gt;=60,$Z33&lt;=100),"EXTREMA",""))))</f>
        <v>MODERADA</v>
      </c>
      <c r="AA35" s="263"/>
      <c r="AB35" s="263"/>
      <c r="AC35" s="269"/>
      <c r="AD35" s="263"/>
      <c r="AE35" s="263"/>
      <c r="AF35" s="261"/>
      <c r="AG35" s="263"/>
      <c r="AH35" s="265"/>
    </row>
    <row r="36" spans="1:34" ht="26.25" customHeight="1" x14ac:dyDescent="0.25">
      <c r="A36" s="101"/>
      <c r="B36" s="363"/>
      <c r="C36" s="272"/>
      <c r="D36" s="99"/>
      <c r="E36" s="273"/>
      <c r="F36" s="153"/>
      <c r="G36" s="112"/>
      <c r="H36" s="113"/>
      <c r="I36" s="156"/>
      <c r="J36" s="163"/>
      <c r="K36" s="117"/>
      <c r="L36" s="86" t="s">
        <v>4</v>
      </c>
      <c r="M36" s="85" t="s">
        <v>12</v>
      </c>
      <c r="N36" s="2" t="str">
        <f>IF(M36="SÍ",10,"0")</f>
        <v>0</v>
      </c>
      <c r="O36" s="156"/>
      <c r="P36" s="170"/>
      <c r="Q36" s="170"/>
      <c r="R36" s="168"/>
      <c r="S36" s="170"/>
      <c r="T36" s="168"/>
      <c r="U36" s="275"/>
      <c r="V36" s="153"/>
      <c r="W36" s="173"/>
      <c r="X36" s="113"/>
      <c r="Y36" s="174"/>
      <c r="Z36" s="165"/>
      <c r="AA36" s="263"/>
      <c r="AB36" s="263"/>
      <c r="AC36" s="269"/>
      <c r="AD36" s="263"/>
      <c r="AE36" s="263"/>
      <c r="AF36" s="261"/>
      <c r="AG36" s="263"/>
      <c r="AH36" s="265"/>
    </row>
    <row r="37" spans="1:34" ht="45" customHeight="1" x14ac:dyDescent="0.25">
      <c r="A37" s="101"/>
      <c r="B37" s="363"/>
      <c r="C37" s="272"/>
      <c r="D37" s="99"/>
      <c r="E37" s="273"/>
      <c r="F37" s="153"/>
      <c r="G37" s="112"/>
      <c r="H37" s="113"/>
      <c r="I37" s="156"/>
      <c r="J37" s="163"/>
      <c r="K37" s="117"/>
      <c r="L37" s="83" t="s">
        <v>32</v>
      </c>
      <c r="M37" s="85" t="s">
        <v>11</v>
      </c>
      <c r="N37" s="2">
        <f>IF(M37="SÍ",15,"0")</f>
        <v>15</v>
      </c>
      <c r="O37" s="156"/>
      <c r="P37" s="170"/>
      <c r="Q37" s="170"/>
      <c r="R37" s="168"/>
      <c r="S37" s="170"/>
      <c r="T37" s="168"/>
      <c r="U37" s="275"/>
      <c r="V37" s="153"/>
      <c r="W37" s="173"/>
      <c r="X37" s="113"/>
      <c r="Y37" s="174"/>
      <c r="Z37" s="165"/>
      <c r="AA37" s="263"/>
      <c r="AB37" s="263"/>
      <c r="AC37" s="269"/>
      <c r="AD37" s="263"/>
      <c r="AE37" s="263"/>
      <c r="AF37" s="261"/>
      <c r="AG37" s="263"/>
      <c r="AH37" s="265"/>
    </row>
    <row r="38" spans="1:34" ht="51" customHeight="1" x14ac:dyDescent="0.25">
      <c r="A38" s="101"/>
      <c r="B38" s="363"/>
      <c r="C38" s="272"/>
      <c r="D38" s="99"/>
      <c r="E38" s="273"/>
      <c r="F38" s="153"/>
      <c r="G38" s="112"/>
      <c r="H38" s="113"/>
      <c r="I38" s="156"/>
      <c r="J38" s="163"/>
      <c r="K38" s="117"/>
      <c r="L38" s="83" t="s">
        <v>5</v>
      </c>
      <c r="M38" s="85" t="s">
        <v>11</v>
      </c>
      <c r="N38" s="2">
        <f>IF(M38="SÍ",10,"0")</f>
        <v>10</v>
      </c>
      <c r="O38" s="156"/>
      <c r="P38" s="170"/>
      <c r="Q38" s="170"/>
      <c r="R38" s="168"/>
      <c r="S38" s="170"/>
      <c r="T38" s="168"/>
      <c r="U38" s="275"/>
      <c r="V38" s="153"/>
      <c r="W38" s="173"/>
      <c r="X38" s="113"/>
      <c r="Y38" s="174"/>
      <c r="Z38" s="165"/>
      <c r="AA38" s="263"/>
      <c r="AB38" s="263"/>
      <c r="AC38" s="269"/>
      <c r="AD38" s="263"/>
      <c r="AE38" s="263"/>
      <c r="AF38" s="261"/>
      <c r="AG38" s="263"/>
      <c r="AH38" s="265"/>
    </row>
    <row r="39" spans="1:34" ht="39.75" customHeight="1" thickBot="1" x14ac:dyDescent="0.3">
      <c r="A39" s="101"/>
      <c r="B39" s="363"/>
      <c r="C39" s="272"/>
      <c r="D39" s="99"/>
      <c r="E39" s="273"/>
      <c r="F39" s="190"/>
      <c r="G39" s="204"/>
      <c r="H39" s="192"/>
      <c r="I39" s="205"/>
      <c r="J39" s="268"/>
      <c r="K39" s="117"/>
      <c r="L39" s="83" t="s">
        <v>31</v>
      </c>
      <c r="M39" s="85" t="s">
        <v>11</v>
      </c>
      <c r="N39" s="68">
        <f>IF(M39="SÍ",30,"0")</f>
        <v>30</v>
      </c>
      <c r="O39" s="205"/>
      <c r="P39" s="189"/>
      <c r="Q39" s="189"/>
      <c r="R39" s="188"/>
      <c r="S39" s="189"/>
      <c r="T39" s="188"/>
      <c r="U39" s="276"/>
      <c r="V39" s="190"/>
      <c r="W39" s="191"/>
      <c r="X39" s="192"/>
      <c r="Y39" s="193"/>
      <c r="Z39" s="187"/>
      <c r="AA39" s="264"/>
      <c r="AB39" s="264"/>
      <c r="AC39" s="270"/>
      <c r="AD39" s="264"/>
      <c r="AE39" s="264"/>
      <c r="AF39" s="262"/>
      <c r="AG39" s="264"/>
      <c r="AH39" s="266"/>
    </row>
    <row r="40" spans="1:34" ht="39.75" customHeight="1" x14ac:dyDescent="0.25">
      <c r="A40" s="101"/>
      <c r="B40" s="308" t="s">
        <v>178</v>
      </c>
      <c r="C40" s="137" t="s">
        <v>172</v>
      </c>
      <c r="D40" s="137" t="s">
        <v>173</v>
      </c>
      <c r="E40" s="433" t="s">
        <v>174</v>
      </c>
      <c r="F40" s="153" t="s">
        <v>16</v>
      </c>
      <c r="G40" s="117" t="str">
        <f>IF(F40="(1) RARA VEZ","1", IF(F40="(2) IMPROBABLE","2",IF(F40="(3) POSIBLE","3",IF(F40="(4) PROBABLE","4",IF(F40="(5) CASI SEGURO","5","")))))</f>
        <v>4</v>
      </c>
      <c r="H40" s="113" t="s">
        <v>18</v>
      </c>
      <c r="I40" s="156" t="str">
        <f>IF(H40="(5) MODERADO","5", IF(H40="(10) MAYOR","10",IF(H40="(20) CATASTROFICO","20","")))</f>
        <v>5</v>
      </c>
      <c r="J40" s="115">
        <f>G40*I40</f>
        <v>20</v>
      </c>
      <c r="K40" s="177" t="s">
        <v>179</v>
      </c>
      <c r="L40" s="25" t="s">
        <v>6</v>
      </c>
      <c r="M40" s="3" t="s">
        <v>11</v>
      </c>
      <c r="N40" s="77">
        <f>IF(M40="SÍ",15,"0")</f>
        <v>15</v>
      </c>
      <c r="O40" s="179">
        <f>SUM(N40:N46)</f>
        <v>55</v>
      </c>
      <c r="P40" s="169">
        <f>IF(AND($O40&gt;=0,$O40&lt;=50),0,IF(AND($O40&gt;50,$O40&lt;=75),1,IF(AND($O40&gt;75,$O40&lt;=100),2,"")))</f>
        <v>1</v>
      </c>
      <c r="Q40" s="169">
        <f>$G40-$P40</f>
        <v>3</v>
      </c>
      <c r="R40" s="167">
        <f>IF($Q40&lt;=0,1,$Q40)</f>
        <v>3</v>
      </c>
      <c r="S40" s="169">
        <f>$I40-$P40</f>
        <v>4</v>
      </c>
      <c r="T40" s="167" t="str">
        <f>IF($S40=19,10,IF($S40=18,5,IF($S40=9,5,IF($S40=8,5,I40))))</f>
        <v>5</v>
      </c>
      <c r="U40" s="171" t="s">
        <v>8</v>
      </c>
      <c r="V40" s="153" t="s">
        <v>15</v>
      </c>
      <c r="W40" s="312">
        <f>IF($U40="PROBABILIDAD",$R40,$G40)</f>
        <v>3</v>
      </c>
      <c r="X40" s="113" t="s">
        <v>18</v>
      </c>
      <c r="Y40" s="174" t="str">
        <f>IF($U40="IMPACTO",$T40,$I40)</f>
        <v>5</v>
      </c>
      <c r="Z40" s="115">
        <f>W40*Y40</f>
        <v>15</v>
      </c>
      <c r="AA40" s="395" t="s">
        <v>184</v>
      </c>
      <c r="AB40" s="396">
        <v>2018</v>
      </c>
      <c r="AC40" s="396" t="s">
        <v>185</v>
      </c>
      <c r="AD40" s="396" t="s">
        <v>186</v>
      </c>
      <c r="AE40" s="399">
        <v>43339</v>
      </c>
      <c r="AF40" s="105" t="s">
        <v>284</v>
      </c>
      <c r="AG40" s="105" t="s">
        <v>187</v>
      </c>
      <c r="AH40" s="129" t="s">
        <v>285</v>
      </c>
    </row>
    <row r="41" spans="1:34" ht="39.75" customHeight="1" x14ac:dyDescent="0.25">
      <c r="A41" s="101"/>
      <c r="B41" s="308"/>
      <c r="C41" s="138"/>
      <c r="D41" s="137"/>
      <c r="E41" s="434"/>
      <c r="F41" s="153"/>
      <c r="G41" s="117"/>
      <c r="H41" s="113"/>
      <c r="I41" s="156"/>
      <c r="J41" s="115"/>
      <c r="K41" s="178"/>
      <c r="L41" s="26" t="s">
        <v>7</v>
      </c>
      <c r="M41" s="3" t="s">
        <v>11</v>
      </c>
      <c r="N41" s="2">
        <f>IF(M41="SÍ",5,"0")</f>
        <v>5</v>
      </c>
      <c r="O41" s="156"/>
      <c r="P41" s="170"/>
      <c r="Q41" s="170"/>
      <c r="R41" s="168"/>
      <c r="S41" s="170"/>
      <c r="T41" s="168"/>
      <c r="U41" s="172"/>
      <c r="V41" s="153"/>
      <c r="W41" s="173"/>
      <c r="X41" s="113"/>
      <c r="Y41" s="174"/>
      <c r="Z41" s="115"/>
      <c r="AA41" s="207"/>
      <c r="AB41" s="397"/>
      <c r="AC41" s="398"/>
      <c r="AD41" s="398"/>
      <c r="AE41" s="146"/>
      <c r="AF41" s="146"/>
      <c r="AG41" s="146"/>
      <c r="AH41" s="400"/>
    </row>
    <row r="42" spans="1:34" ht="39.75" customHeight="1" x14ac:dyDescent="0.25">
      <c r="A42" s="101"/>
      <c r="B42" s="308"/>
      <c r="C42" s="138"/>
      <c r="D42" s="137"/>
      <c r="E42" s="434"/>
      <c r="F42" s="153"/>
      <c r="G42" s="117"/>
      <c r="H42" s="113"/>
      <c r="I42" s="156"/>
      <c r="J42" s="163" t="str">
        <f>IF(AND(J40&gt;=5,J40&lt;=10),"BAJA",IF(AND(J40&gt;=15,J40&lt;=25),"MODERADA",IF(AND(J40&gt;=30,J40&lt;=50),"ALTA",IF(AND(J40&gt;=60,J40&lt;=100),"EXTREMA",""))))</f>
        <v>MODERADA</v>
      </c>
      <c r="K42" s="178"/>
      <c r="L42" s="27" t="s">
        <v>3</v>
      </c>
      <c r="M42" s="3" t="s">
        <v>12</v>
      </c>
      <c r="N42" s="2" t="str">
        <f>IF(M42="SÍ",15,"0")</f>
        <v>0</v>
      </c>
      <c r="O42" s="156"/>
      <c r="P42" s="170"/>
      <c r="Q42" s="170"/>
      <c r="R42" s="168"/>
      <c r="S42" s="170"/>
      <c r="T42" s="168"/>
      <c r="U42" s="172"/>
      <c r="V42" s="153"/>
      <c r="W42" s="173"/>
      <c r="X42" s="113"/>
      <c r="Y42" s="174"/>
      <c r="Z42" s="163" t="str">
        <f>IF(AND(Z40&gt;=5,Z40&lt;=10),"BAJA",IF(AND(Z40&gt;=15,Z40&lt;=25),"MODERADA",IF(AND(Z40&gt;=30,Z40&lt;=50),"ALTA",IF(AND(Z40&gt;=60,Z40&lt;=100),"EXTREMA",""))))</f>
        <v>MODERADA</v>
      </c>
      <c r="AA42" s="207"/>
      <c r="AB42" s="397"/>
      <c r="AC42" s="398"/>
      <c r="AD42" s="398"/>
      <c r="AE42" s="146"/>
      <c r="AF42" s="146"/>
      <c r="AG42" s="146"/>
      <c r="AH42" s="400"/>
    </row>
    <row r="43" spans="1:34" ht="39.75" customHeight="1" x14ac:dyDescent="0.25">
      <c r="A43" s="101"/>
      <c r="B43" s="308"/>
      <c r="C43" s="138"/>
      <c r="D43" s="137"/>
      <c r="E43" s="434"/>
      <c r="F43" s="153"/>
      <c r="G43" s="117"/>
      <c r="H43" s="113"/>
      <c r="I43" s="156"/>
      <c r="J43" s="163"/>
      <c r="K43" s="178"/>
      <c r="L43" s="27" t="s">
        <v>4</v>
      </c>
      <c r="M43" s="3" t="s">
        <v>11</v>
      </c>
      <c r="N43" s="2">
        <f>IF(M43="SÍ",10,"0")</f>
        <v>10</v>
      </c>
      <c r="O43" s="156"/>
      <c r="P43" s="170"/>
      <c r="Q43" s="170"/>
      <c r="R43" s="168"/>
      <c r="S43" s="170"/>
      <c r="T43" s="168"/>
      <c r="U43" s="172"/>
      <c r="V43" s="153"/>
      <c r="W43" s="173"/>
      <c r="X43" s="113"/>
      <c r="Y43" s="174"/>
      <c r="Z43" s="163"/>
      <c r="AA43" s="207"/>
      <c r="AB43" s="397"/>
      <c r="AC43" s="398"/>
      <c r="AD43" s="398"/>
      <c r="AE43" s="146"/>
      <c r="AF43" s="146"/>
      <c r="AG43" s="146"/>
      <c r="AH43" s="400"/>
    </row>
    <row r="44" spans="1:34" ht="39.75" customHeight="1" x14ac:dyDescent="0.25">
      <c r="A44" s="101"/>
      <c r="B44" s="308"/>
      <c r="C44" s="138"/>
      <c r="D44" s="137"/>
      <c r="E44" s="434"/>
      <c r="F44" s="153"/>
      <c r="G44" s="117"/>
      <c r="H44" s="113"/>
      <c r="I44" s="156"/>
      <c r="J44" s="163"/>
      <c r="K44" s="178"/>
      <c r="L44" s="26" t="s">
        <v>32</v>
      </c>
      <c r="M44" s="76" t="s">
        <v>11</v>
      </c>
      <c r="N44" s="2">
        <f>IF(M44="SÍ",15,"0")</f>
        <v>15</v>
      </c>
      <c r="O44" s="156"/>
      <c r="P44" s="170"/>
      <c r="Q44" s="170"/>
      <c r="R44" s="168"/>
      <c r="S44" s="170"/>
      <c r="T44" s="168"/>
      <c r="U44" s="172"/>
      <c r="V44" s="153"/>
      <c r="W44" s="173"/>
      <c r="X44" s="113"/>
      <c r="Y44" s="174"/>
      <c r="Z44" s="163"/>
      <c r="AA44" s="207"/>
      <c r="AB44" s="397"/>
      <c r="AC44" s="398"/>
      <c r="AD44" s="398"/>
      <c r="AE44" s="146"/>
      <c r="AF44" s="146"/>
      <c r="AG44" s="146"/>
      <c r="AH44" s="400"/>
    </row>
    <row r="45" spans="1:34" ht="39.75" customHeight="1" x14ac:dyDescent="0.25">
      <c r="A45" s="101"/>
      <c r="B45" s="308"/>
      <c r="C45" s="138"/>
      <c r="D45" s="137"/>
      <c r="E45" s="434"/>
      <c r="F45" s="153"/>
      <c r="G45" s="117"/>
      <c r="H45" s="113"/>
      <c r="I45" s="156"/>
      <c r="J45" s="163"/>
      <c r="K45" s="178"/>
      <c r="L45" s="26" t="s">
        <v>5</v>
      </c>
      <c r="M45" s="3" t="s">
        <v>11</v>
      </c>
      <c r="N45" s="2">
        <f>IF(M45="SÍ",10,"0")</f>
        <v>10</v>
      </c>
      <c r="O45" s="156"/>
      <c r="P45" s="170"/>
      <c r="Q45" s="170"/>
      <c r="R45" s="168"/>
      <c r="S45" s="170"/>
      <c r="T45" s="168"/>
      <c r="U45" s="172"/>
      <c r="V45" s="153"/>
      <c r="W45" s="173"/>
      <c r="X45" s="113"/>
      <c r="Y45" s="174"/>
      <c r="Z45" s="163"/>
      <c r="AA45" s="207"/>
      <c r="AB45" s="397"/>
      <c r="AC45" s="398"/>
      <c r="AD45" s="398"/>
      <c r="AE45" s="146"/>
      <c r="AF45" s="146"/>
      <c r="AG45" s="146"/>
      <c r="AH45" s="400"/>
    </row>
    <row r="46" spans="1:34" ht="39.75" customHeight="1" x14ac:dyDescent="0.25">
      <c r="A46" s="101"/>
      <c r="B46" s="308"/>
      <c r="C46" s="139"/>
      <c r="D46" s="432"/>
      <c r="E46" s="435"/>
      <c r="F46" s="154"/>
      <c r="G46" s="377"/>
      <c r="H46" s="155"/>
      <c r="I46" s="156"/>
      <c r="J46" s="164"/>
      <c r="K46" s="178"/>
      <c r="L46" s="28" t="s">
        <v>31</v>
      </c>
      <c r="M46" s="3" t="s">
        <v>12</v>
      </c>
      <c r="N46" s="2" t="str">
        <f>IF(M46="SÍ",30,"0")</f>
        <v>0</v>
      </c>
      <c r="O46" s="156"/>
      <c r="P46" s="170"/>
      <c r="Q46" s="170"/>
      <c r="R46" s="168"/>
      <c r="S46" s="170"/>
      <c r="T46" s="168"/>
      <c r="U46" s="172"/>
      <c r="V46" s="154"/>
      <c r="W46" s="313"/>
      <c r="X46" s="155"/>
      <c r="Y46" s="174"/>
      <c r="Z46" s="164"/>
      <c r="AA46" s="207"/>
      <c r="AB46" s="397"/>
      <c r="AC46" s="398"/>
      <c r="AD46" s="398"/>
      <c r="AE46" s="146"/>
      <c r="AF46" s="146"/>
      <c r="AG46" s="146"/>
      <c r="AH46" s="401"/>
    </row>
    <row r="47" spans="1:34" ht="39.75" customHeight="1" x14ac:dyDescent="0.25">
      <c r="A47" s="101"/>
      <c r="B47" s="308"/>
      <c r="C47" s="137" t="s">
        <v>175</v>
      </c>
      <c r="D47" s="98" t="s">
        <v>176</v>
      </c>
      <c r="E47" s="317" t="s">
        <v>177</v>
      </c>
      <c r="F47" s="402" t="s">
        <v>15</v>
      </c>
      <c r="G47" s="112" t="str">
        <f>IF(F47="(1) RARA VEZ","1", IF(F47="(2) IMPROBABLE","2",IF(F47="(3) POSIBLE","3",IF(F47="(4) PROBABLE","4",IF(F47="(5) CASI SEGURO","5","")))))</f>
        <v>3</v>
      </c>
      <c r="H47" s="113" t="s">
        <v>19</v>
      </c>
      <c r="I47" s="156" t="str">
        <f>IF(H47="(5) MODERADO","5", IF(H47="(10) MAYOR","10",IF(H47="(20) CATASTROFICO","20","")))</f>
        <v>20</v>
      </c>
      <c r="J47" s="115">
        <f>+G47*I47</f>
        <v>60</v>
      </c>
      <c r="K47" s="206" t="s">
        <v>180</v>
      </c>
      <c r="L47" s="25" t="s">
        <v>6</v>
      </c>
      <c r="M47" s="3" t="s">
        <v>11</v>
      </c>
      <c r="N47" s="77">
        <f>IF(M47="SÍ",15,"0")</f>
        <v>15</v>
      </c>
      <c r="O47" s="179">
        <f>SUM(N47:N53)</f>
        <v>85</v>
      </c>
      <c r="P47" s="169">
        <f>IF(AND($O47&gt;=0,$O47&lt;=50),0,IF(AND($O47&gt;50,$O47&lt;=75),1,IF(AND($O47&gt;75,$O47&lt;=100),2,"")))</f>
        <v>2</v>
      </c>
      <c r="Q47" s="169">
        <f>$G47-$P47</f>
        <v>1</v>
      </c>
      <c r="R47" s="167">
        <f>IF($Q47&lt;=0,1,$Q47)</f>
        <v>1</v>
      </c>
      <c r="S47" s="169">
        <f>$I47-$P47</f>
        <v>18</v>
      </c>
      <c r="T47" s="167">
        <f>IF($S47=19,10,IF($S47=18,5,IF($S47=9,5,IF($S47=8,5,I47))))</f>
        <v>5</v>
      </c>
      <c r="U47" s="171" t="s">
        <v>8</v>
      </c>
      <c r="V47" s="214" t="str">
        <f>IF(AND($U47="PROBABILIDAD",$R47=1),$XET$6,IF(AND($U47="PROBABILIDAD",$R47=2),$XET$5,IF(AND($U47="PROBABILIDAD",$R47=3),$XET$4,IF(AND($U47="PROBABILIDAD",$R47=4),$XET$3,IF(AND($U47="PROBABILIDAD",$R47=5),$XET$2,$F47)))))</f>
        <v>(1) RARA VEZ</v>
      </c>
      <c r="W47" s="217">
        <f>IF($U47="PROBABILIDAD",$R47,$G47)</f>
        <v>1</v>
      </c>
      <c r="X47" s="220" t="str">
        <f>IF(AND($U47="IMPACTO",$S47=18),$XET$9,IF(AND($U47="IMPACTO",$S47=19),$XEU$9,IF(AND($U47="IMPACTO",$S47=20),$XEV$9,IF(AND($U47="IMPACTO",$S47&lt;10),$XET$9,$H47))))</f>
        <v>(20) CATASTROFICO</v>
      </c>
      <c r="Y47" s="174" t="str">
        <f>IF($U47="IMPACTO",$T47,$I47)</f>
        <v>20</v>
      </c>
      <c r="Z47" s="115">
        <f>+W47*Y47</f>
        <v>20</v>
      </c>
      <c r="AA47" s="404" t="s">
        <v>181</v>
      </c>
      <c r="AB47" s="396">
        <v>2018</v>
      </c>
      <c r="AC47" s="396" t="s">
        <v>182</v>
      </c>
      <c r="AD47" s="396" t="s">
        <v>183</v>
      </c>
      <c r="AE47" s="399">
        <v>43339</v>
      </c>
      <c r="AF47" s="105" t="s">
        <v>286</v>
      </c>
      <c r="AG47" s="105" t="s">
        <v>187</v>
      </c>
      <c r="AH47" s="406" t="s">
        <v>287</v>
      </c>
    </row>
    <row r="48" spans="1:34" ht="39.75" customHeight="1" x14ac:dyDescent="0.25">
      <c r="A48" s="101"/>
      <c r="B48" s="308"/>
      <c r="C48" s="138"/>
      <c r="D48" s="98"/>
      <c r="E48" s="318"/>
      <c r="F48" s="402"/>
      <c r="G48" s="112"/>
      <c r="H48" s="113"/>
      <c r="I48" s="156"/>
      <c r="J48" s="115"/>
      <c r="K48" s="207"/>
      <c r="L48" s="26" t="s">
        <v>7</v>
      </c>
      <c r="M48" s="3" t="s">
        <v>11</v>
      </c>
      <c r="N48" s="2">
        <f>IF(M48="SÍ",5,"0")</f>
        <v>5</v>
      </c>
      <c r="O48" s="156"/>
      <c r="P48" s="170"/>
      <c r="Q48" s="170"/>
      <c r="R48" s="168"/>
      <c r="S48" s="170"/>
      <c r="T48" s="168"/>
      <c r="U48" s="172"/>
      <c r="V48" s="215"/>
      <c r="W48" s="218"/>
      <c r="X48" s="221"/>
      <c r="Y48" s="174"/>
      <c r="Z48" s="115"/>
      <c r="AA48" s="405"/>
      <c r="AB48" s="397"/>
      <c r="AC48" s="398"/>
      <c r="AD48" s="398"/>
      <c r="AE48" s="146"/>
      <c r="AF48" s="146"/>
      <c r="AG48" s="146"/>
      <c r="AH48" s="400"/>
    </row>
    <row r="49" spans="1:35" ht="39.75" customHeight="1" x14ac:dyDescent="0.25">
      <c r="A49" s="101"/>
      <c r="B49" s="308"/>
      <c r="C49" s="138"/>
      <c r="D49" s="98"/>
      <c r="E49" s="318"/>
      <c r="F49" s="402"/>
      <c r="G49" s="112"/>
      <c r="H49" s="113"/>
      <c r="I49" s="156"/>
      <c r="J49" s="163" t="str">
        <f>IF(AND(J47&gt;=5,J47&lt;=10),"BAJA",IF(AND(J47&gt;=15,J47&lt;=25),"MODERADA",IF(AND(J47&gt;=30,J47&lt;=50),"ALTA",IF(AND(J47&gt;=60,J47&lt;=100),"EXTREMA",""))))</f>
        <v>EXTREMA</v>
      </c>
      <c r="K49" s="207"/>
      <c r="L49" s="27" t="s">
        <v>3</v>
      </c>
      <c r="M49" s="3" t="s">
        <v>12</v>
      </c>
      <c r="N49" s="2" t="str">
        <f>IF(M49="SÍ",15,"0")</f>
        <v>0</v>
      </c>
      <c r="O49" s="156"/>
      <c r="P49" s="170"/>
      <c r="Q49" s="170"/>
      <c r="R49" s="168"/>
      <c r="S49" s="170"/>
      <c r="T49" s="168"/>
      <c r="U49" s="172"/>
      <c r="V49" s="215"/>
      <c r="W49" s="218"/>
      <c r="X49" s="221"/>
      <c r="Y49" s="174"/>
      <c r="Z49" s="165" t="str">
        <f>IF(AND($Z47&gt;=5,$Z47&lt;=10),"BAJA",IF(AND($Z47&gt;=15,$Z47&lt;=25),"MODERADA",IF(AND($Z47&gt;=30,$Z47&lt;=50),"ALTA",IF(AND($Z47&gt;=60,$Z47&lt;=100),"EXTREMA",""))))</f>
        <v>MODERADA</v>
      </c>
      <c r="AA49" s="146"/>
      <c r="AB49" s="397"/>
      <c r="AC49" s="398"/>
      <c r="AD49" s="398"/>
      <c r="AE49" s="146"/>
      <c r="AF49" s="146"/>
      <c r="AG49" s="146"/>
      <c r="AH49" s="400"/>
    </row>
    <row r="50" spans="1:35" ht="39.75" customHeight="1" x14ac:dyDescent="0.25">
      <c r="A50" s="101"/>
      <c r="B50" s="308"/>
      <c r="C50" s="138"/>
      <c r="D50" s="98"/>
      <c r="E50" s="318"/>
      <c r="F50" s="402"/>
      <c r="G50" s="112"/>
      <c r="H50" s="113"/>
      <c r="I50" s="156"/>
      <c r="J50" s="163"/>
      <c r="K50" s="207"/>
      <c r="L50" s="27" t="s">
        <v>4</v>
      </c>
      <c r="M50" s="3" t="s">
        <v>11</v>
      </c>
      <c r="N50" s="2">
        <f>IF(M50="SÍ",10,"0")</f>
        <v>10</v>
      </c>
      <c r="O50" s="156"/>
      <c r="P50" s="170"/>
      <c r="Q50" s="170"/>
      <c r="R50" s="168"/>
      <c r="S50" s="170"/>
      <c r="T50" s="168"/>
      <c r="U50" s="172"/>
      <c r="V50" s="215"/>
      <c r="W50" s="218"/>
      <c r="X50" s="221"/>
      <c r="Y50" s="174"/>
      <c r="Z50" s="165"/>
      <c r="AA50" s="146"/>
      <c r="AB50" s="397"/>
      <c r="AC50" s="398"/>
      <c r="AD50" s="398"/>
      <c r="AE50" s="146"/>
      <c r="AF50" s="146"/>
      <c r="AG50" s="146"/>
      <c r="AH50" s="400"/>
    </row>
    <row r="51" spans="1:35" ht="39.75" customHeight="1" x14ac:dyDescent="0.25">
      <c r="A51" s="101"/>
      <c r="B51" s="308"/>
      <c r="C51" s="138"/>
      <c r="D51" s="98"/>
      <c r="E51" s="318"/>
      <c r="F51" s="402"/>
      <c r="G51" s="112"/>
      <c r="H51" s="113"/>
      <c r="I51" s="156"/>
      <c r="J51" s="163"/>
      <c r="K51" s="207"/>
      <c r="L51" s="26" t="s">
        <v>32</v>
      </c>
      <c r="M51" s="3" t="s">
        <v>11</v>
      </c>
      <c r="N51" s="2">
        <f>IF(M51="SÍ",15,"0")</f>
        <v>15</v>
      </c>
      <c r="O51" s="156"/>
      <c r="P51" s="170"/>
      <c r="Q51" s="170"/>
      <c r="R51" s="168"/>
      <c r="S51" s="170"/>
      <c r="T51" s="168"/>
      <c r="U51" s="172"/>
      <c r="V51" s="215"/>
      <c r="W51" s="218"/>
      <c r="X51" s="221"/>
      <c r="Y51" s="174"/>
      <c r="Z51" s="165"/>
      <c r="AA51" s="146"/>
      <c r="AB51" s="397"/>
      <c r="AC51" s="398"/>
      <c r="AD51" s="398"/>
      <c r="AE51" s="146"/>
      <c r="AF51" s="146"/>
      <c r="AG51" s="146"/>
      <c r="AH51" s="400"/>
    </row>
    <row r="52" spans="1:35" ht="39.75" customHeight="1" x14ac:dyDescent="0.25">
      <c r="A52" s="101"/>
      <c r="B52" s="308"/>
      <c r="C52" s="138"/>
      <c r="D52" s="98"/>
      <c r="E52" s="318"/>
      <c r="F52" s="402"/>
      <c r="G52" s="112"/>
      <c r="H52" s="113"/>
      <c r="I52" s="156"/>
      <c r="J52" s="163"/>
      <c r="K52" s="207"/>
      <c r="L52" s="26" t="s">
        <v>5</v>
      </c>
      <c r="M52" s="3" t="s">
        <v>11</v>
      </c>
      <c r="N52" s="2">
        <f>IF(M52="SÍ",10,"0")</f>
        <v>10</v>
      </c>
      <c r="O52" s="156"/>
      <c r="P52" s="170"/>
      <c r="Q52" s="170"/>
      <c r="R52" s="168"/>
      <c r="S52" s="170"/>
      <c r="T52" s="168"/>
      <c r="U52" s="172"/>
      <c r="V52" s="215"/>
      <c r="W52" s="218"/>
      <c r="X52" s="221"/>
      <c r="Y52" s="174"/>
      <c r="Z52" s="165"/>
      <c r="AA52" s="146"/>
      <c r="AB52" s="397"/>
      <c r="AC52" s="398"/>
      <c r="AD52" s="398"/>
      <c r="AE52" s="146"/>
      <c r="AF52" s="146"/>
      <c r="AG52" s="146"/>
      <c r="AH52" s="400"/>
    </row>
    <row r="53" spans="1:35" ht="39.75" customHeight="1" thickBot="1" x14ac:dyDescent="0.3">
      <c r="A53" s="101"/>
      <c r="B53" s="308"/>
      <c r="C53" s="138"/>
      <c r="D53" s="98"/>
      <c r="E53" s="318"/>
      <c r="F53" s="403"/>
      <c r="G53" s="128"/>
      <c r="H53" s="155"/>
      <c r="I53" s="156"/>
      <c r="J53" s="268"/>
      <c r="K53" s="207"/>
      <c r="L53" s="28" t="s">
        <v>31</v>
      </c>
      <c r="M53" s="3" t="s">
        <v>11</v>
      </c>
      <c r="N53" s="2">
        <f>IF(M53="SÍ",30,"0")</f>
        <v>30</v>
      </c>
      <c r="O53" s="156"/>
      <c r="P53" s="170"/>
      <c r="Q53" s="170"/>
      <c r="R53" s="168"/>
      <c r="S53" s="170"/>
      <c r="T53" s="168"/>
      <c r="U53" s="172"/>
      <c r="V53" s="216"/>
      <c r="W53" s="219"/>
      <c r="X53" s="222"/>
      <c r="Y53" s="174"/>
      <c r="Z53" s="187"/>
      <c r="AA53" s="146"/>
      <c r="AB53" s="397"/>
      <c r="AC53" s="398"/>
      <c r="AD53" s="398"/>
      <c r="AE53" s="146"/>
      <c r="AF53" s="146"/>
      <c r="AG53" s="146"/>
      <c r="AH53" s="401"/>
    </row>
    <row r="54" spans="1:35" ht="39.75" customHeight="1" x14ac:dyDescent="0.25">
      <c r="A54" s="101"/>
      <c r="B54" s="427" t="s">
        <v>306</v>
      </c>
      <c r="C54" s="98" t="s">
        <v>189</v>
      </c>
      <c r="D54" s="98" t="s">
        <v>190</v>
      </c>
      <c r="E54" s="140" t="s">
        <v>191</v>
      </c>
      <c r="F54" s="153" t="s">
        <v>15</v>
      </c>
      <c r="G54" s="112" t="str">
        <f>IF(F54="(1) RARA VEZ","1", IF(F54="(2) IMPROBABLE","2",IF(F54="(3) POSIBLE","3",IF(F54="(4) PROBABLE","4",IF(F54="(5) CASI SEGURO","5","")))))</f>
        <v>3</v>
      </c>
      <c r="H54" s="113" t="s">
        <v>18</v>
      </c>
      <c r="I54" s="156" t="str">
        <f>IF(H54="(5) MODERADO","5", IF(H54="(10) MAYOR","10",IF(H54="(20) CATASTROFICO","20","")))</f>
        <v>5</v>
      </c>
      <c r="J54" s="115">
        <f>G54*I54</f>
        <v>15</v>
      </c>
      <c r="K54" s="406" t="s">
        <v>192</v>
      </c>
      <c r="L54" s="25" t="s">
        <v>6</v>
      </c>
      <c r="M54" s="3" t="s">
        <v>12</v>
      </c>
      <c r="N54" s="77" t="str">
        <f>IF(M54="SÍ",15,"0")</f>
        <v>0</v>
      </c>
      <c r="O54" s="179">
        <f>SUM(N54:N60)</f>
        <v>70</v>
      </c>
      <c r="P54" s="169">
        <f>IF(AND($O54&gt;=0,$O54&lt;=50),0,IF(AND($O54&gt;50,$O54&lt;=75),1,IF(AND($O54&gt;75,$O54&lt;=100),2,"")))</f>
        <v>1</v>
      </c>
      <c r="Q54" s="169">
        <f>$G54-$P54</f>
        <v>2</v>
      </c>
      <c r="R54" s="167">
        <f>IF($Q54&lt;=0,1,$Q54)</f>
        <v>2</v>
      </c>
      <c r="S54" s="169">
        <f>$I54-$P54</f>
        <v>4</v>
      </c>
      <c r="T54" s="167" t="str">
        <f>IF($S54=19,10,IF($S54=18,5,IF($S54=9,5,IF($S54=8,5,I54))))</f>
        <v>5</v>
      </c>
      <c r="U54" s="409" t="s">
        <v>8</v>
      </c>
      <c r="V54" s="111" t="s">
        <v>14</v>
      </c>
      <c r="W54" s="112" t="str">
        <f>IF(V54="(1) RARA VEZ","1", IF(V54="(2) IMPROBABLE","2",IF(V54="(3) POSIBLE","3",IF(V54="(4) PROBABLE","4",IF(V54="(5) CASI SEGURO","5","")))))</f>
        <v>2</v>
      </c>
      <c r="X54" s="113" t="s">
        <v>18</v>
      </c>
      <c r="Y54" s="174" t="str">
        <f>IF($U54="IMPACTO",$T54,$I54)</f>
        <v>5</v>
      </c>
      <c r="Z54" s="175">
        <f>+W54*Y54</f>
        <v>10</v>
      </c>
      <c r="AA54" s="194" t="s">
        <v>193</v>
      </c>
      <c r="AB54" s="197" t="s">
        <v>194</v>
      </c>
      <c r="AC54" s="105" t="s">
        <v>195</v>
      </c>
      <c r="AD54" s="149" t="s">
        <v>196</v>
      </c>
      <c r="AE54" s="304" t="s">
        <v>307</v>
      </c>
      <c r="AF54" s="105" t="s">
        <v>308</v>
      </c>
      <c r="AG54" s="105" t="s">
        <v>309</v>
      </c>
      <c r="AH54" s="149" t="s">
        <v>310</v>
      </c>
    </row>
    <row r="55" spans="1:35" ht="39.75" customHeight="1" x14ac:dyDescent="0.25">
      <c r="A55" s="101"/>
      <c r="B55" s="427"/>
      <c r="C55" s="98"/>
      <c r="D55" s="98"/>
      <c r="E55" s="141"/>
      <c r="F55" s="153"/>
      <c r="G55" s="112"/>
      <c r="H55" s="113"/>
      <c r="I55" s="156"/>
      <c r="J55" s="115"/>
      <c r="K55" s="407"/>
      <c r="L55" s="26" t="s">
        <v>7</v>
      </c>
      <c r="M55" s="3" t="s">
        <v>11</v>
      </c>
      <c r="N55" s="2">
        <f>IF(M55="SÍ",5,"0")</f>
        <v>5</v>
      </c>
      <c r="O55" s="156"/>
      <c r="P55" s="170"/>
      <c r="Q55" s="170"/>
      <c r="R55" s="168"/>
      <c r="S55" s="170"/>
      <c r="T55" s="168"/>
      <c r="U55" s="410"/>
      <c r="V55" s="111"/>
      <c r="W55" s="112"/>
      <c r="X55" s="113"/>
      <c r="Y55" s="174"/>
      <c r="Z55" s="176"/>
      <c r="AA55" s="195"/>
      <c r="AB55" s="146"/>
      <c r="AC55" s="106"/>
      <c r="AD55" s="150"/>
      <c r="AE55" s="202"/>
      <c r="AF55" s="106"/>
      <c r="AG55" s="146"/>
      <c r="AH55" s="150"/>
    </row>
    <row r="56" spans="1:35" ht="39.75" customHeight="1" x14ac:dyDescent="0.25">
      <c r="A56" s="101"/>
      <c r="B56" s="427"/>
      <c r="C56" s="98"/>
      <c r="D56" s="98"/>
      <c r="E56" s="141"/>
      <c r="F56" s="153"/>
      <c r="G56" s="112"/>
      <c r="H56" s="113"/>
      <c r="I56" s="156"/>
      <c r="J56" s="163" t="str">
        <f>IF(AND(J54&gt;=5,J54&lt;=10),"BAJA",IF(AND(J54&gt;=15,J54&lt;=25),"MODERADA",IF(AND(J54&gt;=30,J54&lt;=50),"ALTA",IF(AND(J54&gt;=60,J54&lt;=100),"EXTREMA",""))))</f>
        <v>MODERADA</v>
      </c>
      <c r="K56" s="407"/>
      <c r="L56" s="27" t="s">
        <v>3</v>
      </c>
      <c r="M56" s="3" t="s">
        <v>12</v>
      </c>
      <c r="N56" s="2" t="str">
        <f>IF(M56="SÍ",15,"0")</f>
        <v>0</v>
      </c>
      <c r="O56" s="156"/>
      <c r="P56" s="170"/>
      <c r="Q56" s="170"/>
      <c r="R56" s="168"/>
      <c r="S56" s="170"/>
      <c r="T56" s="168"/>
      <c r="U56" s="410"/>
      <c r="V56" s="111"/>
      <c r="W56" s="112"/>
      <c r="X56" s="113"/>
      <c r="Y56" s="174"/>
      <c r="Z56" s="165" t="str">
        <f>IF(AND($Z54&gt;=5,$Z54&lt;=10),"BAJA",IF(AND($Z54&gt;=15,$Z54&lt;=25),"MODERADA",IF(AND($Z54&gt;=30,$Z54&lt;=50),"ALTA",IF(AND($Z54&gt;=60,$Z54&lt;=100),"EXTREMA",""))))</f>
        <v>BAJA</v>
      </c>
      <c r="AA56" s="195"/>
      <c r="AB56" s="146"/>
      <c r="AC56" s="106"/>
      <c r="AD56" s="150"/>
      <c r="AE56" s="202"/>
      <c r="AF56" s="106"/>
      <c r="AG56" s="146"/>
      <c r="AH56" s="150"/>
    </row>
    <row r="57" spans="1:35" ht="39.75" customHeight="1" x14ac:dyDescent="0.25">
      <c r="A57" s="101"/>
      <c r="B57" s="427"/>
      <c r="C57" s="98"/>
      <c r="D57" s="98"/>
      <c r="E57" s="141"/>
      <c r="F57" s="153"/>
      <c r="G57" s="112"/>
      <c r="H57" s="113"/>
      <c r="I57" s="156"/>
      <c r="J57" s="163"/>
      <c r="K57" s="407"/>
      <c r="L57" s="27" t="s">
        <v>4</v>
      </c>
      <c r="M57" s="3" t="s">
        <v>11</v>
      </c>
      <c r="N57" s="2">
        <f>IF(M57="SÍ",10,"0")</f>
        <v>10</v>
      </c>
      <c r="O57" s="156"/>
      <c r="P57" s="170"/>
      <c r="Q57" s="170"/>
      <c r="R57" s="168"/>
      <c r="S57" s="170"/>
      <c r="T57" s="168"/>
      <c r="U57" s="410"/>
      <c r="V57" s="111"/>
      <c r="W57" s="112"/>
      <c r="X57" s="113"/>
      <c r="Y57" s="174"/>
      <c r="Z57" s="165"/>
      <c r="AA57" s="195"/>
      <c r="AB57" s="146"/>
      <c r="AC57" s="106"/>
      <c r="AD57" s="150"/>
      <c r="AE57" s="202"/>
      <c r="AF57" s="106"/>
      <c r="AG57" s="146"/>
      <c r="AH57" s="150"/>
    </row>
    <row r="58" spans="1:35" ht="39.75" customHeight="1" x14ac:dyDescent="0.25">
      <c r="A58" s="101"/>
      <c r="B58" s="427"/>
      <c r="C58" s="98"/>
      <c r="D58" s="98"/>
      <c r="E58" s="141"/>
      <c r="F58" s="153"/>
      <c r="G58" s="112"/>
      <c r="H58" s="113"/>
      <c r="I58" s="156"/>
      <c r="J58" s="163"/>
      <c r="K58" s="407"/>
      <c r="L58" s="26" t="s">
        <v>32</v>
      </c>
      <c r="M58" s="3" t="s">
        <v>11</v>
      </c>
      <c r="N58" s="2">
        <f>IF(M58="SÍ",15,"0")</f>
        <v>15</v>
      </c>
      <c r="O58" s="156"/>
      <c r="P58" s="170"/>
      <c r="Q58" s="170"/>
      <c r="R58" s="168"/>
      <c r="S58" s="170"/>
      <c r="T58" s="168"/>
      <c r="U58" s="410"/>
      <c r="V58" s="111"/>
      <c r="W58" s="112"/>
      <c r="X58" s="113"/>
      <c r="Y58" s="174"/>
      <c r="Z58" s="165"/>
      <c r="AA58" s="195"/>
      <c r="AB58" s="146"/>
      <c r="AC58" s="106"/>
      <c r="AD58" s="150"/>
      <c r="AE58" s="202"/>
      <c r="AF58" s="106"/>
      <c r="AG58" s="146"/>
      <c r="AH58" s="150"/>
    </row>
    <row r="59" spans="1:35" ht="39.75" customHeight="1" x14ac:dyDescent="0.25">
      <c r="A59" s="101"/>
      <c r="B59" s="427"/>
      <c r="C59" s="98"/>
      <c r="D59" s="98"/>
      <c r="E59" s="141"/>
      <c r="F59" s="153"/>
      <c r="G59" s="112"/>
      <c r="H59" s="113"/>
      <c r="I59" s="156"/>
      <c r="J59" s="163"/>
      <c r="K59" s="407"/>
      <c r="L59" s="26" t="s">
        <v>5</v>
      </c>
      <c r="M59" s="3" t="s">
        <v>11</v>
      </c>
      <c r="N59" s="2">
        <f>IF(M59="SÍ",10,"0")</f>
        <v>10</v>
      </c>
      <c r="O59" s="156"/>
      <c r="P59" s="170"/>
      <c r="Q59" s="170"/>
      <c r="R59" s="168"/>
      <c r="S59" s="170"/>
      <c r="T59" s="168"/>
      <c r="U59" s="410"/>
      <c r="V59" s="111"/>
      <c r="W59" s="112"/>
      <c r="X59" s="113"/>
      <c r="Y59" s="174"/>
      <c r="Z59" s="165"/>
      <c r="AA59" s="195"/>
      <c r="AB59" s="146"/>
      <c r="AC59" s="106"/>
      <c r="AD59" s="150"/>
      <c r="AE59" s="202"/>
      <c r="AF59" s="106"/>
      <c r="AG59" s="146"/>
      <c r="AH59" s="150"/>
    </row>
    <row r="60" spans="1:35" ht="39.75" customHeight="1" x14ac:dyDescent="0.25">
      <c r="A60" s="101"/>
      <c r="B60" s="427"/>
      <c r="C60" s="98"/>
      <c r="D60" s="98"/>
      <c r="E60" s="141"/>
      <c r="F60" s="154"/>
      <c r="G60" s="128"/>
      <c r="H60" s="155"/>
      <c r="I60" s="156"/>
      <c r="J60" s="164"/>
      <c r="K60" s="408"/>
      <c r="L60" s="28" t="s">
        <v>31</v>
      </c>
      <c r="M60" s="4" t="s">
        <v>11</v>
      </c>
      <c r="N60" s="2">
        <f>IF(M60="SÍ",30,"0")</f>
        <v>30</v>
      </c>
      <c r="O60" s="156"/>
      <c r="P60" s="170"/>
      <c r="Q60" s="170"/>
      <c r="R60" s="168"/>
      <c r="S60" s="170"/>
      <c r="T60" s="168"/>
      <c r="U60" s="410"/>
      <c r="V60" s="111"/>
      <c r="W60" s="112"/>
      <c r="X60" s="113"/>
      <c r="Y60" s="174"/>
      <c r="Z60" s="165"/>
      <c r="AA60" s="196"/>
      <c r="AB60" s="198"/>
      <c r="AC60" s="180"/>
      <c r="AD60" s="411"/>
      <c r="AE60" s="203"/>
      <c r="AF60" s="180"/>
      <c r="AG60" s="198"/>
      <c r="AH60" s="411"/>
    </row>
    <row r="61" spans="1:35" ht="39.75" customHeight="1" x14ac:dyDescent="0.25">
      <c r="A61" s="101"/>
      <c r="B61" s="431" t="s">
        <v>205</v>
      </c>
      <c r="C61" s="417" t="s">
        <v>197</v>
      </c>
      <c r="D61" s="414" t="s">
        <v>198</v>
      </c>
      <c r="E61" s="414" t="s">
        <v>199</v>
      </c>
      <c r="F61" s="153" t="s">
        <v>15</v>
      </c>
      <c r="G61" s="112" t="str">
        <f>IF(F61="(1) RARA VEZ","1", IF(F61="(2) IMPROBABLE","2",IF(F61="(3) POSIBLE","3",IF(F61="(4) PROBABLE","4",IF(F61="(5) CASI SEGURO","5","")))))</f>
        <v>3</v>
      </c>
      <c r="H61" s="113" t="s">
        <v>20</v>
      </c>
      <c r="I61" s="156" t="str">
        <f>IF(H61="(5) MODERADO","5", IF(H61="(10) MAYOR","10",IF(H61="(20) CATASTROFICO","20","")))</f>
        <v>10</v>
      </c>
      <c r="J61" s="115">
        <f>+G61*I61</f>
        <v>30</v>
      </c>
      <c r="K61" s="412" t="s">
        <v>200</v>
      </c>
      <c r="L61" s="25" t="s">
        <v>6</v>
      </c>
      <c r="M61" s="3" t="s">
        <v>11</v>
      </c>
      <c r="N61" s="77">
        <f>IF(M61="SÍ",15,"0")</f>
        <v>15</v>
      </c>
      <c r="O61" s="179">
        <f>SUM(N61:N67)</f>
        <v>45</v>
      </c>
      <c r="P61" s="169">
        <f>IF(AND($O61&gt;=0,$O61&lt;=50),0,IF(AND($O61&gt;50,$O61&lt;=75),1,IF(AND($O61&gt;75,$O61&lt;=100),2,"")))</f>
        <v>0</v>
      </c>
      <c r="Q61" s="169">
        <f>$G61-$P61</f>
        <v>3</v>
      </c>
      <c r="R61" s="167">
        <f>IF($Q61&lt;=0,1,$Q61)</f>
        <v>3</v>
      </c>
      <c r="S61" s="169">
        <f>$I61-$P61</f>
        <v>10</v>
      </c>
      <c r="T61" s="167" t="str">
        <f>IF($S61=19,10,IF($S61=18,5,IF($S61=9,5,IF($S61=8,5,I61))))</f>
        <v>10</v>
      </c>
      <c r="U61" s="409" t="s">
        <v>8</v>
      </c>
      <c r="V61" s="153" t="s">
        <v>15</v>
      </c>
      <c r="W61" s="112" t="str">
        <f>IF(V61="(1) RARA VEZ","1", IF(V61="(2) IMPROBABLE","2",IF(V61="(3) POSIBLE","3",IF(V61="(4) PROBABLE","4",IF(V61="(5) CASI SEGURO","5","")))))</f>
        <v>3</v>
      </c>
      <c r="X61" s="113" t="s">
        <v>20</v>
      </c>
      <c r="Y61" s="156" t="str">
        <f>IF(X61="(5) MODERADO","5", IF(X61="(10) MAYOR","10",IF(X61="(20) CATASTROFICO","20","")))</f>
        <v>10</v>
      </c>
      <c r="Z61" s="115">
        <f>+W61*Y61</f>
        <v>30</v>
      </c>
      <c r="AA61" s="414" t="s">
        <v>311</v>
      </c>
      <c r="AB61" s="416">
        <v>2018</v>
      </c>
      <c r="AC61" s="417" t="s">
        <v>312</v>
      </c>
      <c r="AD61" s="417" t="s">
        <v>313</v>
      </c>
      <c r="AE61" s="422" t="s">
        <v>314</v>
      </c>
      <c r="AF61" s="129" t="s">
        <v>315</v>
      </c>
      <c r="AG61" s="129" t="s">
        <v>316</v>
      </c>
      <c r="AH61" s="149" t="s">
        <v>317</v>
      </c>
    </row>
    <row r="62" spans="1:35" ht="39.75" customHeight="1" x14ac:dyDescent="0.25">
      <c r="A62" s="101"/>
      <c r="B62" s="363"/>
      <c r="C62" s="420"/>
      <c r="D62" s="414"/>
      <c r="E62" s="415"/>
      <c r="F62" s="153"/>
      <c r="G62" s="112"/>
      <c r="H62" s="113"/>
      <c r="I62" s="156"/>
      <c r="J62" s="115"/>
      <c r="K62" s="413"/>
      <c r="L62" s="26" t="s">
        <v>7</v>
      </c>
      <c r="M62" s="3" t="s">
        <v>11</v>
      </c>
      <c r="N62" s="2">
        <f>IF(M62="SÍ",5,"0")</f>
        <v>5</v>
      </c>
      <c r="O62" s="156"/>
      <c r="P62" s="170"/>
      <c r="Q62" s="170"/>
      <c r="R62" s="168"/>
      <c r="S62" s="170"/>
      <c r="T62" s="168"/>
      <c r="U62" s="410"/>
      <c r="V62" s="153"/>
      <c r="W62" s="112"/>
      <c r="X62" s="113"/>
      <c r="Y62" s="156"/>
      <c r="Z62" s="115"/>
      <c r="AA62" s="415"/>
      <c r="AB62" s="413"/>
      <c r="AC62" s="418"/>
      <c r="AD62" s="420"/>
      <c r="AE62" s="423"/>
      <c r="AF62" s="400"/>
      <c r="AG62" s="133"/>
      <c r="AH62" s="150"/>
    </row>
    <row r="63" spans="1:35" ht="39.75" customHeight="1" x14ac:dyDescent="0.25">
      <c r="A63" s="101"/>
      <c r="B63" s="363"/>
      <c r="C63" s="420"/>
      <c r="D63" s="414"/>
      <c r="E63" s="415"/>
      <c r="F63" s="153"/>
      <c r="G63" s="112"/>
      <c r="H63" s="113"/>
      <c r="I63" s="156"/>
      <c r="J63" s="164" t="str">
        <f>IF(AND(J61&gt;=5,J61&lt;=10),"BAJA",IF(AND(J61&gt;=15,J61&lt;=25),"MODERADA",IF(AND(J61&gt;=30,J61&lt;=50),"ALTA",IF(AND(J61&gt;=60,J61&lt;=100),"EXTREMA",""))))</f>
        <v>ALTA</v>
      </c>
      <c r="K63" s="413"/>
      <c r="L63" s="27" t="s">
        <v>3</v>
      </c>
      <c r="M63" s="3" t="s">
        <v>12</v>
      </c>
      <c r="N63" s="2" t="str">
        <f>IF(M63="SÍ",15,"0")</f>
        <v>0</v>
      </c>
      <c r="O63" s="156"/>
      <c r="P63" s="170"/>
      <c r="Q63" s="170"/>
      <c r="R63" s="168"/>
      <c r="S63" s="170"/>
      <c r="T63" s="168"/>
      <c r="U63" s="410"/>
      <c r="V63" s="153"/>
      <c r="W63" s="112"/>
      <c r="X63" s="113"/>
      <c r="Y63" s="156"/>
      <c r="Z63" s="291" t="str">
        <f>IF(AND(Z61&gt;=5,Z61&lt;=10),"BAJA",IF(AND(Z61&gt;=15,Z61&lt;=25),"MODERADA",IF(AND(Z61&gt;=30,Z61&lt;=50),"ALTA",IF(AND(Z61&gt;=60,Z61&lt;=100),"EXTREMA",""))))</f>
        <v>ALTA</v>
      </c>
      <c r="AA63" s="415"/>
      <c r="AB63" s="413"/>
      <c r="AC63" s="418"/>
      <c r="AD63" s="420"/>
      <c r="AE63" s="423"/>
      <c r="AF63" s="400"/>
      <c r="AG63" s="133"/>
      <c r="AH63" s="150"/>
      <c r="AI63" s="91" t="s">
        <v>318</v>
      </c>
    </row>
    <row r="64" spans="1:35" ht="39.75" customHeight="1" x14ac:dyDescent="0.25">
      <c r="A64" s="101"/>
      <c r="B64" s="363"/>
      <c r="C64" s="420"/>
      <c r="D64" s="414"/>
      <c r="E64" s="415"/>
      <c r="F64" s="153"/>
      <c r="G64" s="112"/>
      <c r="H64" s="113"/>
      <c r="I64" s="156"/>
      <c r="J64" s="424"/>
      <c r="K64" s="413"/>
      <c r="L64" s="27" t="s">
        <v>4</v>
      </c>
      <c r="M64" s="3" t="s">
        <v>11</v>
      </c>
      <c r="N64" s="2">
        <f>IF(M64="SÍ",10,"0")</f>
        <v>10</v>
      </c>
      <c r="O64" s="156"/>
      <c r="P64" s="170"/>
      <c r="Q64" s="170"/>
      <c r="R64" s="168"/>
      <c r="S64" s="170"/>
      <c r="T64" s="168"/>
      <c r="U64" s="410"/>
      <c r="V64" s="153"/>
      <c r="W64" s="112"/>
      <c r="X64" s="113"/>
      <c r="Y64" s="156"/>
      <c r="Z64" s="426"/>
      <c r="AA64" s="415"/>
      <c r="AB64" s="413"/>
      <c r="AC64" s="418"/>
      <c r="AD64" s="420"/>
      <c r="AE64" s="423"/>
      <c r="AF64" s="400"/>
      <c r="AG64" s="133"/>
      <c r="AH64" s="150"/>
      <c r="AI64" s="91" t="s">
        <v>319</v>
      </c>
    </row>
    <row r="65" spans="1:35" ht="39.75" customHeight="1" x14ac:dyDescent="0.25">
      <c r="A65" s="101"/>
      <c r="B65" s="363"/>
      <c r="C65" s="420"/>
      <c r="D65" s="414"/>
      <c r="E65" s="415"/>
      <c r="F65" s="153"/>
      <c r="G65" s="112"/>
      <c r="H65" s="113"/>
      <c r="I65" s="156"/>
      <c r="J65" s="424"/>
      <c r="K65" s="413"/>
      <c r="L65" s="26" t="s">
        <v>32</v>
      </c>
      <c r="M65" s="76" t="s">
        <v>11</v>
      </c>
      <c r="N65" s="2">
        <f>IF(M65="SÍ",15,"0")</f>
        <v>15</v>
      </c>
      <c r="O65" s="156"/>
      <c r="P65" s="170"/>
      <c r="Q65" s="170"/>
      <c r="R65" s="168"/>
      <c r="S65" s="170"/>
      <c r="T65" s="168"/>
      <c r="U65" s="410"/>
      <c r="V65" s="153"/>
      <c r="W65" s="112"/>
      <c r="X65" s="113"/>
      <c r="Y65" s="156"/>
      <c r="Z65" s="426"/>
      <c r="AA65" s="415"/>
      <c r="AB65" s="413"/>
      <c r="AC65" s="418"/>
      <c r="AD65" s="420"/>
      <c r="AE65" s="423"/>
      <c r="AF65" s="400"/>
      <c r="AG65" s="133"/>
      <c r="AH65" s="150"/>
    </row>
    <row r="66" spans="1:35" ht="39.75" customHeight="1" x14ac:dyDescent="0.25">
      <c r="A66" s="101"/>
      <c r="B66" s="363"/>
      <c r="C66" s="420"/>
      <c r="D66" s="414"/>
      <c r="E66" s="415"/>
      <c r="F66" s="153"/>
      <c r="G66" s="112"/>
      <c r="H66" s="113"/>
      <c r="I66" s="156"/>
      <c r="J66" s="424"/>
      <c r="K66" s="413"/>
      <c r="L66" s="26" t="s">
        <v>5</v>
      </c>
      <c r="M66" s="3" t="s">
        <v>12</v>
      </c>
      <c r="N66" s="2" t="str">
        <f>IF(M66="SÍ",10,"0")</f>
        <v>0</v>
      </c>
      <c r="O66" s="156"/>
      <c r="P66" s="170"/>
      <c r="Q66" s="170"/>
      <c r="R66" s="168"/>
      <c r="S66" s="170"/>
      <c r="T66" s="168"/>
      <c r="U66" s="410"/>
      <c r="V66" s="153"/>
      <c r="W66" s="112"/>
      <c r="X66" s="113"/>
      <c r="Y66" s="156"/>
      <c r="Z66" s="426"/>
      <c r="AA66" s="415"/>
      <c r="AB66" s="413"/>
      <c r="AC66" s="418"/>
      <c r="AD66" s="420"/>
      <c r="AE66" s="423"/>
      <c r="AF66" s="400"/>
      <c r="AG66" s="133"/>
      <c r="AH66" s="150"/>
    </row>
    <row r="67" spans="1:35" ht="39.75" customHeight="1" thickBot="1" x14ac:dyDescent="0.3">
      <c r="A67" s="101"/>
      <c r="B67" s="363"/>
      <c r="C67" s="421"/>
      <c r="D67" s="417"/>
      <c r="E67" s="428"/>
      <c r="F67" s="190"/>
      <c r="G67" s="204"/>
      <c r="H67" s="192"/>
      <c r="I67" s="205"/>
      <c r="J67" s="425"/>
      <c r="K67" s="413"/>
      <c r="L67" s="67" t="s">
        <v>31</v>
      </c>
      <c r="M67" s="3" t="s">
        <v>12</v>
      </c>
      <c r="N67" s="68" t="str">
        <f>IF(M67="SÍ",30,"0")</f>
        <v>0</v>
      </c>
      <c r="O67" s="205"/>
      <c r="P67" s="189"/>
      <c r="Q67" s="189"/>
      <c r="R67" s="188"/>
      <c r="S67" s="189"/>
      <c r="T67" s="188"/>
      <c r="U67" s="410"/>
      <c r="V67" s="190"/>
      <c r="W67" s="204"/>
      <c r="X67" s="192"/>
      <c r="Y67" s="205"/>
      <c r="Z67" s="292"/>
      <c r="AA67" s="415"/>
      <c r="AB67" s="413"/>
      <c r="AC67" s="419"/>
      <c r="AD67" s="421"/>
      <c r="AE67" s="423"/>
      <c r="AF67" s="401"/>
      <c r="AG67" s="134"/>
      <c r="AH67" s="150"/>
    </row>
    <row r="68" spans="1:35" ht="39.75" customHeight="1" x14ac:dyDescent="0.25">
      <c r="A68" s="101"/>
      <c r="B68" s="363"/>
      <c r="C68" s="414" t="s">
        <v>320</v>
      </c>
      <c r="D68" s="414" t="s">
        <v>321</v>
      </c>
      <c r="E68" s="429" t="s">
        <v>322</v>
      </c>
      <c r="F68" s="402" t="s">
        <v>13</v>
      </c>
      <c r="G68" s="112" t="str">
        <f>IF(F68="(1) RARA VEZ","1", IF(F68="(2) IMPROBABLE","2",IF(F68="(3) POSIBLE","3",IF(F68="(4) PROBABLE","4",IF(F68="(5) CASI SEGURO","5","")))))</f>
        <v>1</v>
      </c>
      <c r="H68" s="113" t="s">
        <v>18</v>
      </c>
      <c r="I68" s="156" t="str">
        <f>IF(H68="(5) MODERADO","5", IF(H68="(10) MAYOR","10",IF(H68="(20) CATASTROFICO","20","")))</f>
        <v>5</v>
      </c>
      <c r="J68" s="175">
        <f>G68*I68</f>
        <v>5</v>
      </c>
      <c r="K68" s="113" t="s">
        <v>323</v>
      </c>
      <c r="L68" s="25" t="s">
        <v>6</v>
      </c>
      <c r="M68" s="3" t="s">
        <v>12</v>
      </c>
      <c r="N68" s="77" t="str">
        <f>IF(M68="SÍ",15,"0")</f>
        <v>0</v>
      </c>
      <c r="O68" s="179">
        <f>SUM(N68:N74)</f>
        <v>55</v>
      </c>
      <c r="P68" s="169">
        <f>IF(AND($O68&gt;=0,$O68&lt;=50),0,IF(AND($O68&gt;50,$O68&lt;=75),1,IF(AND($O68&gt;75,$O68&lt;=100),2,"")))</f>
        <v>1</v>
      </c>
      <c r="Q68" s="169">
        <f>$G68-$P68</f>
        <v>0</v>
      </c>
      <c r="R68" s="167">
        <f>IF($Q68&lt;=0,1,$Q68)</f>
        <v>1</v>
      </c>
      <c r="S68" s="169">
        <f>$I68-$P68</f>
        <v>4</v>
      </c>
      <c r="T68" s="167" t="str">
        <f>IF($S68=19,10,IF($S68=18,5,IF($S68=9,5,IF($S68=8,5,I68))))</f>
        <v>5</v>
      </c>
      <c r="U68" s="171" t="s">
        <v>8</v>
      </c>
      <c r="V68" s="153" t="s">
        <v>13</v>
      </c>
      <c r="W68" s="112" t="str">
        <f>IF(V68="(1) RARA VEZ","1", IF(V68="(2) IMPROBABLE","2",IF(V68="(3) POSIBLE","3",IF(V68="(4) PROBABLE","4",IF(V68="(5) CASI SEGURO","5","")))))</f>
        <v>1</v>
      </c>
      <c r="X68" s="113" t="s">
        <v>18</v>
      </c>
      <c r="Y68" s="156" t="str">
        <f>IF(X68="(5) MODERADO","5", IF(X68="(10) MAYOR","10",IF(X68="(20) CATASTROFICO","20","")))</f>
        <v>5</v>
      </c>
      <c r="Z68" s="175">
        <f>W68*Y68</f>
        <v>5</v>
      </c>
      <c r="AA68" s="414" t="s">
        <v>324</v>
      </c>
      <c r="AB68" s="416">
        <v>2018</v>
      </c>
      <c r="AC68" s="417" t="s">
        <v>201</v>
      </c>
      <c r="AD68" s="417" t="s">
        <v>325</v>
      </c>
      <c r="AE68" s="145">
        <v>43344</v>
      </c>
      <c r="AF68" s="129" t="s">
        <v>326</v>
      </c>
      <c r="AG68" s="129" t="s">
        <v>327</v>
      </c>
      <c r="AH68" s="149" t="s">
        <v>328</v>
      </c>
    </row>
    <row r="69" spans="1:35" ht="39.75" customHeight="1" x14ac:dyDescent="0.25">
      <c r="A69" s="101"/>
      <c r="B69" s="363"/>
      <c r="C69" s="415"/>
      <c r="D69" s="414"/>
      <c r="E69" s="430"/>
      <c r="F69" s="402"/>
      <c r="G69" s="112"/>
      <c r="H69" s="113"/>
      <c r="I69" s="156"/>
      <c r="J69" s="176"/>
      <c r="K69" s="443"/>
      <c r="L69" s="26" t="s">
        <v>7</v>
      </c>
      <c r="M69" s="3" t="s">
        <v>11</v>
      </c>
      <c r="N69" s="2">
        <f>IF(M69="SÍ",5,"0")</f>
        <v>5</v>
      </c>
      <c r="O69" s="156"/>
      <c r="P69" s="170"/>
      <c r="Q69" s="170"/>
      <c r="R69" s="168"/>
      <c r="S69" s="170"/>
      <c r="T69" s="168"/>
      <c r="U69" s="172"/>
      <c r="V69" s="153"/>
      <c r="W69" s="112"/>
      <c r="X69" s="113"/>
      <c r="Y69" s="156"/>
      <c r="Z69" s="176"/>
      <c r="AA69" s="414"/>
      <c r="AB69" s="413"/>
      <c r="AC69" s="418"/>
      <c r="AD69" s="418"/>
      <c r="AE69" s="444"/>
      <c r="AF69" s="400"/>
      <c r="AG69" s="133"/>
      <c r="AH69" s="150"/>
    </row>
    <row r="70" spans="1:35" ht="39.75" customHeight="1" x14ac:dyDescent="0.25">
      <c r="A70" s="101"/>
      <c r="B70" s="363"/>
      <c r="C70" s="415"/>
      <c r="D70" s="414"/>
      <c r="E70" s="430"/>
      <c r="F70" s="402"/>
      <c r="G70" s="112"/>
      <c r="H70" s="113"/>
      <c r="I70" s="156"/>
      <c r="J70" s="165" t="str">
        <f>IF(AND(J68&gt;=5,J68&lt;=10),"BAJA",IF(AND(J68&gt;=15,J68&lt;=25),"MODERADA",IF(AND(J68&gt;=30,J68&lt;=50),"ALTA",IF(AND(J68&gt;=60,J68&lt;=100),"EXTREMA",""))))</f>
        <v>BAJA</v>
      </c>
      <c r="K70" s="443"/>
      <c r="L70" s="27" t="s">
        <v>3</v>
      </c>
      <c r="M70" s="3" t="s">
        <v>12</v>
      </c>
      <c r="N70" s="2" t="str">
        <f>IF(M70="SÍ",15,"0")</f>
        <v>0</v>
      </c>
      <c r="O70" s="156"/>
      <c r="P70" s="170"/>
      <c r="Q70" s="170"/>
      <c r="R70" s="168"/>
      <c r="S70" s="170"/>
      <c r="T70" s="168"/>
      <c r="U70" s="172"/>
      <c r="V70" s="153"/>
      <c r="W70" s="112"/>
      <c r="X70" s="113"/>
      <c r="Y70" s="156"/>
      <c r="Z70" s="441" t="str">
        <f>IF(AND(Z68&gt;=5,Z68&lt;=10),"BAJA",IF(AND(Z68&gt;=15,Z68&lt;=25),"MODERADA",IF(AND(Z68&gt;=30,Z68&lt;=50),"ALTA",IF(AND(Z68&gt;=60,Z68&lt;=100),"EXTREMA",""))))</f>
        <v>BAJA</v>
      </c>
      <c r="AA70" s="414"/>
      <c r="AB70" s="413"/>
      <c r="AC70" s="418"/>
      <c r="AD70" s="418"/>
      <c r="AE70" s="444"/>
      <c r="AF70" s="400"/>
      <c r="AG70" s="133"/>
      <c r="AH70" s="150"/>
      <c r="AI70" s="1" t="s">
        <v>329</v>
      </c>
    </row>
    <row r="71" spans="1:35" ht="39.75" customHeight="1" x14ac:dyDescent="0.25">
      <c r="A71" s="101"/>
      <c r="B71" s="363"/>
      <c r="C71" s="415"/>
      <c r="D71" s="414"/>
      <c r="E71" s="430"/>
      <c r="F71" s="402"/>
      <c r="G71" s="112"/>
      <c r="H71" s="113"/>
      <c r="I71" s="156"/>
      <c r="J71" s="165"/>
      <c r="K71" s="443"/>
      <c r="L71" s="27" t="s">
        <v>4</v>
      </c>
      <c r="M71" s="3" t="s">
        <v>11</v>
      </c>
      <c r="N71" s="2">
        <f>IF(M71="SÍ",10,"0")</f>
        <v>10</v>
      </c>
      <c r="O71" s="156"/>
      <c r="P71" s="170"/>
      <c r="Q71" s="170"/>
      <c r="R71" s="168"/>
      <c r="S71" s="170"/>
      <c r="T71" s="168"/>
      <c r="U71" s="172"/>
      <c r="V71" s="153"/>
      <c r="W71" s="112"/>
      <c r="X71" s="113"/>
      <c r="Y71" s="156"/>
      <c r="Z71" s="442"/>
      <c r="AA71" s="414"/>
      <c r="AB71" s="413"/>
      <c r="AC71" s="418"/>
      <c r="AD71" s="418"/>
      <c r="AE71" s="444"/>
      <c r="AF71" s="400"/>
      <c r="AG71" s="133"/>
      <c r="AH71" s="150"/>
      <c r="AI71" s="1" t="s">
        <v>330</v>
      </c>
    </row>
    <row r="72" spans="1:35" ht="39.75" customHeight="1" x14ac:dyDescent="0.25">
      <c r="A72" s="101"/>
      <c r="B72" s="363"/>
      <c r="C72" s="415"/>
      <c r="D72" s="414"/>
      <c r="E72" s="430"/>
      <c r="F72" s="402"/>
      <c r="G72" s="112"/>
      <c r="H72" s="113"/>
      <c r="I72" s="156"/>
      <c r="J72" s="165"/>
      <c r="K72" s="443"/>
      <c r="L72" s="26" t="s">
        <v>32</v>
      </c>
      <c r="M72" s="3" t="s">
        <v>12</v>
      </c>
      <c r="N72" s="2" t="str">
        <f>IF(M72="SÍ",15,"0")</f>
        <v>0</v>
      </c>
      <c r="O72" s="156"/>
      <c r="P72" s="170"/>
      <c r="Q72" s="170"/>
      <c r="R72" s="168"/>
      <c r="S72" s="170"/>
      <c r="T72" s="168"/>
      <c r="U72" s="172"/>
      <c r="V72" s="153"/>
      <c r="W72" s="112"/>
      <c r="X72" s="113"/>
      <c r="Y72" s="156"/>
      <c r="Z72" s="442"/>
      <c r="AA72" s="414"/>
      <c r="AB72" s="413"/>
      <c r="AC72" s="418"/>
      <c r="AD72" s="418"/>
      <c r="AE72" s="444"/>
      <c r="AF72" s="400"/>
      <c r="AG72" s="133"/>
      <c r="AH72" s="150"/>
    </row>
    <row r="73" spans="1:35" ht="39.75" customHeight="1" x14ac:dyDescent="0.25">
      <c r="A73" s="101"/>
      <c r="B73" s="363"/>
      <c r="C73" s="415"/>
      <c r="D73" s="414"/>
      <c r="E73" s="430"/>
      <c r="F73" s="402"/>
      <c r="G73" s="112"/>
      <c r="H73" s="113"/>
      <c r="I73" s="156"/>
      <c r="J73" s="165"/>
      <c r="K73" s="443"/>
      <c r="L73" s="26" t="s">
        <v>5</v>
      </c>
      <c r="M73" s="3" t="s">
        <v>11</v>
      </c>
      <c r="N73" s="2">
        <f>IF(M73="SÍ",10,"0")</f>
        <v>10</v>
      </c>
      <c r="O73" s="156"/>
      <c r="P73" s="170"/>
      <c r="Q73" s="170"/>
      <c r="R73" s="168"/>
      <c r="S73" s="170"/>
      <c r="T73" s="168"/>
      <c r="U73" s="172"/>
      <c r="V73" s="153"/>
      <c r="W73" s="112"/>
      <c r="X73" s="113"/>
      <c r="Y73" s="156"/>
      <c r="Z73" s="442"/>
      <c r="AA73" s="414"/>
      <c r="AB73" s="413"/>
      <c r="AC73" s="418"/>
      <c r="AD73" s="418"/>
      <c r="AE73" s="444"/>
      <c r="AF73" s="400"/>
      <c r="AG73" s="133"/>
      <c r="AH73" s="150"/>
    </row>
    <row r="74" spans="1:35" ht="39.75" customHeight="1" x14ac:dyDescent="0.25">
      <c r="A74" s="101"/>
      <c r="B74" s="363"/>
      <c r="C74" s="415"/>
      <c r="D74" s="414"/>
      <c r="E74" s="430"/>
      <c r="F74" s="402"/>
      <c r="G74" s="112"/>
      <c r="H74" s="113"/>
      <c r="I74" s="156"/>
      <c r="J74" s="165"/>
      <c r="K74" s="443"/>
      <c r="L74" s="28" t="s">
        <v>31</v>
      </c>
      <c r="M74" s="3" t="s">
        <v>11</v>
      </c>
      <c r="N74" s="2">
        <f>IF(M74="SÍ",30,"0")</f>
        <v>30</v>
      </c>
      <c r="O74" s="156"/>
      <c r="P74" s="170"/>
      <c r="Q74" s="170"/>
      <c r="R74" s="168"/>
      <c r="S74" s="170"/>
      <c r="T74" s="168"/>
      <c r="U74" s="172"/>
      <c r="V74" s="154"/>
      <c r="W74" s="128"/>
      <c r="X74" s="155"/>
      <c r="Y74" s="156"/>
      <c r="Z74" s="175"/>
      <c r="AA74" s="414"/>
      <c r="AB74" s="413"/>
      <c r="AC74" s="419"/>
      <c r="AD74" s="419"/>
      <c r="AE74" s="444"/>
      <c r="AF74" s="401"/>
      <c r="AG74" s="134"/>
      <c r="AH74" s="150"/>
    </row>
    <row r="75" spans="1:35" ht="39.75" customHeight="1" x14ac:dyDescent="0.25">
      <c r="A75" s="101"/>
      <c r="B75" s="363"/>
      <c r="C75" s="414" t="s">
        <v>331</v>
      </c>
      <c r="D75" s="113" t="s">
        <v>332</v>
      </c>
      <c r="E75" s="429" t="s">
        <v>333</v>
      </c>
      <c r="F75" s="153" t="s">
        <v>13</v>
      </c>
      <c r="G75" s="112" t="str">
        <f>IF(F75="(1) RARA VEZ","1", IF(F75="(2) IMPROBABLE","2",IF(F75="(3) POSIBLE","3",IF(F75="(4) PROBABLE","4",IF(F75="(5) CASI SEGURO","5","")))))</f>
        <v>1</v>
      </c>
      <c r="H75" s="113" t="s">
        <v>20</v>
      </c>
      <c r="I75" s="156" t="str">
        <f>IF(H75="(5) MODERADO","5", IF(H75="(10) MAYOR","10",IF(H75="(20) CATASTROFICO","20","")))</f>
        <v>10</v>
      </c>
      <c r="J75" s="175">
        <f>+G75*I75</f>
        <v>10</v>
      </c>
      <c r="K75" s="113" t="s">
        <v>335</v>
      </c>
      <c r="L75" s="25" t="s">
        <v>6</v>
      </c>
      <c r="M75" s="3" t="s">
        <v>12</v>
      </c>
      <c r="N75" s="77" t="str">
        <f>IF(M75="SÍ",15,"0")</f>
        <v>0</v>
      </c>
      <c r="O75" s="179">
        <f>SUM(N75:N81)</f>
        <v>35</v>
      </c>
      <c r="P75" s="169">
        <f>IF(AND($O75&gt;=0,$O75&lt;=50),0,IF(AND($O75&gt;50,$O75&lt;=75),1,IF(AND($O75&gt;75,$O75&lt;=100),2,"")))</f>
        <v>0</v>
      </c>
      <c r="Q75" s="169">
        <f>$G75-$P75</f>
        <v>1</v>
      </c>
      <c r="R75" s="167">
        <f>IF($Q75&lt;=0,1,$Q75)</f>
        <v>1</v>
      </c>
      <c r="S75" s="169">
        <f>$I75-$P75</f>
        <v>10</v>
      </c>
      <c r="T75" s="167" t="str">
        <f>IF($S75=19,10,IF($S75=18,5,IF($S75=9,5,IF($S75=8,5,I75))))</f>
        <v>10</v>
      </c>
      <c r="U75" s="171" t="s">
        <v>8</v>
      </c>
      <c r="V75" s="153" t="s">
        <v>13</v>
      </c>
      <c r="W75" s="173">
        <f>IF($U75="PROBABILIDAD",$R75,$G75)</f>
        <v>1</v>
      </c>
      <c r="X75" s="113" t="s">
        <v>20</v>
      </c>
      <c r="Y75" s="174" t="str">
        <f>IF($U75="IMPACTO",$T75,$I75)</f>
        <v>10</v>
      </c>
      <c r="Z75" s="175">
        <f>+W75*Y75</f>
        <v>10</v>
      </c>
      <c r="AA75" s="414" t="s">
        <v>324</v>
      </c>
      <c r="AB75" s="416">
        <v>2018</v>
      </c>
      <c r="AC75" s="417" t="s">
        <v>337</v>
      </c>
      <c r="AD75" s="417" t="s">
        <v>338</v>
      </c>
      <c r="AE75" s="451">
        <v>43342</v>
      </c>
      <c r="AF75" s="129" t="s">
        <v>339</v>
      </c>
      <c r="AG75" s="105" t="s">
        <v>340</v>
      </c>
      <c r="AH75" s="149" t="s">
        <v>341</v>
      </c>
    </row>
    <row r="76" spans="1:35" ht="39.75" customHeight="1" x14ac:dyDescent="0.25">
      <c r="A76" s="101"/>
      <c r="B76" s="363"/>
      <c r="C76" s="415"/>
      <c r="D76" s="113"/>
      <c r="E76" s="430"/>
      <c r="F76" s="153"/>
      <c r="G76" s="112"/>
      <c r="H76" s="113"/>
      <c r="I76" s="156"/>
      <c r="J76" s="176"/>
      <c r="K76" s="443"/>
      <c r="L76" s="26" t="s">
        <v>7</v>
      </c>
      <c r="M76" s="3" t="s">
        <v>12</v>
      </c>
      <c r="N76" s="2" t="str">
        <f>IF(M76="SÍ",5,"0")</f>
        <v>0</v>
      </c>
      <c r="O76" s="156"/>
      <c r="P76" s="170"/>
      <c r="Q76" s="170"/>
      <c r="R76" s="168"/>
      <c r="S76" s="170"/>
      <c r="T76" s="168"/>
      <c r="U76" s="172"/>
      <c r="V76" s="153"/>
      <c r="W76" s="173"/>
      <c r="X76" s="113"/>
      <c r="Y76" s="174"/>
      <c r="Z76" s="176"/>
      <c r="AA76" s="414"/>
      <c r="AB76" s="413"/>
      <c r="AC76" s="418"/>
      <c r="AD76" s="418"/>
      <c r="AE76" s="133"/>
      <c r="AF76" s="133"/>
      <c r="AG76" s="146"/>
      <c r="AH76" s="150"/>
    </row>
    <row r="77" spans="1:35" ht="39.75" customHeight="1" x14ac:dyDescent="0.25">
      <c r="A77" s="101"/>
      <c r="B77" s="363"/>
      <c r="C77" s="415"/>
      <c r="D77" s="113"/>
      <c r="E77" s="430"/>
      <c r="F77" s="153"/>
      <c r="G77" s="112"/>
      <c r="H77" s="113"/>
      <c r="I77" s="156"/>
      <c r="J77" s="165" t="str">
        <f>IF(AND($Z75&gt;=5,$Z75&lt;=10),"BAJA",IF(AND($Z75&gt;=15,$Z75&lt;=25),"MODERADA",IF(AND($Z75&gt;=30,$Z75&lt;=50),"ALTA",IF(AND($Z75&gt;=60,$Z75&lt;=100),"EXTREMA",""))))</f>
        <v>BAJA</v>
      </c>
      <c r="K77" s="443"/>
      <c r="L77" s="27" t="s">
        <v>3</v>
      </c>
      <c r="M77" s="3" t="s">
        <v>12</v>
      </c>
      <c r="N77" s="2" t="str">
        <f>IF(M77="SÍ",15,"0")</f>
        <v>0</v>
      </c>
      <c r="O77" s="156"/>
      <c r="P77" s="170"/>
      <c r="Q77" s="170"/>
      <c r="R77" s="168"/>
      <c r="S77" s="170"/>
      <c r="T77" s="168"/>
      <c r="U77" s="172"/>
      <c r="V77" s="153"/>
      <c r="W77" s="173"/>
      <c r="X77" s="113"/>
      <c r="Y77" s="174"/>
      <c r="Z77" s="165" t="str">
        <f>IF(AND($Z75&gt;=5,$Z75&lt;=10),"BAJA",IF(AND($Z75&gt;=15,$Z75&lt;=25),"MODERADA",IF(AND($Z75&gt;=30,$Z75&lt;=50),"ALTA",IF(AND($Z75&gt;=60,$Z75&lt;=100),"EXTREMA",""))))</f>
        <v>BAJA</v>
      </c>
      <c r="AA77" s="414"/>
      <c r="AB77" s="413"/>
      <c r="AC77" s="418"/>
      <c r="AD77" s="418"/>
      <c r="AE77" s="133"/>
      <c r="AF77" s="133"/>
      <c r="AG77" s="146"/>
      <c r="AH77" s="150"/>
    </row>
    <row r="78" spans="1:35" ht="39.75" customHeight="1" x14ac:dyDescent="0.25">
      <c r="A78" s="101"/>
      <c r="B78" s="363"/>
      <c r="C78" s="415"/>
      <c r="D78" s="113"/>
      <c r="E78" s="430"/>
      <c r="F78" s="153"/>
      <c r="G78" s="112"/>
      <c r="H78" s="113"/>
      <c r="I78" s="156"/>
      <c r="J78" s="165"/>
      <c r="K78" s="443"/>
      <c r="L78" s="27" t="s">
        <v>4</v>
      </c>
      <c r="M78" s="3" t="s">
        <v>11</v>
      </c>
      <c r="N78" s="2">
        <f>IF(M78="SÍ",10,"0")</f>
        <v>10</v>
      </c>
      <c r="O78" s="156"/>
      <c r="P78" s="170"/>
      <c r="Q78" s="170"/>
      <c r="R78" s="168"/>
      <c r="S78" s="170"/>
      <c r="T78" s="168"/>
      <c r="U78" s="172"/>
      <c r="V78" s="153"/>
      <c r="W78" s="173"/>
      <c r="X78" s="113"/>
      <c r="Y78" s="174"/>
      <c r="Z78" s="165"/>
      <c r="AA78" s="414"/>
      <c r="AB78" s="413"/>
      <c r="AC78" s="418"/>
      <c r="AD78" s="418"/>
      <c r="AE78" s="133"/>
      <c r="AF78" s="133"/>
      <c r="AG78" s="146"/>
      <c r="AH78" s="150"/>
    </row>
    <row r="79" spans="1:35" ht="39.75" customHeight="1" x14ac:dyDescent="0.25">
      <c r="A79" s="101"/>
      <c r="B79" s="363"/>
      <c r="C79" s="415"/>
      <c r="D79" s="113"/>
      <c r="E79" s="430"/>
      <c r="F79" s="153"/>
      <c r="G79" s="112"/>
      <c r="H79" s="113"/>
      <c r="I79" s="156"/>
      <c r="J79" s="165"/>
      <c r="K79" s="443"/>
      <c r="L79" s="26" t="s">
        <v>32</v>
      </c>
      <c r="M79" s="3" t="s">
        <v>11</v>
      </c>
      <c r="N79" s="2">
        <f>IF(M79="SÍ",15,"0")</f>
        <v>15</v>
      </c>
      <c r="O79" s="156"/>
      <c r="P79" s="170"/>
      <c r="Q79" s="170"/>
      <c r="R79" s="168"/>
      <c r="S79" s="170"/>
      <c r="T79" s="168"/>
      <c r="U79" s="172"/>
      <c r="V79" s="153"/>
      <c r="W79" s="173"/>
      <c r="X79" s="113"/>
      <c r="Y79" s="174"/>
      <c r="Z79" s="165"/>
      <c r="AA79" s="414"/>
      <c r="AB79" s="413"/>
      <c r="AC79" s="418"/>
      <c r="AD79" s="418"/>
      <c r="AE79" s="133"/>
      <c r="AF79" s="133"/>
      <c r="AG79" s="146"/>
      <c r="AH79" s="150"/>
    </row>
    <row r="80" spans="1:35" ht="39.75" customHeight="1" x14ac:dyDescent="0.25">
      <c r="A80" s="101"/>
      <c r="B80" s="363"/>
      <c r="C80" s="415"/>
      <c r="D80" s="113"/>
      <c r="E80" s="430"/>
      <c r="F80" s="153"/>
      <c r="G80" s="112"/>
      <c r="H80" s="113"/>
      <c r="I80" s="156"/>
      <c r="J80" s="165"/>
      <c r="K80" s="443"/>
      <c r="L80" s="26" t="s">
        <v>5</v>
      </c>
      <c r="M80" s="3" t="s">
        <v>11</v>
      </c>
      <c r="N80" s="2">
        <f>IF(M80="SÍ",10,"0")</f>
        <v>10</v>
      </c>
      <c r="O80" s="156"/>
      <c r="P80" s="170"/>
      <c r="Q80" s="170"/>
      <c r="R80" s="168"/>
      <c r="S80" s="170"/>
      <c r="T80" s="168"/>
      <c r="U80" s="172"/>
      <c r="V80" s="153"/>
      <c r="W80" s="173"/>
      <c r="X80" s="113"/>
      <c r="Y80" s="174"/>
      <c r="Z80" s="165"/>
      <c r="AA80" s="414"/>
      <c r="AB80" s="413"/>
      <c r="AC80" s="418"/>
      <c r="AD80" s="418"/>
      <c r="AE80" s="133"/>
      <c r="AF80" s="133"/>
      <c r="AG80" s="146"/>
      <c r="AH80" s="150"/>
    </row>
    <row r="81" spans="1:34" ht="39.75" customHeight="1" x14ac:dyDescent="0.25">
      <c r="A81" s="101"/>
      <c r="B81" s="363"/>
      <c r="C81" s="415"/>
      <c r="D81" s="113"/>
      <c r="E81" s="430"/>
      <c r="F81" s="154"/>
      <c r="G81" s="128"/>
      <c r="H81" s="155"/>
      <c r="I81" s="156"/>
      <c r="J81" s="166"/>
      <c r="K81" s="443"/>
      <c r="L81" s="28" t="s">
        <v>31</v>
      </c>
      <c r="M81" s="4" t="s">
        <v>12</v>
      </c>
      <c r="N81" s="2" t="str">
        <f>IF(M81="SÍ",30,"0")</f>
        <v>0</v>
      </c>
      <c r="O81" s="156"/>
      <c r="P81" s="170"/>
      <c r="Q81" s="170"/>
      <c r="R81" s="168"/>
      <c r="S81" s="170"/>
      <c r="T81" s="168"/>
      <c r="U81" s="172"/>
      <c r="V81" s="154"/>
      <c r="W81" s="173"/>
      <c r="X81" s="155"/>
      <c r="Y81" s="174"/>
      <c r="Z81" s="165"/>
      <c r="AA81" s="414"/>
      <c r="AB81" s="413"/>
      <c r="AC81" s="419"/>
      <c r="AD81" s="419"/>
      <c r="AE81" s="134"/>
      <c r="AF81" s="134"/>
      <c r="AG81" s="146"/>
      <c r="AH81" s="150"/>
    </row>
    <row r="82" spans="1:34" ht="39.75" customHeight="1" x14ac:dyDescent="0.25">
      <c r="A82" s="101"/>
      <c r="B82" s="363"/>
      <c r="C82" s="414" t="s">
        <v>202</v>
      </c>
      <c r="D82" s="414" t="s">
        <v>203</v>
      </c>
      <c r="E82" s="438" t="s">
        <v>334</v>
      </c>
      <c r="F82" s="111" t="s">
        <v>13</v>
      </c>
      <c r="G82" s="112" t="str">
        <f>IF(F82="(1) RARA VEZ","1", IF(F82="(2) IMPROBABLE","2",IF(F82="(3) POSIBLE","3",IF(F82="(4) PROBABLE","4",IF(F82="(5) CASI SEGURO","5","")))))</f>
        <v>1</v>
      </c>
      <c r="H82" s="113" t="s">
        <v>20</v>
      </c>
      <c r="I82" s="114" t="str">
        <f>IF(H82="(5) MODERADO","5", IF(H82="(10) MAYOR","10",IF(H82="(20) CATASTROFICO","20","")))</f>
        <v>10</v>
      </c>
      <c r="J82" s="115">
        <f>G82*I82</f>
        <v>10</v>
      </c>
      <c r="K82" s="113" t="s">
        <v>336</v>
      </c>
      <c r="L82" s="25" t="s">
        <v>6</v>
      </c>
      <c r="M82" s="3" t="s">
        <v>11</v>
      </c>
      <c r="N82" s="77">
        <f>IF(M82="SÍ",15,"0")</f>
        <v>15</v>
      </c>
      <c r="O82" s="179">
        <f>SUM(N82:N88)</f>
        <v>85</v>
      </c>
      <c r="P82" s="169">
        <f>IF(AND($O82&gt;=0,$O82&lt;=50),0,IF(AND($O82&gt;50,$O82&lt;=75),1,IF(AND($O82&gt;75,$O82&lt;=100),2,"")))</f>
        <v>2</v>
      </c>
      <c r="Q82" s="169">
        <f>$G82-$P82</f>
        <v>-1</v>
      </c>
      <c r="R82" s="167">
        <f>IF($Q82&lt;=0,1,$Q82)</f>
        <v>1</v>
      </c>
      <c r="S82" s="169">
        <f>$I82-$P82</f>
        <v>8</v>
      </c>
      <c r="T82" s="167">
        <f>IF($S82=19,10,IF($S82=18,5,IF($S82=9,5,IF($S82=8,5,I82))))</f>
        <v>5</v>
      </c>
      <c r="U82" s="171" t="s">
        <v>9</v>
      </c>
      <c r="V82" s="214" t="str">
        <f>IF(AND($U82="PROBABILIDAD",$R82=1),$XET$6,IF(AND($U82="PROBABILIDAD",$R82=2),$XET$5,IF(AND($U82="PROBABILIDAD",$R82=3),$XET$4,IF(AND($U82="PROBABILIDAD",$R82=4),$XET$3,IF(AND($U82="PROBABILIDAD",$R82=5),$XET$2,$F82)))))</f>
        <v>(1) RARA VEZ</v>
      </c>
      <c r="W82" s="217" t="str">
        <f>IF($U82="PROBABILIDAD",$R82,$G82)</f>
        <v>1</v>
      </c>
      <c r="X82" s="220" t="str">
        <f>IF(AND($U82="IMPACTO",$S82=18),$XET$9,IF(AND($U82="IMPACTO",$S82=19),$XEU$9,IF(AND($U82="IMPACTO",$S82=20),$XEV$9,IF(AND($U82="IMPACTO",$S82&lt;10),$XET$9,$H82))))</f>
        <v>(5) MODERADO</v>
      </c>
      <c r="Y82" s="174">
        <f>IF($U82="IMPACTO",$T82,$I82)</f>
        <v>5</v>
      </c>
      <c r="Z82" s="211">
        <f>+W82*Y82</f>
        <v>5</v>
      </c>
      <c r="AA82" s="453" t="s">
        <v>342</v>
      </c>
      <c r="AB82" s="445">
        <v>2018</v>
      </c>
      <c r="AC82" s="417" t="s">
        <v>343</v>
      </c>
      <c r="AD82" s="417" t="s">
        <v>204</v>
      </c>
      <c r="AE82" s="448"/>
      <c r="AF82" s="129" t="s">
        <v>344</v>
      </c>
      <c r="AG82" s="105" t="s">
        <v>345</v>
      </c>
      <c r="AH82" s="149" t="s">
        <v>346</v>
      </c>
    </row>
    <row r="83" spans="1:34" ht="39.75" customHeight="1" x14ac:dyDescent="0.25">
      <c r="A83" s="101"/>
      <c r="B83" s="363"/>
      <c r="C83" s="415"/>
      <c r="D83" s="414"/>
      <c r="E83" s="439"/>
      <c r="F83" s="111"/>
      <c r="G83" s="112"/>
      <c r="H83" s="113"/>
      <c r="I83" s="114"/>
      <c r="J83" s="115"/>
      <c r="K83" s="113"/>
      <c r="L83" s="26" t="s">
        <v>7</v>
      </c>
      <c r="M83" s="3" t="s">
        <v>11</v>
      </c>
      <c r="N83" s="2">
        <f>IF(M83="SÍ",5,"0")</f>
        <v>5</v>
      </c>
      <c r="O83" s="156"/>
      <c r="P83" s="170"/>
      <c r="Q83" s="170"/>
      <c r="R83" s="168"/>
      <c r="S83" s="170"/>
      <c r="T83" s="168"/>
      <c r="U83" s="172"/>
      <c r="V83" s="215"/>
      <c r="W83" s="218"/>
      <c r="X83" s="221"/>
      <c r="Y83" s="174"/>
      <c r="Z83" s="212"/>
      <c r="AA83" s="453"/>
      <c r="AB83" s="446"/>
      <c r="AC83" s="418"/>
      <c r="AD83" s="418"/>
      <c r="AE83" s="449"/>
      <c r="AF83" s="133"/>
      <c r="AG83" s="146"/>
      <c r="AH83" s="150"/>
    </row>
    <row r="84" spans="1:34" ht="39.75" customHeight="1" x14ac:dyDescent="0.25">
      <c r="A84" s="101"/>
      <c r="B84" s="363"/>
      <c r="C84" s="415"/>
      <c r="D84" s="414"/>
      <c r="E84" s="439"/>
      <c r="F84" s="111"/>
      <c r="G84" s="112"/>
      <c r="H84" s="113"/>
      <c r="I84" s="114"/>
      <c r="J84" s="163" t="str">
        <f>IF(AND(J82&gt;=5,J82&lt;=10),"BAJA",IF(AND(J82&gt;=15,J82&lt;=25),"MODERADA",IF(AND(J82&gt;=30,J82&lt;=50),"ALTA",IF(AND(J82&gt;=60,J82&lt;=100),"EXTREMA",""))))</f>
        <v>BAJA</v>
      </c>
      <c r="K84" s="113"/>
      <c r="L84" s="27" t="s">
        <v>3</v>
      </c>
      <c r="M84" s="3" t="s">
        <v>12</v>
      </c>
      <c r="N84" s="2" t="str">
        <f>IF(M84="SÍ",15,"0")</f>
        <v>0</v>
      </c>
      <c r="O84" s="156"/>
      <c r="P84" s="170"/>
      <c r="Q84" s="170"/>
      <c r="R84" s="168"/>
      <c r="S84" s="170"/>
      <c r="T84" s="168"/>
      <c r="U84" s="172"/>
      <c r="V84" s="215"/>
      <c r="W84" s="218"/>
      <c r="X84" s="221"/>
      <c r="Y84" s="174"/>
      <c r="Z84" s="209" t="str">
        <f>IF(AND($Z82&gt;=5,$Z82&lt;=10),"BAJA",IF(AND($Z82&gt;=15,$Z82&lt;=25),"MODERADA",IF(AND($Z82&gt;=30,$Z82&lt;=50),"ALTA",IF(AND($Z82&gt;=60,$Z82&lt;=100),"EXTREMA",""))))</f>
        <v>BAJA</v>
      </c>
      <c r="AA84" s="453"/>
      <c r="AB84" s="446"/>
      <c r="AC84" s="418"/>
      <c r="AD84" s="418"/>
      <c r="AE84" s="449"/>
      <c r="AF84" s="133"/>
      <c r="AG84" s="146"/>
      <c r="AH84" s="150"/>
    </row>
    <row r="85" spans="1:34" ht="39.75" customHeight="1" x14ac:dyDescent="0.25">
      <c r="A85" s="101"/>
      <c r="B85" s="363"/>
      <c r="C85" s="415"/>
      <c r="D85" s="414"/>
      <c r="E85" s="439"/>
      <c r="F85" s="111"/>
      <c r="G85" s="112"/>
      <c r="H85" s="113"/>
      <c r="I85" s="114"/>
      <c r="J85" s="163"/>
      <c r="K85" s="113"/>
      <c r="L85" s="27" t="s">
        <v>4</v>
      </c>
      <c r="M85" s="3" t="s">
        <v>11</v>
      </c>
      <c r="N85" s="2">
        <f>IF(M85="SÍ",10,"0")</f>
        <v>10</v>
      </c>
      <c r="O85" s="156"/>
      <c r="P85" s="170"/>
      <c r="Q85" s="170"/>
      <c r="R85" s="168"/>
      <c r="S85" s="170"/>
      <c r="T85" s="168"/>
      <c r="U85" s="172"/>
      <c r="V85" s="215"/>
      <c r="W85" s="218"/>
      <c r="X85" s="221"/>
      <c r="Y85" s="174"/>
      <c r="Z85" s="209"/>
      <c r="AA85" s="453"/>
      <c r="AB85" s="446"/>
      <c r="AC85" s="418"/>
      <c r="AD85" s="418"/>
      <c r="AE85" s="449"/>
      <c r="AF85" s="133"/>
      <c r="AG85" s="146"/>
      <c r="AH85" s="150"/>
    </row>
    <row r="86" spans="1:34" ht="39.75" customHeight="1" x14ac:dyDescent="0.25">
      <c r="A86" s="101"/>
      <c r="B86" s="363"/>
      <c r="C86" s="415"/>
      <c r="D86" s="414"/>
      <c r="E86" s="439"/>
      <c r="F86" s="111"/>
      <c r="G86" s="112"/>
      <c r="H86" s="113"/>
      <c r="I86" s="114"/>
      <c r="J86" s="163"/>
      <c r="K86" s="113"/>
      <c r="L86" s="26" t="s">
        <v>32</v>
      </c>
      <c r="M86" s="3" t="s">
        <v>11</v>
      </c>
      <c r="N86" s="2">
        <f>IF(M86="SÍ",15,"0")</f>
        <v>15</v>
      </c>
      <c r="O86" s="156"/>
      <c r="P86" s="170"/>
      <c r="Q86" s="170"/>
      <c r="R86" s="168"/>
      <c r="S86" s="170"/>
      <c r="T86" s="168"/>
      <c r="U86" s="172"/>
      <c r="V86" s="215"/>
      <c r="W86" s="218"/>
      <c r="X86" s="221"/>
      <c r="Y86" s="174"/>
      <c r="Z86" s="209"/>
      <c r="AA86" s="453"/>
      <c r="AB86" s="446"/>
      <c r="AC86" s="418"/>
      <c r="AD86" s="418"/>
      <c r="AE86" s="449"/>
      <c r="AF86" s="133"/>
      <c r="AG86" s="146"/>
      <c r="AH86" s="150"/>
    </row>
    <row r="87" spans="1:34" ht="39.75" customHeight="1" x14ac:dyDescent="0.25">
      <c r="A87" s="101"/>
      <c r="B87" s="363"/>
      <c r="C87" s="415"/>
      <c r="D87" s="414"/>
      <c r="E87" s="439"/>
      <c r="F87" s="111"/>
      <c r="G87" s="112"/>
      <c r="H87" s="113"/>
      <c r="I87" s="114"/>
      <c r="J87" s="163"/>
      <c r="K87" s="113"/>
      <c r="L87" s="26" t="s">
        <v>5</v>
      </c>
      <c r="M87" s="3" t="s">
        <v>11</v>
      </c>
      <c r="N87" s="2">
        <f>IF(M87="SÍ",10,"0")</f>
        <v>10</v>
      </c>
      <c r="O87" s="156"/>
      <c r="P87" s="170"/>
      <c r="Q87" s="170"/>
      <c r="R87" s="168"/>
      <c r="S87" s="170"/>
      <c r="T87" s="168"/>
      <c r="U87" s="172"/>
      <c r="V87" s="215"/>
      <c r="W87" s="218"/>
      <c r="X87" s="221"/>
      <c r="Y87" s="174"/>
      <c r="Z87" s="209"/>
      <c r="AA87" s="453"/>
      <c r="AB87" s="446"/>
      <c r="AC87" s="418"/>
      <c r="AD87" s="418"/>
      <c r="AE87" s="449"/>
      <c r="AF87" s="133"/>
      <c r="AG87" s="146"/>
      <c r="AH87" s="150"/>
    </row>
    <row r="88" spans="1:34" ht="39.75" customHeight="1" thickBot="1" x14ac:dyDescent="0.3">
      <c r="A88" s="101"/>
      <c r="B88" s="363"/>
      <c r="C88" s="436"/>
      <c r="D88" s="437"/>
      <c r="E88" s="440"/>
      <c r="F88" s="452"/>
      <c r="G88" s="128"/>
      <c r="H88" s="155"/>
      <c r="I88" s="114"/>
      <c r="J88" s="163"/>
      <c r="K88" s="113"/>
      <c r="L88" s="28" t="s">
        <v>31</v>
      </c>
      <c r="M88" s="3" t="s">
        <v>11</v>
      </c>
      <c r="N88" s="2">
        <f>IF(M88="SÍ",30,"0")</f>
        <v>30</v>
      </c>
      <c r="O88" s="156"/>
      <c r="P88" s="170"/>
      <c r="Q88" s="170"/>
      <c r="R88" s="168"/>
      <c r="S88" s="170"/>
      <c r="T88" s="168"/>
      <c r="U88" s="172"/>
      <c r="V88" s="216"/>
      <c r="W88" s="219"/>
      <c r="X88" s="222"/>
      <c r="Y88" s="174"/>
      <c r="Z88" s="209"/>
      <c r="AA88" s="453"/>
      <c r="AB88" s="447"/>
      <c r="AC88" s="419"/>
      <c r="AD88" s="419"/>
      <c r="AE88" s="450"/>
      <c r="AF88" s="134"/>
      <c r="AG88" s="198"/>
      <c r="AH88" s="411"/>
    </row>
    <row r="89" spans="1:34" ht="39.75" customHeight="1" x14ac:dyDescent="0.25">
      <c r="A89" s="101"/>
      <c r="B89" s="476" t="s">
        <v>219</v>
      </c>
      <c r="C89" s="98" t="s">
        <v>206</v>
      </c>
      <c r="D89" s="98" t="s">
        <v>207</v>
      </c>
      <c r="E89" s="135" t="s">
        <v>208</v>
      </c>
      <c r="F89" s="111" t="s">
        <v>17</v>
      </c>
      <c r="G89" s="112" t="str">
        <f>IF(F89="(1) RARA VEZ","1", IF(F89="(2) IMPROBABLE","2",IF(F89="(3) POSIBLE","3",IF(F89="(4) PROBABLE","4",IF(F89="(5) CASI SEGURO","5","")))))</f>
        <v>5</v>
      </c>
      <c r="H89" s="113" t="s">
        <v>20</v>
      </c>
      <c r="I89" s="156" t="str">
        <f>IF(H89="(5) MODERADO","5", IF(H89="(10) MAYOR","10",IF(H89="(20) CATASTROFICO","20","")))</f>
        <v>10</v>
      </c>
      <c r="J89" s="115">
        <f>+G89*I89</f>
        <v>50</v>
      </c>
      <c r="K89" s="473" t="s">
        <v>209</v>
      </c>
      <c r="L89" s="25" t="s">
        <v>6</v>
      </c>
      <c r="M89" s="3" t="s">
        <v>11</v>
      </c>
      <c r="N89" s="77">
        <f>IF(M89="SÍ",15,"0")</f>
        <v>15</v>
      </c>
      <c r="O89" s="179">
        <f>SUM(N89:N95)</f>
        <v>70</v>
      </c>
      <c r="P89" s="169">
        <f>IF(AND($O89&gt;=0,$O89&lt;=50),0,IF(AND($O89&gt;50,$O89&lt;=75),1,IF(AND($O89&gt;75,$O89&lt;=100),2,"")))</f>
        <v>1</v>
      </c>
      <c r="Q89" s="169">
        <f>$G89-$P89</f>
        <v>4</v>
      </c>
      <c r="R89" s="167">
        <f>IF($Q89&lt;=0,1,$Q89)</f>
        <v>4</v>
      </c>
      <c r="S89" s="169">
        <f>$I89-$P89</f>
        <v>9</v>
      </c>
      <c r="T89" s="167">
        <f>IF($S89=19,10,IF($S89=18,5,IF($S89=9,5,IF($S89=8,5,I89))))</f>
        <v>5</v>
      </c>
      <c r="U89" s="171" t="s">
        <v>8</v>
      </c>
      <c r="V89" s="153" t="s">
        <v>17</v>
      </c>
      <c r="W89" s="173">
        <f>IF($U89="PROBABILIDAD",$R89,$G89)</f>
        <v>4</v>
      </c>
      <c r="X89" s="113" t="s">
        <v>20</v>
      </c>
      <c r="Y89" s="174" t="str">
        <f>IF($U89="IMPACTO",$T89,$I89)</f>
        <v>10</v>
      </c>
      <c r="Z89" s="115">
        <f>+W89*Y89</f>
        <v>40</v>
      </c>
      <c r="AA89" s="105" t="s">
        <v>210</v>
      </c>
      <c r="AB89" s="197">
        <v>2018</v>
      </c>
      <c r="AC89" s="467" t="s">
        <v>212</v>
      </c>
      <c r="AD89" s="105" t="s">
        <v>211</v>
      </c>
      <c r="AE89" s="456" t="s">
        <v>353</v>
      </c>
      <c r="AF89" s="105" t="s">
        <v>357</v>
      </c>
      <c r="AG89" s="105" t="s">
        <v>358</v>
      </c>
      <c r="AH89" s="470" t="s">
        <v>359</v>
      </c>
    </row>
    <row r="90" spans="1:34" ht="39.75" customHeight="1" x14ac:dyDescent="0.25">
      <c r="A90" s="101"/>
      <c r="B90" s="476"/>
      <c r="C90" s="112"/>
      <c r="D90" s="98"/>
      <c r="E90" s="479"/>
      <c r="F90" s="111"/>
      <c r="G90" s="112"/>
      <c r="H90" s="113"/>
      <c r="I90" s="156"/>
      <c r="J90" s="115"/>
      <c r="K90" s="474"/>
      <c r="L90" s="26" t="s">
        <v>7</v>
      </c>
      <c r="M90" s="3" t="s">
        <v>11</v>
      </c>
      <c r="N90" s="2">
        <f>IF(M90="SÍ",5,"0")</f>
        <v>5</v>
      </c>
      <c r="O90" s="156"/>
      <c r="P90" s="170"/>
      <c r="Q90" s="170"/>
      <c r="R90" s="168"/>
      <c r="S90" s="170"/>
      <c r="T90" s="168"/>
      <c r="U90" s="172"/>
      <c r="V90" s="153"/>
      <c r="W90" s="173"/>
      <c r="X90" s="113"/>
      <c r="Y90" s="174"/>
      <c r="Z90" s="115"/>
      <c r="AA90" s="146"/>
      <c r="AB90" s="146"/>
      <c r="AC90" s="468"/>
      <c r="AD90" s="146"/>
      <c r="AE90" s="457"/>
      <c r="AF90" s="106"/>
      <c r="AG90" s="106"/>
      <c r="AH90" s="471"/>
    </row>
    <row r="91" spans="1:34" ht="39.75" customHeight="1" x14ac:dyDescent="0.25">
      <c r="A91" s="101"/>
      <c r="B91" s="476"/>
      <c r="C91" s="112"/>
      <c r="D91" s="98"/>
      <c r="E91" s="479"/>
      <c r="F91" s="111"/>
      <c r="G91" s="112"/>
      <c r="H91" s="113"/>
      <c r="I91" s="156"/>
      <c r="J91" s="163" t="str">
        <f>IF(AND(J89&gt;=5,J89&lt;=10),"BAJA",IF(AND(J89&gt;=15,J89&lt;=25),"MODERADA",IF(AND(J89&gt;=30,J89&lt;=50),"ALTA",IF(AND(J89&gt;=60,J89&lt;=100),"EXTREMA",""))))</f>
        <v>ALTA</v>
      </c>
      <c r="K91" s="474"/>
      <c r="L91" s="27" t="s">
        <v>3</v>
      </c>
      <c r="M91" s="3" t="s">
        <v>12</v>
      </c>
      <c r="N91" s="2" t="str">
        <f>IF(M91="SÍ",15,"0")</f>
        <v>0</v>
      </c>
      <c r="O91" s="156"/>
      <c r="P91" s="170"/>
      <c r="Q91" s="170"/>
      <c r="R91" s="168"/>
      <c r="S91" s="170"/>
      <c r="T91" s="168"/>
      <c r="U91" s="172"/>
      <c r="V91" s="153"/>
      <c r="W91" s="173"/>
      <c r="X91" s="113"/>
      <c r="Y91" s="174"/>
      <c r="Z91" s="163" t="str">
        <f>IF(AND(Z89&gt;=5,Z89&lt;=10),"BAJA",IF(AND(Z89&gt;=15,Z89&lt;=25),"MODERADA",IF(AND(Z89&gt;=30,Z89&lt;=50),"ALTA",IF(AND(Z89&gt;=60,Z89&lt;=100),"EXTREMA",""))))</f>
        <v>ALTA</v>
      </c>
      <c r="AA91" s="146"/>
      <c r="AB91" s="146"/>
      <c r="AC91" s="468"/>
      <c r="AD91" s="146"/>
      <c r="AE91" s="457"/>
      <c r="AF91" s="106"/>
      <c r="AG91" s="106"/>
      <c r="AH91" s="471"/>
    </row>
    <row r="92" spans="1:34" ht="39.75" customHeight="1" x14ac:dyDescent="0.25">
      <c r="A92" s="101"/>
      <c r="B92" s="476"/>
      <c r="C92" s="112"/>
      <c r="D92" s="98"/>
      <c r="E92" s="479"/>
      <c r="F92" s="111"/>
      <c r="G92" s="112"/>
      <c r="H92" s="113"/>
      <c r="I92" s="156"/>
      <c r="J92" s="163"/>
      <c r="K92" s="474"/>
      <c r="L92" s="27" t="s">
        <v>4</v>
      </c>
      <c r="M92" s="3" t="s">
        <v>11</v>
      </c>
      <c r="N92" s="2">
        <f>IF(M92="SÍ",10,"0")</f>
        <v>10</v>
      </c>
      <c r="O92" s="156"/>
      <c r="P92" s="170"/>
      <c r="Q92" s="170"/>
      <c r="R92" s="168"/>
      <c r="S92" s="170"/>
      <c r="T92" s="168"/>
      <c r="U92" s="172"/>
      <c r="V92" s="153"/>
      <c r="W92" s="173"/>
      <c r="X92" s="113"/>
      <c r="Y92" s="174"/>
      <c r="Z92" s="163"/>
      <c r="AA92" s="146"/>
      <c r="AB92" s="146"/>
      <c r="AC92" s="468"/>
      <c r="AD92" s="146"/>
      <c r="AE92" s="457"/>
      <c r="AF92" s="106"/>
      <c r="AG92" s="106"/>
      <c r="AH92" s="471"/>
    </row>
    <row r="93" spans="1:34" ht="39.75" customHeight="1" x14ac:dyDescent="0.25">
      <c r="A93" s="101"/>
      <c r="B93" s="476"/>
      <c r="C93" s="112"/>
      <c r="D93" s="98"/>
      <c r="E93" s="479"/>
      <c r="F93" s="111"/>
      <c r="G93" s="112"/>
      <c r="H93" s="113"/>
      <c r="I93" s="156"/>
      <c r="J93" s="163"/>
      <c r="K93" s="474"/>
      <c r="L93" s="26" t="s">
        <v>32</v>
      </c>
      <c r="M93" s="76" t="s">
        <v>12</v>
      </c>
      <c r="N93" s="2" t="str">
        <f>IF(M93="SÍ",15,"0")</f>
        <v>0</v>
      </c>
      <c r="O93" s="156"/>
      <c r="P93" s="170"/>
      <c r="Q93" s="170"/>
      <c r="R93" s="168"/>
      <c r="S93" s="170"/>
      <c r="T93" s="168"/>
      <c r="U93" s="172"/>
      <c r="V93" s="153"/>
      <c r="W93" s="173"/>
      <c r="X93" s="113"/>
      <c r="Y93" s="174"/>
      <c r="Z93" s="163"/>
      <c r="AA93" s="146"/>
      <c r="AB93" s="146"/>
      <c r="AC93" s="468"/>
      <c r="AD93" s="146"/>
      <c r="AE93" s="457"/>
      <c r="AF93" s="106"/>
      <c r="AG93" s="106"/>
      <c r="AH93" s="471"/>
    </row>
    <row r="94" spans="1:34" ht="39.75" customHeight="1" x14ac:dyDescent="0.25">
      <c r="A94" s="101"/>
      <c r="B94" s="476"/>
      <c r="C94" s="112"/>
      <c r="D94" s="98"/>
      <c r="E94" s="479"/>
      <c r="F94" s="111"/>
      <c r="G94" s="112"/>
      <c r="H94" s="113"/>
      <c r="I94" s="156"/>
      <c r="J94" s="163"/>
      <c r="K94" s="474"/>
      <c r="L94" s="26" t="s">
        <v>5</v>
      </c>
      <c r="M94" s="3" t="s">
        <v>11</v>
      </c>
      <c r="N94" s="2">
        <f>IF(M94="SÍ",10,"0")</f>
        <v>10</v>
      </c>
      <c r="O94" s="156"/>
      <c r="P94" s="170"/>
      <c r="Q94" s="170"/>
      <c r="R94" s="168"/>
      <c r="S94" s="170"/>
      <c r="T94" s="168"/>
      <c r="U94" s="172"/>
      <c r="V94" s="153"/>
      <c r="W94" s="173"/>
      <c r="X94" s="113"/>
      <c r="Y94" s="174"/>
      <c r="Z94" s="163"/>
      <c r="AA94" s="146"/>
      <c r="AB94" s="146"/>
      <c r="AC94" s="468"/>
      <c r="AD94" s="146"/>
      <c r="AE94" s="457"/>
      <c r="AF94" s="106"/>
      <c r="AG94" s="106"/>
      <c r="AH94" s="471"/>
    </row>
    <row r="95" spans="1:34" ht="39.75" customHeight="1" x14ac:dyDescent="0.25">
      <c r="A95" s="101"/>
      <c r="B95" s="476"/>
      <c r="C95" s="128"/>
      <c r="D95" s="129"/>
      <c r="E95" s="480"/>
      <c r="F95" s="111"/>
      <c r="G95" s="112"/>
      <c r="H95" s="113"/>
      <c r="I95" s="156"/>
      <c r="J95" s="164"/>
      <c r="K95" s="474"/>
      <c r="L95" s="28" t="s">
        <v>31</v>
      </c>
      <c r="M95" s="4" t="s">
        <v>11</v>
      </c>
      <c r="N95" s="2">
        <f>IF(M95="SÍ",30,"0")</f>
        <v>30</v>
      </c>
      <c r="O95" s="156"/>
      <c r="P95" s="170"/>
      <c r="Q95" s="170"/>
      <c r="R95" s="168"/>
      <c r="S95" s="170"/>
      <c r="T95" s="168"/>
      <c r="U95" s="172"/>
      <c r="V95" s="154"/>
      <c r="W95" s="173"/>
      <c r="X95" s="155"/>
      <c r="Y95" s="174"/>
      <c r="Z95" s="164"/>
      <c r="AA95" s="146"/>
      <c r="AB95" s="146"/>
      <c r="AC95" s="468"/>
      <c r="AD95" s="146"/>
      <c r="AE95" s="469"/>
      <c r="AF95" s="106"/>
      <c r="AG95" s="106"/>
      <c r="AH95" s="472"/>
    </row>
    <row r="96" spans="1:34" ht="39.75" customHeight="1" x14ac:dyDescent="0.25">
      <c r="A96" s="101"/>
      <c r="B96" s="476"/>
      <c r="C96" s="98" t="s">
        <v>216</v>
      </c>
      <c r="D96" s="98" t="s">
        <v>217</v>
      </c>
      <c r="E96" s="135" t="s">
        <v>218</v>
      </c>
      <c r="F96" s="111" t="s">
        <v>16</v>
      </c>
      <c r="G96" s="112" t="str">
        <f>IF(F96="(1) RARA VEZ","1", IF(F96="(2) IMPROBABLE","2",IF(F96="(3) POSIBLE","3",IF(F96="(4) PROBABLE","4",IF(F96="(5) CASI SEGURO","5","")))))</f>
        <v>4</v>
      </c>
      <c r="H96" s="113" t="s">
        <v>18</v>
      </c>
      <c r="I96" s="156" t="str">
        <f>IF(H96="(5) MODERADO","5", IF(H96="(10) MAYOR","10",IF(H96="(20) CATASTROFICO","20","")))</f>
        <v>5</v>
      </c>
      <c r="J96" s="211">
        <f>+G96*I96</f>
        <v>20</v>
      </c>
      <c r="K96" s="465" t="s">
        <v>213</v>
      </c>
      <c r="L96" s="83" t="s">
        <v>6</v>
      </c>
      <c r="M96" s="84" t="s">
        <v>11</v>
      </c>
      <c r="N96" s="87">
        <f>IF(M96="SÍ",15,"0")</f>
        <v>15</v>
      </c>
      <c r="O96" s="125">
        <f>SUM(N96:N102)</f>
        <v>85</v>
      </c>
      <c r="P96" s="126">
        <f>IF(AND($O96&gt;=0,$O96&lt;=50),0,IF(AND($O96&gt;50,$O96&lt;=75),1,IF(AND($O96&gt;75,$O96&lt;=100),2,"")))</f>
        <v>2</v>
      </c>
      <c r="Q96" s="126">
        <f>$G96-$P96</f>
        <v>2</v>
      </c>
      <c r="R96" s="127">
        <f>IF($Q96&lt;=0,1,$Q96)</f>
        <v>2</v>
      </c>
      <c r="S96" s="126">
        <f>$I96-$P96</f>
        <v>3</v>
      </c>
      <c r="T96" s="127" t="str">
        <f>IF($S96=19,10,IF($S96=18,5,IF($S96=9,5,IF($S96=8,5,I96))))</f>
        <v>5</v>
      </c>
      <c r="U96" s="118" t="s">
        <v>8</v>
      </c>
      <c r="V96" s="111" t="s">
        <v>16</v>
      </c>
      <c r="W96" s="112" t="str">
        <f>IF(V96="(1) RARA VEZ","1", IF(V96="(2) IMPROBABLE","2",IF(V96="(3) POSIBLE","3",IF(V96="(4) PROBABLE","4",IF(V96="(5) CASI SEGURO","5","")))))</f>
        <v>4</v>
      </c>
      <c r="X96" s="113" t="s">
        <v>18</v>
      </c>
      <c r="Y96" s="114" t="str">
        <f>IF(X96="(5) MODERADO","5", IF(X96="(10) MAYOR","10",IF(X96="(20) CATASTROFICO","20","")))</f>
        <v>5</v>
      </c>
      <c r="Z96" s="115">
        <f>+W96*Y96</f>
        <v>20</v>
      </c>
      <c r="AA96" s="477" t="s">
        <v>214</v>
      </c>
      <c r="AB96" s="197">
        <v>2018</v>
      </c>
      <c r="AC96" s="454" t="s">
        <v>215</v>
      </c>
      <c r="AD96" s="105" t="s">
        <v>211</v>
      </c>
      <c r="AE96" s="456" t="s">
        <v>353</v>
      </c>
      <c r="AF96" s="458" t="s">
        <v>354</v>
      </c>
      <c r="AG96" s="129" t="s">
        <v>355</v>
      </c>
      <c r="AH96" s="460" t="s">
        <v>356</v>
      </c>
    </row>
    <row r="97" spans="1:34" ht="39.75" customHeight="1" x14ac:dyDescent="0.25">
      <c r="A97" s="101"/>
      <c r="B97" s="476"/>
      <c r="C97" s="112"/>
      <c r="D97" s="98"/>
      <c r="E97" s="136"/>
      <c r="F97" s="111"/>
      <c r="G97" s="112"/>
      <c r="H97" s="113"/>
      <c r="I97" s="156"/>
      <c r="J97" s="212"/>
      <c r="K97" s="466"/>
      <c r="L97" s="83" t="s">
        <v>7</v>
      </c>
      <c r="M97" s="84" t="s">
        <v>11</v>
      </c>
      <c r="N97" s="87">
        <f>IF(M97="SÍ",5,"0")</f>
        <v>5</v>
      </c>
      <c r="O97" s="114"/>
      <c r="P97" s="126"/>
      <c r="Q97" s="126"/>
      <c r="R97" s="127"/>
      <c r="S97" s="126"/>
      <c r="T97" s="127"/>
      <c r="U97" s="118"/>
      <c r="V97" s="111"/>
      <c r="W97" s="112"/>
      <c r="X97" s="113"/>
      <c r="Y97" s="114"/>
      <c r="Z97" s="115"/>
      <c r="AA97" s="478"/>
      <c r="AB97" s="146"/>
      <c r="AC97" s="455"/>
      <c r="AD97" s="146"/>
      <c r="AE97" s="457"/>
      <c r="AF97" s="459"/>
      <c r="AG97" s="133"/>
      <c r="AH97" s="461"/>
    </row>
    <row r="98" spans="1:34" ht="39.75" customHeight="1" x14ac:dyDescent="0.25">
      <c r="A98" s="101"/>
      <c r="B98" s="476"/>
      <c r="C98" s="112"/>
      <c r="D98" s="98"/>
      <c r="E98" s="136"/>
      <c r="F98" s="111"/>
      <c r="G98" s="112"/>
      <c r="H98" s="113"/>
      <c r="I98" s="156"/>
      <c r="J98" s="462" t="str">
        <f>IF(AND($Z96&gt;=5,$Z96&lt;=10),"BAJA",IF(AND($Z96&gt;=15,$Z96&lt;=25),"MODERADA",IF(AND($Z96&gt;=30,$Z96&lt;=50),"ALTA",IF(AND($Z96&gt;=60,$Z96&lt;=100),"EXTREMA",""))))</f>
        <v>MODERADA</v>
      </c>
      <c r="K98" s="466"/>
      <c r="L98" s="86" t="s">
        <v>3</v>
      </c>
      <c r="M98" s="84" t="s">
        <v>12</v>
      </c>
      <c r="N98" s="87" t="str">
        <f>IF(M98="SÍ",15,"0")</f>
        <v>0</v>
      </c>
      <c r="O98" s="114"/>
      <c r="P98" s="126"/>
      <c r="Q98" s="126"/>
      <c r="R98" s="127"/>
      <c r="S98" s="126"/>
      <c r="T98" s="127"/>
      <c r="U98" s="118"/>
      <c r="V98" s="111"/>
      <c r="W98" s="112"/>
      <c r="X98" s="113"/>
      <c r="Y98" s="114"/>
      <c r="Z98" s="110" t="str">
        <f>IF(AND($Z96&gt;=5,$Z96&lt;=10),"BAJA",IF(AND($Z96&gt;=15,$Z96&lt;=25),"MODERADA",IF(AND($Z96&gt;=30,$Z96&lt;=50),"ALTA",IF(AND($Z96&gt;=60,$Z96&lt;=100),"EXTREMA",""))))</f>
        <v>MODERADA</v>
      </c>
      <c r="AA98" s="478"/>
      <c r="AB98" s="146"/>
      <c r="AC98" s="455"/>
      <c r="AD98" s="146"/>
      <c r="AE98" s="457"/>
      <c r="AF98" s="459"/>
      <c r="AG98" s="133"/>
      <c r="AH98" s="461"/>
    </row>
    <row r="99" spans="1:34" ht="39.75" customHeight="1" x14ac:dyDescent="0.25">
      <c r="A99" s="101"/>
      <c r="B99" s="476"/>
      <c r="C99" s="112"/>
      <c r="D99" s="98"/>
      <c r="E99" s="136"/>
      <c r="F99" s="111"/>
      <c r="G99" s="112"/>
      <c r="H99" s="113"/>
      <c r="I99" s="156"/>
      <c r="J99" s="463"/>
      <c r="K99" s="466"/>
      <c r="L99" s="86" t="s">
        <v>4</v>
      </c>
      <c r="M99" s="84" t="s">
        <v>11</v>
      </c>
      <c r="N99" s="87">
        <f>IF(M99="SÍ",10,"0")</f>
        <v>10</v>
      </c>
      <c r="O99" s="114"/>
      <c r="P99" s="126"/>
      <c r="Q99" s="126"/>
      <c r="R99" s="127"/>
      <c r="S99" s="126"/>
      <c r="T99" s="127"/>
      <c r="U99" s="118"/>
      <c r="V99" s="111"/>
      <c r="W99" s="112"/>
      <c r="X99" s="113"/>
      <c r="Y99" s="114"/>
      <c r="Z99" s="110"/>
      <c r="AA99" s="478"/>
      <c r="AB99" s="146"/>
      <c r="AC99" s="455"/>
      <c r="AD99" s="146"/>
      <c r="AE99" s="457"/>
      <c r="AF99" s="459"/>
      <c r="AG99" s="133"/>
      <c r="AH99" s="461"/>
    </row>
    <row r="100" spans="1:34" ht="39.75" customHeight="1" x14ac:dyDescent="0.25">
      <c r="A100" s="101"/>
      <c r="B100" s="476"/>
      <c r="C100" s="112"/>
      <c r="D100" s="98"/>
      <c r="E100" s="136"/>
      <c r="F100" s="111"/>
      <c r="G100" s="112"/>
      <c r="H100" s="113"/>
      <c r="I100" s="156"/>
      <c r="J100" s="463"/>
      <c r="K100" s="466"/>
      <c r="L100" s="83" t="s">
        <v>32</v>
      </c>
      <c r="M100" s="84" t="s">
        <v>11</v>
      </c>
      <c r="N100" s="87">
        <f>IF(M100="SÍ",15,"0")</f>
        <v>15</v>
      </c>
      <c r="O100" s="114"/>
      <c r="P100" s="126"/>
      <c r="Q100" s="126"/>
      <c r="R100" s="127"/>
      <c r="S100" s="126"/>
      <c r="T100" s="127"/>
      <c r="U100" s="118"/>
      <c r="V100" s="111"/>
      <c r="W100" s="112"/>
      <c r="X100" s="113"/>
      <c r="Y100" s="114"/>
      <c r="Z100" s="110"/>
      <c r="AA100" s="478"/>
      <c r="AB100" s="146"/>
      <c r="AC100" s="455"/>
      <c r="AD100" s="146"/>
      <c r="AE100" s="457"/>
      <c r="AF100" s="459"/>
      <c r="AG100" s="133"/>
      <c r="AH100" s="461"/>
    </row>
    <row r="101" spans="1:34" ht="39.75" customHeight="1" x14ac:dyDescent="0.25">
      <c r="A101" s="101"/>
      <c r="B101" s="476"/>
      <c r="C101" s="112"/>
      <c r="D101" s="98"/>
      <c r="E101" s="136"/>
      <c r="F101" s="111"/>
      <c r="G101" s="112"/>
      <c r="H101" s="113"/>
      <c r="I101" s="156"/>
      <c r="J101" s="463"/>
      <c r="K101" s="466"/>
      <c r="L101" s="83" t="s">
        <v>5</v>
      </c>
      <c r="M101" s="84" t="s">
        <v>11</v>
      </c>
      <c r="N101" s="87">
        <f>IF(M101="SÍ",10,"0")</f>
        <v>10</v>
      </c>
      <c r="O101" s="114"/>
      <c r="P101" s="126"/>
      <c r="Q101" s="126"/>
      <c r="R101" s="127"/>
      <c r="S101" s="126"/>
      <c r="T101" s="127"/>
      <c r="U101" s="118"/>
      <c r="V101" s="111"/>
      <c r="W101" s="112"/>
      <c r="X101" s="113"/>
      <c r="Y101" s="114"/>
      <c r="Z101" s="110"/>
      <c r="AA101" s="478"/>
      <c r="AB101" s="146"/>
      <c r="AC101" s="455"/>
      <c r="AD101" s="146"/>
      <c r="AE101" s="457"/>
      <c r="AF101" s="459"/>
      <c r="AG101" s="133"/>
      <c r="AH101" s="461"/>
    </row>
    <row r="102" spans="1:34" ht="39.75" customHeight="1" thickBot="1" x14ac:dyDescent="0.3">
      <c r="A102" s="101"/>
      <c r="B102" s="476"/>
      <c r="C102" s="128"/>
      <c r="D102" s="129"/>
      <c r="E102" s="475"/>
      <c r="F102" s="111"/>
      <c r="G102" s="112"/>
      <c r="H102" s="113"/>
      <c r="I102" s="156"/>
      <c r="J102" s="464"/>
      <c r="K102" s="466"/>
      <c r="L102" s="83" t="s">
        <v>31</v>
      </c>
      <c r="M102" s="84" t="s">
        <v>11</v>
      </c>
      <c r="N102" s="87">
        <f>IF(M102="SÍ",30,"0")</f>
        <v>30</v>
      </c>
      <c r="O102" s="114"/>
      <c r="P102" s="126"/>
      <c r="Q102" s="126"/>
      <c r="R102" s="127"/>
      <c r="S102" s="126"/>
      <c r="T102" s="127"/>
      <c r="U102" s="118"/>
      <c r="V102" s="111"/>
      <c r="W102" s="112"/>
      <c r="X102" s="113"/>
      <c r="Y102" s="114"/>
      <c r="Z102" s="110"/>
      <c r="AA102" s="478"/>
      <c r="AB102" s="146"/>
      <c r="AC102" s="455"/>
      <c r="AD102" s="146"/>
      <c r="AE102" s="457"/>
      <c r="AF102" s="459"/>
      <c r="AG102" s="133"/>
      <c r="AH102" s="461"/>
    </row>
    <row r="103" spans="1:34" ht="39.75" customHeight="1" x14ac:dyDescent="0.25">
      <c r="A103" s="101"/>
      <c r="B103" s="431" t="s">
        <v>288</v>
      </c>
      <c r="C103" s="98" t="s">
        <v>220</v>
      </c>
      <c r="D103" s="98" t="s">
        <v>221</v>
      </c>
      <c r="E103" s="140" t="s">
        <v>222</v>
      </c>
      <c r="F103" s="153" t="s">
        <v>13</v>
      </c>
      <c r="G103" s="532" t="str">
        <f>IF(F103="(1) RARA VEZ","1", IF(F103="(2) IMPROBABLE","2",IF(F103="(3) POSIBLE","3",IF(F103="(4) PROBABLE","4",IF(F103="(5) CASI SEGURO","5","")))))</f>
        <v>1</v>
      </c>
      <c r="H103" s="111" t="s">
        <v>18</v>
      </c>
      <c r="I103" s="229" t="str">
        <f>IF(H103="(5) MODERADO","5", IF(H103="(10) MAYOR","10",IF(H103="(20) CATASTROFICO","20","")))</f>
        <v>5</v>
      </c>
      <c r="J103" s="241">
        <f>G103*I103</f>
        <v>5</v>
      </c>
      <c r="K103" s="177" t="s">
        <v>360</v>
      </c>
      <c r="L103" s="25" t="s">
        <v>6</v>
      </c>
      <c r="M103" s="3" t="s">
        <v>11</v>
      </c>
      <c r="N103" s="92">
        <f>IF(M103="SÍ",15,"0")</f>
        <v>15</v>
      </c>
      <c r="O103" s="243">
        <f>SUM(N103:N109)</f>
        <v>70</v>
      </c>
      <c r="P103" s="236">
        <f>IF(AND($O103&gt;=0,$O103&lt;=50),0,IF(AND($O103&gt;50,$O103&lt;=75),1,IF(AND($O103&gt;75,$O103&lt;=100),2,"")))</f>
        <v>1</v>
      </c>
      <c r="Q103" s="236">
        <f>$G103-$P103</f>
        <v>0</v>
      </c>
      <c r="R103" s="234">
        <f>IF($Q103&lt;=0,1,$Q103)</f>
        <v>1</v>
      </c>
      <c r="S103" s="236">
        <f>$I103-$P103</f>
        <v>4</v>
      </c>
      <c r="T103" s="234" t="str">
        <f>IF($S103=19,10,IF($S103=18,5,IF($S103=9,5,IF($S103=8,5,I103))))</f>
        <v>5</v>
      </c>
      <c r="U103" s="524" t="s">
        <v>8</v>
      </c>
      <c r="V103" s="525" t="str">
        <f>IF(AND($U103="PROBABILIDAD",$R103=1),$XET$6,IF(AND($U103="PROBABILIDAD",$R103=2),$XET$5,IF(AND($U103="PROBABILIDAD",$R103=3),$XET$4,IF(AND($U103="PROBABILIDAD",$R103=4),$XET$3,IF(AND($U103="PROBABILIDAD",$R103=5),$XET$2,$F103)))))</f>
        <v>(1) RARA VEZ</v>
      </c>
      <c r="W103" s="526">
        <f>IF($U103="PROBABILIDAD",$R103,$G103)</f>
        <v>1</v>
      </c>
      <c r="X103" s="527" t="str">
        <f>IF(AND($U103="IMPACTO",$S103=18),$XET$9,IF(AND($U103="IMPACTO",$S103=19),$XEU$9,IF(AND($U103="IMPACTO",$S103=20),$XEV$9,IF(AND($U103="IMPACTO",$S103&lt;10),$XET$9,$H103))))</f>
        <v>(5) MODERADO</v>
      </c>
      <c r="Y103" s="238" t="str">
        <f>IF($U103="IMPACTO",$T103,$I103)</f>
        <v>5</v>
      </c>
      <c r="Z103" s="239">
        <f>+W103*Y103</f>
        <v>5</v>
      </c>
      <c r="AA103" s="194" t="s">
        <v>223</v>
      </c>
      <c r="AB103" s="197">
        <v>2018</v>
      </c>
      <c r="AC103" s="105" t="s">
        <v>224</v>
      </c>
      <c r="AD103" s="149" t="s">
        <v>225</v>
      </c>
      <c r="AE103" s="197">
        <v>2018</v>
      </c>
      <c r="AF103" s="149" t="s">
        <v>361</v>
      </c>
      <c r="AG103" s="105" t="s">
        <v>226</v>
      </c>
      <c r="AH103" s="105" t="s">
        <v>362</v>
      </c>
    </row>
    <row r="104" spans="1:34" ht="39.75" customHeight="1" x14ac:dyDescent="0.25">
      <c r="A104" s="101"/>
      <c r="B104" s="363"/>
      <c r="C104" s="112"/>
      <c r="D104" s="98"/>
      <c r="E104" s="141"/>
      <c r="F104" s="153"/>
      <c r="G104" s="532"/>
      <c r="H104" s="111"/>
      <c r="I104" s="229"/>
      <c r="J104" s="242"/>
      <c r="K104" s="213"/>
      <c r="L104" s="26" t="s">
        <v>7</v>
      </c>
      <c r="M104" s="3" t="s">
        <v>11</v>
      </c>
      <c r="N104" s="93">
        <f>IF(M104="SÍ",5,"0")</f>
        <v>5</v>
      </c>
      <c r="O104" s="229"/>
      <c r="P104" s="237"/>
      <c r="Q104" s="237"/>
      <c r="R104" s="235"/>
      <c r="S104" s="237"/>
      <c r="T104" s="235"/>
      <c r="U104" s="528"/>
      <c r="V104" s="529"/>
      <c r="W104" s="530"/>
      <c r="X104" s="531"/>
      <c r="Y104" s="238"/>
      <c r="Z104" s="240"/>
      <c r="AA104" s="195"/>
      <c r="AB104" s="146"/>
      <c r="AC104" s="146"/>
      <c r="AD104" s="150"/>
      <c r="AE104" s="146"/>
      <c r="AF104" s="150"/>
      <c r="AG104" s="106"/>
      <c r="AH104" s="146"/>
    </row>
    <row r="105" spans="1:34" ht="39.75" customHeight="1" x14ac:dyDescent="0.25">
      <c r="A105" s="101"/>
      <c r="B105" s="363"/>
      <c r="C105" s="112"/>
      <c r="D105" s="98"/>
      <c r="E105" s="141"/>
      <c r="F105" s="153"/>
      <c r="G105" s="532"/>
      <c r="H105" s="111"/>
      <c r="I105" s="229"/>
      <c r="J105" s="230" t="str">
        <f>IF(AND(J103&gt;=5,J103&lt;=10),"BAJA",IF(AND(J103&gt;=15,J103&lt;=25),"MODERADA",IF(AND(J103&gt;=30,J103&lt;=50),"ALTA",IF(AND(J103&gt;=60,J103&lt;=100),"EXTREMA",""))))</f>
        <v>BAJA</v>
      </c>
      <c r="K105" s="213"/>
      <c r="L105" s="27" t="s">
        <v>3</v>
      </c>
      <c r="M105" s="3" t="s">
        <v>12</v>
      </c>
      <c r="N105" s="93" t="str">
        <f>IF(M105="SÍ",15,"0")</f>
        <v>0</v>
      </c>
      <c r="O105" s="229"/>
      <c r="P105" s="237"/>
      <c r="Q105" s="237"/>
      <c r="R105" s="235"/>
      <c r="S105" s="237"/>
      <c r="T105" s="235"/>
      <c r="U105" s="528"/>
      <c r="V105" s="529"/>
      <c r="W105" s="530"/>
      <c r="X105" s="531"/>
      <c r="Y105" s="238"/>
      <c r="Z105" s="232" t="str">
        <f>IF(AND($Z103&gt;=5,$Z103&lt;=10),"BAJA",IF(AND($Z103&gt;=15,$Z103&lt;=25),"MODERADA",IF(AND($Z103&gt;=30,$Z103&lt;=50),"ALTA",IF(AND($Z103&gt;=60,$Z103&lt;=100),"EXTREMA",""))))</f>
        <v>BAJA</v>
      </c>
      <c r="AA105" s="195"/>
      <c r="AB105" s="146"/>
      <c r="AC105" s="146"/>
      <c r="AD105" s="150"/>
      <c r="AE105" s="146"/>
      <c r="AF105" s="150"/>
      <c r="AG105" s="106"/>
      <c r="AH105" s="146"/>
    </row>
    <row r="106" spans="1:34" ht="39.75" customHeight="1" x14ac:dyDescent="0.25">
      <c r="A106" s="101"/>
      <c r="B106" s="363"/>
      <c r="C106" s="112"/>
      <c r="D106" s="98"/>
      <c r="E106" s="141"/>
      <c r="F106" s="153"/>
      <c r="G106" s="532"/>
      <c r="H106" s="111"/>
      <c r="I106" s="229"/>
      <c r="J106" s="230"/>
      <c r="K106" s="213"/>
      <c r="L106" s="27" t="s">
        <v>4</v>
      </c>
      <c r="M106" s="3" t="s">
        <v>11</v>
      </c>
      <c r="N106" s="93">
        <f>IF(M106="SÍ",10,"0")</f>
        <v>10</v>
      </c>
      <c r="O106" s="229"/>
      <c r="P106" s="237"/>
      <c r="Q106" s="237"/>
      <c r="R106" s="235"/>
      <c r="S106" s="237"/>
      <c r="T106" s="235"/>
      <c r="U106" s="528"/>
      <c r="V106" s="529"/>
      <c r="W106" s="530"/>
      <c r="X106" s="531"/>
      <c r="Y106" s="238"/>
      <c r="Z106" s="232"/>
      <c r="AA106" s="195"/>
      <c r="AB106" s="146"/>
      <c r="AC106" s="146"/>
      <c r="AD106" s="150"/>
      <c r="AE106" s="146"/>
      <c r="AF106" s="150"/>
      <c r="AG106" s="106"/>
      <c r="AH106" s="146"/>
    </row>
    <row r="107" spans="1:34" ht="39.75" customHeight="1" x14ac:dyDescent="0.25">
      <c r="A107" s="101"/>
      <c r="B107" s="363"/>
      <c r="C107" s="112"/>
      <c r="D107" s="98"/>
      <c r="E107" s="141"/>
      <c r="F107" s="153"/>
      <c r="G107" s="532"/>
      <c r="H107" s="111"/>
      <c r="I107" s="229"/>
      <c r="J107" s="230"/>
      <c r="K107" s="213"/>
      <c r="L107" s="26" t="s">
        <v>32</v>
      </c>
      <c r="M107" s="76" t="s">
        <v>12</v>
      </c>
      <c r="N107" s="93" t="str">
        <f>IF(M107="SÍ",15,"0")</f>
        <v>0</v>
      </c>
      <c r="O107" s="229"/>
      <c r="P107" s="237"/>
      <c r="Q107" s="237"/>
      <c r="R107" s="235"/>
      <c r="S107" s="237"/>
      <c r="T107" s="235"/>
      <c r="U107" s="528"/>
      <c r="V107" s="529"/>
      <c r="W107" s="530"/>
      <c r="X107" s="531"/>
      <c r="Y107" s="238"/>
      <c r="Z107" s="232"/>
      <c r="AA107" s="195"/>
      <c r="AB107" s="146"/>
      <c r="AC107" s="146"/>
      <c r="AD107" s="150"/>
      <c r="AE107" s="146"/>
      <c r="AF107" s="150"/>
      <c r="AG107" s="106"/>
      <c r="AH107" s="146"/>
    </row>
    <row r="108" spans="1:34" ht="39.75" customHeight="1" x14ac:dyDescent="0.25">
      <c r="A108" s="101"/>
      <c r="B108" s="363"/>
      <c r="C108" s="112"/>
      <c r="D108" s="98"/>
      <c r="E108" s="141"/>
      <c r="F108" s="153"/>
      <c r="G108" s="532"/>
      <c r="H108" s="111"/>
      <c r="I108" s="229"/>
      <c r="J108" s="230"/>
      <c r="K108" s="213"/>
      <c r="L108" s="26" t="s">
        <v>5</v>
      </c>
      <c r="M108" s="3" t="s">
        <v>11</v>
      </c>
      <c r="N108" s="93">
        <f>IF(M108="SÍ",10,"0")</f>
        <v>10</v>
      </c>
      <c r="O108" s="229"/>
      <c r="P108" s="237"/>
      <c r="Q108" s="237"/>
      <c r="R108" s="235"/>
      <c r="S108" s="237"/>
      <c r="T108" s="235"/>
      <c r="U108" s="528"/>
      <c r="V108" s="529"/>
      <c r="W108" s="530"/>
      <c r="X108" s="531"/>
      <c r="Y108" s="238"/>
      <c r="Z108" s="232"/>
      <c r="AA108" s="195"/>
      <c r="AB108" s="146"/>
      <c r="AC108" s="146"/>
      <c r="AD108" s="150"/>
      <c r="AE108" s="146"/>
      <c r="AF108" s="150"/>
      <c r="AG108" s="106"/>
      <c r="AH108" s="146"/>
    </row>
    <row r="109" spans="1:34" ht="39.75" customHeight="1" x14ac:dyDescent="0.25">
      <c r="A109" s="101"/>
      <c r="B109" s="363"/>
      <c r="C109" s="128"/>
      <c r="D109" s="129"/>
      <c r="E109" s="142"/>
      <c r="F109" s="154"/>
      <c r="G109" s="533"/>
      <c r="H109" s="452"/>
      <c r="I109" s="229"/>
      <c r="J109" s="231"/>
      <c r="K109" s="213"/>
      <c r="L109" s="28" t="s">
        <v>31</v>
      </c>
      <c r="M109" s="3" t="s">
        <v>11</v>
      </c>
      <c r="N109" s="93">
        <f>IF(M109="SÍ",30,"0")</f>
        <v>30</v>
      </c>
      <c r="O109" s="229"/>
      <c r="P109" s="237"/>
      <c r="Q109" s="237"/>
      <c r="R109" s="235"/>
      <c r="S109" s="237"/>
      <c r="T109" s="235"/>
      <c r="U109" s="528"/>
      <c r="V109" s="529"/>
      <c r="W109" s="530"/>
      <c r="X109" s="531"/>
      <c r="Y109" s="238"/>
      <c r="Z109" s="233"/>
      <c r="AA109" s="195"/>
      <c r="AB109" s="146"/>
      <c r="AC109" s="146"/>
      <c r="AD109" s="150"/>
      <c r="AE109" s="146"/>
      <c r="AF109" s="150"/>
      <c r="AG109" s="106"/>
      <c r="AH109" s="146"/>
    </row>
    <row r="110" spans="1:34" ht="39.75" customHeight="1" x14ac:dyDescent="0.25">
      <c r="A110" s="101"/>
      <c r="B110" s="363"/>
      <c r="C110" s="98" t="s">
        <v>227</v>
      </c>
      <c r="D110" s="98" t="s">
        <v>228</v>
      </c>
      <c r="E110" s="140" t="s">
        <v>229</v>
      </c>
      <c r="F110" s="111" t="s">
        <v>15</v>
      </c>
      <c r="G110" s="532" t="str">
        <f>IF(F110="(1) RARA VEZ","1", IF(F110="(2) IMPROBABLE","2",IF(F110="(3) POSIBLE","3",IF(F110="(4) PROBABLE","4",IF(F110="(5) CASI SEGURO","5","")))))</f>
        <v>3</v>
      </c>
      <c r="H110" s="111" t="s">
        <v>18</v>
      </c>
      <c r="I110" s="224" t="str">
        <f>IF(H110="(5) MODERADO","5", IF(H110="(10) MAYOR","10",IF(H110="(20) CATASTROFICO","20","")))</f>
        <v>5</v>
      </c>
      <c r="J110" s="225">
        <f>+G110*I110</f>
        <v>15</v>
      </c>
      <c r="K110" s="206" t="s">
        <v>230</v>
      </c>
      <c r="L110" s="25" t="s">
        <v>6</v>
      </c>
      <c r="M110" s="3" t="s">
        <v>11</v>
      </c>
      <c r="N110" s="94">
        <f>IF(M110="SÍ",15,"0")</f>
        <v>15</v>
      </c>
      <c r="O110" s="226">
        <f>SUM(N110:N116)</f>
        <v>85</v>
      </c>
      <c r="P110" s="227">
        <f>IF(AND($O110&gt;=0,$O110&lt;=50),0,IF(AND($O110&gt;50,$O110&lt;=75),1,IF(AND($O110&gt;75,$O110&lt;=100),2,"")))</f>
        <v>2</v>
      </c>
      <c r="Q110" s="227">
        <f>$G110-$P110</f>
        <v>1</v>
      </c>
      <c r="R110" s="228">
        <f>IF($Q110&lt;=0,1,$Q110)</f>
        <v>1</v>
      </c>
      <c r="S110" s="227">
        <f>$I110-$P110</f>
        <v>3</v>
      </c>
      <c r="T110" s="228" t="str">
        <f>IF($S110=19,10,IF($S110=18,5,IF($S110=9,5,IF($S110=8,5,I110))))</f>
        <v>5</v>
      </c>
      <c r="U110" s="534" t="s">
        <v>8</v>
      </c>
      <c r="V110" s="111" t="s">
        <v>13</v>
      </c>
      <c r="W110" s="535">
        <f>IF($U110="PROBABILIDAD",$R110,$G110)</f>
        <v>1</v>
      </c>
      <c r="X110" s="111" t="s">
        <v>18</v>
      </c>
      <c r="Y110" s="224" t="str">
        <f>IF($U110="IMPACTO",$T110,$I110)</f>
        <v>5</v>
      </c>
      <c r="Z110" s="225">
        <f>+W110*Y110</f>
        <v>5</v>
      </c>
      <c r="AA110" s="194" t="s">
        <v>231</v>
      </c>
      <c r="AB110" s="197">
        <v>2018</v>
      </c>
      <c r="AC110" s="206" t="s">
        <v>232</v>
      </c>
      <c r="AD110" s="149" t="s">
        <v>233</v>
      </c>
      <c r="AE110" s="149">
        <v>2018</v>
      </c>
      <c r="AF110" s="105" t="s">
        <v>363</v>
      </c>
      <c r="AG110" s="105" t="s">
        <v>234</v>
      </c>
      <c r="AH110" s="206" t="s">
        <v>364</v>
      </c>
    </row>
    <row r="111" spans="1:34" ht="39.75" customHeight="1" x14ac:dyDescent="0.25">
      <c r="A111" s="101"/>
      <c r="B111" s="363"/>
      <c r="C111" s="112"/>
      <c r="D111" s="98"/>
      <c r="E111" s="141"/>
      <c r="F111" s="111"/>
      <c r="G111" s="532"/>
      <c r="H111" s="111"/>
      <c r="I111" s="224"/>
      <c r="J111" s="225"/>
      <c r="K111" s="207"/>
      <c r="L111" s="26" t="s">
        <v>7</v>
      </c>
      <c r="M111" s="3" t="s">
        <v>11</v>
      </c>
      <c r="N111" s="94">
        <f>IF(M111="SÍ",5,"0")</f>
        <v>5</v>
      </c>
      <c r="O111" s="224"/>
      <c r="P111" s="227"/>
      <c r="Q111" s="227"/>
      <c r="R111" s="228"/>
      <c r="S111" s="227"/>
      <c r="T111" s="228"/>
      <c r="U111" s="534"/>
      <c r="V111" s="111"/>
      <c r="W111" s="535"/>
      <c r="X111" s="111"/>
      <c r="Y111" s="224"/>
      <c r="Z111" s="225"/>
      <c r="AA111" s="195"/>
      <c r="AB111" s="146"/>
      <c r="AC111" s="207"/>
      <c r="AD111" s="150"/>
      <c r="AE111" s="150"/>
      <c r="AF111" s="106"/>
      <c r="AG111" s="106"/>
      <c r="AH111" s="207"/>
    </row>
    <row r="112" spans="1:34" ht="39.75" customHeight="1" x14ac:dyDescent="0.25">
      <c r="A112" s="101"/>
      <c r="B112" s="363"/>
      <c r="C112" s="112"/>
      <c r="D112" s="98"/>
      <c r="E112" s="141"/>
      <c r="F112" s="111"/>
      <c r="G112" s="532"/>
      <c r="H112" s="111"/>
      <c r="I112" s="224"/>
      <c r="J112" s="223" t="str">
        <f>IF(AND($Z110&gt;=5,$Z110&lt;=10),"BAJA",IF(AND($Z110&gt;=15,$Z110&lt;=25),"MODERADA",IF(AND($Z110&gt;=30,$Z110&lt;=50),"ALTA",IF(AND($Z110&gt;=60,$Z110&lt;=100),"EXTREMA",""))))</f>
        <v>BAJA</v>
      </c>
      <c r="K112" s="207"/>
      <c r="L112" s="27" t="s">
        <v>3</v>
      </c>
      <c r="M112" s="3" t="s">
        <v>12</v>
      </c>
      <c r="N112" s="94" t="str">
        <f>IF(M112="SÍ",15,"0")</f>
        <v>0</v>
      </c>
      <c r="O112" s="224"/>
      <c r="P112" s="227"/>
      <c r="Q112" s="227"/>
      <c r="R112" s="228"/>
      <c r="S112" s="227"/>
      <c r="T112" s="228"/>
      <c r="U112" s="534"/>
      <c r="V112" s="111"/>
      <c r="W112" s="535"/>
      <c r="X112" s="111"/>
      <c r="Y112" s="224"/>
      <c r="Z112" s="223" t="str">
        <f>IF(AND($Z110&gt;=5,$Z110&lt;=10),"BAJA",IF(AND($Z110&gt;=15,$Z110&lt;=25),"MODERADA",IF(AND($Z110&gt;=30,$Z110&lt;=50),"ALTA",IF(AND($Z110&gt;=60,$Z110&lt;=100),"EXTREMA",""))))</f>
        <v>BAJA</v>
      </c>
      <c r="AA112" s="195"/>
      <c r="AB112" s="146"/>
      <c r="AC112" s="207"/>
      <c r="AD112" s="150"/>
      <c r="AE112" s="150"/>
      <c r="AF112" s="106"/>
      <c r="AG112" s="106"/>
      <c r="AH112" s="207"/>
    </row>
    <row r="113" spans="1:34" ht="39.75" customHeight="1" x14ac:dyDescent="0.25">
      <c r="A113" s="101"/>
      <c r="B113" s="363"/>
      <c r="C113" s="112"/>
      <c r="D113" s="98"/>
      <c r="E113" s="141"/>
      <c r="F113" s="111"/>
      <c r="G113" s="532"/>
      <c r="H113" s="111"/>
      <c r="I113" s="224"/>
      <c r="J113" s="223"/>
      <c r="K113" s="207"/>
      <c r="L113" s="27" t="s">
        <v>4</v>
      </c>
      <c r="M113" s="3" t="s">
        <v>11</v>
      </c>
      <c r="N113" s="94">
        <f>IF(M113="SÍ",10,"0")</f>
        <v>10</v>
      </c>
      <c r="O113" s="224"/>
      <c r="P113" s="227"/>
      <c r="Q113" s="227"/>
      <c r="R113" s="228"/>
      <c r="S113" s="227"/>
      <c r="T113" s="228"/>
      <c r="U113" s="534"/>
      <c r="V113" s="111"/>
      <c r="W113" s="535"/>
      <c r="X113" s="111"/>
      <c r="Y113" s="224"/>
      <c r="Z113" s="223"/>
      <c r="AA113" s="195"/>
      <c r="AB113" s="146"/>
      <c r="AC113" s="207"/>
      <c r="AD113" s="150"/>
      <c r="AE113" s="150"/>
      <c r="AF113" s="106"/>
      <c r="AG113" s="106"/>
      <c r="AH113" s="207"/>
    </row>
    <row r="114" spans="1:34" ht="39.75" customHeight="1" x14ac:dyDescent="0.25">
      <c r="A114" s="101"/>
      <c r="B114" s="363"/>
      <c r="C114" s="112"/>
      <c r="D114" s="98"/>
      <c r="E114" s="141"/>
      <c r="F114" s="111"/>
      <c r="G114" s="532"/>
      <c r="H114" s="111"/>
      <c r="I114" s="224"/>
      <c r="J114" s="223"/>
      <c r="K114" s="207"/>
      <c r="L114" s="26" t="s">
        <v>32</v>
      </c>
      <c r="M114" s="3" t="s">
        <v>11</v>
      </c>
      <c r="N114" s="94">
        <f>IF(M114="SÍ",15,"0")</f>
        <v>15</v>
      </c>
      <c r="O114" s="224"/>
      <c r="P114" s="227"/>
      <c r="Q114" s="227"/>
      <c r="R114" s="228"/>
      <c r="S114" s="227"/>
      <c r="T114" s="228"/>
      <c r="U114" s="534"/>
      <c r="V114" s="111"/>
      <c r="W114" s="535"/>
      <c r="X114" s="111"/>
      <c r="Y114" s="224"/>
      <c r="Z114" s="223"/>
      <c r="AA114" s="195"/>
      <c r="AB114" s="146"/>
      <c r="AC114" s="207"/>
      <c r="AD114" s="150"/>
      <c r="AE114" s="150"/>
      <c r="AF114" s="106"/>
      <c r="AG114" s="106"/>
      <c r="AH114" s="207"/>
    </row>
    <row r="115" spans="1:34" ht="39.75" customHeight="1" x14ac:dyDescent="0.25">
      <c r="A115" s="101"/>
      <c r="B115" s="363"/>
      <c r="C115" s="112"/>
      <c r="D115" s="98"/>
      <c r="E115" s="141"/>
      <c r="F115" s="111"/>
      <c r="G115" s="532"/>
      <c r="H115" s="111"/>
      <c r="I115" s="224"/>
      <c r="J115" s="223"/>
      <c r="K115" s="207"/>
      <c r="L115" s="26" t="s">
        <v>5</v>
      </c>
      <c r="M115" s="3" t="s">
        <v>11</v>
      </c>
      <c r="N115" s="94">
        <f>IF(M115="SÍ",10,"0")</f>
        <v>10</v>
      </c>
      <c r="O115" s="224"/>
      <c r="P115" s="227"/>
      <c r="Q115" s="227"/>
      <c r="R115" s="228"/>
      <c r="S115" s="227"/>
      <c r="T115" s="228"/>
      <c r="U115" s="534"/>
      <c r="V115" s="111"/>
      <c r="W115" s="535"/>
      <c r="X115" s="111"/>
      <c r="Y115" s="224"/>
      <c r="Z115" s="223"/>
      <c r="AA115" s="195"/>
      <c r="AB115" s="146"/>
      <c r="AC115" s="207"/>
      <c r="AD115" s="150"/>
      <c r="AE115" s="150"/>
      <c r="AF115" s="106"/>
      <c r="AG115" s="106"/>
      <c r="AH115" s="207"/>
    </row>
    <row r="116" spans="1:34" ht="39.75" customHeight="1" x14ac:dyDescent="0.25">
      <c r="A116" s="101"/>
      <c r="B116" s="523"/>
      <c r="C116" s="128"/>
      <c r="D116" s="129"/>
      <c r="E116" s="142"/>
      <c r="F116" s="111"/>
      <c r="G116" s="532"/>
      <c r="H116" s="111"/>
      <c r="I116" s="224"/>
      <c r="J116" s="223"/>
      <c r="K116" s="207"/>
      <c r="L116" s="28" t="s">
        <v>31</v>
      </c>
      <c r="M116" s="3" t="s">
        <v>11</v>
      </c>
      <c r="N116" s="94">
        <f>IF(M116="SÍ",30,"0")</f>
        <v>30</v>
      </c>
      <c r="O116" s="224"/>
      <c r="P116" s="227"/>
      <c r="Q116" s="227"/>
      <c r="R116" s="228"/>
      <c r="S116" s="227"/>
      <c r="T116" s="228"/>
      <c r="U116" s="534"/>
      <c r="V116" s="111"/>
      <c r="W116" s="535"/>
      <c r="X116" s="111"/>
      <c r="Y116" s="224"/>
      <c r="Z116" s="223"/>
      <c r="AA116" s="195"/>
      <c r="AB116" s="146"/>
      <c r="AC116" s="207"/>
      <c r="AD116" s="150"/>
      <c r="AE116" s="150"/>
      <c r="AF116" s="106"/>
      <c r="AG116" s="106"/>
      <c r="AH116" s="207"/>
    </row>
    <row r="117" spans="1:34" ht="39.75" customHeight="1" x14ac:dyDescent="0.25">
      <c r="A117" s="101"/>
      <c r="B117" s="95" t="s">
        <v>235</v>
      </c>
      <c r="C117" s="137" t="s">
        <v>297</v>
      </c>
      <c r="D117" s="98" t="s">
        <v>236</v>
      </c>
      <c r="E117" s="140" t="s">
        <v>237</v>
      </c>
      <c r="F117" s="153" t="s">
        <v>16</v>
      </c>
      <c r="G117" s="112" t="str">
        <f>IF(F117="(1) RARA VEZ","1", IF(F117="(2) IMPROBABLE","2",IF(F117="(3) POSIBLE","3",IF(F117="(4) PROBABLE","4",IF(F117="(5) CASI SEGURO","5","")))))</f>
        <v>4</v>
      </c>
      <c r="H117" s="113" t="s">
        <v>20</v>
      </c>
      <c r="I117" s="156" t="str">
        <f>IF(H117="(5) MODERADO","5", IF(H117="(10) MAYOR","10",IF(H117="(20) CATASTROFICO","20","")))</f>
        <v>10</v>
      </c>
      <c r="J117" s="115">
        <f>+G117*I117</f>
        <v>40</v>
      </c>
      <c r="K117" s="177" t="s">
        <v>298</v>
      </c>
      <c r="L117" s="25" t="s">
        <v>6</v>
      </c>
      <c r="M117" s="3" t="s">
        <v>11</v>
      </c>
      <c r="N117" s="78">
        <f>IF(M117="SÍ",15,"0")</f>
        <v>15</v>
      </c>
      <c r="O117" s="179">
        <f>SUM(N117:N123)</f>
        <v>40</v>
      </c>
      <c r="P117" s="169">
        <f>IF(AND($O117&gt;=0,$O117&lt;=50),0,IF(AND($O117&gt;50,$O117&lt;=75),1,IF(AND($O117&gt;75,$O117&lt;=100),2,"")))</f>
        <v>0</v>
      </c>
      <c r="Q117" s="169">
        <f>$G117-$P117</f>
        <v>4</v>
      </c>
      <c r="R117" s="167">
        <f>IF($Q117&lt;=0,1,$Q117)</f>
        <v>4</v>
      </c>
      <c r="S117" s="169">
        <f>$I117-$P117</f>
        <v>10</v>
      </c>
      <c r="T117" s="167" t="str">
        <f>IF($S117=19,10,IF($S117=18,5,IF($S117=9,5,IF($S117=8,5,I117))))</f>
        <v>10</v>
      </c>
      <c r="U117" s="171" t="s">
        <v>8</v>
      </c>
      <c r="V117" s="214" t="str">
        <f>IF(AND($U117="PROBABILIDAD",$R117=1),$XET$6,IF(AND($U117="PROBABILIDAD",$R117=2),$XET$5,IF(AND($U117="PROBABILIDAD",$R117=3),$XET$4,IF(AND($U117="PROBABILIDAD",$R117=4),$XET$3,IF(AND($U117="PROBABILIDAD",$R117=5),$XET$2,$F117)))))</f>
        <v>(4) PROBABLE</v>
      </c>
      <c r="W117" s="217">
        <f>IF($U117="PROBABILIDAD",$R117,$G117)</f>
        <v>4</v>
      </c>
      <c r="X117" s="220" t="str">
        <f>IF(AND($U117="IMPACTO",$S117=18),$XET$9,IF(AND($U117="IMPACTO",$S117=19),$XEU$9,IF(AND($U117="IMPACTO",$S117=20),$XEV$9,IF(AND($U117="IMPACTO",$S117&lt;10),$XET$9,$H117))))</f>
        <v>(10) MAYOR</v>
      </c>
      <c r="Y117" s="174" t="str">
        <f>IF($U117="IMPACTO",$T117,$I117)</f>
        <v>10</v>
      </c>
      <c r="Z117" s="115">
        <f>+W117*Y117</f>
        <v>40</v>
      </c>
      <c r="AA117" s="194" t="s">
        <v>238</v>
      </c>
      <c r="AB117" s="197">
        <v>2018</v>
      </c>
      <c r="AC117" s="105" t="s">
        <v>239</v>
      </c>
      <c r="AD117" s="149" t="s">
        <v>240</v>
      </c>
      <c r="AE117" s="201" t="s">
        <v>289</v>
      </c>
      <c r="AF117" s="181" t="s">
        <v>290</v>
      </c>
      <c r="AG117" s="105" t="s">
        <v>241</v>
      </c>
      <c r="AH117" s="184" t="s">
        <v>291</v>
      </c>
    </row>
    <row r="118" spans="1:34" ht="39.75" customHeight="1" x14ac:dyDescent="0.25">
      <c r="A118" s="101"/>
      <c r="B118" s="96"/>
      <c r="C118" s="138"/>
      <c r="D118" s="98"/>
      <c r="E118" s="141"/>
      <c r="F118" s="153"/>
      <c r="G118" s="112"/>
      <c r="H118" s="113"/>
      <c r="I118" s="156"/>
      <c r="J118" s="115"/>
      <c r="K118" s="178"/>
      <c r="L118" s="26" t="s">
        <v>7</v>
      </c>
      <c r="M118" s="3" t="s">
        <v>11</v>
      </c>
      <c r="N118" s="2">
        <f>IF(M118="SÍ",5,"0")</f>
        <v>5</v>
      </c>
      <c r="O118" s="156"/>
      <c r="P118" s="170"/>
      <c r="Q118" s="170"/>
      <c r="R118" s="168"/>
      <c r="S118" s="170"/>
      <c r="T118" s="168"/>
      <c r="U118" s="172"/>
      <c r="V118" s="215"/>
      <c r="W118" s="218"/>
      <c r="X118" s="221"/>
      <c r="Y118" s="174"/>
      <c r="Z118" s="115"/>
      <c r="AA118" s="195"/>
      <c r="AB118" s="146"/>
      <c r="AC118" s="106"/>
      <c r="AD118" s="150"/>
      <c r="AE118" s="202"/>
      <c r="AF118" s="182"/>
      <c r="AG118" s="106"/>
      <c r="AH118" s="185"/>
    </row>
    <row r="119" spans="1:34" ht="39.75" customHeight="1" x14ac:dyDescent="0.25">
      <c r="A119" s="101"/>
      <c r="B119" s="96"/>
      <c r="C119" s="138"/>
      <c r="D119" s="98"/>
      <c r="E119" s="141"/>
      <c r="F119" s="153"/>
      <c r="G119" s="112"/>
      <c r="H119" s="113"/>
      <c r="I119" s="156"/>
      <c r="J119" s="163" t="str">
        <f>IF(AND(J117&gt;=5,J117&lt;=10),"BAJA",IF(AND(J117&gt;=15,J117&lt;=25),"MODERADA",IF(AND(J117&gt;=30,J117&lt;=50),"ALTA",IF(AND(J117&gt;=60,J117&lt;=100),"EXTREMA",""))))</f>
        <v>ALTA</v>
      </c>
      <c r="K119" s="178"/>
      <c r="L119" s="27" t="s">
        <v>3</v>
      </c>
      <c r="M119" s="3" t="s">
        <v>12</v>
      </c>
      <c r="N119" s="2" t="str">
        <f>IF(M119="SÍ",15,"0")</f>
        <v>0</v>
      </c>
      <c r="O119" s="156"/>
      <c r="P119" s="170"/>
      <c r="Q119" s="170"/>
      <c r="R119" s="168"/>
      <c r="S119" s="170"/>
      <c r="T119" s="168"/>
      <c r="U119" s="172"/>
      <c r="V119" s="215"/>
      <c r="W119" s="218"/>
      <c r="X119" s="221"/>
      <c r="Y119" s="174"/>
      <c r="Z119" s="163" t="str">
        <f>IF(AND(Z117&gt;=5,Z117&lt;=10),"BAJA",IF(AND(Z117&gt;=15,Z117&lt;=25),"MODERADA",IF(AND(Z117&gt;=30,Z117&lt;=50),"ALTA",IF(AND(Z117&gt;=60,Z117&lt;=100),"EXTREMA",""))))</f>
        <v>ALTA</v>
      </c>
      <c r="AA119" s="195"/>
      <c r="AB119" s="146"/>
      <c r="AC119" s="106"/>
      <c r="AD119" s="150"/>
      <c r="AE119" s="202"/>
      <c r="AF119" s="182"/>
      <c r="AG119" s="106"/>
      <c r="AH119" s="185"/>
    </row>
    <row r="120" spans="1:34" ht="39.75" customHeight="1" x14ac:dyDescent="0.25">
      <c r="A120" s="101"/>
      <c r="B120" s="96"/>
      <c r="C120" s="138"/>
      <c r="D120" s="98"/>
      <c r="E120" s="141"/>
      <c r="F120" s="153"/>
      <c r="G120" s="112"/>
      <c r="H120" s="113"/>
      <c r="I120" s="156"/>
      <c r="J120" s="163"/>
      <c r="K120" s="178"/>
      <c r="L120" s="27" t="s">
        <v>4</v>
      </c>
      <c r="M120" s="3" t="s">
        <v>11</v>
      </c>
      <c r="N120" s="2">
        <f>IF(M120="SÍ",10,"0")</f>
        <v>10</v>
      </c>
      <c r="O120" s="156"/>
      <c r="P120" s="170"/>
      <c r="Q120" s="170"/>
      <c r="R120" s="168"/>
      <c r="S120" s="170"/>
      <c r="T120" s="168"/>
      <c r="U120" s="172"/>
      <c r="V120" s="215"/>
      <c r="W120" s="218"/>
      <c r="X120" s="221"/>
      <c r="Y120" s="174"/>
      <c r="Z120" s="163"/>
      <c r="AA120" s="195"/>
      <c r="AB120" s="146"/>
      <c r="AC120" s="106"/>
      <c r="AD120" s="150"/>
      <c r="AE120" s="202"/>
      <c r="AF120" s="182"/>
      <c r="AG120" s="106"/>
      <c r="AH120" s="185"/>
    </row>
    <row r="121" spans="1:34" ht="39.75" customHeight="1" x14ac:dyDescent="0.25">
      <c r="A121" s="101"/>
      <c r="B121" s="96"/>
      <c r="C121" s="138"/>
      <c r="D121" s="98"/>
      <c r="E121" s="141"/>
      <c r="F121" s="153"/>
      <c r="G121" s="112"/>
      <c r="H121" s="113"/>
      <c r="I121" s="156"/>
      <c r="J121" s="163"/>
      <c r="K121" s="178"/>
      <c r="L121" s="26" t="s">
        <v>32</v>
      </c>
      <c r="M121" s="76" t="s">
        <v>12</v>
      </c>
      <c r="N121" s="2" t="str">
        <f>IF(M121="SÍ",15,"0")</f>
        <v>0</v>
      </c>
      <c r="O121" s="156"/>
      <c r="P121" s="170"/>
      <c r="Q121" s="170"/>
      <c r="R121" s="168"/>
      <c r="S121" s="170"/>
      <c r="T121" s="168"/>
      <c r="U121" s="172"/>
      <c r="V121" s="215"/>
      <c r="W121" s="218"/>
      <c r="X121" s="221"/>
      <c r="Y121" s="174"/>
      <c r="Z121" s="163"/>
      <c r="AA121" s="195"/>
      <c r="AB121" s="146"/>
      <c r="AC121" s="106"/>
      <c r="AD121" s="150"/>
      <c r="AE121" s="202"/>
      <c r="AF121" s="182"/>
      <c r="AG121" s="106"/>
      <c r="AH121" s="185"/>
    </row>
    <row r="122" spans="1:34" ht="39.75" customHeight="1" x14ac:dyDescent="0.25">
      <c r="A122" s="101"/>
      <c r="B122" s="96"/>
      <c r="C122" s="138"/>
      <c r="D122" s="98"/>
      <c r="E122" s="141"/>
      <c r="F122" s="153"/>
      <c r="G122" s="112"/>
      <c r="H122" s="113"/>
      <c r="I122" s="156"/>
      <c r="J122" s="163"/>
      <c r="K122" s="178"/>
      <c r="L122" s="26" t="s">
        <v>5</v>
      </c>
      <c r="M122" s="3" t="s">
        <v>11</v>
      </c>
      <c r="N122" s="2">
        <f>IF(M122="SÍ",10,"0")</f>
        <v>10</v>
      </c>
      <c r="O122" s="156"/>
      <c r="P122" s="170"/>
      <c r="Q122" s="170"/>
      <c r="R122" s="168"/>
      <c r="S122" s="170"/>
      <c r="T122" s="168"/>
      <c r="U122" s="172"/>
      <c r="V122" s="215"/>
      <c r="W122" s="218"/>
      <c r="X122" s="221"/>
      <c r="Y122" s="174"/>
      <c r="Z122" s="163"/>
      <c r="AA122" s="195"/>
      <c r="AB122" s="146"/>
      <c r="AC122" s="106"/>
      <c r="AD122" s="150"/>
      <c r="AE122" s="202"/>
      <c r="AF122" s="182"/>
      <c r="AG122" s="106"/>
      <c r="AH122" s="185"/>
    </row>
    <row r="123" spans="1:34" ht="39.75" customHeight="1" x14ac:dyDescent="0.25">
      <c r="A123" s="101"/>
      <c r="B123" s="96"/>
      <c r="C123" s="139"/>
      <c r="D123" s="98"/>
      <c r="E123" s="142"/>
      <c r="F123" s="154"/>
      <c r="G123" s="128"/>
      <c r="H123" s="155"/>
      <c r="I123" s="156"/>
      <c r="J123" s="164"/>
      <c r="K123" s="178"/>
      <c r="L123" s="28" t="s">
        <v>31</v>
      </c>
      <c r="M123" s="3" t="s">
        <v>12</v>
      </c>
      <c r="N123" s="2" t="str">
        <f>IF(M123="SÍ",30,"0")</f>
        <v>0</v>
      </c>
      <c r="O123" s="156"/>
      <c r="P123" s="170"/>
      <c r="Q123" s="170"/>
      <c r="R123" s="168"/>
      <c r="S123" s="170"/>
      <c r="T123" s="168"/>
      <c r="U123" s="172"/>
      <c r="V123" s="216"/>
      <c r="W123" s="219"/>
      <c r="X123" s="222"/>
      <c r="Y123" s="174"/>
      <c r="Z123" s="164"/>
      <c r="AA123" s="195"/>
      <c r="AB123" s="146"/>
      <c r="AC123" s="106"/>
      <c r="AD123" s="150"/>
      <c r="AE123" s="202"/>
      <c r="AF123" s="182"/>
      <c r="AG123" s="106"/>
      <c r="AH123" s="185"/>
    </row>
    <row r="124" spans="1:34" ht="39.75" customHeight="1" x14ac:dyDescent="0.25">
      <c r="A124" s="101"/>
      <c r="B124" s="96"/>
      <c r="C124" s="98" t="s">
        <v>299</v>
      </c>
      <c r="D124" s="98" t="s">
        <v>242</v>
      </c>
      <c r="E124" s="140" t="s">
        <v>243</v>
      </c>
      <c r="F124" s="153" t="s">
        <v>16</v>
      </c>
      <c r="G124" s="112" t="str">
        <f>IF(F124="(1) RARA VEZ","1", IF(F124="(2) IMPROBABLE","2",IF(F124="(3) POSIBLE","3",IF(F124="(4) PROBABLE","4",IF(F124="(5) CASI SEGURO","5","")))))</f>
        <v>4</v>
      </c>
      <c r="H124" s="113" t="s">
        <v>18</v>
      </c>
      <c r="I124" s="156" t="str">
        <f>IF(H124="(5) MODERADO","5", IF(H124="(10) MAYOR","10",IF(H124="(20) CATASTROFICO","20","")))</f>
        <v>5</v>
      </c>
      <c r="J124" s="211">
        <f>+G124*I124</f>
        <v>20</v>
      </c>
      <c r="K124" s="177" t="s">
        <v>244</v>
      </c>
      <c r="L124" s="25" t="s">
        <v>6</v>
      </c>
      <c r="M124" s="3" t="s">
        <v>11</v>
      </c>
      <c r="N124" s="78">
        <f>IF(M124="SÍ",15,"0")</f>
        <v>15</v>
      </c>
      <c r="O124" s="179">
        <f>SUM(N124:N130)</f>
        <v>85</v>
      </c>
      <c r="P124" s="169">
        <f>IF(AND($O124&gt;=0,$O124&lt;=50),0,IF(AND($O124&gt;50,$O124&lt;=75),1,IF(AND($O124&gt;75,$O124&lt;=100),2,"")))</f>
        <v>2</v>
      </c>
      <c r="Q124" s="169">
        <f>$G124-$P124</f>
        <v>2</v>
      </c>
      <c r="R124" s="167">
        <f>IF($Q124&lt;=0,1,$Q124)</f>
        <v>2</v>
      </c>
      <c r="S124" s="169">
        <f>$I124-$P124</f>
        <v>3</v>
      </c>
      <c r="T124" s="167" t="str">
        <f>IF($S124=19,10,IF($S124=18,5,IF($S124=9,5,IF($S124=8,5,I124))))</f>
        <v>5</v>
      </c>
      <c r="U124" s="171" t="s">
        <v>8</v>
      </c>
      <c r="V124" s="153" t="s">
        <v>14</v>
      </c>
      <c r="W124" s="112" t="str">
        <f>IF(V124="(1) RARA VEZ","1", IF(V124="(2) IMPROBABLE","2",IF(V124="(3) POSIBLE","3",IF(V124="(4) PROBABLE","4",IF(V124="(5) CASI SEGURO","5","")))))</f>
        <v>2</v>
      </c>
      <c r="X124" s="113" t="s">
        <v>18</v>
      </c>
      <c r="Y124" s="174" t="str">
        <f>IF($U124="IMPACTO",$T124,$I124)</f>
        <v>5</v>
      </c>
      <c r="Z124" s="175">
        <f>+W124*Y124</f>
        <v>10</v>
      </c>
      <c r="AA124" s="194" t="s">
        <v>245</v>
      </c>
      <c r="AB124" s="197">
        <v>2018</v>
      </c>
      <c r="AC124" s="105" t="s">
        <v>246</v>
      </c>
      <c r="AD124" s="184" t="s">
        <v>247</v>
      </c>
      <c r="AE124" s="143" t="s">
        <v>292</v>
      </c>
      <c r="AF124" s="181" t="s">
        <v>293</v>
      </c>
      <c r="AG124" s="181" t="s">
        <v>241</v>
      </c>
      <c r="AH124" s="184" t="s">
        <v>294</v>
      </c>
    </row>
    <row r="125" spans="1:34" ht="39.75" customHeight="1" x14ac:dyDescent="0.25">
      <c r="A125" s="101"/>
      <c r="B125" s="96"/>
      <c r="C125" s="112"/>
      <c r="D125" s="98"/>
      <c r="E125" s="141"/>
      <c r="F125" s="153"/>
      <c r="G125" s="112"/>
      <c r="H125" s="113"/>
      <c r="I125" s="156"/>
      <c r="J125" s="212"/>
      <c r="K125" s="213"/>
      <c r="L125" s="26" t="s">
        <v>7</v>
      </c>
      <c r="M125" s="3" t="s">
        <v>11</v>
      </c>
      <c r="N125" s="2">
        <f>IF(M125="SÍ",5,"0")</f>
        <v>5</v>
      </c>
      <c r="O125" s="156"/>
      <c r="P125" s="170"/>
      <c r="Q125" s="170"/>
      <c r="R125" s="168"/>
      <c r="S125" s="170"/>
      <c r="T125" s="168"/>
      <c r="U125" s="172"/>
      <c r="V125" s="153"/>
      <c r="W125" s="112"/>
      <c r="X125" s="113"/>
      <c r="Y125" s="174"/>
      <c r="Z125" s="176"/>
      <c r="AA125" s="195"/>
      <c r="AB125" s="146"/>
      <c r="AC125" s="146"/>
      <c r="AD125" s="185"/>
      <c r="AE125" s="144"/>
      <c r="AF125" s="182"/>
      <c r="AG125" s="182"/>
      <c r="AH125" s="185"/>
    </row>
    <row r="126" spans="1:34" ht="39.75" customHeight="1" x14ac:dyDescent="0.25">
      <c r="A126" s="101"/>
      <c r="B126" s="96"/>
      <c r="C126" s="112"/>
      <c r="D126" s="98"/>
      <c r="E126" s="141"/>
      <c r="F126" s="153"/>
      <c r="G126" s="112"/>
      <c r="H126" s="113"/>
      <c r="I126" s="156"/>
      <c r="J126" s="209" t="str">
        <f>IF(AND($Z124&gt;=5,$Z124&lt;=10),"BAJA",IF(AND($Z124&gt;=15,$Z124&lt;=25),"MODERADA",IF(AND($Z124&gt;=30,$Z124&lt;=50),"ALTA",IF(AND($Z124&gt;=60,$Z124&lt;=100),"EXTREMA",""))))</f>
        <v>BAJA</v>
      </c>
      <c r="K126" s="213"/>
      <c r="L126" s="27" t="s">
        <v>3</v>
      </c>
      <c r="M126" s="3" t="s">
        <v>12</v>
      </c>
      <c r="N126" s="2" t="str">
        <f>IF(M126="SÍ",15,"0")</f>
        <v>0</v>
      </c>
      <c r="O126" s="156"/>
      <c r="P126" s="170"/>
      <c r="Q126" s="170"/>
      <c r="R126" s="168"/>
      <c r="S126" s="170"/>
      <c r="T126" s="168"/>
      <c r="U126" s="172"/>
      <c r="V126" s="153"/>
      <c r="W126" s="112"/>
      <c r="X126" s="113"/>
      <c r="Y126" s="174"/>
      <c r="Z126" s="165" t="str">
        <f>IF(AND($Z124&gt;=5,$Z124&lt;=10),"BAJA",IF(AND($Z124&gt;=15,$Z124&lt;=25),"MODERADA",IF(AND($Z124&gt;=30,$Z124&lt;=50),"ALTA",IF(AND($Z124&gt;=60,$Z124&lt;=100),"EXTREMA",""))))</f>
        <v>BAJA</v>
      </c>
      <c r="AA126" s="195"/>
      <c r="AB126" s="146"/>
      <c r="AC126" s="146"/>
      <c r="AD126" s="185"/>
      <c r="AE126" s="144"/>
      <c r="AF126" s="182"/>
      <c r="AG126" s="182"/>
      <c r="AH126" s="185"/>
    </row>
    <row r="127" spans="1:34" ht="39.75" customHeight="1" x14ac:dyDescent="0.25">
      <c r="A127" s="101"/>
      <c r="B127" s="96"/>
      <c r="C127" s="112"/>
      <c r="D127" s="98"/>
      <c r="E127" s="141"/>
      <c r="F127" s="153"/>
      <c r="G127" s="112"/>
      <c r="H127" s="113"/>
      <c r="I127" s="156"/>
      <c r="J127" s="209"/>
      <c r="K127" s="213"/>
      <c r="L127" s="27" t="s">
        <v>4</v>
      </c>
      <c r="M127" s="3" t="s">
        <v>11</v>
      </c>
      <c r="N127" s="2">
        <f>IF(M127="SÍ",10,"0")</f>
        <v>10</v>
      </c>
      <c r="O127" s="156"/>
      <c r="P127" s="170"/>
      <c r="Q127" s="170"/>
      <c r="R127" s="168"/>
      <c r="S127" s="170"/>
      <c r="T127" s="168"/>
      <c r="U127" s="172"/>
      <c r="V127" s="153"/>
      <c r="W127" s="112"/>
      <c r="X127" s="113"/>
      <c r="Y127" s="174"/>
      <c r="Z127" s="165"/>
      <c r="AA127" s="195"/>
      <c r="AB127" s="146"/>
      <c r="AC127" s="146"/>
      <c r="AD127" s="185"/>
      <c r="AE127" s="144"/>
      <c r="AF127" s="182"/>
      <c r="AG127" s="182"/>
      <c r="AH127" s="185"/>
    </row>
    <row r="128" spans="1:34" ht="39.75" customHeight="1" x14ac:dyDescent="0.25">
      <c r="A128" s="101"/>
      <c r="B128" s="96"/>
      <c r="C128" s="112"/>
      <c r="D128" s="98"/>
      <c r="E128" s="141"/>
      <c r="F128" s="153"/>
      <c r="G128" s="112"/>
      <c r="H128" s="113"/>
      <c r="I128" s="156"/>
      <c r="J128" s="209"/>
      <c r="K128" s="213"/>
      <c r="L128" s="26" t="s">
        <v>32</v>
      </c>
      <c r="M128" s="3" t="s">
        <v>11</v>
      </c>
      <c r="N128" s="2">
        <f>IF(M128="SÍ",15,"0")</f>
        <v>15</v>
      </c>
      <c r="O128" s="156"/>
      <c r="P128" s="170"/>
      <c r="Q128" s="170"/>
      <c r="R128" s="168"/>
      <c r="S128" s="170"/>
      <c r="T128" s="168"/>
      <c r="U128" s="172"/>
      <c r="V128" s="153"/>
      <c r="W128" s="112"/>
      <c r="X128" s="113"/>
      <c r="Y128" s="174"/>
      <c r="Z128" s="165"/>
      <c r="AA128" s="195"/>
      <c r="AB128" s="146"/>
      <c r="AC128" s="146"/>
      <c r="AD128" s="185"/>
      <c r="AE128" s="144"/>
      <c r="AF128" s="182"/>
      <c r="AG128" s="182"/>
      <c r="AH128" s="185"/>
    </row>
    <row r="129" spans="1:34" ht="39.75" customHeight="1" x14ac:dyDescent="0.25">
      <c r="A129" s="101"/>
      <c r="B129" s="96"/>
      <c r="C129" s="112"/>
      <c r="D129" s="98"/>
      <c r="E129" s="141"/>
      <c r="F129" s="153"/>
      <c r="G129" s="112"/>
      <c r="H129" s="113"/>
      <c r="I129" s="156"/>
      <c r="J129" s="209"/>
      <c r="K129" s="213"/>
      <c r="L129" s="26" t="s">
        <v>5</v>
      </c>
      <c r="M129" s="3" t="s">
        <v>11</v>
      </c>
      <c r="N129" s="2">
        <f>IF(M129="SÍ",10,"0")</f>
        <v>10</v>
      </c>
      <c r="O129" s="156"/>
      <c r="P129" s="170"/>
      <c r="Q129" s="170"/>
      <c r="R129" s="168"/>
      <c r="S129" s="170"/>
      <c r="T129" s="168"/>
      <c r="U129" s="172"/>
      <c r="V129" s="153"/>
      <c r="W129" s="112"/>
      <c r="X129" s="113"/>
      <c r="Y129" s="174"/>
      <c r="Z129" s="165"/>
      <c r="AA129" s="195"/>
      <c r="AB129" s="146"/>
      <c r="AC129" s="146"/>
      <c r="AD129" s="185"/>
      <c r="AE129" s="144"/>
      <c r="AF129" s="182"/>
      <c r="AG129" s="182"/>
      <c r="AH129" s="185"/>
    </row>
    <row r="130" spans="1:34" ht="39.75" customHeight="1" thickBot="1" x14ac:dyDescent="0.3">
      <c r="A130" s="101"/>
      <c r="B130" s="96"/>
      <c r="C130" s="128"/>
      <c r="D130" s="129"/>
      <c r="E130" s="142"/>
      <c r="F130" s="154"/>
      <c r="G130" s="128"/>
      <c r="H130" s="155"/>
      <c r="I130" s="156"/>
      <c r="J130" s="210"/>
      <c r="K130" s="213"/>
      <c r="L130" s="28" t="s">
        <v>31</v>
      </c>
      <c r="M130" s="3" t="s">
        <v>11</v>
      </c>
      <c r="N130" s="2">
        <f>IF(M130="SÍ",30,"0")</f>
        <v>30</v>
      </c>
      <c r="O130" s="156"/>
      <c r="P130" s="170"/>
      <c r="Q130" s="170"/>
      <c r="R130" s="168"/>
      <c r="S130" s="170"/>
      <c r="T130" s="168"/>
      <c r="U130" s="172"/>
      <c r="V130" s="154"/>
      <c r="W130" s="128"/>
      <c r="X130" s="155"/>
      <c r="Y130" s="174"/>
      <c r="Z130" s="165"/>
      <c r="AA130" s="195"/>
      <c r="AB130" s="146"/>
      <c r="AC130" s="146"/>
      <c r="AD130" s="185"/>
      <c r="AE130" s="144"/>
      <c r="AF130" s="182"/>
      <c r="AG130" s="182"/>
      <c r="AH130" s="185"/>
    </row>
    <row r="131" spans="1:34" ht="39.75" customHeight="1" x14ac:dyDescent="0.25">
      <c r="A131" s="101"/>
      <c r="B131" s="96"/>
      <c r="C131" s="98" t="s">
        <v>248</v>
      </c>
      <c r="D131" s="157" t="s">
        <v>249</v>
      </c>
      <c r="E131" s="158" t="s">
        <v>250</v>
      </c>
      <c r="F131" s="153" t="s">
        <v>16</v>
      </c>
      <c r="G131" s="112" t="str">
        <f>IF(F131="(1) RARA VEZ","1", IF(F131="(2) IMPROBABLE","2",IF(F131="(3) POSIBLE","3",IF(F131="(4) PROBABLE","4",IF(F131="(5) CASI SEGURO","5","")))))</f>
        <v>4</v>
      </c>
      <c r="H131" s="113" t="s">
        <v>18</v>
      </c>
      <c r="I131" s="156" t="str">
        <f>IF(H131="(5) MODERADO","5", IF(H131="(10) MAYOR","10",IF(H131="(20) CATASTROFICO","20","")))</f>
        <v>5</v>
      </c>
      <c r="J131" s="175">
        <f>+G131*I131</f>
        <v>20</v>
      </c>
      <c r="K131" s="206" t="s">
        <v>251</v>
      </c>
      <c r="L131" s="25" t="s">
        <v>6</v>
      </c>
      <c r="M131" s="3" t="s">
        <v>11</v>
      </c>
      <c r="N131" s="78">
        <f>IF(M131="SÍ",15,"0")</f>
        <v>15</v>
      </c>
      <c r="O131" s="179">
        <f>SUM(N131:N137)</f>
        <v>45</v>
      </c>
      <c r="P131" s="169">
        <f>IF(AND($O131&gt;=0,$O131&lt;=50),0,IF(AND($O131&gt;50,$O131&lt;=75),1,IF(AND($O131&gt;75,$O131&lt;=100),2,"")))</f>
        <v>0</v>
      </c>
      <c r="Q131" s="169">
        <f>$G131-$P131</f>
        <v>4</v>
      </c>
      <c r="R131" s="167">
        <f>IF($Q131&lt;=0,1,$Q131)</f>
        <v>4</v>
      </c>
      <c r="S131" s="169">
        <f>$I131-$P131</f>
        <v>5</v>
      </c>
      <c r="T131" s="167" t="str">
        <f>IF($S131=19,10,IF($S131=18,5,IF($S131=9,5,IF($S131=8,5,I131))))</f>
        <v>5</v>
      </c>
      <c r="U131" s="171" t="s">
        <v>8</v>
      </c>
      <c r="V131" s="153" t="s">
        <v>16</v>
      </c>
      <c r="W131" s="173">
        <f>IF($U131="PROBABILIDAD",$R131,$G131)</f>
        <v>4</v>
      </c>
      <c r="X131" s="113" t="s">
        <v>18</v>
      </c>
      <c r="Y131" s="174" t="str">
        <f>IF($U131="IMPACTO",$T131,$I131)</f>
        <v>5</v>
      </c>
      <c r="Z131" s="115">
        <f>+W131*Y131</f>
        <v>20</v>
      </c>
      <c r="AA131" s="194" t="s">
        <v>252</v>
      </c>
      <c r="AB131" s="197">
        <v>2018</v>
      </c>
      <c r="AC131" s="105" t="s">
        <v>253</v>
      </c>
      <c r="AD131" s="149" t="s">
        <v>254</v>
      </c>
      <c r="AE131" s="201" t="s">
        <v>289</v>
      </c>
      <c r="AF131" s="105" t="s">
        <v>295</v>
      </c>
      <c r="AG131" s="181" t="s">
        <v>241</v>
      </c>
      <c r="AH131" s="184" t="s">
        <v>296</v>
      </c>
    </row>
    <row r="132" spans="1:34" ht="39.75" customHeight="1" x14ac:dyDescent="0.25">
      <c r="A132" s="101"/>
      <c r="B132" s="96"/>
      <c r="C132" s="112"/>
      <c r="D132" s="157"/>
      <c r="E132" s="159"/>
      <c r="F132" s="153"/>
      <c r="G132" s="112"/>
      <c r="H132" s="113"/>
      <c r="I132" s="156"/>
      <c r="J132" s="176"/>
      <c r="K132" s="207"/>
      <c r="L132" s="26" t="s">
        <v>7</v>
      </c>
      <c r="M132" s="3" t="s">
        <v>11</v>
      </c>
      <c r="N132" s="2">
        <f>IF(M132="SÍ",5,"0")</f>
        <v>5</v>
      </c>
      <c r="O132" s="156"/>
      <c r="P132" s="170"/>
      <c r="Q132" s="170"/>
      <c r="R132" s="168"/>
      <c r="S132" s="170"/>
      <c r="T132" s="168"/>
      <c r="U132" s="172"/>
      <c r="V132" s="153"/>
      <c r="W132" s="173"/>
      <c r="X132" s="113"/>
      <c r="Y132" s="174"/>
      <c r="Z132" s="115"/>
      <c r="AA132" s="195"/>
      <c r="AB132" s="146"/>
      <c r="AC132" s="106"/>
      <c r="AD132" s="199"/>
      <c r="AE132" s="202"/>
      <c r="AF132" s="106"/>
      <c r="AG132" s="182"/>
      <c r="AH132" s="185"/>
    </row>
    <row r="133" spans="1:34" ht="39.75" customHeight="1" x14ac:dyDescent="0.25">
      <c r="A133" s="101"/>
      <c r="B133" s="96"/>
      <c r="C133" s="112"/>
      <c r="D133" s="157"/>
      <c r="E133" s="159"/>
      <c r="F133" s="153"/>
      <c r="G133" s="112"/>
      <c r="H133" s="113"/>
      <c r="I133" s="156"/>
      <c r="J133" s="165" t="str">
        <f>IF(AND($Z131&gt;=5,$Z131&lt;=10),"BAJA",IF(AND($Z131&gt;=15,$Z131&lt;=25),"MODERADA",IF(AND($Z131&gt;=30,$Z131&lt;=50),"ALTA",IF(AND($Z131&gt;=60,$Z131&lt;=100),"EXTREMA",""))))</f>
        <v>MODERADA</v>
      </c>
      <c r="K133" s="207"/>
      <c r="L133" s="27" t="s">
        <v>3</v>
      </c>
      <c r="M133" s="3" t="s">
        <v>12</v>
      </c>
      <c r="N133" s="2" t="str">
        <f>IF(M133="SÍ",15,"0")</f>
        <v>0</v>
      </c>
      <c r="O133" s="156"/>
      <c r="P133" s="170"/>
      <c r="Q133" s="170"/>
      <c r="R133" s="168"/>
      <c r="S133" s="170"/>
      <c r="T133" s="168"/>
      <c r="U133" s="172"/>
      <c r="V133" s="153"/>
      <c r="W133" s="173"/>
      <c r="X133" s="113"/>
      <c r="Y133" s="174"/>
      <c r="Z133" s="163" t="str">
        <f>IF(AND(Z131&gt;=5,Z131&lt;=10),"BAJA",IF(AND(Z131&gt;=15,Z131&lt;=25),"MODERADA",IF(AND(Z131&gt;=30,Z131&lt;=50),"ALTA",IF(AND(Z131&gt;=60,Z131&lt;=100),"EXTREMA",""))))</f>
        <v>MODERADA</v>
      </c>
      <c r="AA133" s="195"/>
      <c r="AB133" s="146"/>
      <c r="AC133" s="106"/>
      <c r="AD133" s="199"/>
      <c r="AE133" s="202"/>
      <c r="AF133" s="106"/>
      <c r="AG133" s="182"/>
      <c r="AH133" s="185"/>
    </row>
    <row r="134" spans="1:34" ht="39.75" customHeight="1" x14ac:dyDescent="0.25">
      <c r="A134" s="101"/>
      <c r="B134" s="96"/>
      <c r="C134" s="112"/>
      <c r="D134" s="157"/>
      <c r="E134" s="159"/>
      <c r="F134" s="153"/>
      <c r="G134" s="112"/>
      <c r="H134" s="113"/>
      <c r="I134" s="156"/>
      <c r="J134" s="165"/>
      <c r="K134" s="207"/>
      <c r="L134" s="27" t="s">
        <v>4</v>
      </c>
      <c r="M134" s="3" t="s">
        <v>11</v>
      </c>
      <c r="N134" s="2">
        <f>IF(M134="SÍ",10,"0")</f>
        <v>10</v>
      </c>
      <c r="O134" s="156"/>
      <c r="P134" s="170"/>
      <c r="Q134" s="170"/>
      <c r="R134" s="168"/>
      <c r="S134" s="170"/>
      <c r="T134" s="168"/>
      <c r="U134" s="172"/>
      <c r="V134" s="153"/>
      <c r="W134" s="173"/>
      <c r="X134" s="113"/>
      <c r="Y134" s="174"/>
      <c r="Z134" s="163"/>
      <c r="AA134" s="195"/>
      <c r="AB134" s="146"/>
      <c r="AC134" s="106"/>
      <c r="AD134" s="199"/>
      <c r="AE134" s="202"/>
      <c r="AF134" s="106"/>
      <c r="AG134" s="182"/>
      <c r="AH134" s="185"/>
    </row>
    <row r="135" spans="1:34" ht="39.75" customHeight="1" x14ac:dyDescent="0.25">
      <c r="A135" s="101"/>
      <c r="B135" s="96"/>
      <c r="C135" s="112"/>
      <c r="D135" s="157"/>
      <c r="E135" s="159"/>
      <c r="F135" s="153"/>
      <c r="G135" s="112"/>
      <c r="H135" s="113"/>
      <c r="I135" s="156"/>
      <c r="J135" s="165"/>
      <c r="K135" s="207"/>
      <c r="L135" s="26" t="s">
        <v>32</v>
      </c>
      <c r="M135" s="3" t="s">
        <v>11</v>
      </c>
      <c r="N135" s="2">
        <f>IF(M135="SÍ",15,"0")</f>
        <v>15</v>
      </c>
      <c r="O135" s="156"/>
      <c r="P135" s="170"/>
      <c r="Q135" s="170"/>
      <c r="R135" s="168"/>
      <c r="S135" s="170"/>
      <c r="T135" s="168"/>
      <c r="U135" s="172"/>
      <c r="V135" s="153"/>
      <c r="W135" s="173"/>
      <c r="X135" s="113"/>
      <c r="Y135" s="174"/>
      <c r="Z135" s="163"/>
      <c r="AA135" s="195"/>
      <c r="AB135" s="146"/>
      <c r="AC135" s="106"/>
      <c r="AD135" s="199"/>
      <c r="AE135" s="202"/>
      <c r="AF135" s="106"/>
      <c r="AG135" s="182"/>
      <c r="AH135" s="185"/>
    </row>
    <row r="136" spans="1:34" ht="39.75" customHeight="1" x14ac:dyDescent="0.25">
      <c r="A136" s="101"/>
      <c r="B136" s="96"/>
      <c r="C136" s="112"/>
      <c r="D136" s="157"/>
      <c r="E136" s="159"/>
      <c r="F136" s="153"/>
      <c r="G136" s="112"/>
      <c r="H136" s="113"/>
      <c r="I136" s="156"/>
      <c r="J136" s="165"/>
      <c r="K136" s="207"/>
      <c r="L136" s="26" t="s">
        <v>5</v>
      </c>
      <c r="M136" s="3" t="s">
        <v>12</v>
      </c>
      <c r="N136" s="2" t="str">
        <f>IF(M136="SÍ",10,"0")</f>
        <v>0</v>
      </c>
      <c r="O136" s="156"/>
      <c r="P136" s="170"/>
      <c r="Q136" s="170"/>
      <c r="R136" s="168"/>
      <c r="S136" s="170"/>
      <c r="T136" s="168"/>
      <c r="U136" s="172"/>
      <c r="V136" s="153"/>
      <c r="W136" s="173"/>
      <c r="X136" s="113"/>
      <c r="Y136" s="174"/>
      <c r="Z136" s="163"/>
      <c r="AA136" s="195"/>
      <c r="AB136" s="146"/>
      <c r="AC136" s="106"/>
      <c r="AD136" s="199"/>
      <c r="AE136" s="202"/>
      <c r="AF136" s="106"/>
      <c r="AG136" s="182"/>
      <c r="AH136" s="185"/>
    </row>
    <row r="137" spans="1:34" ht="39.75" customHeight="1" thickBot="1" x14ac:dyDescent="0.3">
      <c r="A137" s="101"/>
      <c r="B137" s="97"/>
      <c r="C137" s="112"/>
      <c r="D137" s="157"/>
      <c r="E137" s="159"/>
      <c r="F137" s="190"/>
      <c r="G137" s="204"/>
      <c r="H137" s="192"/>
      <c r="I137" s="205"/>
      <c r="J137" s="187"/>
      <c r="K137" s="208"/>
      <c r="L137" s="89" t="s">
        <v>31</v>
      </c>
      <c r="M137" s="3" t="s">
        <v>12</v>
      </c>
      <c r="N137" s="68" t="str">
        <f>IF(M137="SÍ",30,"0")</f>
        <v>0</v>
      </c>
      <c r="O137" s="205"/>
      <c r="P137" s="189"/>
      <c r="Q137" s="189"/>
      <c r="R137" s="188"/>
      <c r="S137" s="189"/>
      <c r="T137" s="188"/>
      <c r="U137" s="172"/>
      <c r="V137" s="190"/>
      <c r="W137" s="191"/>
      <c r="X137" s="192"/>
      <c r="Y137" s="193"/>
      <c r="Z137" s="164"/>
      <c r="AA137" s="196"/>
      <c r="AB137" s="198"/>
      <c r="AC137" s="180"/>
      <c r="AD137" s="200"/>
      <c r="AE137" s="203"/>
      <c r="AF137" s="180"/>
      <c r="AG137" s="183"/>
      <c r="AH137" s="186"/>
    </row>
    <row r="138" spans="1:34" ht="39.75" customHeight="1" x14ac:dyDescent="0.25">
      <c r="A138" s="101"/>
      <c r="B138" s="95" t="s">
        <v>269</v>
      </c>
      <c r="C138" s="137" t="s">
        <v>255</v>
      </c>
      <c r="D138" s="98" t="s">
        <v>256</v>
      </c>
      <c r="E138" s="140" t="s">
        <v>257</v>
      </c>
      <c r="F138" s="153" t="s">
        <v>16</v>
      </c>
      <c r="G138" s="112" t="str">
        <f>IF(F138="(1) RARA VEZ","1", IF(F138="(2) IMPROBABLE","2",IF(F138="(3) POSIBLE","3",IF(F138="(4) PROBABLE","4",IF(F138="(5) CASI SEGURO","5","")))))</f>
        <v>4</v>
      </c>
      <c r="H138" s="113" t="s">
        <v>20</v>
      </c>
      <c r="I138" s="156" t="str">
        <f>IF(H138="(5) MODERADO","5", IF(H138="(10) MAYOR","10",IF(H138="(20) CATASTROFICO","20","")))</f>
        <v>10</v>
      </c>
      <c r="J138" s="115">
        <f>+G138*I138</f>
        <v>40</v>
      </c>
      <c r="K138" s="177" t="s">
        <v>258</v>
      </c>
      <c r="L138" s="25" t="s">
        <v>6</v>
      </c>
      <c r="M138" s="3" t="s">
        <v>11</v>
      </c>
      <c r="N138" s="78">
        <f>IF(M138="SÍ",15,"0")</f>
        <v>15</v>
      </c>
      <c r="O138" s="179">
        <f>SUM(N138:N144)</f>
        <v>85</v>
      </c>
      <c r="P138" s="169">
        <f>IF(AND($O138&gt;=0,$O138&lt;=50),0,IF(AND($O138&gt;50,$O138&lt;=75),1,IF(AND($O138&gt;75,$O138&lt;=100),2,"")))</f>
        <v>2</v>
      </c>
      <c r="Q138" s="169">
        <f>$G138-$P138</f>
        <v>2</v>
      </c>
      <c r="R138" s="167">
        <f>IF($Q138&lt;=0,1,$Q138)</f>
        <v>2</v>
      </c>
      <c r="S138" s="169">
        <f>$I138-$P138</f>
        <v>8</v>
      </c>
      <c r="T138" s="167">
        <f>IF($S138=19,10,IF($S138=18,5,IF($S138=9,5,IF($S138=8,5,I138))))</f>
        <v>5</v>
      </c>
      <c r="U138" s="171" t="s">
        <v>8</v>
      </c>
      <c r="V138" s="153" t="s">
        <v>14</v>
      </c>
      <c r="W138" s="173">
        <f>IF($U138="PROBABILIDAD",$R138,$G138)</f>
        <v>2</v>
      </c>
      <c r="X138" s="113" t="s">
        <v>20</v>
      </c>
      <c r="Y138" s="174" t="str">
        <f>IF($U138="IMPACTO",$T138,$I138)</f>
        <v>10</v>
      </c>
      <c r="Z138" s="175">
        <f>+W138*Y138</f>
        <v>20</v>
      </c>
      <c r="AA138" s="143" t="s">
        <v>265</v>
      </c>
      <c r="AB138" s="145">
        <v>43435</v>
      </c>
      <c r="AC138" s="147" t="s">
        <v>266</v>
      </c>
      <c r="AD138" s="149" t="s">
        <v>267</v>
      </c>
      <c r="AE138" s="151">
        <v>43343</v>
      </c>
      <c r="AF138" s="160" t="s">
        <v>300</v>
      </c>
      <c r="AG138" s="105" t="s">
        <v>268</v>
      </c>
      <c r="AH138" s="107" t="s">
        <v>301</v>
      </c>
    </row>
    <row r="139" spans="1:34" ht="39.75" customHeight="1" x14ac:dyDescent="0.25">
      <c r="A139" s="101"/>
      <c r="B139" s="96"/>
      <c r="C139" s="138"/>
      <c r="D139" s="98"/>
      <c r="E139" s="141"/>
      <c r="F139" s="153"/>
      <c r="G139" s="112"/>
      <c r="H139" s="113"/>
      <c r="I139" s="156"/>
      <c r="J139" s="115"/>
      <c r="K139" s="178"/>
      <c r="L139" s="26" t="s">
        <v>7</v>
      </c>
      <c r="M139" s="3" t="s">
        <v>11</v>
      </c>
      <c r="N139" s="2">
        <f>IF(M139="SÍ",5,"0")</f>
        <v>5</v>
      </c>
      <c r="O139" s="156"/>
      <c r="P139" s="170"/>
      <c r="Q139" s="170"/>
      <c r="R139" s="168"/>
      <c r="S139" s="170"/>
      <c r="T139" s="168"/>
      <c r="U139" s="172"/>
      <c r="V139" s="153"/>
      <c r="W139" s="173"/>
      <c r="X139" s="113"/>
      <c r="Y139" s="174"/>
      <c r="Z139" s="176"/>
      <c r="AA139" s="144"/>
      <c r="AB139" s="146"/>
      <c r="AC139" s="148"/>
      <c r="AD139" s="150"/>
      <c r="AE139" s="152"/>
      <c r="AF139" s="161"/>
      <c r="AG139" s="106"/>
      <c r="AH139" s="108"/>
    </row>
    <row r="140" spans="1:34" ht="39.75" customHeight="1" x14ac:dyDescent="0.25">
      <c r="A140" s="101"/>
      <c r="B140" s="96"/>
      <c r="C140" s="138"/>
      <c r="D140" s="98"/>
      <c r="E140" s="141"/>
      <c r="F140" s="153"/>
      <c r="G140" s="112"/>
      <c r="H140" s="113"/>
      <c r="I140" s="156"/>
      <c r="J140" s="163" t="str">
        <f>IF(AND(J138&gt;=5,J138&lt;=10),"BAJA",IF(AND(J138&gt;=15,J138&lt;=25),"MODERADA",IF(AND(J138&gt;=30,J138&lt;=50),"ALTA",IF(AND(J138&gt;=60,J138&lt;=100),"EXTREMA",""))))</f>
        <v>ALTA</v>
      </c>
      <c r="K140" s="178"/>
      <c r="L140" s="27" t="s">
        <v>3</v>
      </c>
      <c r="M140" s="3" t="s">
        <v>12</v>
      </c>
      <c r="N140" s="2" t="str">
        <f>IF(M140="SÍ",15,"0")</f>
        <v>0</v>
      </c>
      <c r="O140" s="156"/>
      <c r="P140" s="170"/>
      <c r="Q140" s="170"/>
      <c r="R140" s="168"/>
      <c r="S140" s="170"/>
      <c r="T140" s="168"/>
      <c r="U140" s="172"/>
      <c r="V140" s="153"/>
      <c r="W140" s="173"/>
      <c r="X140" s="113"/>
      <c r="Y140" s="174"/>
      <c r="Z140" s="165" t="str">
        <f>IF(AND($Z138&gt;=5,$Z138&lt;=10),"BAJA",IF(AND($Z138&gt;=15,$Z138&lt;=25),"MODERADA",IF(AND($Z138&gt;=30,$Z138&lt;=50),"ALTA",IF(AND($Z138&gt;=60,$Z138&lt;=100),"EXTREMA",""))))</f>
        <v>MODERADA</v>
      </c>
      <c r="AA140" s="144"/>
      <c r="AB140" s="146"/>
      <c r="AC140" s="148"/>
      <c r="AD140" s="150"/>
      <c r="AE140" s="152"/>
      <c r="AF140" s="161"/>
      <c r="AG140" s="106"/>
      <c r="AH140" s="108"/>
    </row>
    <row r="141" spans="1:34" ht="39.75" customHeight="1" x14ac:dyDescent="0.25">
      <c r="A141" s="101"/>
      <c r="B141" s="96"/>
      <c r="C141" s="138"/>
      <c r="D141" s="98"/>
      <c r="E141" s="141"/>
      <c r="F141" s="153"/>
      <c r="G141" s="112"/>
      <c r="H141" s="113"/>
      <c r="I141" s="156"/>
      <c r="J141" s="163"/>
      <c r="K141" s="178"/>
      <c r="L141" s="27" t="s">
        <v>4</v>
      </c>
      <c r="M141" s="3" t="s">
        <v>11</v>
      </c>
      <c r="N141" s="2">
        <f>IF(M141="SÍ",10,"0")</f>
        <v>10</v>
      </c>
      <c r="O141" s="156"/>
      <c r="P141" s="170"/>
      <c r="Q141" s="170"/>
      <c r="R141" s="168"/>
      <c r="S141" s="170"/>
      <c r="T141" s="168"/>
      <c r="U141" s="172"/>
      <c r="V141" s="153"/>
      <c r="W141" s="173"/>
      <c r="X141" s="113"/>
      <c r="Y141" s="174"/>
      <c r="Z141" s="165"/>
      <c r="AA141" s="144"/>
      <c r="AB141" s="146"/>
      <c r="AC141" s="148"/>
      <c r="AD141" s="150"/>
      <c r="AE141" s="152"/>
      <c r="AF141" s="161"/>
      <c r="AG141" s="106"/>
      <c r="AH141" s="108"/>
    </row>
    <row r="142" spans="1:34" ht="39.75" customHeight="1" x14ac:dyDescent="0.25">
      <c r="A142" s="101"/>
      <c r="B142" s="96"/>
      <c r="C142" s="138"/>
      <c r="D142" s="98"/>
      <c r="E142" s="141"/>
      <c r="F142" s="153"/>
      <c r="G142" s="112"/>
      <c r="H142" s="113"/>
      <c r="I142" s="156"/>
      <c r="J142" s="163"/>
      <c r="K142" s="178"/>
      <c r="L142" s="26" t="s">
        <v>32</v>
      </c>
      <c r="M142" s="82" t="s">
        <v>11</v>
      </c>
      <c r="N142" s="2">
        <f>IF(M142="SÍ",15,"0")</f>
        <v>15</v>
      </c>
      <c r="O142" s="156"/>
      <c r="P142" s="170"/>
      <c r="Q142" s="170"/>
      <c r="R142" s="168"/>
      <c r="S142" s="170"/>
      <c r="T142" s="168"/>
      <c r="U142" s="172"/>
      <c r="V142" s="153"/>
      <c r="W142" s="173"/>
      <c r="X142" s="113"/>
      <c r="Y142" s="174"/>
      <c r="Z142" s="165"/>
      <c r="AA142" s="144"/>
      <c r="AB142" s="146"/>
      <c r="AC142" s="148"/>
      <c r="AD142" s="150"/>
      <c r="AE142" s="152"/>
      <c r="AF142" s="161"/>
      <c r="AG142" s="106"/>
      <c r="AH142" s="108"/>
    </row>
    <row r="143" spans="1:34" ht="39.75" customHeight="1" x14ac:dyDescent="0.25">
      <c r="A143" s="101"/>
      <c r="B143" s="96"/>
      <c r="C143" s="138"/>
      <c r="D143" s="98"/>
      <c r="E143" s="141"/>
      <c r="F143" s="153"/>
      <c r="G143" s="112"/>
      <c r="H143" s="113"/>
      <c r="I143" s="156"/>
      <c r="J143" s="163"/>
      <c r="K143" s="178"/>
      <c r="L143" s="26" t="s">
        <v>5</v>
      </c>
      <c r="M143" s="3" t="s">
        <v>11</v>
      </c>
      <c r="N143" s="2">
        <f>IF(M143="SÍ",10,"0")</f>
        <v>10</v>
      </c>
      <c r="O143" s="156"/>
      <c r="P143" s="170"/>
      <c r="Q143" s="170"/>
      <c r="R143" s="168"/>
      <c r="S143" s="170"/>
      <c r="T143" s="168"/>
      <c r="U143" s="172"/>
      <c r="V143" s="153"/>
      <c r="W143" s="173"/>
      <c r="X143" s="113"/>
      <c r="Y143" s="174"/>
      <c r="Z143" s="165"/>
      <c r="AA143" s="144"/>
      <c r="AB143" s="146"/>
      <c r="AC143" s="148"/>
      <c r="AD143" s="150"/>
      <c r="AE143" s="152"/>
      <c r="AF143" s="161"/>
      <c r="AG143" s="106"/>
      <c r="AH143" s="108"/>
    </row>
    <row r="144" spans="1:34" ht="39.75" customHeight="1" x14ac:dyDescent="0.25">
      <c r="A144" s="101"/>
      <c r="B144" s="96"/>
      <c r="C144" s="139"/>
      <c r="D144" s="98"/>
      <c r="E144" s="142"/>
      <c r="F144" s="154"/>
      <c r="G144" s="128"/>
      <c r="H144" s="155"/>
      <c r="I144" s="156"/>
      <c r="J144" s="164"/>
      <c r="K144" s="178"/>
      <c r="L144" s="28" t="s">
        <v>31</v>
      </c>
      <c r="M144" s="4" t="s">
        <v>11</v>
      </c>
      <c r="N144" s="2">
        <f>IF(M144="SÍ",30,"0")</f>
        <v>30</v>
      </c>
      <c r="O144" s="156"/>
      <c r="P144" s="170"/>
      <c r="Q144" s="170"/>
      <c r="R144" s="168"/>
      <c r="S144" s="170"/>
      <c r="T144" s="168"/>
      <c r="U144" s="172"/>
      <c r="V144" s="154"/>
      <c r="W144" s="173"/>
      <c r="X144" s="155"/>
      <c r="Y144" s="174"/>
      <c r="Z144" s="166"/>
      <c r="AA144" s="144"/>
      <c r="AB144" s="146"/>
      <c r="AC144" s="148"/>
      <c r="AD144" s="150"/>
      <c r="AE144" s="152"/>
      <c r="AF144" s="162"/>
      <c r="AG144" s="106"/>
      <c r="AH144" s="108"/>
    </row>
    <row r="145" spans="1:34" ht="39.75" customHeight="1" x14ac:dyDescent="0.25">
      <c r="A145" s="101"/>
      <c r="B145" s="96"/>
      <c r="C145" s="98" t="s">
        <v>259</v>
      </c>
      <c r="D145" s="98" t="s">
        <v>260</v>
      </c>
      <c r="E145" s="130" t="s">
        <v>261</v>
      </c>
      <c r="F145" s="111" t="s">
        <v>14</v>
      </c>
      <c r="G145" s="112" t="str">
        <f>IF(F145="(1) RARA VEZ","1", IF(F145="(2) IMPROBABLE","2",IF(F145="(3) POSIBLE","3",IF(F145="(4) PROBABLE","4",IF(F145="(5) CASI SEGURO","5","")))))</f>
        <v>2</v>
      </c>
      <c r="H145" s="113" t="s">
        <v>20</v>
      </c>
      <c r="I145" s="114" t="str">
        <f>IF(H145="(5) MODERADO","5", IF(H145="(10) MAYOR","10",IF(H145="(20) CATASTROFICO","20","")))</f>
        <v>10</v>
      </c>
      <c r="J145" s="115">
        <f>+G145*I145</f>
        <v>20</v>
      </c>
      <c r="K145" s="124" t="s">
        <v>270</v>
      </c>
      <c r="L145" s="83" t="s">
        <v>6</v>
      </c>
      <c r="M145" s="84" t="s">
        <v>11</v>
      </c>
      <c r="N145" s="88">
        <f>IF(M145="SÍ",15,"0")</f>
        <v>15</v>
      </c>
      <c r="O145" s="125">
        <f>SUM(N145:N151)</f>
        <v>85</v>
      </c>
      <c r="P145" s="126">
        <f>IF(AND($O145&gt;=0,$O145&lt;=50),0,IF(AND($O145&gt;50,$O145&lt;=75),1,IF(AND($O145&gt;75,$O145&lt;=100),2,"")))</f>
        <v>2</v>
      </c>
      <c r="Q145" s="126">
        <f>$G145-$P145</f>
        <v>0</v>
      </c>
      <c r="R145" s="127">
        <f>IF($Q145&lt;=0,1,$Q145)</f>
        <v>1</v>
      </c>
      <c r="S145" s="126">
        <f>$I145-$P145</f>
        <v>8</v>
      </c>
      <c r="T145" s="127">
        <f>IF($S145=19,10,IF($S145=18,5,IF($S145=9,5,IF($S145=8,5,I145))))</f>
        <v>5</v>
      </c>
      <c r="U145" s="118" t="s">
        <v>8</v>
      </c>
      <c r="V145" s="111" t="s">
        <v>13</v>
      </c>
      <c r="W145" s="112" t="str">
        <f>IF(V145="(1) RARA VEZ","1", IF(V145="(2) IMPROBABLE","2",IF(V145="(3) POSIBLE","3",IF(V145="(4) PROBABLE","4",IF(V145="(5) CASI SEGURO","5","")))))</f>
        <v>1</v>
      </c>
      <c r="X145" s="113" t="s">
        <v>20</v>
      </c>
      <c r="Y145" s="114" t="str">
        <f>IF($U145="IMPACTO",$T145,$I145)</f>
        <v>10</v>
      </c>
      <c r="Z145" s="115">
        <f>+W145*Y145</f>
        <v>10</v>
      </c>
      <c r="AA145" s="98" t="s">
        <v>271</v>
      </c>
      <c r="AB145" s="120">
        <v>43435</v>
      </c>
      <c r="AC145" s="98" t="s">
        <v>272</v>
      </c>
      <c r="AD145" s="98" t="s">
        <v>273</v>
      </c>
      <c r="AE145" s="112" t="s">
        <v>304</v>
      </c>
      <c r="AF145" s="102" t="s">
        <v>302</v>
      </c>
      <c r="AG145" s="105" t="s">
        <v>268</v>
      </c>
      <c r="AH145" s="107" t="s">
        <v>303</v>
      </c>
    </row>
    <row r="146" spans="1:34" ht="39.75" customHeight="1" x14ac:dyDescent="0.25">
      <c r="A146" s="101"/>
      <c r="B146" s="96"/>
      <c r="C146" s="112"/>
      <c r="D146" s="98"/>
      <c r="E146" s="131"/>
      <c r="F146" s="111"/>
      <c r="G146" s="112"/>
      <c r="H146" s="113"/>
      <c r="I146" s="114"/>
      <c r="J146" s="115"/>
      <c r="K146" s="124"/>
      <c r="L146" s="83" t="s">
        <v>7</v>
      </c>
      <c r="M146" s="84" t="s">
        <v>11</v>
      </c>
      <c r="N146" s="88">
        <f>IF(M146="SÍ",5,"0")</f>
        <v>5</v>
      </c>
      <c r="O146" s="114"/>
      <c r="P146" s="126"/>
      <c r="Q146" s="126"/>
      <c r="R146" s="127"/>
      <c r="S146" s="126"/>
      <c r="T146" s="127"/>
      <c r="U146" s="118"/>
      <c r="V146" s="111"/>
      <c r="W146" s="112"/>
      <c r="X146" s="113"/>
      <c r="Y146" s="114"/>
      <c r="Z146" s="115"/>
      <c r="AA146" s="98"/>
      <c r="AB146" s="112"/>
      <c r="AC146" s="112"/>
      <c r="AD146" s="98"/>
      <c r="AE146" s="112"/>
      <c r="AF146" s="103"/>
      <c r="AG146" s="106"/>
      <c r="AH146" s="108"/>
    </row>
    <row r="147" spans="1:34" ht="39.75" customHeight="1" x14ac:dyDescent="0.25">
      <c r="A147" s="101"/>
      <c r="B147" s="96"/>
      <c r="C147" s="112"/>
      <c r="D147" s="98"/>
      <c r="E147" s="131"/>
      <c r="F147" s="111"/>
      <c r="G147" s="112"/>
      <c r="H147" s="113"/>
      <c r="I147" s="114"/>
      <c r="J147" s="110" t="str">
        <f>IF(AND($Z145&gt;=5,$Z145&lt;=10),"BAJA",IF(AND($Z145&gt;=15,$Z145&lt;=25),"MODERADA",IF(AND($Z145&gt;=30,$Z145&lt;=50),"ALTA",IF(AND($Z145&gt;=60,$Z145&lt;=100),"EXTREMA",""))))</f>
        <v>BAJA</v>
      </c>
      <c r="K147" s="124"/>
      <c r="L147" s="86" t="s">
        <v>3</v>
      </c>
      <c r="M147" s="84" t="s">
        <v>12</v>
      </c>
      <c r="N147" s="88" t="str">
        <f>IF(M147="SÍ",15,"0")</f>
        <v>0</v>
      </c>
      <c r="O147" s="114"/>
      <c r="P147" s="126"/>
      <c r="Q147" s="126"/>
      <c r="R147" s="127"/>
      <c r="S147" s="126"/>
      <c r="T147" s="127"/>
      <c r="U147" s="118"/>
      <c r="V147" s="111"/>
      <c r="W147" s="112"/>
      <c r="X147" s="113"/>
      <c r="Y147" s="114"/>
      <c r="Z147" s="110" t="str">
        <f>IF(AND($Z145&gt;=5,$Z145&lt;=10),"BAJA",IF(AND($Z145&gt;=15,$Z145&lt;=25),"MODERADA",IF(AND($Z145&gt;=30,$Z145&lt;=50),"ALTA",IF(AND($Z145&gt;=60,$Z145&lt;=100),"EXTREMA",""))))</f>
        <v>BAJA</v>
      </c>
      <c r="AA147" s="98"/>
      <c r="AB147" s="112"/>
      <c r="AC147" s="112"/>
      <c r="AD147" s="98"/>
      <c r="AE147" s="112"/>
      <c r="AF147" s="103"/>
      <c r="AG147" s="106"/>
      <c r="AH147" s="108"/>
    </row>
    <row r="148" spans="1:34" ht="39.75" customHeight="1" x14ac:dyDescent="0.25">
      <c r="A148" s="101"/>
      <c r="B148" s="96"/>
      <c r="C148" s="112"/>
      <c r="D148" s="98"/>
      <c r="E148" s="131"/>
      <c r="F148" s="111"/>
      <c r="G148" s="112"/>
      <c r="H148" s="113"/>
      <c r="I148" s="114"/>
      <c r="J148" s="110"/>
      <c r="K148" s="124"/>
      <c r="L148" s="86" t="s">
        <v>4</v>
      </c>
      <c r="M148" s="84" t="s">
        <v>11</v>
      </c>
      <c r="N148" s="88">
        <f>IF(M148="SÍ",10,"0")</f>
        <v>10</v>
      </c>
      <c r="O148" s="114"/>
      <c r="P148" s="126"/>
      <c r="Q148" s="126"/>
      <c r="R148" s="127"/>
      <c r="S148" s="126"/>
      <c r="T148" s="127"/>
      <c r="U148" s="118"/>
      <c r="V148" s="111"/>
      <c r="W148" s="112"/>
      <c r="X148" s="113"/>
      <c r="Y148" s="114"/>
      <c r="Z148" s="110"/>
      <c r="AA148" s="98"/>
      <c r="AB148" s="112"/>
      <c r="AC148" s="112"/>
      <c r="AD148" s="98"/>
      <c r="AE148" s="112"/>
      <c r="AF148" s="103"/>
      <c r="AG148" s="106"/>
      <c r="AH148" s="108"/>
    </row>
    <row r="149" spans="1:34" ht="39.75" customHeight="1" x14ac:dyDescent="0.25">
      <c r="A149" s="101"/>
      <c r="B149" s="96"/>
      <c r="C149" s="112"/>
      <c r="D149" s="98"/>
      <c r="E149" s="131"/>
      <c r="F149" s="111"/>
      <c r="G149" s="112"/>
      <c r="H149" s="113"/>
      <c r="I149" s="114"/>
      <c r="J149" s="110"/>
      <c r="K149" s="124"/>
      <c r="L149" s="83" t="s">
        <v>32</v>
      </c>
      <c r="M149" s="84" t="s">
        <v>11</v>
      </c>
      <c r="N149" s="88">
        <f>IF(M149="SÍ",15,"0")</f>
        <v>15</v>
      </c>
      <c r="O149" s="114"/>
      <c r="P149" s="126"/>
      <c r="Q149" s="126"/>
      <c r="R149" s="127"/>
      <c r="S149" s="126"/>
      <c r="T149" s="127"/>
      <c r="U149" s="118"/>
      <c r="V149" s="111"/>
      <c r="W149" s="112"/>
      <c r="X149" s="113"/>
      <c r="Y149" s="114"/>
      <c r="Z149" s="110"/>
      <c r="AA149" s="98"/>
      <c r="AB149" s="112"/>
      <c r="AC149" s="112"/>
      <c r="AD149" s="98"/>
      <c r="AE149" s="112"/>
      <c r="AF149" s="103"/>
      <c r="AG149" s="106"/>
      <c r="AH149" s="108"/>
    </row>
    <row r="150" spans="1:34" ht="39.75" customHeight="1" x14ac:dyDescent="0.25">
      <c r="A150" s="101"/>
      <c r="B150" s="96"/>
      <c r="C150" s="112"/>
      <c r="D150" s="98"/>
      <c r="E150" s="131"/>
      <c r="F150" s="111"/>
      <c r="G150" s="112"/>
      <c r="H150" s="113"/>
      <c r="I150" s="114"/>
      <c r="J150" s="110"/>
      <c r="K150" s="124"/>
      <c r="L150" s="83" t="s">
        <v>5</v>
      </c>
      <c r="M150" s="84" t="s">
        <v>11</v>
      </c>
      <c r="N150" s="88">
        <f>IF(M150="SÍ",10,"0")</f>
        <v>10</v>
      </c>
      <c r="O150" s="114"/>
      <c r="P150" s="126"/>
      <c r="Q150" s="126"/>
      <c r="R150" s="127"/>
      <c r="S150" s="126"/>
      <c r="T150" s="127"/>
      <c r="U150" s="118"/>
      <c r="V150" s="111"/>
      <c r="W150" s="112"/>
      <c r="X150" s="113"/>
      <c r="Y150" s="114"/>
      <c r="Z150" s="110"/>
      <c r="AA150" s="98"/>
      <c r="AB150" s="112"/>
      <c r="AC150" s="112"/>
      <c r="AD150" s="98"/>
      <c r="AE150" s="112"/>
      <c r="AF150" s="103"/>
      <c r="AG150" s="106"/>
      <c r="AH150" s="108"/>
    </row>
    <row r="151" spans="1:34" ht="39.75" customHeight="1" x14ac:dyDescent="0.25">
      <c r="A151" s="101"/>
      <c r="B151" s="96"/>
      <c r="C151" s="128"/>
      <c r="D151" s="129"/>
      <c r="E151" s="132"/>
      <c r="F151" s="111"/>
      <c r="G151" s="112"/>
      <c r="H151" s="113"/>
      <c r="I151" s="114"/>
      <c r="J151" s="110"/>
      <c r="K151" s="124"/>
      <c r="L151" s="83" t="s">
        <v>31</v>
      </c>
      <c r="M151" s="84" t="s">
        <v>11</v>
      </c>
      <c r="N151" s="88">
        <f>IF(M151="SÍ",30,"0")</f>
        <v>30</v>
      </c>
      <c r="O151" s="114"/>
      <c r="P151" s="126"/>
      <c r="Q151" s="126"/>
      <c r="R151" s="127"/>
      <c r="S151" s="126"/>
      <c r="T151" s="127"/>
      <c r="U151" s="118"/>
      <c r="V151" s="111"/>
      <c r="W151" s="112"/>
      <c r="X151" s="113"/>
      <c r="Y151" s="114"/>
      <c r="Z151" s="110"/>
      <c r="AA151" s="98"/>
      <c r="AB151" s="112"/>
      <c r="AC151" s="112"/>
      <c r="AD151" s="98"/>
      <c r="AE151" s="112"/>
      <c r="AF151" s="104"/>
      <c r="AG151" s="106"/>
      <c r="AH151" s="109"/>
    </row>
    <row r="152" spans="1:34" ht="39.75" customHeight="1" x14ac:dyDescent="0.25">
      <c r="A152" s="101"/>
      <c r="B152" s="96"/>
      <c r="C152" s="129" t="s">
        <v>262</v>
      </c>
      <c r="D152" s="98" t="s">
        <v>263</v>
      </c>
      <c r="E152" s="135" t="s">
        <v>264</v>
      </c>
      <c r="F152" s="111" t="s">
        <v>14</v>
      </c>
      <c r="G152" s="112" t="str">
        <f>IF(F152="(1) RARA VEZ","1", IF(F152="(2) IMPROBABLE","2",IF(F152="(3) POSIBLE","3",IF(F152="(4) PROBABLE","4",IF(F152="(5) CASI SEGURO","5","")))))</f>
        <v>2</v>
      </c>
      <c r="H152" s="113" t="s">
        <v>20</v>
      </c>
      <c r="I152" s="114" t="str">
        <f>IF(H152="(5) MODERADO","5", IF(H152="(10) MAYOR","10",IF(H152="(20) CATASTROFICO","20","")))</f>
        <v>10</v>
      </c>
      <c r="J152" s="115">
        <f>+G152*I152</f>
        <v>20</v>
      </c>
      <c r="K152" s="116" t="s">
        <v>274</v>
      </c>
      <c r="L152" s="83" t="s">
        <v>6</v>
      </c>
      <c r="M152" s="84" t="s">
        <v>12</v>
      </c>
      <c r="N152" s="2"/>
      <c r="O152" s="79"/>
      <c r="P152" s="80"/>
      <c r="Q152" s="80"/>
      <c r="R152" s="81"/>
      <c r="S152" s="80"/>
      <c r="T152" s="81"/>
      <c r="U152" s="118" t="s">
        <v>8</v>
      </c>
      <c r="V152" s="111" t="s">
        <v>13</v>
      </c>
      <c r="W152" s="112" t="str">
        <f>IF(V152="(1) RARA VEZ","1", IF(V152="(2) IMPROBABLE","2",IF(V152="(3) POSIBLE","3",IF(V152="(4) PROBABLE","4",IF(V152="(5) CASI SEGURO","5","")))))</f>
        <v>1</v>
      </c>
      <c r="X152" s="113" t="s">
        <v>20</v>
      </c>
      <c r="Y152" s="114" t="str">
        <f>IF($U152="IMPACTO",$T152,$I152)</f>
        <v>10</v>
      </c>
      <c r="Z152" s="115">
        <f>+W152*Y152</f>
        <v>10</v>
      </c>
      <c r="AA152" s="116" t="s">
        <v>252</v>
      </c>
      <c r="AB152" s="120">
        <v>43435</v>
      </c>
      <c r="AC152" s="116" t="s">
        <v>275</v>
      </c>
      <c r="AD152" s="98" t="s">
        <v>276</v>
      </c>
      <c r="AE152" s="121">
        <v>43343</v>
      </c>
      <c r="AF152" s="102" t="s">
        <v>305</v>
      </c>
      <c r="AG152" s="98" t="s">
        <v>268</v>
      </c>
      <c r="AH152" s="99" t="s">
        <v>277</v>
      </c>
    </row>
    <row r="153" spans="1:34" ht="39.75" customHeight="1" x14ac:dyDescent="0.25">
      <c r="A153" s="101"/>
      <c r="B153" s="96"/>
      <c r="C153" s="133"/>
      <c r="D153" s="98"/>
      <c r="E153" s="136"/>
      <c r="F153" s="111"/>
      <c r="G153" s="112"/>
      <c r="H153" s="113"/>
      <c r="I153" s="114"/>
      <c r="J153" s="115"/>
      <c r="K153" s="117"/>
      <c r="L153" s="83" t="s">
        <v>7</v>
      </c>
      <c r="M153" s="84" t="s">
        <v>12</v>
      </c>
      <c r="N153" s="2"/>
      <c r="O153" s="79"/>
      <c r="P153" s="80"/>
      <c r="Q153" s="80"/>
      <c r="R153" s="81"/>
      <c r="S153" s="80"/>
      <c r="T153" s="81"/>
      <c r="U153" s="118"/>
      <c r="V153" s="111"/>
      <c r="W153" s="112"/>
      <c r="X153" s="113"/>
      <c r="Y153" s="114"/>
      <c r="Z153" s="115"/>
      <c r="AA153" s="119"/>
      <c r="AB153" s="112"/>
      <c r="AC153" s="117"/>
      <c r="AD153" s="98"/>
      <c r="AE153" s="112"/>
      <c r="AF153" s="122"/>
      <c r="AG153" s="98"/>
      <c r="AH153" s="99"/>
    </row>
    <row r="154" spans="1:34" ht="39.75" customHeight="1" x14ac:dyDescent="0.25">
      <c r="A154" s="101"/>
      <c r="B154" s="96"/>
      <c r="C154" s="133"/>
      <c r="D154" s="98"/>
      <c r="E154" s="136"/>
      <c r="F154" s="111"/>
      <c r="G154" s="112"/>
      <c r="H154" s="113"/>
      <c r="I154" s="114"/>
      <c r="J154" s="110" t="str">
        <f>IF(AND($Z152&gt;=5,$Z152&lt;=10),"BAJA",IF(AND($Z152&gt;=15,$Z152&lt;=25),"MODERADA",IF(AND($Z152&gt;=30,$Z152&lt;=50),"ALTA",IF(AND($Z152&gt;=60,$Z152&lt;=100),"EXTREMA",""))))</f>
        <v>BAJA</v>
      </c>
      <c r="K154" s="117"/>
      <c r="L154" s="86" t="s">
        <v>3</v>
      </c>
      <c r="M154" s="84" t="s">
        <v>12</v>
      </c>
      <c r="N154" s="2"/>
      <c r="O154" s="79"/>
      <c r="P154" s="80"/>
      <c r="Q154" s="80"/>
      <c r="R154" s="81"/>
      <c r="S154" s="80"/>
      <c r="T154" s="81"/>
      <c r="U154" s="118"/>
      <c r="V154" s="111"/>
      <c r="W154" s="112"/>
      <c r="X154" s="113"/>
      <c r="Y154" s="114"/>
      <c r="Z154" s="110" t="str">
        <f>IF(AND($Z152&gt;=5,$Z152&lt;=10),"BAJA",IF(AND($Z152&gt;=15,$Z152&lt;=25),"MODERADA",IF(AND($Z152&gt;=30,$Z152&lt;=50),"ALTA",IF(AND($Z152&gt;=60,$Z152&lt;=100),"EXTREMA",""))))</f>
        <v>BAJA</v>
      </c>
      <c r="AA154" s="119"/>
      <c r="AB154" s="112"/>
      <c r="AC154" s="117"/>
      <c r="AD154" s="98"/>
      <c r="AE154" s="112"/>
      <c r="AF154" s="122"/>
      <c r="AG154" s="98"/>
      <c r="AH154" s="99"/>
    </row>
    <row r="155" spans="1:34" ht="39.75" customHeight="1" x14ac:dyDescent="0.25">
      <c r="A155" s="101"/>
      <c r="B155" s="96"/>
      <c r="C155" s="133"/>
      <c r="D155" s="98"/>
      <c r="E155" s="136"/>
      <c r="F155" s="111"/>
      <c r="G155" s="112"/>
      <c r="H155" s="113"/>
      <c r="I155" s="114"/>
      <c r="J155" s="110"/>
      <c r="K155" s="117"/>
      <c r="L155" s="86" t="s">
        <v>4</v>
      </c>
      <c r="M155" s="84" t="s">
        <v>11</v>
      </c>
      <c r="N155" s="2"/>
      <c r="O155" s="79"/>
      <c r="P155" s="80"/>
      <c r="Q155" s="80"/>
      <c r="R155" s="81"/>
      <c r="S155" s="80"/>
      <c r="T155" s="81"/>
      <c r="U155" s="118"/>
      <c r="V155" s="111"/>
      <c r="W155" s="112"/>
      <c r="X155" s="113"/>
      <c r="Y155" s="114"/>
      <c r="Z155" s="110"/>
      <c r="AA155" s="119"/>
      <c r="AB155" s="112"/>
      <c r="AC155" s="117"/>
      <c r="AD155" s="98"/>
      <c r="AE155" s="112"/>
      <c r="AF155" s="122"/>
      <c r="AG155" s="98"/>
      <c r="AH155" s="99"/>
    </row>
    <row r="156" spans="1:34" ht="39.75" customHeight="1" x14ac:dyDescent="0.25">
      <c r="A156" s="101"/>
      <c r="B156" s="96"/>
      <c r="C156" s="133"/>
      <c r="D156" s="98"/>
      <c r="E156" s="136"/>
      <c r="F156" s="111"/>
      <c r="G156" s="112"/>
      <c r="H156" s="113"/>
      <c r="I156" s="114"/>
      <c r="J156" s="110"/>
      <c r="K156" s="117"/>
      <c r="L156" s="83" t="s">
        <v>32</v>
      </c>
      <c r="M156" s="84" t="s">
        <v>11</v>
      </c>
      <c r="N156" s="2"/>
      <c r="O156" s="79"/>
      <c r="P156" s="80"/>
      <c r="Q156" s="80"/>
      <c r="R156" s="81"/>
      <c r="S156" s="80"/>
      <c r="T156" s="81"/>
      <c r="U156" s="118"/>
      <c r="V156" s="111"/>
      <c r="W156" s="112"/>
      <c r="X156" s="113"/>
      <c r="Y156" s="114"/>
      <c r="Z156" s="110"/>
      <c r="AA156" s="119"/>
      <c r="AB156" s="112"/>
      <c r="AC156" s="117"/>
      <c r="AD156" s="98"/>
      <c r="AE156" s="112"/>
      <c r="AF156" s="122"/>
      <c r="AG156" s="98"/>
      <c r="AH156" s="99"/>
    </row>
    <row r="157" spans="1:34" ht="39.75" customHeight="1" x14ac:dyDescent="0.25">
      <c r="A157" s="101"/>
      <c r="B157" s="96"/>
      <c r="C157" s="133"/>
      <c r="D157" s="98"/>
      <c r="E157" s="136"/>
      <c r="F157" s="111"/>
      <c r="G157" s="112"/>
      <c r="H157" s="113"/>
      <c r="I157" s="114"/>
      <c r="J157" s="110"/>
      <c r="K157" s="117"/>
      <c r="L157" s="83" t="s">
        <v>5</v>
      </c>
      <c r="M157" s="84" t="s">
        <v>11</v>
      </c>
      <c r="N157" s="2"/>
      <c r="O157" s="79"/>
      <c r="P157" s="80"/>
      <c r="Q157" s="80"/>
      <c r="R157" s="81"/>
      <c r="S157" s="80"/>
      <c r="T157" s="81"/>
      <c r="U157" s="118"/>
      <c r="V157" s="111"/>
      <c r="W157" s="112"/>
      <c r="X157" s="113"/>
      <c r="Y157" s="114"/>
      <c r="Z157" s="110"/>
      <c r="AA157" s="119"/>
      <c r="AB157" s="112"/>
      <c r="AC157" s="117"/>
      <c r="AD157" s="98"/>
      <c r="AE157" s="112"/>
      <c r="AF157" s="122"/>
      <c r="AG157" s="98"/>
      <c r="AH157" s="99"/>
    </row>
    <row r="158" spans="1:34" ht="39.75" customHeight="1" x14ac:dyDescent="0.25">
      <c r="A158" s="101"/>
      <c r="B158" s="97"/>
      <c r="C158" s="134"/>
      <c r="D158" s="98"/>
      <c r="E158" s="136"/>
      <c r="F158" s="111"/>
      <c r="G158" s="112"/>
      <c r="H158" s="113"/>
      <c r="I158" s="114"/>
      <c r="J158" s="110"/>
      <c r="K158" s="117"/>
      <c r="L158" s="83" t="s">
        <v>31</v>
      </c>
      <c r="M158" s="84" t="s">
        <v>11</v>
      </c>
      <c r="N158" s="2"/>
      <c r="O158" s="79"/>
      <c r="P158" s="80"/>
      <c r="Q158" s="80"/>
      <c r="R158" s="81"/>
      <c r="S158" s="80"/>
      <c r="T158" s="81"/>
      <c r="U158" s="118"/>
      <c r="V158" s="111"/>
      <c r="W158" s="112"/>
      <c r="X158" s="113"/>
      <c r="Y158" s="114"/>
      <c r="Z158" s="110"/>
      <c r="AA158" s="119"/>
      <c r="AB158" s="112"/>
      <c r="AC158" s="117"/>
      <c r="AD158" s="98"/>
      <c r="AE158" s="112"/>
      <c r="AF158" s="123"/>
      <c r="AG158" s="98"/>
      <c r="AH158" s="99"/>
    </row>
    <row r="159" spans="1:34" ht="21" customHeight="1" x14ac:dyDescent="0.25">
      <c r="A159" s="360" t="s">
        <v>55</v>
      </c>
      <c r="B159" s="360"/>
      <c r="C159" s="360"/>
      <c r="D159" s="360"/>
      <c r="E159" s="360"/>
      <c r="F159" s="360"/>
      <c r="G159" s="360"/>
      <c r="H159" s="360"/>
      <c r="I159" s="360"/>
      <c r="J159" s="360"/>
      <c r="K159" s="360"/>
      <c r="L159" s="360"/>
      <c r="M159" s="360"/>
      <c r="N159" s="360"/>
      <c r="O159" s="360"/>
      <c r="P159" s="360"/>
      <c r="Q159" s="360"/>
      <c r="R159" s="360"/>
      <c r="S159" s="360"/>
      <c r="T159" s="360"/>
      <c r="U159" s="360"/>
      <c r="V159" s="360"/>
      <c r="W159" s="360"/>
      <c r="X159" s="360"/>
      <c r="Y159" s="360"/>
      <c r="Z159" s="360"/>
      <c r="AA159" s="360"/>
      <c r="AB159" s="360"/>
      <c r="AC159" s="360"/>
      <c r="AD159" s="360"/>
      <c r="AE159" s="360"/>
      <c r="AF159" s="360"/>
      <c r="AG159" s="360"/>
      <c r="AH159" s="360"/>
    </row>
    <row r="160" spans="1:34" ht="21.75" customHeight="1" x14ac:dyDescent="0.25">
      <c r="A160" s="245" t="s">
        <v>30</v>
      </c>
      <c r="B160" s="245"/>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row>
    <row r="161" spans="1:34" ht="27.75" customHeight="1" x14ac:dyDescent="0.25">
      <c r="A161" s="251" t="s">
        <v>77</v>
      </c>
      <c r="B161" s="252"/>
      <c r="C161" s="252"/>
      <c r="D161" s="252"/>
      <c r="E161" s="252"/>
      <c r="F161" s="252"/>
      <c r="G161" s="252"/>
      <c r="H161" s="252"/>
      <c r="I161" s="252"/>
      <c r="J161" s="252"/>
      <c r="K161" s="252"/>
      <c r="L161" s="252"/>
      <c r="M161" s="252"/>
      <c r="N161" s="252"/>
      <c r="O161" s="252"/>
      <c r="P161" s="252"/>
      <c r="Q161" s="252"/>
      <c r="R161" s="252"/>
      <c r="S161" s="252"/>
      <c r="T161" s="252"/>
      <c r="U161" s="252"/>
      <c r="V161" s="252"/>
      <c r="W161" s="252"/>
      <c r="X161" s="252"/>
      <c r="Y161" s="252"/>
      <c r="Z161" s="252"/>
      <c r="AA161" s="252"/>
      <c r="AB161" s="253"/>
      <c r="AC161" s="247" t="s">
        <v>49</v>
      </c>
      <c r="AD161" s="247"/>
      <c r="AE161" s="247"/>
      <c r="AF161" s="247" t="s">
        <v>26</v>
      </c>
      <c r="AG161" s="247"/>
      <c r="AH161" s="247"/>
    </row>
    <row r="162" spans="1:34" s="6" customFormat="1" ht="14.25" customHeight="1" x14ac:dyDescent="0.25">
      <c r="A162" s="254"/>
      <c r="B162" s="25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6"/>
      <c r="AC162" s="248"/>
      <c r="AD162" s="249"/>
      <c r="AE162" s="250"/>
      <c r="AF162" s="248"/>
      <c r="AG162" s="249"/>
      <c r="AH162" s="250"/>
    </row>
    <row r="163" spans="1:34" s="6" customFormat="1" ht="12.75" customHeight="1" x14ac:dyDescent="0.25">
      <c r="A163" s="257"/>
      <c r="B163" s="258"/>
      <c r="C163" s="258"/>
      <c r="D163" s="258"/>
      <c r="E163" s="258"/>
      <c r="F163" s="258"/>
      <c r="G163" s="258"/>
      <c r="H163" s="258"/>
      <c r="I163" s="258"/>
      <c r="J163" s="258"/>
      <c r="K163" s="258"/>
      <c r="L163" s="258"/>
      <c r="M163" s="258"/>
      <c r="N163" s="258"/>
      <c r="O163" s="258"/>
      <c r="P163" s="258"/>
      <c r="Q163" s="258"/>
      <c r="R163" s="258"/>
      <c r="S163" s="258"/>
      <c r="T163" s="258"/>
      <c r="U163" s="258"/>
      <c r="V163" s="258"/>
      <c r="W163" s="258"/>
      <c r="X163" s="258"/>
      <c r="Y163" s="258"/>
      <c r="Z163" s="258"/>
      <c r="AA163" s="258"/>
      <c r="AB163" s="259"/>
      <c r="AC163" s="244"/>
      <c r="AD163" s="244"/>
      <c r="AE163" s="244"/>
      <c r="AF163" s="244"/>
      <c r="AG163" s="244"/>
      <c r="AH163" s="244"/>
    </row>
    <row r="164" spans="1:34" s="6" customFormat="1" ht="17.25" customHeight="1" x14ac:dyDescent="0.25">
      <c r="A164" s="257"/>
      <c r="B164" s="258"/>
      <c r="C164" s="258"/>
      <c r="D164" s="258"/>
      <c r="E164" s="258"/>
      <c r="F164" s="258"/>
      <c r="G164" s="258"/>
      <c r="H164" s="258"/>
      <c r="I164" s="258"/>
      <c r="J164" s="258"/>
      <c r="K164" s="258"/>
      <c r="L164" s="258"/>
      <c r="M164" s="258"/>
      <c r="N164" s="258"/>
      <c r="O164" s="258"/>
      <c r="P164" s="258"/>
      <c r="Q164" s="258"/>
      <c r="R164" s="258"/>
      <c r="S164" s="258"/>
      <c r="T164" s="258"/>
      <c r="U164" s="258"/>
      <c r="V164" s="258"/>
      <c r="W164" s="258"/>
      <c r="X164" s="258"/>
      <c r="Y164" s="258"/>
      <c r="Z164" s="258"/>
      <c r="AA164" s="258"/>
      <c r="AB164" s="259"/>
      <c r="AC164" s="244"/>
      <c r="AD164" s="244"/>
      <c r="AE164" s="244"/>
      <c r="AF164" s="244"/>
      <c r="AG164" s="244"/>
      <c r="AH164" s="244"/>
    </row>
    <row r="165" spans="1:34" ht="15" customHeight="1" x14ac:dyDescent="0.25">
      <c r="A165" s="257"/>
      <c r="B165" s="258"/>
      <c r="C165" s="258"/>
      <c r="D165" s="258"/>
      <c r="E165" s="258"/>
      <c r="F165" s="258"/>
      <c r="G165" s="258"/>
      <c r="H165" s="258"/>
      <c r="I165" s="258"/>
      <c r="J165" s="258"/>
      <c r="K165" s="258"/>
      <c r="L165" s="258"/>
      <c r="M165" s="258"/>
      <c r="N165" s="258"/>
      <c r="O165" s="258"/>
      <c r="P165" s="258"/>
      <c r="Q165" s="258"/>
      <c r="R165" s="258"/>
      <c r="S165" s="258"/>
      <c r="T165" s="258"/>
      <c r="U165" s="258"/>
      <c r="V165" s="258"/>
      <c r="W165" s="258"/>
      <c r="X165" s="258"/>
      <c r="Y165" s="258"/>
      <c r="Z165" s="258"/>
      <c r="AA165" s="258"/>
      <c r="AB165" s="259"/>
      <c r="AC165" s="244"/>
      <c r="AD165" s="244"/>
      <c r="AE165" s="244"/>
      <c r="AF165" s="244"/>
      <c r="AG165" s="244"/>
      <c r="AH165" s="244"/>
    </row>
    <row r="166" spans="1:34" ht="30.75" customHeight="1" x14ac:dyDescent="0.25">
      <c r="A166" s="392" t="s">
        <v>33</v>
      </c>
      <c r="B166" s="393"/>
      <c r="C166" s="393"/>
      <c r="D166" s="393"/>
      <c r="E166" s="393"/>
      <c r="F166" s="393"/>
      <c r="G166" s="393"/>
      <c r="H166" s="393"/>
      <c r="I166" s="393"/>
      <c r="J166" s="393"/>
      <c r="K166" s="393"/>
      <c r="L166" s="393"/>
      <c r="M166" s="393"/>
      <c r="N166" s="393"/>
      <c r="O166" s="393"/>
      <c r="P166" s="393"/>
      <c r="Q166" s="393"/>
      <c r="R166" s="393"/>
      <c r="S166" s="393"/>
      <c r="T166" s="393"/>
      <c r="U166" s="393"/>
      <c r="V166" s="393"/>
      <c r="W166" s="393"/>
      <c r="X166" s="393"/>
      <c r="Y166" s="393"/>
      <c r="Z166" s="393"/>
      <c r="AA166" s="393"/>
      <c r="AB166" s="393"/>
      <c r="AC166" s="393"/>
      <c r="AD166" s="393"/>
      <c r="AE166" s="393"/>
      <c r="AF166" s="393"/>
      <c r="AG166" s="393"/>
      <c r="AH166" s="394"/>
    </row>
    <row r="167" spans="1:34" s="31" customFormat="1" ht="27.75" customHeight="1" x14ac:dyDescent="0.25">
      <c r="A167" s="387" t="s">
        <v>26</v>
      </c>
      <c r="B167" s="387"/>
      <c r="C167" s="387"/>
      <c r="D167" s="387"/>
      <c r="E167" s="387"/>
      <c r="F167" s="387" t="s">
        <v>67</v>
      </c>
      <c r="G167" s="387"/>
      <c r="H167" s="387"/>
      <c r="I167" s="387"/>
      <c r="J167" s="387"/>
      <c r="K167" s="387"/>
      <c r="L167" s="387"/>
      <c r="M167" s="387" t="s">
        <v>57</v>
      </c>
      <c r="N167" s="387"/>
      <c r="O167" s="387"/>
      <c r="P167" s="387"/>
      <c r="Q167" s="387"/>
      <c r="R167" s="387"/>
      <c r="S167" s="387"/>
      <c r="T167" s="387"/>
      <c r="U167" s="387"/>
      <c r="V167" s="387"/>
      <c r="W167" s="387"/>
      <c r="X167" s="387"/>
      <c r="Y167" s="387"/>
      <c r="Z167" s="387"/>
      <c r="AA167" s="387"/>
      <c r="AB167" s="387"/>
      <c r="AC167" s="387"/>
      <c r="AD167" s="388" t="str">
        <f>IF(Z7="X","APOYO OFICINA ASESORA DE PLANEACIÓN","APOYO OFICINA DE CONTROL INTERNO")</f>
        <v>APOYO OFICINA DE CONTROL INTERNO</v>
      </c>
      <c r="AE167" s="388"/>
      <c r="AF167" s="388"/>
      <c r="AG167" s="388"/>
      <c r="AH167" s="388"/>
    </row>
    <row r="168" spans="1:34" s="31" customFormat="1" ht="22.5" customHeight="1" x14ac:dyDescent="0.25">
      <c r="A168" s="30" t="s">
        <v>28</v>
      </c>
      <c r="B168" s="389" t="s">
        <v>278</v>
      </c>
      <c r="C168" s="389"/>
      <c r="D168" s="389"/>
      <c r="E168" s="389"/>
      <c r="F168" s="30" t="s">
        <v>28</v>
      </c>
      <c r="G168" s="48"/>
      <c r="H168" s="389" t="s">
        <v>278</v>
      </c>
      <c r="I168" s="389"/>
      <c r="J168" s="389"/>
      <c r="K168" s="389"/>
      <c r="L168" s="389"/>
      <c r="M168" s="390" t="s">
        <v>28</v>
      </c>
      <c r="N168" s="390"/>
      <c r="O168" s="390"/>
      <c r="P168" s="390"/>
      <c r="Q168" s="390"/>
      <c r="R168" s="390"/>
      <c r="S168" s="390"/>
      <c r="T168" s="390"/>
      <c r="U168" s="390"/>
      <c r="V168" s="391" t="s">
        <v>278</v>
      </c>
      <c r="W168" s="391"/>
      <c r="X168" s="391"/>
      <c r="Y168" s="391"/>
      <c r="Z168" s="391"/>
      <c r="AA168" s="391"/>
      <c r="AB168" s="391"/>
      <c r="AC168" s="391"/>
      <c r="AD168" s="49" t="s">
        <v>28</v>
      </c>
      <c r="AE168" s="391" t="s">
        <v>278</v>
      </c>
      <c r="AF168" s="391"/>
      <c r="AG168" s="391"/>
      <c r="AH168" s="391"/>
    </row>
    <row r="169" spans="1:34" ht="22.5" customHeight="1" x14ac:dyDescent="0.25">
      <c r="A169" s="30" t="s">
        <v>29</v>
      </c>
      <c r="B169" s="389" t="s">
        <v>278</v>
      </c>
      <c r="C169" s="389"/>
      <c r="D169" s="389"/>
      <c r="E169" s="389"/>
      <c r="F169" s="30" t="s">
        <v>29</v>
      </c>
      <c r="G169" s="48"/>
      <c r="H169" s="389" t="s">
        <v>278</v>
      </c>
      <c r="I169" s="389"/>
      <c r="J169" s="389"/>
      <c r="K169" s="389"/>
      <c r="L169" s="389"/>
      <c r="M169" s="390" t="s">
        <v>29</v>
      </c>
      <c r="N169" s="390"/>
      <c r="O169" s="390"/>
      <c r="P169" s="390"/>
      <c r="Q169" s="390"/>
      <c r="R169" s="390"/>
      <c r="S169" s="390"/>
      <c r="T169" s="390"/>
      <c r="U169" s="390"/>
      <c r="V169" s="391" t="s">
        <v>278</v>
      </c>
      <c r="W169" s="391"/>
      <c r="X169" s="391"/>
      <c r="Y169" s="391"/>
      <c r="Z169" s="391"/>
      <c r="AA169" s="391"/>
      <c r="AB169" s="391"/>
      <c r="AC169" s="391"/>
      <c r="AD169" s="49" t="s">
        <v>29</v>
      </c>
      <c r="AE169" s="391" t="s">
        <v>278</v>
      </c>
      <c r="AF169" s="391"/>
      <c r="AG169" s="391"/>
      <c r="AH169" s="391"/>
    </row>
  </sheetData>
  <sheetProtection selectLockedCells="1"/>
  <mergeCells count="711">
    <mergeCell ref="C96:C102"/>
    <mergeCell ref="D96:D102"/>
    <mergeCell ref="E96:E102"/>
    <mergeCell ref="B89:B102"/>
    <mergeCell ref="AA89:AA95"/>
    <mergeCell ref="F89:F95"/>
    <mergeCell ref="G89:G95"/>
    <mergeCell ref="H89:H95"/>
    <mergeCell ref="I89:I95"/>
    <mergeCell ref="AA96:AA102"/>
    <mergeCell ref="F96:F102"/>
    <mergeCell ref="G96:G102"/>
    <mergeCell ref="H96:H102"/>
    <mergeCell ref="I96:I102"/>
    <mergeCell ref="C89:C95"/>
    <mergeCell ref="D89:D95"/>
    <mergeCell ref="E89:E95"/>
    <mergeCell ref="AB89:AB95"/>
    <mergeCell ref="AC89:AC95"/>
    <mergeCell ref="AD89:AD95"/>
    <mergeCell ref="AE89:AE95"/>
    <mergeCell ref="AF89:AF95"/>
    <mergeCell ref="AG89:AG95"/>
    <mergeCell ref="AH89:AH95"/>
    <mergeCell ref="J91:J95"/>
    <mergeCell ref="Z91:Z95"/>
    <mergeCell ref="R89:R95"/>
    <mergeCell ref="S89:S95"/>
    <mergeCell ref="T89:T95"/>
    <mergeCell ref="U89:U95"/>
    <mergeCell ref="V89:V95"/>
    <mergeCell ref="W89:W95"/>
    <mergeCell ref="X89:X95"/>
    <mergeCell ref="Y89:Y95"/>
    <mergeCell ref="Z89:Z90"/>
    <mergeCell ref="J89:J90"/>
    <mergeCell ref="K89:K95"/>
    <mergeCell ref="O89:O95"/>
    <mergeCell ref="P89:P95"/>
    <mergeCell ref="Q89:Q95"/>
    <mergeCell ref="AB96:AB102"/>
    <mergeCell ref="AC96:AC102"/>
    <mergeCell ref="AD96:AD102"/>
    <mergeCell ref="AE96:AE102"/>
    <mergeCell ref="AF96:AF102"/>
    <mergeCell ref="AG96:AG102"/>
    <mergeCell ref="AH96:AH102"/>
    <mergeCell ref="J98:J102"/>
    <mergeCell ref="Z98:Z102"/>
    <mergeCell ref="R96:R102"/>
    <mergeCell ref="S96:S102"/>
    <mergeCell ref="T96:T102"/>
    <mergeCell ref="U96:U102"/>
    <mergeCell ref="V96:V102"/>
    <mergeCell ref="W96:W102"/>
    <mergeCell ref="X96:X102"/>
    <mergeCell ref="Y96:Y102"/>
    <mergeCell ref="Z96:Z97"/>
    <mergeCell ref="J96:J97"/>
    <mergeCell ref="K96:K102"/>
    <mergeCell ref="O96:O102"/>
    <mergeCell ref="P96:P102"/>
    <mergeCell ref="Q96:Q102"/>
    <mergeCell ref="AF82:AF88"/>
    <mergeCell ref="AG82:AG88"/>
    <mergeCell ref="AH82:AH88"/>
    <mergeCell ref="J84:J88"/>
    <mergeCell ref="Z84:Z88"/>
    <mergeCell ref="F82:F88"/>
    <mergeCell ref="G82:G88"/>
    <mergeCell ref="H82:H88"/>
    <mergeCell ref="I82:I88"/>
    <mergeCell ref="K82:K88"/>
    <mergeCell ref="O82:O88"/>
    <mergeCell ref="P82:P88"/>
    <mergeCell ref="Q82:Q88"/>
    <mergeCell ref="R82:R88"/>
    <mergeCell ref="T82:T88"/>
    <mergeCell ref="U82:U88"/>
    <mergeCell ref="V82:V88"/>
    <mergeCell ref="W82:W88"/>
    <mergeCell ref="X82:X88"/>
    <mergeCell ref="Y82:Y88"/>
    <mergeCell ref="AA82:AA88"/>
    <mergeCell ref="J82:J83"/>
    <mergeCell ref="S82:S88"/>
    <mergeCell ref="Z82:Z83"/>
    <mergeCell ref="AG75:AG81"/>
    <mergeCell ref="AH75:AH81"/>
    <mergeCell ref="J77:J81"/>
    <mergeCell ref="Z77:Z81"/>
    <mergeCell ref="X75:X81"/>
    <mergeCell ref="Y75:Y81"/>
    <mergeCell ref="Z75:Z76"/>
    <mergeCell ref="AA75:AA81"/>
    <mergeCell ref="AB75:AB81"/>
    <mergeCell ref="AC75:AC81"/>
    <mergeCell ref="AD75:AD81"/>
    <mergeCell ref="AE75:AE81"/>
    <mergeCell ref="AF75:AF81"/>
    <mergeCell ref="O75:O81"/>
    <mergeCell ref="P75:P81"/>
    <mergeCell ref="Q75:Q81"/>
    <mergeCell ref="R75:R81"/>
    <mergeCell ref="S75:S81"/>
    <mergeCell ref="T75:T81"/>
    <mergeCell ref="U75:U81"/>
    <mergeCell ref="V75:V81"/>
    <mergeCell ref="W75:W81"/>
    <mergeCell ref="J75:J76"/>
    <mergeCell ref="K75:K81"/>
    <mergeCell ref="F68:F74"/>
    <mergeCell ref="G68:G74"/>
    <mergeCell ref="H68:H74"/>
    <mergeCell ref="I68:I74"/>
    <mergeCell ref="AB68:AB74"/>
    <mergeCell ref="AC68:AC74"/>
    <mergeCell ref="AD68:AD74"/>
    <mergeCell ref="AE68:AE74"/>
    <mergeCell ref="AB82:AB88"/>
    <mergeCell ref="AC82:AC88"/>
    <mergeCell ref="AD82:AD88"/>
    <mergeCell ref="AE82:AE88"/>
    <mergeCell ref="F75:F81"/>
    <mergeCell ref="G75:G81"/>
    <mergeCell ref="H75:H81"/>
    <mergeCell ref="I75:I81"/>
    <mergeCell ref="AF68:AF74"/>
    <mergeCell ref="AG68:AG74"/>
    <mergeCell ref="AH68:AH74"/>
    <mergeCell ref="J70:J74"/>
    <mergeCell ref="Z70:Z74"/>
    <mergeCell ref="R68:R74"/>
    <mergeCell ref="S68:S74"/>
    <mergeCell ref="T68:T74"/>
    <mergeCell ref="U68:U74"/>
    <mergeCell ref="V68:V74"/>
    <mergeCell ref="W68:W74"/>
    <mergeCell ref="X68:X74"/>
    <mergeCell ref="Y68:Y74"/>
    <mergeCell ref="Z68:Z69"/>
    <mergeCell ref="J68:J69"/>
    <mergeCell ref="K68:K74"/>
    <mergeCell ref="O68:O74"/>
    <mergeCell ref="P68:P74"/>
    <mergeCell ref="Q68:Q74"/>
    <mergeCell ref="AA68:AA74"/>
    <mergeCell ref="B40:B53"/>
    <mergeCell ref="C54:C60"/>
    <mergeCell ref="D54:D60"/>
    <mergeCell ref="E54:E60"/>
    <mergeCell ref="B54:B60"/>
    <mergeCell ref="C61:C67"/>
    <mergeCell ref="D61:D67"/>
    <mergeCell ref="E61:E67"/>
    <mergeCell ref="C68:C74"/>
    <mergeCell ref="D68:D74"/>
    <mergeCell ref="E68:E74"/>
    <mergeCell ref="B61:B88"/>
    <mergeCell ref="C40:C46"/>
    <mergeCell ref="D40:D46"/>
    <mergeCell ref="E40:E46"/>
    <mergeCell ref="C47:C53"/>
    <mergeCell ref="D47:D53"/>
    <mergeCell ref="E47:E53"/>
    <mergeCell ref="D75:D81"/>
    <mergeCell ref="E75:E81"/>
    <mergeCell ref="C82:C88"/>
    <mergeCell ref="D82:D88"/>
    <mergeCell ref="E82:E88"/>
    <mergeCell ref="C75:C81"/>
    <mergeCell ref="AA61:AA67"/>
    <mergeCell ref="AB61:AB67"/>
    <mergeCell ref="AC61:AC67"/>
    <mergeCell ref="AD61:AD67"/>
    <mergeCell ref="AE61:AE67"/>
    <mergeCell ref="AF61:AF67"/>
    <mergeCell ref="AG61:AG67"/>
    <mergeCell ref="AH61:AH67"/>
    <mergeCell ref="J63:J67"/>
    <mergeCell ref="Z63:Z67"/>
    <mergeCell ref="R61:R67"/>
    <mergeCell ref="S61:S67"/>
    <mergeCell ref="T61:T67"/>
    <mergeCell ref="U61:U67"/>
    <mergeCell ref="V61:V67"/>
    <mergeCell ref="W61:W67"/>
    <mergeCell ref="X61:X67"/>
    <mergeCell ref="Y61:Y67"/>
    <mergeCell ref="Z61:Z62"/>
    <mergeCell ref="F61:F67"/>
    <mergeCell ref="G61:G67"/>
    <mergeCell ref="H61:H67"/>
    <mergeCell ref="I61:I67"/>
    <mergeCell ref="J61:J62"/>
    <mergeCell ref="K61:K67"/>
    <mergeCell ref="O61:O67"/>
    <mergeCell ref="P61:P67"/>
    <mergeCell ref="Q61:Q67"/>
    <mergeCell ref="AA54:AA60"/>
    <mergeCell ref="AB54:AB60"/>
    <mergeCell ref="AC54:AC60"/>
    <mergeCell ref="AD54:AD60"/>
    <mergeCell ref="AE54:AE60"/>
    <mergeCell ref="AF54:AF60"/>
    <mergeCell ref="AG54:AG60"/>
    <mergeCell ref="AH54:AH60"/>
    <mergeCell ref="J56:J60"/>
    <mergeCell ref="Z56:Z60"/>
    <mergeCell ref="J49:J53"/>
    <mergeCell ref="Z49:Z53"/>
    <mergeCell ref="F54:F60"/>
    <mergeCell ref="G54:G60"/>
    <mergeCell ref="H54:H60"/>
    <mergeCell ref="I54:I60"/>
    <mergeCell ref="J54:J55"/>
    <mergeCell ref="K54:K60"/>
    <mergeCell ref="O54:O60"/>
    <mergeCell ref="P54:P60"/>
    <mergeCell ref="Q54:Q60"/>
    <mergeCell ref="R54:R60"/>
    <mergeCell ref="S54:S60"/>
    <mergeCell ref="T54:T60"/>
    <mergeCell ref="U54:U60"/>
    <mergeCell ref="V54:V60"/>
    <mergeCell ref="W54:W60"/>
    <mergeCell ref="X54:X60"/>
    <mergeCell ref="Y54:Y60"/>
    <mergeCell ref="Z54:Z55"/>
    <mergeCell ref="Z47:Z48"/>
    <mergeCell ref="AA47:AA53"/>
    <mergeCell ref="AB47:AB53"/>
    <mergeCell ref="AC47:AC53"/>
    <mergeCell ref="AD47:AD53"/>
    <mergeCell ref="AE47:AE53"/>
    <mergeCell ref="AF47:AF53"/>
    <mergeCell ref="AG47:AG53"/>
    <mergeCell ref="AH47:AH53"/>
    <mergeCell ref="AD40:AD46"/>
    <mergeCell ref="AE40:AE46"/>
    <mergeCell ref="AF40:AF46"/>
    <mergeCell ref="AG40:AG46"/>
    <mergeCell ref="AH40:AH46"/>
    <mergeCell ref="J42:J46"/>
    <mergeCell ref="Z42:Z46"/>
    <mergeCell ref="F47:F53"/>
    <mergeCell ref="G47:G53"/>
    <mergeCell ref="H47:H53"/>
    <mergeCell ref="I47:I53"/>
    <mergeCell ref="J47:J48"/>
    <mergeCell ref="K47:K53"/>
    <mergeCell ref="O47:O53"/>
    <mergeCell ref="P47:P53"/>
    <mergeCell ref="Q47:Q53"/>
    <mergeCell ref="R47:R53"/>
    <mergeCell ref="S47:S53"/>
    <mergeCell ref="T47:T53"/>
    <mergeCell ref="U47:U53"/>
    <mergeCell ref="V47:V53"/>
    <mergeCell ref="W47:W53"/>
    <mergeCell ref="X47:X53"/>
    <mergeCell ref="Y47:Y53"/>
    <mergeCell ref="U40:U46"/>
    <mergeCell ref="V40:V46"/>
    <mergeCell ref="W40:W46"/>
    <mergeCell ref="X40:X46"/>
    <mergeCell ref="Y40:Y46"/>
    <mergeCell ref="Z40:Z41"/>
    <mergeCell ref="AA40:AA46"/>
    <mergeCell ref="AB40:AB46"/>
    <mergeCell ref="AC40:AC46"/>
    <mergeCell ref="I40:I46"/>
    <mergeCell ref="J40:J41"/>
    <mergeCell ref="K40:K46"/>
    <mergeCell ref="O40:O46"/>
    <mergeCell ref="P40:P46"/>
    <mergeCell ref="Q40:Q46"/>
    <mergeCell ref="R40:R46"/>
    <mergeCell ref="S40:S46"/>
    <mergeCell ref="T40:T46"/>
    <mergeCell ref="F40:F46"/>
    <mergeCell ref="G40:G46"/>
    <mergeCell ref="H40:H46"/>
    <mergeCell ref="A167:E167"/>
    <mergeCell ref="F167:L167"/>
    <mergeCell ref="M167:AC167"/>
    <mergeCell ref="AD167:AH167"/>
    <mergeCell ref="B169:E169"/>
    <mergeCell ref="H169:L169"/>
    <mergeCell ref="M169:U169"/>
    <mergeCell ref="V169:AC169"/>
    <mergeCell ref="AE169:AH169"/>
    <mergeCell ref="A165:AB165"/>
    <mergeCell ref="AC165:AE165"/>
    <mergeCell ref="AF165:AH165"/>
    <mergeCell ref="A166:AH166"/>
    <mergeCell ref="AE168:AH168"/>
    <mergeCell ref="V168:AC168"/>
    <mergeCell ref="B168:E168"/>
    <mergeCell ref="H168:L168"/>
    <mergeCell ref="M168:U168"/>
    <mergeCell ref="AC163:AE163"/>
    <mergeCell ref="AF163:AH163"/>
    <mergeCell ref="AC164:AE164"/>
    <mergeCell ref="D19:D25"/>
    <mergeCell ref="A159:AH159"/>
    <mergeCell ref="A7:B7"/>
    <mergeCell ref="C7:E7"/>
    <mergeCell ref="B33:B39"/>
    <mergeCell ref="AA12:AA18"/>
    <mergeCell ref="AA19:AA25"/>
    <mergeCell ref="AA26:AA32"/>
    <mergeCell ref="AA33:AA39"/>
    <mergeCell ref="F10:J10"/>
    <mergeCell ref="L10:L11"/>
    <mergeCell ref="M10:M11"/>
    <mergeCell ref="U10:U11"/>
    <mergeCell ref="V10:Z10"/>
    <mergeCell ref="C12:C18"/>
    <mergeCell ref="E12:E18"/>
    <mergeCell ref="F12:F18"/>
    <mergeCell ref="G12:G18"/>
    <mergeCell ref="AE8:AH10"/>
    <mergeCell ref="R12:R18"/>
    <mergeCell ref="S12:S18"/>
    <mergeCell ref="T12:T18"/>
    <mergeCell ref="U12:U18"/>
    <mergeCell ref="H12:H18"/>
    <mergeCell ref="XET7:XEU7"/>
    <mergeCell ref="A8:E8"/>
    <mergeCell ref="XET8:XEU8"/>
    <mergeCell ref="A9:A11"/>
    <mergeCell ref="C9:C11"/>
    <mergeCell ref="D9:D11"/>
    <mergeCell ref="B9:B11"/>
    <mergeCell ref="E9:E11"/>
    <mergeCell ref="F9:J9"/>
    <mergeCell ref="K9:K11"/>
    <mergeCell ref="AE7:AF7"/>
    <mergeCell ref="L9:Z9"/>
    <mergeCell ref="AA8:AD10"/>
    <mergeCell ref="F8:Z8"/>
    <mergeCell ref="M7:V7"/>
    <mergeCell ref="F7:L7"/>
    <mergeCell ref="I12:I18"/>
    <mergeCell ref="J12:J13"/>
    <mergeCell ref="K12:K18"/>
    <mergeCell ref="O12:O18"/>
    <mergeCell ref="AH12:AH18"/>
    <mergeCell ref="J14:J18"/>
    <mergeCell ref="Z14:Z18"/>
    <mergeCell ref="AD12:AD18"/>
    <mergeCell ref="AE12:AE18"/>
    <mergeCell ref="AF12:AF18"/>
    <mergeCell ref="AG12:AG18"/>
    <mergeCell ref="D12:D18"/>
    <mergeCell ref="B12:B32"/>
    <mergeCell ref="E19:E25"/>
    <mergeCell ref="F19:F25"/>
    <mergeCell ref="G19:G25"/>
    <mergeCell ref="H19:H25"/>
    <mergeCell ref="AB12:AB18"/>
    <mergeCell ref="AC12:AC18"/>
    <mergeCell ref="V12:V18"/>
    <mergeCell ref="W12:W18"/>
    <mergeCell ref="X12:X18"/>
    <mergeCell ref="Y12:Y18"/>
    <mergeCell ref="Z12:Z13"/>
    <mergeCell ref="P12:P18"/>
    <mergeCell ref="Q12:Q18"/>
    <mergeCell ref="C26:C32"/>
    <mergeCell ref="D26:D32"/>
    <mergeCell ref="E26:E32"/>
    <mergeCell ref="F26:F32"/>
    <mergeCell ref="G26:G32"/>
    <mergeCell ref="Q19:Q25"/>
    <mergeCell ref="R19:R25"/>
    <mergeCell ref="S19:S25"/>
    <mergeCell ref="T19:T25"/>
    <mergeCell ref="AF19:AF25"/>
    <mergeCell ref="AG19:AG25"/>
    <mergeCell ref="AH19:AH25"/>
    <mergeCell ref="W19:W25"/>
    <mergeCell ref="X19:X25"/>
    <mergeCell ref="Y19:Y25"/>
    <mergeCell ref="Z19:Z20"/>
    <mergeCell ref="AB19:AB25"/>
    <mergeCell ref="Z21:Z25"/>
    <mergeCell ref="AC19:AC25"/>
    <mergeCell ref="AD19:AD25"/>
    <mergeCell ref="AE19:AE25"/>
    <mergeCell ref="U19:U25"/>
    <mergeCell ref="V19:V25"/>
    <mergeCell ref="I19:I25"/>
    <mergeCell ref="J19:J20"/>
    <mergeCell ref="K19:K25"/>
    <mergeCell ref="O19:O25"/>
    <mergeCell ref="P19:P25"/>
    <mergeCell ref="J21:J25"/>
    <mergeCell ref="R26:R32"/>
    <mergeCell ref="S26:S32"/>
    <mergeCell ref="H26:H32"/>
    <mergeCell ref="C19:C25"/>
    <mergeCell ref="I26:I32"/>
    <mergeCell ref="J26:J27"/>
    <mergeCell ref="K26:K32"/>
    <mergeCell ref="O26:O32"/>
    <mergeCell ref="AH26:AH32"/>
    <mergeCell ref="J28:J32"/>
    <mergeCell ref="Z28:Z32"/>
    <mergeCell ref="AD26:AD32"/>
    <mergeCell ref="AE26:AE32"/>
    <mergeCell ref="AF26:AF32"/>
    <mergeCell ref="AG26:AG32"/>
    <mergeCell ref="AB26:AB32"/>
    <mergeCell ref="AC26:AC32"/>
    <mergeCell ref="V26:V32"/>
    <mergeCell ref="W26:W32"/>
    <mergeCell ref="X26:X32"/>
    <mergeCell ref="Y26:Y32"/>
    <mergeCell ref="Z26:Z27"/>
    <mergeCell ref="P26:P32"/>
    <mergeCell ref="Q26:Q32"/>
    <mergeCell ref="T26:T32"/>
    <mergeCell ref="U26:U32"/>
    <mergeCell ref="J33:J34"/>
    <mergeCell ref="K33:K39"/>
    <mergeCell ref="O33:O39"/>
    <mergeCell ref="P33:P39"/>
    <mergeCell ref="J35:J39"/>
    <mergeCell ref="AC33:AC39"/>
    <mergeCell ref="AD33:AD39"/>
    <mergeCell ref="AE33:AE39"/>
    <mergeCell ref="C33:C39"/>
    <mergeCell ref="D33:D39"/>
    <mergeCell ref="E33:E39"/>
    <mergeCell ref="F33:F39"/>
    <mergeCell ref="G33:G39"/>
    <mergeCell ref="H33:H39"/>
    <mergeCell ref="Q33:Q39"/>
    <mergeCell ref="R33:R39"/>
    <mergeCell ref="S33:S39"/>
    <mergeCell ref="T33:T39"/>
    <mergeCell ref="U33:U39"/>
    <mergeCell ref="V33:V39"/>
    <mergeCell ref="I33:I39"/>
    <mergeCell ref="AF33:AF39"/>
    <mergeCell ref="AG33:AG39"/>
    <mergeCell ref="AH33:AH39"/>
    <mergeCell ref="W33:W39"/>
    <mergeCell ref="X33:X39"/>
    <mergeCell ref="Y33:Y39"/>
    <mergeCell ref="Z33:Z34"/>
    <mergeCell ref="AB33:AB39"/>
    <mergeCell ref="Z35:Z39"/>
    <mergeCell ref="AF164:AH164"/>
    <mergeCell ref="A160:AH160"/>
    <mergeCell ref="AC161:AE161"/>
    <mergeCell ref="AF161:AH161"/>
    <mergeCell ref="AC162:AE162"/>
    <mergeCell ref="AF162:AH162"/>
    <mergeCell ref="A161:AB161"/>
    <mergeCell ref="A162:AB162"/>
    <mergeCell ref="A163:AB163"/>
    <mergeCell ref="A164:AB164"/>
    <mergeCell ref="AH103:AH109"/>
    <mergeCell ref="J105:J109"/>
    <mergeCell ref="Z105:Z109"/>
    <mergeCell ref="R103:R109"/>
    <mergeCell ref="S103:S109"/>
    <mergeCell ref="T103:T109"/>
    <mergeCell ref="U103:U109"/>
    <mergeCell ref="V103:V109"/>
    <mergeCell ref="W103:W109"/>
    <mergeCell ref="X103:X109"/>
    <mergeCell ref="Y103:Y109"/>
    <mergeCell ref="Z103:Z104"/>
    <mergeCell ref="J103:J104"/>
    <mergeCell ref="K103:K109"/>
    <mergeCell ref="O103:O109"/>
    <mergeCell ref="P103:P109"/>
    <mergeCell ref="Q103:Q109"/>
    <mergeCell ref="J110:J111"/>
    <mergeCell ref="K110:K116"/>
    <mergeCell ref="AA103:AA109"/>
    <mergeCell ref="AB103:AB109"/>
    <mergeCell ref="AC103:AC109"/>
    <mergeCell ref="AD103:AD109"/>
    <mergeCell ref="AE103:AE109"/>
    <mergeCell ref="AF103:AF109"/>
    <mergeCell ref="AG103:AG109"/>
    <mergeCell ref="AG110:AG116"/>
    <mergeCell ref="E103:E109"/>
    <mergeCell ref="C110:C116"/>
    <mergeCell ref="D110:D116"/>
    <mergeCell ref="E110:E116"/>
    <mergeCell ref="F110:F116"/>
    <mergeCell ref="G110:G116"/>
    <mergeCell ref="H110:H116"/>
    <mergeCell ref="I110:I116"/>
    <mergeCell ref="F103:F109"/>
    <mergeCell ref="G103:G109"/>
    <mergeCell ref="H103:H109"/>
    <mergeCell ref="I103:I109"/>
    <mergeCell ref="AH110:AH116"/>
    <mergeCell ref="J112:J116"/>
    <mergeCell ref="Z112:Z116"/>
    <mergeCell ref="B103:B116"/>
    <mergeCell ref="X110:X116"/>
    <mergeCell ref="Y110:Y116"/>
    <mergeCell ref="Z110:Z111"/>
    <mergeCell ref="AA110:AA116"/>
    <mergeCell ref="AB110:AB116"/>
    <mergeCell ref="AC110:AC116"/>
    <mergeCell ref="AD110:AD116"/>
    <mergeCell ref="AE110:AE116"/>
    <mergeCell ref="AF110:AF116"/>
    <mergeCell ref="O110:O116"/>
    <mergeCell ref="P110:P116"/>
    <mergeCell ref="Q110:Q116"/>
    <mergeCell ref="R110:R116"/>
    <mergeCell ref="S110:S116"/>
    <mergeCell ref="T110:T116"/>
    <mergeCell ref="U110:U116"/>
    <mergeCell ref="V110:V116"/>
    <mergeCell ref="W110:W116"/>
    <mergeCell ref="C103:C109"/>
    <mergeCell ref="D103:D109"/>
    <mergeCell ref="F117:F123"/>
    <mergeCell ref="G117:G123"/>
    <mergeCell ref="H117:H123"/>
    <mergeCell ref="I117:I123"/>
    <mergeCell ref="J117:J118"/>
    <mergeCell ref="K117:K123"/>
    <mergeCell ref="O117:O123"/>
    <mergeCell ref="P117:P123"/>
    <mergeCell ref="Q117:Q123"/>
    <mergeCell ref="AA117:AA123"/>
    <mergeCell ref="AB117:AB123"/>
    <mergeCell ref="AC117:AC123"/>
    <mergeCell ref="AD117:AD123"/>
    <mergeCell ref="AE117:AE123"/>
    <mergeCell ref="AF117:AF123"/>
    <mergeCell ref="AG117:AG123"/>
    <mergeCell ref="AH117:AH123"/>
    <mergeCell ref="J119:J123"/>
    <mergeCell ref="Z119:Z123"/>
    <mergeCell ref="R117:R123"/>
    <mergeCell ref="S117:S123"/>
    <mergeCell ref="T117:T123"/>
    <mergeCell ref="U117:U123"/>
    <mergeCell ref="V117:V123"/>
    <mergeCell ref="W117:W123"/>
    <mergeCell ref="X117:X123"/>
    <mergeCell ref="Y117:Y123"/>
    <mergeCell ref="Z117:Z118"/>
    <mergeCell ref="F124:F130"/>
    <mergeCell ref="G124:G130"/>
    <mergeCell ref="H124:H130"/>
    <mergeCell ref="I124:I130"/>
    <mergeCell ref="J124:J125"/>
    <mergeCell ref="K124:K130"/>
    <mergeCell ref="O124:O130"/>
    <mergeCell ref="P124:P130"/>
    <mergeCell ref="Q124:Q130"/>
    <mergeCell ref="AA124:AA130"/>
    <mergeCell ref="AB124:AB130"/>
    <mergeCell ref="AC124:AC130"/>
    <mergeCell ref="AD124:AD130"/>
    <mergeCell ref="AE124:AE130"/>
    <mergeCell ref="AF124:AF130"/>
    <mergeCell ref="AG124:AG130"/>
    <mergeCell ref="AH124:AH130"/>
    <mergeCell ref="J126:J130"/>
    <mergeCell ref="Z126:Z130"/>
    <mergeCell ref="R124:R130"/>
    <mergeCell ref="S124:S130"/>
    <mergeCell ref="T124:T130"/>
    <mergeCell ref="U124:U130"/>
    <mergeCell ref="V124:V130"/>
    <mergeCell ref="W124:W130"/>
    <mergeCell ref="X124:X130"/>
    <mergeCell ref="Y124:Y130"/>
    <mergeCell ref="Z124:Z125"/>
    <mergeCell ref="F131:F137"/>
    <mergeCell ref="G131:G137"/>
    <mergeCell ref="H131:H137"/>
    <mergeCell ref="I131:I137"/>
    <mergeCell ref="J131:J132"/>
    <mergeCell ref="K131:K137"/>
    <mergeCell ref="O131:O137"/>
    <mergeCell ref="P131:P137"/>
    <mergeCell ref="Q131:Q137"/>
    <mergeCell ref="AF131:AF137"/>
    <mergeCell ref="AG131:AG137"/>
    <mergeCell ref="AH131:AH137"/>
    <mergeCell ref="J133:J137"/>
    <mergeCell ref="Z133:Z137"/>
    <mergeCell ref="R131:R137"/>
    <mergeCell ref="S131:S137"/>
    <mergeCell ref="T131:T137"/>
    <mergeCell ref="U131:U137"/>
    <mergeCell ref="V131:V137"/>
    <mergeCell ref="W131:W137"/>
    <mergeCell ref="X131:X137"/>
    <mergeCell ref="Y131:Y137"/>
    <mergeCell ref="Z131:Z132"/>
    <mergeCell ref="AA131:AA137"/>
    <mergeCell ref="AB131:AB137"/>
    <mergeCell ref="AC131:AC137"/>
    <mergeCell ref="AD131:AD137"/>
    <mergeCell ref="AE131:AE137"/>
    <mergeCell ref="AF138:AF144"/>
    <mergeCell ref="AG138:AG144"/>
    <mergeCell ref="AH138:AH144"/>
    <mergeCell ref="J140:J144"/>
    <mergeCell ref="Z140:Z144"/>
    <mergeCell ref="R138:R144"/>
    <mergeCell ref="S138:S144"/>
    <mergeCell ref="T138:T144"/>
    <mergeCell ref="U138:U144"/>
    <mergeCell ref="V138:V144"/>
    <mergeCell ref="W138:W144"/>
    <mergeCell ref="X138:X144"/>
    <mergeCell ref="Y138:Y144"/>
    <mergeCell ref="Z138:Z139"/>
    <mergeCell ref="J138:J139"/>
    <mergeCell ref="K138:K144"/>
    <mergeCell ref="O138:O144"/>
    <mergeCell ref="P138:P144"/>
    <mergeCell ref="Q138:Q144"/>
    <mergeCell ref="C117:C123"/>
    <mergeCell ref="D117:D123"/>
    <mergeCell ref="E117:E123"/>
    <mergeCell ref="C124:C130"/>
    <mergeCell ref="D124:D130"/>
    <mergeCell ref="E124:E130"/>
    <mergeCell ref="C131:C137"/>
    <mergeCell ref="D131:D137"/>
    <mergeCell ref="E131:E137"/>
    <mergeCell ref="C138:C144"/>
    <mergeCell ref="D138:D144"/>
    <mergeCell ref="E138:E144"/>
    <mergeCell ref="AA138:AA144"/>
    <mergeCell ref="AB138:AB144"/>
    <mergeCell ref="AC138:AC144"/>
    <mergeCell ref="AD138:AD144"/>
    <mergeCell ref="AE138:AE144"/>
    <mergeCell ref="F138:F144"/>
    <mergeCell ref="G138:G144"/>
    <mergeCell ref="H138:H144"/>
    <mergeCell ref="I138:I144"/>
    <mergeCell ref="J145:J146"/>
    <mergeCell ref="J147:J151"/>
    <mergeCell ref="C145:C151"/>
    <mergeCell ref="D145:D151"/>
    <mergeCell ref="E145:E151"/>
    <mergeCell ref="C152:C158"/>
    <mergeCell ref="D152:D158"/>
    <mergeCell ref="E152:E158"/>
    <mergeCell ref="F145:F151"/>
    <mergeCell ref="G145:G151"/>
    <mergeCell ref="H145:H151"/>
    <mergeCell ref="I145:I151"/>
    <mergeCell ref="K145:K151"/>
    <mergeCell ref="O145:O151"/>
    <mergeCell ref="P145:P151"/>
    <mergeCell ref="Q145:Q151"/>
    <mergeCell ref="R145:R151"/>
    <mergeCell ref="S145:S151"/>
    <mergeCell ref="T145:T151"/>
    <mergeCell ref="U145:U151"/>
    <mergeCell ref="V145:V151"/>
    <mergeCell ref="AB152:AB158"/>
    <mergeCell ref="AC152:AC158"/>
    <mergeCell ref="AD152:AD158"/>
    <mergeCell ref="AE152:AE158"/>
    <mergeCell ref="AF152:AF158"/>
    <mergeCell ref="W145:W151"/>
    <mergeCell ref="X145:X151"/>
    <mergeCell ref="Y145:Y151"/>
    <mergeCell ref="Z145:Z146"/>
    <mergeCell ref="AA145:AA151"/>
    <mergeCell ref="AB145:AB151"/>
    <mergeCell ref="AC145:AC151"/>
    <mergeCell ref="AD145:AD151"/>
    <mergeCell ref="AE145:AE151"/>
    <mergeCell ref="B117:B137"/>
    <mergeCell ref="AG152:AG158"/>
    <mergeCell ref="AH152:AH158"/>
    <mergeCell ref="B138:B158"/>
    <mergeCell ref="A12:A158"/>
    <mergeCell ref="AF145:AF151"/>
    <mergeCell ref="AG145:AG151"/>
    <mergeCell ref="AH145:AH151"/>
    <mergeCell ref="Z147:Z151"/>
    <mergeCell ref="F152:F158"/>
    <mergeCell ref="G152:G158"/>
    <mergeCell ref="H152:H158"/>
    <mergeCell ref="I152:I158"/>
    <mergeCell ref="J152:J153"/>
    <mergeCell ref="J154:J158"/>
    <mergeCell ref="K152:K158"/>
    <mergeCell ref="U152:U158"/>
    <mergeCell ref="V152:V158"/>
    <mergeCell ref="W152:W158"/>
    <mergeCell ref="X152:X158"/>
    <mergeCell ref="Y152:Y158"/>
    <mergeCell ref="Z152:Z153"/>
    <mergeCell ref="Z154:Z158"/>
    <mergeCell ref="AA152:AA158"/>
  </mergeCells>
  <conditionalFormatting sqref="J12:J18">
    <cfRule type="expression" dxfId="179" priority="449">
      <formula>$J$14="BAJA"</formula>
    </cfRule>
    <cfRule type="expression" dxfId="178" priority="450">
      <formula>$J$14="MODERADA"</formula>
    </cfRule>
    <cfRule type="expression" dxfId="177" priority="451">
      <formula>$J$14="ALTA"</formula>
    </cfRule>
    <cfRule type="expression" dxfId="176" priority="452">
      <formula>$J$14="EXTREMA"</formula>
    </cfRule>
  </conditionalFormatting>
  <conditionalFormatting sqref="Z12:Z18 Z75:Z81">
    <cfRule type="expression" dxfId="175" priority="445">
      <formula>$Z$14="MODERADA"</formula>
    </cfRule>
    <cfRule type="expression" dxfId="174" priority="446">
      <formula>$Z$14="EXTREMA"</formula>
    </cfRule>
    <cfRule type="expression" dxfId="173" priority="447">
      <formula>$Z$14="ALTA"</formula>
    </cfRule>
    <cfRule type="expression" dxfId="172" priority="448">
      <formula>$Z$14="BAJA"</formula>
    </cfRule>
  </conditionalFormatting>
  <conditionalFormatting sqref="Z19:Z25">
    <cfRule type="expression" dxfId="171" priority="441">
      <formula>$Z$21="MODERADA"</formula>
    </cfRule>
    <cfRule type="expression" dxfId="170" priority="442">
      <formula>$Z$21="EXTREMA"</formula>
    </cfRule>
    <cfRule type="expression" dxfId="169" priority="443">
      <formula>$Z$21="ALTA"</formula>
    </cfRule>
    <cfRule type="expression" dxfId="168" priority="444">
      <formula>$Z$21="BAJA"</formula>
    </cfRule>
  </conditionalFormatting>
  <conditionalFormatting sqref="J19 J21">
    <cfRule type="expression" dxfId="167" priority="437">
      <formula>$J$21="BAJA"</formula>
    </cfRule>
    <cfRule type="expression" dxfId="166" priority="438">
      <formula>$J$21="MODERADA"</formula>
    </cfRule>
    <cfRule type="expression" dxfId="165" priority="439">
      <formula>$J$21="ALTA"</formula>
    </cfRule>
    <cfRule type="expression" dxfId="164" priority="440">
      <formula>$J$21="EXTREMA"</formula>
    </cfRule>
  </conditionalFormatting>
  <conditionalFormatting sqref="Z26:Z32">
    <cfRule type="expression" dxfId="163" priority="433">
      <formula>$Z$14="MODERADA"</formula>
    </cfRule>
    <cfRule type="expression" dxfId="162" priority="434">
      <formula>$Z$14="EXTREMA"</formula>
    </cfRule>
    <cfRule type="expression" dxfId="161" priority="435">
      <formula>$Z$14="ALTA"</formula>
    </cfRule>
    <cfRule type="expression" dxfId="160" priority="436">
      <formula>$Z$14="BAJA"</formula>
    </cfRule>
  </conditionalFormatting>
  <conditionalFormatting sqref="J26 J28">
    <cfRule type="expression" dxfId="159" priority="429">
      <formula>$J$28="BAJA"</formula>
    </cfRule>
    <cfRule type="expression" dxfId="158" priority="430">
      <formula>$J$28="MODERADA"</formula>
    </cfRule>
    <cfRule type="expression" dxfId="157" priority="431">
      <formula>$J$28="ALTA"</formula>
    </cfRule>
    <cfRule type="expression" dxfId="156" priority="432">
      <formula>$J$28="EXTREMA"</formula>
    </cfRule>
  </conditionalFormatting>
  <conditionalFormatting sqref="Z33:Z39">
    <cfRule type="expression" dxfId="155" priority="425">
      <formula>$Z$35="MODERADA"</formula>
    </cfRule>
    <cfRule type="expression" dxfId="154" priority="426">
      <formula>$Z$35="EXTREMA"</formula>
    </cfRule>
    <cfRule type="expression" dxfId="153" priority="427">
      <formula>$Z$35="ALTA"</formula>
    </cfRule>
    <cfRule type="expression" dxfId="152" priority="428">
      <formula>$Z$35="BAJA"</formula>
    </cfRule>
  </conditionalFormatting>
  <conditionalFormatting sqref="J33 J35">
    <cfRule type="expression" dxfId="151" priority="421">
      <formula>$J$35="BAJA"</formula>
    </cfRule>
    <cfRule type="expression" dxfId="150" priority="422">
      <formula>$J$35="MODERADA"</formula>
    </cfRule>
    <cfRule type="expression" dxfId="149" priority="423">
      <formula>$J$35="ALTA"</formula>
    </cfRule>
    <cfRule type="expression" dxfId="148" priority="424">
      <formula>$J$35="EXTREMA"</formula>
    </cfRule>
  </conditionalFormatting>
  <conditionalFormatting sqref="J40:J46">
    <cfRule type="expression" dxfId="147" priority="417">
      <formula>$J$14="BAJA"</formula>
    </cfRule>
    <cfRule type="expression" dxfId="146" priority="418">
      <formula>$J$14="MODERADA"</formula>
    </cfRule>
    <cfRule type="expression" dxfId="145" priority="419">
      <formula>$J$14="ALTA"</formula>
    </cfRule>
    <cfRule type="expression" dxfId="144" priority="420">
      <formula>$J$14="EXTREMA"</formula>
    </cfRule>
  </conditionalFormatting>
  <conditionalFormatting sqref="Z54:Z60">
    <cfRule type="expression" dxfId="143" priority="401">
      <formula>$Z$14="MODERADA"</formula>
    </cfRule>
    <cfRule type="expression" dxfId="142" priority="402">
      <formula>$Z$14="EXTREMA"</formula>
    </cfRule>
    <cfRule type="expression" dxfId="141" priority="403">
      <formula>$Z$14="ALTA"</formula>
    </cfRule>
    <cfRule type="expression" dxfId="140" priority="404">
      <formula>$Z$14="BAJA"</formula>
    </cfRule>
  </conditionalFormatting>
  <conditionalFormatting sqref="J47 J49">
    <cfRule type="expression" dxfId="139" priority="385">
      <formula>$J$35="BAJA"</formula>
    </cfRule>
    <cfRule type="expression" dxfId="138" priority="386">
      <formula>$J$35="MODERADA"</formula>
    </cfRule>
    <cfRule type="expression" dxfId="137" priority="387">
      <formula>$J$35="ALTA"</formula>
    </cfRule>
    <cfRule type="expression" dxfId="136" priority="388">
      <formula>$J$35="EXTREMA"</formula>
    </cfRule>
  </conditionalFormatting>
  <conditionalFormatting sqref="Z47:Z53">
    <cfRule type="expression" dxfId="135" priority="377">
      <formula>$Z$35="MODERADA"</formula>
    </cfRule>
    <cfRule type="expression" dxfId="134" priority="378">
      <formula>$Z$35="EXTREMA"</formula>
    </cfRule>
    <cfRule type="expression" dxfId="133" priority="379">
      <formula>$Z$35="ALTA"</formula>
    </cfRule>
    <cfRule type="expression" dxfId="132" priority="380">
      <formula>$Z$35="BAJA"</formula>
    </cfRule>
  </conditionalFormatting>
  <conditionalFormatting sqref="Z40:Z46">
    <cfRule type="expression" dxfId="131" priority="369">
      <formula>$J$14="BAJA"</formula>
    </cfRule>
    <cfRule type="expression" dxfId="130" priority="370">
      <formula>$J$14="MODERADA"</formula>
    </cfRule>
    <cfRule type="expression" dxfId="129" priority="371">
      <formula>$J$14="ALTA"</formula>
    </cfRule>
    <cfRule type="expression" dxfId="128" priority="372">
      <formula>$J$14="EXTREMA"</formula>
    </cfRule>
  </conditionalFormatting>
  <conditionalFormatting sqref="J54:J60">
    <cfRule type="expression" dxfId="127" priority="365">
      <formula>$J$14="BAJA"</formula>
    </cfRule>
    <cfRule type="expression" dxfId="126" priority="366">
      <formula>$J$14="MODERADA"</formula>
    </cfRule>
    <cfRule type="expression" dxfId="125" priority="367">
      <formula>$J$14="ALTA"</formula>
    </cfRule>
    <cfRule type="expression" dxfId="124" priority="368">
      <formula>$J$14="EXTREMA"</formula>
    </cfRule>
  </conditionalFormatting>
  <conditionalFormatting sqref="J75:J81">
    <cfRule type="expression" dxfId="123" priority="313">
      <formula>$Z$14="MODERADA"</formula>
    </cfRule>
    <cfRule type="expression" dxfId="122" priority="314">
      <formula>$Z$14="EXTREMA"</formula>
    </cfRule>
    <cfRule type="expression" dxfId="121" priority="315">
      <formula>$Z$14="ALTA"</formula>
    </cfRule>
    <cfRule type="expression" dxfId="120" priority="316">
      <formula>$Z$14="BAJA"</formula>
    </cfRule>
  </conditionalFormatting>
  <conditionalFormatting sqref="Z82:Z88">
    <cfRule type="expression" dxfId="119" priority="297">
      <formula>$Z$21="MODERADA"</formula>
    </cfRule>
    <cfRule type="expression" dxfId="118" priority="298">
      <formula>$Z$21="EXTREMA"</formula>
    </cfRule>
    <cfRule type="expression" dxfId="117" priority="299">
      <formula>$Z$21="ALTA"</formula>
    </cfRule>
    <cfRule type="expression" dxfId="116" priority="300">
      <formula>$Z$21="BAJA"</formula>
    </cfRule>
  </conditionalFormatting>
  <conditionalFormatting sqref="J82 J84">
    <cfRule type="expression" dxfId="115" priority="293">
      <formula>$J$21="BAJA"</formula>
    </cfRule>
    <cfRule type="expression" dxfId="114" priority="294">
      <formula>$J$21="MODERADA"</formula>
    </cfRule>
    <cfRule type="expression" dxfId="113" priority="295">
      <formula>$J$21="ALTA"</formula>
    </cfRule>
    <cfRule type="expression" dxfId="112" priority="296">
      <formula>$J$21="EXTREMA"</formula>
    </cfRule>
  </conditionalFormatting>
  <conditionalFormatting sqref="J89 J91">
    <cfRule type="expression" dxfId="111" priority="269">
      <formula>$J$28="BAJA"</formula>
    </cfRule>
    <cfRule type="expression" dxfId="110" priority="270">
      <formula>$J$28="MODERADA"</formula>
    </cfRule>
    <cfRule type="expression" dxfId="109" priority="271">
      <formula>$J$28="ALTA"</formula>
    </cfRule>
    <cfRule type="expression" dxfId="108" priority="272">
      <formula>$J$28="EXTREMA"</formula>
    </cfRule>
  </conditionalFormatting>
  <conditionalFormatting sqref="Z89 Z91">
    <cfRule type="expression" dxfId="107" priority="257">
      <formula>$J$28="BAJA"</formula>
    </cfRule>
    <cfRule type="expression" dxfId="106" priority="258">
      <formula>$J$28="MODERADA"</formula>
    </cfRule>
    <cfRule type="expression" dxfId="105" priority="259">
      <formula>$J$28="ALTA"</formula>
    </cfRule>
    <cfRule type="expression" dxfId="104" priority="260">
      <formula>$J$28="EXTREMA"</formula>
    </cfRule>
  </conditionalFormatting>
  <conditionalFormatting sqref="J96:J102">
    <cfRule type="expression" dxfId="103" priority="245">
      <formula>$Z$35="MODERADA"</formula>
    </cfRule>
    <cfRule type="expression" dxfId="102" priority="246">
      <formula>$Z$35="EXTREMA"</formula>
    </cfRule>
    <cfRule type="expression" dxfId="101" priority="247">
      <formula>$Z$35="ALTA"</formula>
    </cfRule>
    <cfRule type="expression" dxfId="100" priority="248">
      <formula>$Z$35="BAJA"</formula>
    </cfRule>
  </conditionalFormatting>
  <conditionalFormatting sqref="Z96:Z102">
    <cfRule type="expression" dxfId="99" priority="237">
      <formula>$Z$35="MODERADA"</formula>
    </cfRule>
    <cfRule type="expression" dxfId="98" priority="238">
      <formula>$Z$35="EXTREMA"</formula>
    </cfRule>
    <cfRule type="expression" dxfId="97" priority="239">
      <formula>$Z$35="ALTA"</formula>
    </cfRule>
    <cfRule type="expression" dxfId="96" priority="240">
      <formula>$Z$35="BAJA"</formula>
    </cfRule>
  </conditionalFormatting>
  <conditionalFormatting sqref="Z103:Z109">
    <cfRule type="expression" dxfId="95" priority="233">
      <formula>$Z$21="MODERADA"</formula>
    </cfRule>
    <cfRule type="expression" dxfId="94" priority="234">
      <formula>$Z$21="EXTREMA"</formula>
    </cfRule>
    <cfRule type="expression" dxfId="93" priority="235">
      <formula>$Z$21="ALTA"</formula>
    </cfRule>
    <cfRule type="expression" dxfId="92" priority="236">
      <formula>$Z$21="BAJA"</formula>
    </cfRule>
  </conditionalFormatting>
  <conditionalFormatting sqref="J103 J105">
    <cfRule type="expression" dxfId="91" priority="229">
      <formula>$J$21="BAJA"</formula>
    </cfRule>
    <cfRule type="expression" dxfId="90" priority="230">
      <formula>$J$21="MODERADA"</formula>
    </cfRule>
    <cfRule type="expression" dxfId="89" priority="231">
      <formula>$J$21="ALTA"</formula>
    </cfRule>
    <cfRule type="expression" dxfId="88" priority="232">
      <formula>$J$21="EXTREMA"</formula>
    </cfRule>
  </conditionalFormatting>
  <conditionalFormatting sqref="J131:J137">
    <cfRule type="expression" dxfId="87" priority="157">
      <formula>$Z$35="MODERADA"</formula>
    </cfRule>
    <cfRule type="expression" dxfId="86" priority="158">
      <formula>$Z$35="EXTREMA"</formula>
    </cfRule>
    <cfRule type="expression" dxfId="85" priority="159">
      <formula>$Z$35="ALTA"</formula>
    </cfRule>
    <cfRule type="expression" dxfId="84" priority="160">
      <formula>$Z$35="BAJA"</formula>
    </cfRule>
  </conditionalFormatting>
  <conditionalFormatting sqref="J110:J116">
    <cfRule type="expression" dxfId="83" priority="217">
      <formula>$Z$35="MODERADA"</formula>
    </cfRule>
    <cfRule type="expression" dxfId="82" priority="218">
      <formula>$Z$35="EXTREMA"</formula>
    </cfRule>
    <cfRule type="expression" dxfId="81" priority="219">
      <formula>$Z$35="ALTA"</formula>
    </cfRule>
    <cfRule type="expression" dxfId="80" priority="220">
      <formula>$Z$35="BAJA"</formula>
    </cfRule>
  </conditionalFormatting>
  <conditionalFormatting sqref="Z110:Z116">
    <cfRule type="expression" dxfId="79" priority="213">
      <formula>$Z$21="MODERADA"</formula>
    </cfRule>
    <cfRule type="expression" dxfId="78" priority="214">
      <formula>$Z$21="EXTREMA"</formula>
    </cfRule>
    <cfRule type="expression" dxfId="77" priority="215">
      <formula>$Z$21="ALTA"</formula>
    </cfRule>
    <cfRule type="expression" dxfId="76" priority="216">
      <formula>$Z$21="BAJA"</formula>
    </cfRule>
  </conditionalFormatting>
  <conditionalFormatting sqref="Z124:Z130">
    <cfRule type="expression" dxfId="75" priority="193">
      <formula>$Z$14="MODERADA"</formula>
    </cfRule>
    <cfRule type="expression" dxfId="74" priority="194">
      <formula>$Z$14="EXTREMA"</formula>
    </cfRule>
    <cfRule type="expression" dxfId="73" priority="195">
      <formula>$Z$14="ALTA"</formula>
    </cfRule>
    <cfRule type="expression" dxfId="72" priority="196">
      <formula>$Z$14="BAJA"</formula>
    </cfRule>
  </conditionalFormatting>
  <conditionalFormatting sqref="J138 J140">
    <cfRule type="expression" dxfId="71" priority="73">
      <formula>$J$28="BAJA"</formula>
    </cfRule>
    <cfRule type="expression" dxfId="70" priority="74">
      <formula>$J$28="MODERADA"</formula>
    </cfRule>
    <cfRule type="expression" dxfId="69" priority="75">
      <formula>$J$28="ALTA"</formula>
    </cfRule>
    <cfRule type="expression" dxfId="68" priority="76">
      <formula>$J$28="EXTREMA"</formula>
    </cfRule>
  </conditionalFormatting>
  <conditionalFormatting sqref="J117 J119">
    <cfRule type="expression" dxfId="67" priority="173">
      <formula>$J$28="BAJA"</formula>
    </cfRule>
    <cfRule type="expression" dxfId="66" priority="174">
      <formula>$J$28="MODERADA"</formula>
    </cfRule>
    <cfRule type="expression" dxfId="65" priority="175">
      <formula>$J$28="ALTA"</formula>
    </cfRule>
    <cfRule type="expression" dxfId="64" priority="176">
      <formula>$J$28="EXTREMA"</formula>
    </cfRule>
  </conditionalFormatting>
  <conditionalFormatting sqref="Z117 Z119">
    <cfRule type="expression" dxfId="63" priority="169">
      <formula>$J$28="BAJA"</formula>
    </cfRule>
    <cfRule type="expression" dxfId="62" priority="170">
      <formula>$J$28="MODERADA"</formula>
    </cfRule>
    <cfRule type="expression" dxfId="61" priority="171">
      <formula>$J$28="ALTA"</formula>
    </cfRule>
    <cfRule type="expression" dxfId="60" priority="172">
      <formula>$J$28="EXTREMA"</formula>
    </cfRule>
  </conditionalFormatting>
  <conditionalFormatting sqref="J124:J130">
    <cfRule type="expression" dxfId="59" priority="161">
      <formula>$Z$35="MODERADA"</formula>
    </cfRule>
    <cfRule type="expression" dxfId="58" priority="162">
      <formula>$Z$35="EXTREMA"</formula>
    </cfRule>
    <cfRule type="expression" dxfId="57" priority="163">
      <formula>$Z$35="ALTA"</formula>
    </cfRule>
    <cfRule type="expression" dxfId="56" priority="164">
      <formula>$Z$35="BAJA"</formula>
    </cfRule>
  </conditionalFormatting>
  <conditionalFormatting sqref="Z131 Z133">
    <cfRule type="expression" dxfId="55" priority="137">
      <formula>$J$28="BAJA"</formula>
    </cfRule>
    <cfRule type="expression" dxfId="54" priority="138">
      <formula>$J$28="MODERADA"</formula>
    </cfRule>
    <cfRule type="expression" dxfId="53" priority="139">
      <formula>$J$28="ALTA"</formula>
    </cfRule>
    <cfRule type="expression" dxfId="52" priority="140">
      <formula>$J$28="EXTREMA"</formula>
    </cfRule>
  </conditionalFormatting>
  <conditionalFormatting sqref="Z138:Z144">
    <cfRule type="expression" dxfId="51" priority="89">
      <formula>$Z$35="MODERADA"</formula>
    </cfRule>
    <cfRule type="expression" dxfId="50" priority="90">
      <formula>$Z$35="EXTREMA"</formula>
    </cfRule>
    <cfRule type="expression" dxfId="49" priority="91">
      <formula>$Z$35="ALTA"</formula>
    </cfRule>
    <cfRule type="expression" dxfId="48" priority="92">
      <formula>$Z$35="BAJA"</formula>
    </cfRule>
  </conditionalFormatting>
  <conditionalFormatting sqref="Z145:Z151">
    <cfRule type="expression" dxfId="47" priority="49">
      <formula>$Z$14="MODERADA"</formula>
    </cfRule>
    <cfRule type="expression" dxfId="46" priority="50">
      <formula>$Z$14="EXTREMA"</formula>
    </cfRule>
    <cfRule type="expression" dxfId="45" priority="51">
      <formula>$Z$14="ALTA"</formula>
    </cfRule>
    <cfRule type="expression" dxfId="44" priority="52">
      <formula>$Z$14="BAJA"</formula>
    </cfRule>
  </conditionalFormatting>
  <conditionalFormatting sqref="J145:J151">
    <cfRule type="expression" dxfId="43" priority="41">
      <formula>$Z$35="MODERADA"</formula>
    </cfRule>
    <cfRule type="expression" dxfId="42" priority="42">
      <formula>$Z$35="EXTREMA"</formula>
    </cfRule>
    <cfRule type="expression" dxfId="41" priority="43">
      <formula>$Z$35="ALTA"</formula>
    </cfRule>
    <cfRule type="expression" dxfId="40" priority="44">
      <formula>$Z$35="BAJA"</formula>
    </cfRule>
  </conditionalFormatting>
  <conditionalFormatting sqref="J152:J158">
    <cfRule type="expression" dxfId="39" priority="37">
      <formula>$Z$35="MODERADA"</formula>
    </cfRule>
    <cfRule type="expression" dxfId="38" priority="38">
      <formula>$Z$35="EXTREMA"</formula>
    </cfRule>
    <cfRule type="expression" dxfId="37" priority="39">
      <formula>$Z$35="ALTA"</formula>
    </cfRule>
    <cfRule type="expression" dxfId="36" priority="40">
      <formula>$Z$35="BAJA"</formula>
    </cfRule>
  </conditionalFormatting>
  <conditionalFormatting sqref="Z152:Z158">
    <cfRule type="expression" dxfId="35" priority="33">
      <formula>$Z$14="MODERADA"</formula>
    </cfRule>
    <cfRule type="expression" dxfId="34" priority="34">
      <formula>$Z$14="EXTREMA"</formula>
    </cfRule>
    <cfRule type="expression" dxfId="33" priority="35">
      <formula>$Z$14="ALTA"</formula>
    </cfRule>
    <cfRule type="expression" dxfId="32" priority="36">
      <formula>$Z$14="BAJA"</formula>
    </cfRule>
  </conditionalFormatting>
  <conditionalFormatting sqref="J61">
    <cfRule type="expression" dxfId="31" priority="29">
      <formula>$J$28="BAJA"</formula>
    </cfRule>
    <cfRule type="expression" dxfId="30" priority="30">
      <formula>$J$28="MODERADA"</formula>
    </cfRule>
    <cfRule type="expression" dxfId="29" priority="31">
      <formula>$J$28="ALTA"</formula>
    </cfRule>
    <cfRule type="expression" dxfId="28" priority="32">
      <formula>$J$28="EXTREMA"</formula>
    </cfRule>
  </conditionalFormatting>
  <conditionalFormatting sqref="J63">
    <cfRule type="expression" dxfId="27" priority="25">
      <formula>$J$28="BAJA"</formula>
    </cfRule>
    <cfRule type="expression" dxfId="26" priority="26">
      <formula>$J$28="MODERADA"</formula>
    </cfRule>
    <cfRule type="expression" dxfId="25" priority="27">
      <formula>$J$28="ALTA"</formula>
    </cfRule>
    <cfRule type="expression" dxfId="24" priority="28">
      <formula>$J$28="EXTREMA"</formula>
    </cfRule>
  </conditionalFormatting>
  <conditionalFormatting sqref="Z61">
    <cfRule type="expression" dxfId="23" priority="21">
      <formula>$J$28="BAJA"</formula>
    </cfRule>
    <cfRule type="expression" dxfId="22" priority="22">
      <formula>$J$28="MODERADA"</formula>
    </cfRule>
    <cfRule type="expression" dxfId="21" priority="23">
      <formula>$J$28="ALTA"</formula>
    </cfRule>
    <cfRule type="expression" dxfId="20" priority="24">
      <formula>$J$28="EXTREMA"</formula>
    </cfRule>
  </conditionalFormatting>
  <conditionalFormatting sqref="Z63">
    <cfRule type="expression" dxfId="19" priority="17">
      <formula>$J$28="BAJA"</formula>
    </cfRule>
    <cfRule type="expression" dxfId="18" priority="18">
      <formula>$J$28="MODERADA"</formula>
    </cfRule>
    <cfRule type="expression" dxfId="17" priority="19">
      <formula>$J$28="ALTA"</formula>
    </cfRule>
    <cfRule type="expression" dxfId="16" priority="20">
      <formula>$J$28="EXTREMA"</formula>
    </cfRule>
  </conditionalFormatting>
  <conditionalFormatting sqref="J68:J69">
    <cfRule type="expression" dxfId="15" priority="13">
      <formula>$Z$14="MODERADA"</formula>
    </cfRule>
    <cfRule type="expression" dxfId="14" priority="14">
      <formula>$Z$14="EXTREMA"</formula>
    </cfRule>
    <cfRule type="expression" dxfId="13" priority="15">
      <formula>$Z$14="ALTA"</formula>
    </cfRule>
    <cfRule type="expression" dxfId="12" priority="16">
      <formula>$Z$14="BAJA"</formula>
    </cfRule>
  </conditionalFormatting>
  <conditionalFormatting sqref="J70:J74">
    <cfRule type="expression" dxfId="11" priority="9">
      <formula>$Z$14="MODERADA"</formula>
    </cfRule>
    <cfRule type="expression" dxfId="10" priority="10">
      <formula>$Z$14="EXTREMA"</formula>
    </cfRule>
    <cfRule type="expression" dxfId="9" priority="11">
      <formula>$Z$14="ALTA"</formula>
    </cfRule>
    <cfRule type="expression" dxfId="8" priority="12">
      <formula>$Z$14="BAJA"</formula>
    </cfRule>
  </conditionalFormatting>
  <conditionalFormatting sqref="Z68:Z69">
    <cfRule type="expression" dxfId="7" priority="5">
      <formula>$Z$14="MODERADA"</formula>
    </cfRule>
    <cfRule type="expression" dxfId="6" priority="6">
      <formula>$Z$14="EXTREMA"</formula>
    </cfRule>
    <cfRule type="expression" dxfId="5" priority="7">
      <formula>$Z$14="ALTA"</formula>
    </cfRule>
    <cfRule type="expression" dxfId="4" priority="8">
      <formula>$Z$14="BAJA"</formula>
    </cfRule>
  </conditionalFormatting>
  <conditionalFormatting sqref="Z70">
    <cfRule type="expression" dxfId="3" priority="1">
      <formula>$Z$14="MODERADA"</formula>
    </cfRule>
    <cfRule type="expression" dxfId="2" priority="2">
      <formula>$Z$14="EXTREMA"</formula>
    </cfRule>
    <cfRule type="expression" dxfId="1" priority="3">
      <formula>$Z$14="ALTA"</formula>
    </cfRule>
    <cfRule type="expression" dxfId="0" priority="4">
      <formula>$Z$14="BAJA"</formula>
    </cfRule>
  </conditionalFormatting>
  <dataValidations count="7">
    <dataValidation type="list" allowBlank="1" showInputMessage="1" showErrorMessage="1" sqref="V19:V46 V54:V81 V89:V95 V110:V116 V124:V158 F12:F158">
      <formula1>$XET$2:$XET$6</formula1>
    </dataValidation>
    <dataValidation type="list" allowBlank="1" showInputMessage="1" showErrorMessage="1" sqref="X19:X46 X54:X81 X89:X95 X110:X116 X124:X158 H12:H158">
      <formula1>$XET$9:$XEV$9</formula1>
    </dataValidation>
    <dataValidation type="list" allowBlank="1" showInputMessage="1" showErrorMessage="1" sqref="M12:M18">
      <formula1>$KR$11:$KS$11</formula1>
    </dataValidation>
    <dataValidation type="list" allowBlank="1" showInputMessage="1" showErrorMessage="1" sqref="X96:X102">
      <formula1>$FF$9:$FH$9</formula1>
    </dataValidation>
    <dataValidation type="list" allowBlank="1" showInputMessage="1" showErrorMessage="1" sqref="V96:V102">
      <formula1>$FF$2:$FF$6</formula1>
    </dataValidation>
    <dataValidation type="list" allowBlank="1" showInputMessage="1" showErrorMessage="1" sqref="M19:M158">
      <formula1>$XET$11:$XEU$11</formula1>
    </dataValidation>
    <dataValidation type="list" allowBlank="1" showInputMessage="1" showErrorMessage="1" sqref="U12:U158">
      <formula1>$XEV$11:$XFD$11</formula1>
    </dataValidation>
  </dataValidations>
  <printOptions horizontalCentered="1"/>
  <pageMargins left="0" right="0" top="0.39370078740157483" bottom="0.51181102362204722" header="0.31496062992125984" footer="0.31496062992125984"/>
  <pageSetup scale="29" orientation="landscape" r:id="rId1"/>
  <rowBreaks count="2" manualBreakCount="2">
    <brk id="92" max="16377" man="1"/>
    <brk id="139" max="16383" man="1"/>
  </rowBreaks>
  <colBreaks count="1" manualBreakCount="1">
    <brk id="3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70" zoomScaleNormal="70" workbookViewId="0">
      <selection activeCell="C11" sqref="C11"/>
    </sheetView>
  </sheetViews>
  <sheetFormatPr baseColWidth="10" defaultRowHeight="15.75" x14ac:dyDescent="0.25"/>
  <cols>
    <col min="1" max="1" width="32.42578125" style="35" customWidth="1"/>
    <col min="2" max="2" width="26.85546875" style="34" customWidth="1"/>
    <col min="3" max="3" width="179" style="33" customWidth="1"/>
    <col min="4" max="4" width="34.140625" style="32" customWidth="1"/>
    <col min="5" max="16384" width="11.42578125" style="32"/>
  </cols>
  <sheetData>
    <row r="1" spans="1:3" ht="30" customHeight="1" x14ac:dyDescent="0.35">
      <c r="A1" s="491" t="s">
        <v>24</v>
      </c>
      <c r="B1" s="492"/>
      <c r="C1" s="493"/>
    </row>
    <row r="2" spans="1:3" ht="95.25" customHeight="1" x14ac:dyDescent="0.25">
      <c r="A2" s="494" t="s">
        <v>105</v>
      </c>
      <c r="B2" s="495"/>
      <c r="C2" s="496"/>
    </row>
    <row r="3" spans="1:3" ht="33.75" customHeight="1" x14ac:dyDescent="0.25">
      <c r="A3" s="45" t="s">
        <v>58</v>
      </c>
      <c r="B3" s="488" t="s">
        <v>104</v>
      </c>
      <c r="C3" s="489"/>
    </row>
    <row r="4" spans="1:3" ht="51.75" customHeight="1" x14ac:dyDescent="0.25">
      <c r="A4" s="44" t="s">
        <v>103</v>
      </c>
      <c r="B4" s="487" t="s">
        <v>102</v>
      </c>
      <c r="C4" s="490"/>
    </row>
    <row r="5" spans="1:3" ht="15" customHeight="1" x14ac:dyDescent="0.25">
      <c r="A5" s="497" t="s">
        <v>101</v>
      </c>
      <c r="B5" s="499" t="s">
        <v>100</v>
      </c>
      <c r="C5" s="500"/>
    </row>
    <row r="6" spans="1:3" ht="86.25" customHeight="1" x14ac:dyDescent="0.25">
      <c r="A6" s="498"/>
      <c r="B6" s="501"/>
      <c r="C6" s="502"/>
    </row>
    <row r="7" spans="1:3" s="43" customFormat="1" ht="36" customHeight="1" x14ac:dyDescent="0.25">
      <c r="A7" s="41" t="s">
        <v>35</v>
      </c>
      <c r="B7" s="481" t="s">
        <v>99</v>
      </c>
      <c r="C7" s="482"/>
    </row>
    <row r="8" spans="1:3" s="43" customFormat="1" ht="246.75" customHeight="1" x14ac:dyDescent="0.25">
      <c r="A8" s="41" t="s">
        <v>98</v>
      </c>
      <c r="B8" s="481" t="s">
        <v>97</v>
      </c>
      <c r="C8" s="482"/>
    </row>
    <row r="9" spans="1:3" ht="174.75" customHeight="1" x14ac:dyDescent="0.25">
      <c r="A9" s="41" t="s">
        <v>36</v>
      </c>
      <c r="B9" s="481" t="s">
        <v>96</v>
      </c>
      <c r="C9" s="482"/>
    </row>
    <row r="10" spans="1:3" ht="48.75" customHeight="1" x14ac:dyDescent="0.25">
      <c r="A10" s="41" t="s">
        <v>37</v>
      </c>
      <c r="B10" s="481" t="s">
        <v>95</v>
      </c>
      <c r="C10" s="482"/>
    </row>
    <row r="11" spans="1:3" ht="360.75" customHeight="1" x14ac:dyDescent="0.25">
      <c r="A11" s="483" t="s">
        <v>94</v>
      </c>
      <c r="B11" s="38" t="s">
        <v>8</v>
      </c>
      <c r="C11" s="37" t="s">
        <v>93</v>
      </c>
    </row>
    <row r="12" spans="1:3" ht="409.5" customHeight="1" x14ac:dyDescent="0.25">
      <c r="A12" s="484"/>
      <c r="B12" s="506" t="s">
        <v>9</v>
      </c>
      <c r="C12" s="503" t="s">
        <v>135</v>
      </c>
    </row>
    <row r="13" spans="1:3" ht="324.75" customHeight="1" x14ac:dyDescent="0.25">
      <c r="A13" s="484"/>
      <c r="B13" s="507"/>
      <c r="C13" s="504"/>
    </row>
    <row r="14" spans="1:3" ht="409.6" customHeight="1" x14ac:dyDescent="0.25">
      <c r="A14" s="484"/>
      <c r="B14" s="508"/>
      <c r="C14" s="505"/>
    </row>
    <row r="15" spans="1:3" ht="55.5" customHeight="1" x14ac:dyDescent="0.25">
      <c r="A15" s="484"/>
      <c r="B15" s="38" t="s">
        <v>10</v>
      </c>
      <c r="C15" s="37" t="s">
        <v>92</v>
      </c>
    </row>
    <row r="16" spans="1:3" ht="34.5" customHeight="1" x14ac:dyDescent="0.25">
      <c r="A16" s="41" t="s">
        <v>51</v>
      </c>
      <c r="B16" s="485" t="s">
        <v>91</v>
      </c>
      <c r="C16" s="486"/>
    </row>
    <row r="17" spans="1:3" ht="45.75" customHeight="1" x14ac:dyDescent="0.25">
      <c r="A17" s="41" t="s">
        <v>90</v>
      </c>
      <c r="B17" s="481" t="s">
        <v>50</v>
      </c>
      <c r="C17" s="482"/>
    </row>
    <row r="18" spans="1:3" ht="118.5" customHeight="1" x14ac:dyDescent="0.25">
      <c r="A18" s="42" t="s">
        <v>39</v>
      </c>
      <c r="B18" s="38" t="s">
        <v>40</v>
      </c>
      <c r="C18" s="37" t="s">
        <v>89</v>
      </c>
    </row>
    <row r="19" spans="1:3" ht="41.25" customHeight="1" x14ac:dyDescent="0.25">
      <c r="A19" s="41" t="s">
        <v>54</v>
      </c>
      <c r="B19" s="481" t="s">
        <v>88</v>
      </c>
      <c r="C19" s="482"/>
    </row>
    <row r="20" spans="1:3" ht="33" customHeight="1" x14ac:dyDescent="0.25">
      <c r="A20" s="497" t="s">
        <v>87</v>
      </c>
      <c r="B20" s="38" t="s">
        <v>41</v>
      </c>
      <c r="C20" s="37" t="s">
        <v>86</v>
      </c>
    </row>
    <row r="21" spans="1:3" ht="35.25" customHeight="1" x14ac:dyDescent="0.25">
      <c r="A21" s="510"/>
      <c r="B21" s="38" t="s">
        <v>42</v>
      </c>
      <c r="C21" s="37" t="s">
        <v>85</v>
      </c>
    </row>
    <row r="22" spans="1:3" ht="26.25" customHeight="1" x14ac:dyDescent="0.25">
      <c r="A22" s="498"/>
      <c r="B22" s="38" t="s">
        <v>43</v>
      </c>
      <c r="C22" s="37" t="s">
        <v>84</v>
      </c>
    </row>
    <row r="23" spans="1:3" ht="28.5" customHeight="1" x14ac:dyDescent="0.25">
      <c r="A23" s="483" t="s">
        <v>83</v>
      </c>
      <c r="B23" s="40" t="s">
        <v>82</v>
      </c>
      <c r="C23" s="39" t="s">
        <v>81</v>
      </c>
    </row>
    <row r="24" spans="1:3" ht="36.75" customHeight="1" x14ac:dyDescent="0.25">
      <c r="A24" s="484"/>
      <c r="B24" s="38" t="s">
        <v>42</v>
      </c>
      <c r="C24" s="37" t="s">
        <v>80</v>
      </c>
    </row>
    <row r="25" spans="1:3" ht="19.5" customHeight="1" x14ac:dyDescent="0.25">
      <c r="A25" s="484"/>
      <c r="B25" s="38" t="s">
        <v>45</v>
      </c>
      <c r="C25" s="37" t="s">
        <v>79</v>
      </c>
    </row>
    <row r="26" spans="1:3" ht="24.75" customHeight="1" x14ac:dyDescent="0.25">
      <c r="A26" s="509"/>
      <c r="B26" s="38" t="s">
        <v>46</v>
      </c>
      <c r="C26" s="37" t="s">
        <v>78</v>
      </c>
    </row>
    <row r="27" spans="1:3" ht="30" customHeight="1" x14ac:dyDescent="0.25">
      <c r="A27" s="36" t="s">
        <v>77</v>
      </c>
      <c r="B27" s="488" t="s">
        <v>136</v>
      </c>
      <c r="C27" s="489"/>
    </row>
    <row r="28" spans="1:3" ht="35.25" customHeight="1" x14ac:dyDescent="0.25">
      <c r="A28" s="46" t="s">
        <v>33</v>
      </c>
      <c r="B28" s="487" t="s">
        <v>76</v>
      </c>
      <c r="C28" s="487"/>
    </row>
    <row r="29" spans="1:3" ht="64.5" customHeight="1" x14ac:dyDescent="0.25">
      <c r="A29" s="47" t="s">
        <v>106</v>
      </c>
      <c r="B29" s="487" t="s">
        <v>137</v>
      </c>
      <c r="C29" s="487"/>
    </row>
  </sheetData>
  <mergeCells count="21">
    <mergeCell ref="B29:C29"/>
    <mergeCell ref="B27:C27"/>
    <mergeCell ref="B28:C28"/>
    <mergeCell ref="B4:C4"/>
    <mergeCell ref="A1:C1"/>
    <mergeCell ref="A2:C2"/>
    <mergeCell ref="B3:C3"/>
    <mergeCell ref="A5:A6"/>
    <mergeCell ref="B5:C6"/>
    <mergeCell ref="B7:C7"/>
    <mergeCell ref="C12:C14"/>
    <mergeCell ref="B12:B14"/>
    <mergeCell ref="A23:A26"/>
    <mergeCell ref="B19:C19"/>
    <mergeCell ref="A20:A22"/>
    <mergeCell ref="B8:C8"/>
    <mergeCell ref="B9:C9"/>
    <mergeCell ref="B10:C10"/>
    <mergeCell ref="A11:A15"/>
    <mergeCell ref="B16:C16"/>
    <mergeCell ref="B17:C1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13" workbookViewId="0">
      <selection activeCell="F18" sqref="F18"/>
    </sheetView>
  </sheetViews>
  <sheetFormatPr baseColWidth="10" defaultRowHeight="15" x14ac:dyDescent="0.25"/>
  <cols>
    <col min="1" max="1" width="5" customWidth="1"/>
    <col min="2" max="2" width="62.140625" customWidth="1"/>
    <col min="3" max="3" width="8.140625" customWidth="1"/>
    <col min="4" max="4" width="7.85546875" customWidth="1"/>
  </cols>
  <sheetData>
    <row r="1" spans="1:4" ht="26.25" customHeight="1" thickBot="1" x14ac:dyDescent="0.3">
      <c r="A1" s="512" t="s">
        <v>107</v>
      </c>
      <c r="B1" s="513"/>
      <c r="C1" s="513"/>
      <c r="D1" s="514"/>
    </row>
    <row r="2" spans="1:4" ht="26.25" customHeight="1" thickBot="1" x14ac:dyDescent="0.3">
      <c r="A2" s="515" t="s">
        <v>108</v>
      </c>
      <c r="B2" s="50" t="s">
        <v>109</v>
      </c>
      <c r="C2" s="517" t="s">
        <v>111</v>
      </c>
      <c r="D2" s="518"/>
    </row>
    <row r="3" spans="1:4" ht="38.25" customHeight="1" thickBot="1" x14ac:dyDescent="0.3">
      <c r="A3" s="516"/>
      <c r="B3" s="51" t="s">
        <v>110</v>
      </c>
      <c r="C3" s="55" t="s">
        <v>112</v>
      </c>
      <c r="D3" s="55" t="s">
        <v>12</v>
      </c>
    </row>
    <row r="4" spans="1:4" ht="20.25" customHeight="1" thickBot="1" x14ac:dyDescent="0.3">
      <c r="A4" s="52">
        <v>1</v>
      </c>
      <c r="B4" s="53" t="s">
        <v>113</v>
      </c>
      <c r="C4" s="54" t="s">
        <v>139</v>
      </c>
      <c r="D4" s="54"/>
    </row>
    <row r="5" spans="1:4" ht="20.25" customHeight="1" thickBot="1" x14ac:dyDescent="0.3">
      <c r="A5" s="52">
        <v>2</v>
      </c>
      <c r="B5" s="53" t="s">
        <v>114</v>
      </c>
      <c r="C5" s="54" t="s">
        <v>139</v>
      </c>
      <c r="D5" s="54"/>
    </row>
    <row r="6" spans="1:4" ht="20.25" customHeight="1" thickBot="1" x14ac:dyDescent="0.3">
      <c r="A6" s="52">
        <v>3</v>
      </c>
      <c r="B6" s="53" t="s">
        <v>115</v>
      </c>
      <c r="C6" s="54" t="s">
        <v>139</v>
      </c>
      <c r="D6" s="54"/>
    </row>
    <row r="7" spans="1:4" ht="32.25" customHeight="1" thickBot="1" x14ac:dyDescent="0.3">
      <c r="A7" s="52">
        <v>4</v>
      </c>
      <c r="B7" s="53" t="s">
        <v>116</v>
      </c>
      <c r="C7" s="54" t="s">
        <v>139</v>
      </c>
      <c r="D7" s="54"/>
    </row>
    <row r="8" spans="1:4" ht="33.75" customHeight="1" thickBot="1" x14ac:dyDescent="0.3">
      <c r="A8" s="52">
        <v>5</v>
      </c>
      <c r="B8" s="53" t="s">
        <v>117</v>
      </c>
      <c r="C8" s="54" t="s">
        <v>139</v>
      </c>
      <c r="D8" s="54"/>
    </row>
    <row r="9" spans="1:4" ht="20.25" customHeight="1" thickBot="1" x14ac:dyDescent="0.3">
      <c r="A9" s="52">
        <v>6</v>
      </c>
      <c r="B9" s="53" t="s">
        <v>118</v>
      </c>
      <c r="C9" s="54" t="s">
        <v>139</v>
      </c>
      <c r="D9" s="54"/>
    </row>
    <row r="10" spans="1:4" ht="28.5" customHeight="1" thickBot="1" x14ac:dyDescent="0.3">
      <c r="A10" s="52">
        <v>7</v>
      </c>
      <c r="B10" s="53" t="s">
        <v>119</v>
      </c>
      <c r="C10" s="54"/>
      <c r="D10" s="54" t="s">
        <v>139</v>
      </c>
    </row>
    <row r="11" spans="1:4" ht="31.5" customHeight="1" thickBot="1" x14ac:dyDescent="0.3">
      <c r="A11" s="52">
        <v>8</v>
      </c>
      <c r="B11" s="53" t="s">
        <v>120</v>
      </c>
      <c r="C11" s="54"/>
      <c r="D11" s="54" t="s">
        <v>139</v>
      </c>
    </row>
    <row r="12" spans="1:4" ht="20.25" customHeight="1" thickBot="1" x14ac:dyDescent="0.3">
      <c r="A12" s="52">
        <v>9</v>
      </c>
      <c r="B12" s="53" t="s">
        <v>121</v>
      </c>
      <c r="C12" s="54"/>
      <c r="D12" s="54" t="s">
        <v>139</v>
      </c>
    </row>
    <row r="13" spans="1:4" ht="31.5" customHeight="1" thickBot="1" x14ac:dyDescent="0.3">
      <c r="A13" s="52">
        <v>10</v>
      </c>
      <c r="B13" s="53" t="s">
        <v>122</v>
      </c>
      <c r="C13" s="54"/>
      <c r="D13" s="54" t="s">
        <v>139</v>
      </c>
    </row>
    <row r="14" spans="1:4" ht="20.25" customHeight="1" thickBot="1" x14ac:dyDescent="0.3">
      <c r="A14" s="52">
        <v>11</v>
      </c>
      <c r="B14" s="53" t="s">
        <v>123</v>
      </c>
      <c r="C14" s="54" t="s">
        <v>139</v>
      </c>
      <c r="D14" s="54"/>
    </row>
    <row r="15" spans="1:4" ht="20.25" customHeight="1" thickBot="1" x14ac:dyDescent="0.3">
      <c r="A15" s="52">
        <v>12</v>
      </c>
      <c r="B15" s="53" t="s">
        <v>124</v>
      </c>
      <c r="C15" s="54" t="s">
        <v>139</v>
      </c>
      <c r="D15" s="54"/>
    </row>
    <row r="16" spans="1:4" ht="20.25" customHeight="1" thickBot="1" x14ac:dyDescent="0.3">
      <c r="A16" s="52">
        <v>13</v>
      </c>
      <c r="B16" s="53" t="s">
        <v>125</v>
      </c>
      <c r="C16" s="54"/>
      <c r="D16" s="54" t="s">
        <v>139</v>
      </c>
    </row>
    <row r="17" spans="1:4" ht="20.25" customHeight="1" thickBot="1" x14ac:dyDescent="0.3">
      <c r="A17" s="52">
        <v>14</v>
      </c>
      <c r="B17" s="53" t="s">
        <v>126</v>
      </c>
      <c r="C17" s="54"/>
      <c r="D17" s="54" t="s">
        <v>139</v>
      </c>
    </row>
    <row r="18" spans="1:4" ht="20.25" customHeight="1" thickBot="1" x14ac:dyDescent="0.3">
      <c r="A18" s="52">
        <v>15</v>
      </c>
      <c r="B18" s="53" t="s">
        <v>127</v>
      </c>
      <c r="C18" s="54" t="s">
        <v>139</v>
      </c>
      <c r="D18" s="54"/>
    </row>
    <row r="19" spans="1:4" ht="20.25" customHeight="1" thickBot="1" x14ac:dyDescent="0.3">
      <c r="A19" s="52">
        <v>16</v>
      </c>
      <c r="B19" s="53" t="s">
        <v>128</v>
      </c>
      <c r="C19" s="54"/>
      <c r="D19" s="54" t="s">
        <v>139</v>
      </c>
    </row>
    <row r="20" spans="1:4" ht="20.25" customHeight="1" thickBot="1" x14ac:dyDescent="0.3">
      <c r="A20" s="52">
        <v>17</v>
      </c>
      <c r="B20" s="53" t="s">
        <v>129</v>
      </c>
      <c r="C20" s="54"/>
      <c r="D20" s="54" t="s">
        <v>139</v>
      </c>
    </row>
    <row r="21" spans="1:4" ht="20.25" customHeight="1" thickBot="1" x14ac:dyDescent="0.3">
      <c r="A21" s="52">
        <v>18</v>
      </c>
      <c r="B21" s="53" t="s">
        <v>130</v>
      </c>
      <c r="C21" s="54"/>
      <c r="D21" s="54" t="s">
        <v>139</v>
      </c>
    </row>
    <row r="22" spans="1:4" ht="32.25" customHeight="1" x14ac:dyDescent="0.25">
      <c r="A22" s="519" t="s">
        <v>131</v>
      </c>
      <c r="B22" s="520"/>
      <c r="C22" s="520"/>
      <c r="D22" s="521"/>
    </row>
    <row r="23" spans="1:4" ht="20.25" customHeight="1" x14ac:dyDescent="0.25">
      <c r="A23" s="522" t="s">
        <v>134</v>
      </c>
      <c r="B23" s="522"/>
      <c r="C23" s="522"/>
      <c r="D23" s="522"/>
    </row>
    <row r="24" spans="1:4" ht="19.5" customHeight="1" x14ac:dyDescent="0.25">
      <c r="A24" s="511" t="s">
        <v>133</v>
      </c>
      <c r="B24" s="511"/>
      <c r="C24" s="511"/>
      <c r="D24" s="511"/>
    </row>
    <row r="25" spans="1:4" ht="30" customHeight="1" x14ac:dyDescent="0.25">
      <c r="A25" s="511" t="s">
        <v>132</v>
      </c>
      <c r="B25" s="511"/>
      <c r="C25" s="511"/>
      <c r="D25" s="511"/>
    </row>
  </sheetData>
  <mergeCells count="7">
    <mergeCell ref="A25:D25"/>
    <mergeCell ref="A1:D1"/>
    <mergeCell ref="A2:A3"/>
    <mergeCell ref="C2:D2"/>
    <mergeCell ref="A22:D22"/>
    <mergeCell ref="A23:D23"/>
    <mergeCell ref="A24:D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4" workbookViewId="0">
      <selection activeCell="A24" sqref="A24:D24"/>
    </sheetView>
  </sheetViews>
  <sheetFormatPr baseColWidth="10" defaultRowHeight="15" x14ac:dyDescent="0.25"/>
  <cols>
    <col min="1" max="1" width="5" customWidth="1"/>
    <col min="2" max="2" width="60.7109375" customWidth="1"/>
    <col min="3" max="3" width="8.140625" style="75" customWidth="1"/>
    <col min="4" max="4" width="7.85546875" customWidth="1"/>
  </cols>
  <sheetData>
    <row r="1" spans="1:4" ht="26.25" customHeight="1" thickBot="1" x14ac:dyDescent="0.3">
      <c r="A1" s="512" t="s">
        <v>107</v>
      </c>
      <c r="B1" s="513"/>
      <c r="C1" s="513"/>
      <c r="D1" s="514"/>
    </row>
    <row r="2" spans="1:4" ht="26.25" customHeight="1" thickBot="1" x14ac:dyDescent="0.3">
      <c r="A2" s="515" t="s">
        <v>108</v>
      </c>
      <c r="B2" s="50" t="s">
        <v>109</v>
      </c>
      <c r="C2" s="517" t="s">
        <v>111</v>
      </c>
      <c r="D2" s="518"/>
    </row>
    <row r="3" spans="1:4" ht="38.25" customHeight="1" thickBot="1" x14ac:dyDescent="0.3">
      <c r="A3" s="516"/>
      <c r="B3" s="51" t="s">
        <v>110</v>
      </c>
      <c r="C3" s="55" t="s">
        <v>112</v>
      </c>
      <c r="D3" s="55" t="s">
        <v>12</v>
      </c>
    </row>
    <row r="4" spans="1:4" ht="20.25" customHeight="1" thickBot="1" x14ac:dyDescent="0.3">
      <c r="A4" s="52">
        <v>1</v>
      </c>
      <c r="B4" s="53" t="s">
        <v>113</v>
      </c>
      <c r="C4" s="74" t="s">
        <v>138</v>
      </c>
      <c r="D4" s="54"/>
    </row>
    <row r="5" spans="1:4" ht="20.25" customHeight="1" thickBot="1" x14ac:dyDescent="0.3">
      <c r="A5" s="52">
        <v>2</v>
      </c>
      <c r="B5" s="53" t="s">
        <v>114</v>
      </c>
      <c r="C5" s="74" t="s">
        <v>138</v>
      </c>
      <c r="D5" s="54"/>
    </row>
    <row r="6" spans="1:4" ht="20.25" customHeight="1" thickBot="1" x14ac:dyDescent="0.3">
      <c r="A6" s="52">
        <v>3</v>
      </c>
      <c r="B6" s="53" t="s">
        <v>115</v>
      </c>
      <c r="C6" s="74" t="s">
        <v>138</v>
      </c>
      <c r="D6" s="54"/>
    </row>
    <row r="7" spans="1:4" ht="32.25" customHeight="1" thickBot="1" x14ac:dyDescent="0.3">
      <c r="A7" s="52">
        <v>4</v>
      </c>
      <c r="B7" s="53" t="s">
        <v>116</v>
      </c>
      <c r="C7" s="74"/>
      <c r="D7" s="54" t="s">
        <v>138</v>
      </c>
    </row>
    <row r="8" spans="1:4" ht="33.75" customHeight="1" thickBot="1" x14ac:dyDescent="0.3">
      <c r="A8" s="52">
        <v>5</v>
      </c>
      <c r="B8" s="53" t="s">
        <v>117</v>
      </c>
      <c r="C8" s="74" t="s">
        <v>138</v>
      </c>
      <c r="D8" s="54"/>
    </row>
    <row r="9" spans="1:4" ht="20.25" customHeight="1" thickBot="1" x14ac:dyDescent="0.3">
      <c r="A9" s="52">
        <v>6</v>
      </c>
      <c r="B9" s="53" t="s">
        <v>118</v>
      </c>
      <c r="C9" s="74" t="s">
        <v>138</v>
      </c>
      <c r="D9" s="54"/>
    </row>
    <row r="10" spans="1:4" ht="28.5" customHeight="1" thickBot="1" x14ac:dyDescent="0.3">
      <c r="A10" s="52">
        <v>7</v>
      </c>
      <c r="B10" s="53" t="s">
        <v>119</v>
      </c>
      <c r="C10" s="74"/>
      <c r="D10" s="74" t="s">
        <v>138</v>
      </c>
    </row>
    <row r="11" spans="1:4" ht="31.5" customHeight="1" thickBot="1" x14ac:dyDescent="0.3">
      <c r="A11" s="52">
        <v>8</v>
      </c>
      <c r="B11" s="53" t="s">
        <v>120</v>
      </c>
      <c r="C11" s="74"/>
      <c r="D11" s="74" t="s">
        <v>138</v>
      </c>
    </row>
    <row r="12" spans="1:4" ht="20.25" customHeight="1" thickBot="1" x14ac:dyDescent="0.3">
      <c r="A12" s="52">
        <v>9</v>
      </c>
      <c r="B12" s="53" t="s">
        <v>121</v>
      </c>
      <c r="C12" s="74"/>
      <c r="D12" s="74" t="s">
        <v>138</v>
      </c>
    </row>
    <row r="13" spans="1:4" ht="31.5" customHeight="1" thickBot="1" x14ac:dyDescent="0.3">
      <c r="A13" s="52">
        <v>10</v>
      </c>
      <c r="B13" s="53" t="s">
        <v>122</v>
      </c>
      <c r="C13" s="74" t="s">
        <v>138</v>
      </c>
      <c r="D13" s="54"/>
    </row>
    <row r="14" spans="1:4" ht="20.25" customHeight="1" thickBot="1" x14ac:dyDescent="0.3">
      <c r="A14" s="52">
        <v>11</v>
      </c>
      <c r="B14" s="53" t="s">
        <v>123</v>
      </c>
      <c r="C14" s="74" t="s">
        <v>138</v>
      </c>
      <c r="D14" s="54"/>
    </row>
    <row r="15" spans="1:4" ht="20.25" customHeight="1" thickBot="1" x14ac:dyDescent="0.3">
      <c r="A15" s="52">
        <v>12</v>
      </c>
      <c r="B15" s="53" t="s">
        <v>124</v>
      </c>
      <c r="C15" s="74" t="s">
        <v>138</v>
      </c>
      <c r="D15" s="54"/>
    </row>
    <row r="16" spans="1:4" ht="20.25" customHeight="1" thickBot="1" x14ac:dyDescent="0.3">
      <c r="A16" s="52">
        <v>13</v>
      </c>
      <c r="B16" s="53" t="s">
        <v>125</v>
      </c>
      <c r="C16" s="74"/>
      <c r="D16" s="74" t="s">
        <v>138</v>
      </c>
    </row>
    <row r="17" spans="1:4" ht="20.25" customHeight="1" thickBot="1" x14ac:dyDescent="0.3">
      <c r="A17" s="52">
        <v>14</v>
      </c>
      <c r="B17" s="53" t="s">
        <v>126</v>
      </c>
      <c r="C17" s="74"/>
      <c r="D17" s="74" t="s">
        <v>138</v>
      </c>
    </row>
    <row r="18" spans="1:4" ht="20.25" customHeight="1" thickBot="1" x14ac:dyDescent="0.3">
      <c r="A18" s="52">
        <v>15</v>
      </c>
      <c r="B18" s="53" t="s">
        <v>127</v>
      </c>
      <c r="C18" s="74"/>
      <c r="D18" s="74" t="s">
        <v>138</v>
      </c>
    </row>
    <row r="19" spans="1:4" ht="20.25" customHeight="1" thickBot="1" x14ac:dyDescent="0.3">
      <c r="A19" s="52">
        <v>16</v>
      </c>
      <c r="B19" s="53" t="s">
        <v>128</v>
      </c>
      <c r="C19" s="74"/>
      <c r="D19" s="74" t="s">
        <v>138</v>
      </c>
    </row>
    <row r="20" spans="1:4" ht="20.25" customHeight="1" thickBot="1" x14ac:dyDescent="0.3">
      <c r="A20" s="52">
        <v>17</v>
      </c>
      <c r="B20" s="53" t="s">
        <v>129</v>
      </c>
      <c r="C20" s="74"/>
      <c r="D20" s="74" t="s">
        <v>138</v>
      </c>
    </row>
    <row r="21" spans="1:4" ht="20.25" customHeight="1" thickBot="1" x14ac:dyDescent="0.3">
      <c r="A21" s="52">
        <v>18</v>
      </c>
      <c r="B21" s="53" t="s">
        <v>130</v>
      </c>
      <c r="C21" s="74"/>
      <c r="D21" s="74" t="s">
        <v>138</v>
      </c>
    </row>
    <row r="22" spans="1:4" ht="32.25" customHeight="1" x14ac:dyDescent="0.25">
      <c r="A22" s="519" t="s">
        <v>140</v>
      </c>
      <c r="B22" s="520"/>
      <c r="C22" s="520"/>
      <c r="D22" s="521"/>
    </row>
    <row r="23" spans="1:4" ht="28.5" customHeight="1" x14ac:dyDescent="0.25">
      <c r="A23" s="522" t="s">
        <v>134</v>
      </c>
      <c r="B23" s="522"/>
      <c r="C23" s="522"/>
      <c r="D23" s="522"/>
    </row>
    <row r="24" spans="1:4" ht="23.25" customHeight="1" x14ac:dyDescent="0.25">
      <c r="A24" s="511" t="s">
        <v>133</v>
      </c>
      <c r="B24" s="511"/>
      <c r="C24" s="511"/>
      <c r="D24" s="511"/>
    </row>
    <row r="25" spans="1:4" ht="30" customHeight="1" x14ac:dyDescent="0.25">
      <c r="A25" s="511" t="s">
        <v>132</v>
      </c>
      <c r="B25" s="511"/>
      <c r="C25" s="511"/>
      <c r="D25" s="511"/>
    </row>
  </sheetData>
  <mergeCells count="7">
    <mergeCell ref="A25:D25"/>
    <mergeCell ref="A1:D1"/>
    <mergeCell ref="A2:A3"/>
    <mergeCell ref="C2:D2"/>
    <mergeCell ref="A22:D22"/>
    <mergeCell ref="A23:D23"/>
    <mergeCell ref="A24:D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L14" sqref="L14"/>
    </sheetView>
  </sheetViews>
  <sheetFormatPr baseColWidth="10" defaultRowHeight="15" x14ac:dyDescent="0.25"/>
  <cols>
    <col min="1" max="1" width="5" customWidth="1"/>
    <col min="2" max="2" width="62.140625" customWidth="1"/>
    <col min="3" max="3" width="8.140625" customWidth="1"/>
    <col min="4" max="4" width="7.85546875" customWidth="1"/>
  </cols>
  <sheetData>
    <row r="1" spans="1:4" ht="26.25" customHeight="1" thickBot="1" x14ac:dyDescent="0.3">
      <c r="A1" s="512" t="s">
        <v>107</v>
      </c>
      <c r="B1" s="513"/>
      <c r="C1" s="513"/>
      <c r="D1" s="514"/>
    </row>
    <row r="2" spans="1:4" ht="26.25" customHeight="1" thickBot="1" x14ac:dyDescent="0.3">
      <c r="A2" s="515" t="s">
        <v>108</v>
      </c>
      <c r="B2" s="50" t="s">
        <v>109</v>
      </c>
      <c r="C2" s="517" t="s">
        <v>111</v>
      </c>
      <c r="D2" s="518"/>
    </row>
    <row r="3" spans="1:4" ht="38.25" customHeight="1" thickBot="1" x14ac:dyDescent="0.3">
      <c r="A3" s="516"/>
      <c r="B3" s="51" t="s">
        <v>110</v>
      </c>
      <c r="C3" s="55" t="s">
        <v>112</v>
      </c>
      <c r="D3" s="55" t="s">
        <v>12</v>
      </c>
    </row>
    <row r="4" spans="1:4" ht="20.25" customHeight="1" thickBot="1" x14ac:dyDescent="0.3">
      <c r="A4" s="52">
        <v>1</v>
      </c>
      <c r="B4" s="53" t="s">
        <v>113</v>
      </c>
      <c r="C4" s="54"/>
      <c r="D4" s="54"/>
    </row>
    <row r="5" spans="1:4" ht="20.25" customHeight="1" thickBot="1" x14ac:dyDescent="0.3">
      <c r="A5" s="52">
        <v>2</v>
      </c>
      <c r="B5" s="53" t="s">
        <v>114</v>
      </c>
      <c r="C5" s="54"/>
      <c r="D5" s="54"/>
    </row>
    <row r="6" spans="1:4" ht="20.25" customHeight="1" thickBot="1" x14ac:dyDescent="0.3">
      <c r="A6" s="52">
        <v>3</v>
      </c>
      <c r="B6" s="53" t="s">
        <v>115</v>
      </c>
      <c r="C6" s="54"/>
      <c r="D6" s="54"/>
    </row>
    <row r="7" spans="1:4" ht="32.25" customHeight="1" thickBot="1" x14ac:dyDescent="0.3">
      <c r="A7" s="52">
        <v>4</v>
      </c>
      <c r="B7" s="53" t="s">
        <v>116</v>
      </c>
      <c r="C7" s="54"/>
      <c r="D7" s="54"/>
    </row>
    <row r="8" spans="1:4" ht="33.75" customHeight="1" thickBot="1" x14ac:dyDescent="0.3">
      <c r="A8" s="52">
        <v>5</v>
      </c>
      <c r="B8" s="53" t="s">
        <v>117</v>
      </c>
      <c r="C8" s="54"/>
      <c r="D8" s="54"/>
    </row>
    <row r="9" spans="1:4" ht="20.25" customHeight="1" thickBot="1" x14ac:dyDescent="0.3">
      <c r="A9" s="52">
        <v>6</v>
      </c>
      <c r="B9" s="53" t="s">
        <v>118</v>
      </c>
      <c r="C9" s="54"/>
      <c r="D9" s="54"/>
    </row>
    <row r="10" spans="1:4" ht="28.5" customHeight="1" thickBot="1" x14ac:dyDescent="0.3">
      <c r="A10" s="52">
        <v>7</v>
      </c>
      <c r="B10" s="53" t="s">
        <v>119</v>
      </c>
      <c r="C10" s="54"/>
      <c r="D10" s="54"/>
    </row>
    <row r="11" spans="1:4" ht="31.5" customHeight="1" thickBot="1" x14ac:dyDescent="0.3">
      <c r="A11" s="52">
        <v>8</v>
      </c>
      <c r="B11" s="53" t="s">
        <v>120</v>
      </c>
      <c r="C11" s="54"/>
      <c r="D11" s="54"/>
    </row>
    <row r="12" spans="1:4" ht="20.25" customHeight="1" thickBot="1" x14ac:dyDescent="0.3">
      <c r="A12" s="52">
        <v>9</v>
      </c>
      <c r="B12" s="53" t="s">
        <v>121</v>
      </c>
      <c r="C12" s="54"/>
      <c r="D12" s="54"/>
    </row>
    <row r="13" spans="1:4" ht="31.5" customHeight="1" thickBot="1" x14ac:dyDescent="0.3">
      <c r="A13" s="52">
        <v>10</v>
      </c>
      <c r="B13" s="53" t="s">
        <v>122</v>
      </c>
      <c r="C13" s="54"/>
      <c r="D13" s="54"/>
    </row>
    <row r="14" spans="1:4" ht="20.25" customHeight="1" thickBot="1" x14ac:dyDescent="0.3">
      <c r="A14" s="52">
        <v>11</v>
      </c>
      <c r="B14" s="53" t="s">
        <v>123</v>
      </c>
      <c r="C14" s="54"/>
      <c r="D14" s="54"/>
    </row>
    <row r="15" spans="1:4" ht="20.25" customHeight="1" thickBot="1" x14ac:dyDescent="0.3">
      <c r="A15" s="52">
        <v>12</v>
      </c>
      <c r="B15" s="53" t="s">
        <v>124</v>
      </c>
      <c r="C15" s="54"/>
      <c r="D15" s="54"/>
    </row>
    <row r="16" spans="1:4" ht="20.25" customHeight="1" thickBot="1" x14ac:dyDescent="0.3">
      <c r="A16" s="52">
        <v>13</v>
      </c>
      <c r="B16" s="53" t="s">
        <v>125</v>
      </c>
      <c r="C16" s="54"/>
      <c r="D16" s="54"/>
    </row>
    <row r="17" spans="1:4" ht="20.25" customHeight="1" thickBot="1" x14ac:dyDescent="0.3">
      <c r="A17" s="52">
        <v>14</v>
      </c>
      <c r="B17" s="53" t="s">
        <v>126</v>
      </c>
      <c r="C17" s="54"/>
      <c r="D17" s="54"/>
    </row>
    <row r="18" spans="1:4" ht="20.25" customHeight="1" thickBot="1" x14ac:dyDescent="0.3">
      <c r="A18" s="52">
        <v>15</v>
      </c>
      <c r="B18" s="53" t="s">
        <v>127</v>
      </c>
      <c r="C18" s="54"/>
      <c r="D18" s="54"/>
    </row>
    <row r="19" spans="1:4" ht="20.25" customHeight="1" thickBot="1" x14ac:dyDescent="0.3">
      <c r="A19" s="52">
        <v>16</v>
      </c>
      <c r="B19" s="53" t="s">
        <v>128</v>
      </c>
      <c r="C19" s="54"/>
      <c r="D19" s="54"/>
    </row>
    <row r="20" spans="1:4" ht="20.25" customHeight="1" thickBot="1" x14ac:dyDescent="0.3">
      <c r="A20" s="52">
        <v>17</v>
      </c>
      <c r="B20" s="53" t="s">
        <v>129</v>
      </c>
      <c r="C20" s="54"/>
      <c r="D20" s="54"/>
    </row>
    <row r="21" spans="1:4" ht="20.25" customHeight="1" thickBot="1" x14ac:dyDescent="0.3">
      <c r="A21" s="52">
        <v>18</v>
      </c>
      <c r="B21" s="53" t="s">
        <v>130</v>
      </c>
      <c r="C21" s="54"/>
      <c r="D21" s="54"/>
    </row>
    <row r="22" spans="1:4" ht="32.25" customHeight="1" x14ac:dyDescent="0.25">
      <c r="A22" s="519" t="s">
        <v>131</v>
      </c>
      <c r="B22" s="520"/>
      <c r="C22" s="520"/>
      <c r="D22" s="521"/>
    </row>
    <row r="23" spans="1:4" ht="20.25" customHeight="1" x14ac:dyDescent="0.25">
      <c r="A23" s="522" t="s">
        <v>134</v>
      </c>
      <c r="B23" s="522"/>
      <c r="C23" s="522"/>
      <c r="D23" s="522"/>
    </row>
    <row r="24" spans="1:4" ht="19.5" customHeight="1" x14ac:dyDescent="0.25">
      <c r="A24" s="511" t="s">
        <v>133</v>
      </c>
      <c r="B24" s="511"/>
      <c r="C24" s="511"/>
      <c r="D24" s="511"/>
    </row>
    <row r="25" spans="1:4" ht="30" customHeight="1" x14ac:dyDescent="0.25">
      <c r="A25" s="511" t="s">
        <v>132</v>
      </c>
      <c r="B25" s="511"/>
      <c r="C25" s="511"/>
      <c r="D25" s="511"/>
    </row>
  </sheetData>
  <mergeCells count="7">
    <mergeCell ref="A25:D25"/>
    <mergeCell ref="A1:D1"/>
    <mergeCell ref="A2:A3"/>
    <mergeCell ref="C2:D2"/>
    <mergeCell ref="A22:D22"/>
    <mergeCell ref="A23:D23"/>
    <mergeCell ref="A24:D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FORMATO</vt:lpstr>
      <vt:lpstr>INSTRUCTIVO DE DILIGENCIAMIENTO</vt:lpstr>
      <vt:lpstr>ENCUESTA IMPACTO 1 </vt:lpstr>
      <vt:lpstr>ENCUESTA IMPACTO 2</vt:lpstr>
      <vt:lpstr>ENCUESTA IMPACTO 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2016-11-25T16:21:45Z</cp:lastPrinted>
  <dcterms:created xsi:type="dcterms:W3CDTF">2016-10-28T13:56:30Z</dcterms:created>
  <dcterms:modified xsi:type="dcterms:W3CDTF">2018-09-14T13:46:21Z</dcterms:modified>
</cp:coreProperties>
</file>