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mc:AlternateContent xmlns:mc="http://schemas.openxmlformats.org/markup-compatibility/2006">
    <mc:Choice Requires="x15">
      <x15ac:absPath xmlns:x15ac="http://schemas.microsoft.com/office/spreadsheetml/2010/11/ac" url="C:\Users\Luisb\Desktop\"/>
    </mc:Choice>
  </mc:AlternateContent>
  <xr:revisionPtr revIDLastSave="0" documentId="8_{00C90C25-29CA-4CFD-9C79-F7E3E80DAAD4}" xr6:coauthVersionLast="41" xr6:coauthVersionMax="41" xr10:uidLastSave="{00000000-0000-0000-0000-000000000000}"/>
  <bookViews>
    <workbookView xWindow="-120" yWindow="-120" windowWidth="29040" windowHeight="15840" xr2:uid="{00000000-000D-0000-FFFF-FFFF00000000}"/>
  </bookViews>
  <sheets>
    <sheet name="CONTABILIDAD" sheetId="14" r:id="rId1"/>
    <sheet name="PRESUPUESTO" sheetId="15" r:id="rId2"/>
    <sheet name="TESORERIA" sheetId="22" r:id="rId3"/>
    <sheet name="MANTENIMIENTO DE BIENES" sheetId="16" r:id="rId4"/>
    <sheet name="GESTIÓN LOGISTICA" sheetId="17" r:id="rId5"/>
    <sheet name="SERV ADMIN" sheetId="19" r:id="rId6"/>
    <sheet name="GESTIÓN CONTRACTUAL" sheetId="18" r:id="rId7"/>
    <sheet name="GESTIÓN JURIDICA" sheetId="20" r:id="rId8"/>
    <sheet name="CONTROL INTERNO DISCIPLINARIO" sheetId="21" r:id="rId9"/>
    <sheet name="ATENCIÓN AL CIUDADANO" sheetId="26" r:id="rId10"/>
    <sheet name="DOCUMENTAL" sheetId="23" r:id="rId11"/>
    <sheet name="SISTEMAS" sheetId="25" r:id="rId12"/>
    <sheet name="AMBIENTAL" sheetId="24" r:id="rId13"/>
    <sheet name="DESARROLLO HUMANO" sheetId="27"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D27" i="15" l="1"/>
  <c r="N18" i="15"/>
  <c r="N17" i="15"/>
  <c r="N16" i="15"/>
  <c r="N15" i="15"/>
  <c r="N14" i="15"/>
  <c r="N13" i="15"/>
  <c r="N12" i="15"/>
  <c r="O12" i="15" s="1"/>
  <c r="P12" i="15" s="1"/>
  <c r="S12" i="15" s="1"/>
  <c r="I12" i="15"/>
  <c r="Y12" i="15" s="1"/>
  <c r="G12" i="15"/>
  <c r="X12" i="15" l="1"/>
  <c r="T12" i="15"/>
  <c r="Q12" i="15"/>
  <c r="R12" i="15" s="1"/>
  <c r="J12" i="15"/>
  <c r="J14" i="15" s="1"/>
  <c r="W12" i="15" l="1"/>
  <c r="Z12" i="15" s="1"/>
  <c r="Z14" i="15" s="1"/>
  <c r="V12" i="15"/>
  <c r="AD41" i="22" l="1"/>
  <c r="N32" i="22"/>
  <c r="N31" i="22"/>
  <c r="N30" i="22"/>
  <c r="N29" i="22"/>
  <c r="O26" i="22" s="1"/>
  <c r="P26" i="22" s="1"/>
  <c r="S26" i="22" s="1"/>
  <c r="N28" i="22"/>
  <c r="N27" i="22"/>
  <c r="N26" i="22"/>
  <c r="I26" i="22"/>
  <c r="G26" i="22"/>
  <c r="W26" i="22" s="1"/>
  <c r="N25" i="22"/>
  <c r="N24" i="22"/>
  <c r="N23" i="22"/>
  <c r="N22" i="22"/>
  <c r="N21" i="22"/>
  <c r="N20" i="22"/>
  <c r="N19" i="22"/>
  <c r="I19" i="22"/>
  <c r="G19" i="22"/>
  <c r="W19" i="22" s="1"/>
  <c r="N18" i="22"/>
  <c r="N17" i="22"/>
  <c r="N16" i="22"/>
  <c r="N15" i="22"/>
  <c r="N14" i="22"/>
  <c r="N13" i="22"/>
  <c r="N12" i="22"/>
  <c r="I12" i="22"/>
  <c r="Y12" i="22" s="1"/>
  <c r="G12" i="22"/>
  <c r="J12" i="22" s="1"/>
  <c r="J14" i="22" s="1"/>
  <c r="O12" i="22" l="1"/>
  <c r="P12" i="22" s="1"/>
  <c r="O19" i="22"/>
  <c r="P19" i="22" s="1"/>
  <c r="S19" i="22" s="1"/>
  <c r="T26" i="22"/>
  <c r="Y26" i="22" s="1"/>
  <c r="Z26" i="22" s="1"/>
  <c r="Z28" i="22" s="1"/>
  <c r="X26" i="22"/>
  <c r="S12" i="22"/>
  <c r="Q12" i="22"/>
  <c r="R12" i="22" s="1"/>
  <c r="J26" i="22"/>
  <c r="J28" i="22" s="1"/>
  <c r="Q26" i="22"/>
  <c r="R26" i="22" s="1"/>
  <c r="V26" i="22" s="1"/>
  <c r="J19" i="22"/>
  <c r="J21" i="22" s="1"/>
  <c r="T19" i="22" l="1"/>
  <c r="Y19" i="22" s="1"/>
  <c r="Z19" i="22" s="1"/>
  <c r="Z21" i="22" s="1"/>
  <c r="X19" i="22"/>
  <c r="Q19" i="22"/>
  <c r="R19" i="22" s="1"/>
  <c r="V19" i="22" s="1"/>
  <c r="W12" i="22"/>
  <c r="Z12" i="22" s="1"/>
  <c r="Z14" i="22" s="1"/>
  <c r="V12" i="22"/>
  <c r="T12" i="22"/>
  <c r="X12" i="22"/>
  <c r="AD47" i="14" l="1"/>
  <c r="N39" i="14"/>
  <c r="N38" i="14"/>
  <c r="N37" i="14"/>
  <c r="N36" i="14"/>
  <c r="N35" i="14"/>
  <c r="N34" i="14"/>
  <c r="O33" i="14"/>
  <c r="P33" i="14" s="1"/>
  <c r="S33" i="14" s="1"/>
  <c r="N33" i="14"/>
  <c r="I33" i="14"/>
  <c r="Y33" i="14" s="1"/>
  <c r="G33" i="14"/>
  <c r="N32" i="14"/>
  <c r="N31" i="14"/>
  <c r="N30" i="14"/>
  <c r="N29" i="14"/>
  <c r="N28" i="14"/>
  <c r="N27" i="14"/>
  <c r="N26" i="14"/>
  <c r="I26" i="14"/>
  <c r="Y26" i="14" s="1"/>
  <c r="G26" i="14"/>
  <c r="W26" i="14" s="1"/>
  <c r="N25" i="14"/>
  <c r="N24" i="14"/>
  <c r="N23" i="14"/>
  <c r="N22" i="14"/>
  <c r="N21" i="14"/>
  <c r="N20" i="14"/>
  <c r="N19" i="14"/>
  <c r="I19" i="14"/>
  <c r="G19" i="14"/>
  <c r="W19" i="14" s="1"/>
  <c r="N18" i="14"/>
  <c r="N17" i="14"/>
  <c r="N16" i="14"/>
  <c r="N15" i="14"/>
  <c r="N14" i="14"/>
  <c r="N13" i="14"/>
  <c r="N12" i="14"/>
  <c r="I12" i="14"/>
  <c r="G12" i="14"/>
  <c r="W12" i="14" s="1"/>
  <c r="O19" i="14" l="1"/>
  <c r="P19" i="14" s="1"/>
  <c r="Q19" i="14" s="1"/>
  <c r="R19" i="14" s="1"/>
  <c r="V19" i="14" s="1"/>
  <c r="O26" i="14"/>
  <c r="P26" i="14" s="1"/>
  <c r="O12" i="14"/>
  <c r="P12" i="14" s="1"/>
  <c r="J19" i="14"/>
  <c r="J21" i="14" s="1"/>
  <c r="Q33" i="14"/>
  <c r="R33" i="14" s="1"/>
  <c r="X33" i="14"/>
  <c r="T33" i="14"/>
  <c r="S12" i="14"/>
  <c r="S19" i="14"/>
  <c r="Z26" i="14"/>
  <c r="Z28" i="14" s="1"/>
  <c r="Q26" i="14"/>
  <c r="R26" i="14" s="1"/>
  <c r="V26" i="14" s="1"/>
  <c r="J12" i="14"/>
  <c r="J14" i="14" s="1"/>
  <c r="Q12" i="14"/>
  <c r="R12" i="14" s="1"/>
  <c r="V12" i="14" s="1"/>
  <c r="S26" i="14"/>
  <c r="J33" i="14"/>
  <c r="J35" i="14" s="1"/>
  <c r="J26" i="14"/>
  <c r="J28" i="14" s="1"/>
  <c r="T26" i="14" l="1"/>
  <c r="X26" i="14"/>
  <c r="T19" i="14"/>
  <c r="Y19" i="14" s="1"/>
  <c r="Z19" i="14" s="1"/>
  <c r="Z21" i="14" s="1"/>
  <c r="X19" i="14"/>
  <c r="W33" i="14"/>
  <c r="Z33" i="14" s="1"/>
  <c r="Z35" i="14" s="1"/>
  <c r="V33" i="14"/>
  <c r="X12" i="14"/>
  <c r="T12" i="14"/>
  <c r="Y12" i="14" s="1"/>
  <c r="Z12" i="14" s="1"/>
  <c r="Z14" i="14" s="1"/>
  <c r="AD34" i="24" l="1"/>
  <c r="N25" i="24"/>
  <c r="N24" i="24"/>
  <c r="N23" i="24"/>
  <c r="N22" i="24"/>
  <c r="N21" i="24"/>
  <c r="N20" i="24"/>
  <c r="N19" i="24"/>
  <c r="O19" i="24" s="1"/>
  <c r="I19" i="24"/>
  <c r="Y19" i="24" s="1"/>
  <c r="G19" i="24"/>
  <c r="N18" i="24"/>
  <c r="N17" i="24"/>
  <c r="N16" i="24"/>
  <c r="N15" i="24"/>
  <c r="N14" i="24"/>
  <c r="N13" i="24"/>
  <c r="O12" i="24" s="1"/>
  <c r="N12" i="24"/>
  <c r="I12" i="24"/>
  <c r="Y12" i="24" s="1"/>
  <c r="G12" i="24"/>
  <c r="J19" i="24" l="1"/>
  <c r="J21" i="24" s="1"/>
  <c r="J12" i="24"/>
  <c r="J14" i="24" s="1"/>
  <c r="AD27" i="23"/>
  <c r="N18" i="23"/>
  <c r="N17" i="23"/>
  <c r="N16" i="23"/>
  <c r="N15" i="23"/>
  <c r="N14" i="23"/>
  <c r="N13" i="23"/>
  <c r="N12" i="23"/>
  <c r="I12" i="23"/>
  <c r="Y12" i="23" s="1"/>
  <c r="G12" i="23"/>
  <c r="O12" i="23" l="1"/>
  <c r="P12" i="23" s="1"/>
  <c r="S12" i="23" s="1"/>
  <c r="T12" i="23" s="1"/>
  <c r="Q12" i="23"/>
  <c r="R12" i="23" s="1"/>
  <c r="J12" i="23"/>
  <c r="J14" i="23" s="1"/>
  <c r="X12" i="23" l="1"/>
  <c r="W12" i="23"/>
  <c r="Z12" i="23" s="1"/>
  <c r="Z14" i="23" s="1"/>
  <c r="V12" i="23"/>
  <c r="AD48" i="26"/>
  <c r="N39" i="26"/>
  <c r="N38" i="26"/>
  <c r="N37" i="26"/>
  <c r="N36" i="26"/>
  <c r="N35" i="26"/>
  <c r="N34" i="26"/>
  <c r="N33" i="26"/>
  <c r="I33" i="26"/>
  <c r="Y33" i="26" s="1"/>
  <c r="G33" i="26"/>
  <c r="N32" i="26"/>
  <c r="N31" i="26"/>
  <c r="N30" i="26"/>
  <c r="N29" i="26"/>
  <c r="N28" i="26"/>
  <c r="N27" i="26"/>
  <c r="N26" i="26"/>
  <c r="O26" i="26" s="1"/>
  <c r="P26" i="26" s="1"/>
  <c r="S26" i="26" s="1"/>
  <c r="I26" i="26"/>
  <c r="Y26" i="26" s="1"/>
  <c r="G26" i="26"/>
  <c r="N25" i="26"/>
  <c r="N24" i="26"/>
  <c r="N23" i="26"/>
  <c r="N22" i="26"/>
  <c r="N21" i="26"/>
  <c r="N20" i="26"/>
  <c r="N19" i="26"/>
  <c r="I19" i="26"/>
  <c r="Y19" i="26" s="1"/>
  <c r="G19" i="26"/>
  <c r="N18" i="26"/>
  <c r="N17" i="26"/>
  <c r="N16" i="26"/>
  <c r="N15" i="26"/>
  <c r="N14" i="26"/>
  <c r="N13" i="26"/>
  <c r="N12" i="26"/>
  <c r="O12" i="26" s="1"/>
  <c r="P12" i="26" s="1"/>
  <c r="Q12" i="26" s="1"/>
  <c r="R12" i="26" s="1"/>
  <c r="J12" i="26"/>
  <c r="J14" i="26" s="1"/>
  <c r="I12" i="26"/>
  <c r="G12" i="26"/>
  <c r="O19" i="26" l="1"/>
  <c r="P19" i="26" s="1"/>
  <c r="Q19" i="26" s="1"/>
  <c r="R19" i="26" s="1"/>
  <c r="O33" i="26"/>
  <c r="P33" i="26" s="1"/>
  <c r="Q33" i="26" s="1"/>
  <c r="R33" i="26" s="1"/>
  <c r="T26" i="26"/>
  <c r="X26" i="26"/>
  <c r="Q26" i="26"/>
  <c r="R26" i="26" s="1"/>
  <c r="V26" i="26" s="1"/>
  <c r="W12" i="26"/>
  <c r="V12" i="26"/>
  <c r="S12" i="26"/>
  <c r="Y12" i="26"/>
  <c r="J19" i="26"/>
  <c r="J21" i="26" s="1"/>
  <c r="W26" i="26"/>
  <c r="Z26" i="26" s="1"/>
  <c r="Z28" i="26" s="1"/>
  <c r="S33" i="26"/>
  <c r="S19" i="26"/>
  <c r="J33" i="26"/>
  <c r="J35" i="26" s="1"/>
  <c r="J26" i="26"/>
  <c r="J28" i="26" s="1"/>
  <c r="W19" i="26" l="1"/>
  <c r="Z19" i="26" s="1"/>
  <c r="Z21" i="26" s="1"/>
  <c r="V19" i="26"/>
  <c r="Z12" i="26"/>
  <c r="Z14" i="26" s="1"/>
  <c r="W33" i="26"/>
  <c r="Z33" i="26" s="1"/>
  <c r="Z35" i="26" s="1"/>
  <c r="V33" i="26"/>
  <c r="T19" i="26"/>
  <c r="X19" i="26"/>
  <c r="X12" i="26"/>
  <c r="T12" i="26"/>
  <c r="X33" i="26"/>
  <c r="T33" i="26"/>
  <c r="AD48" i="19"/>
  <c r="N39" i="19"/>
  <c r="N38" i="19"/>
  <c r="N37" i="19"/>
  <c r="N36" i="19"/>
  <c r="N35" i="19"/>
  <c r="N34" i="19"/>
  <c r="N33" i="19"/>
  <c r="I33" i="19"/>
  <c r="G33" i="19"/>
  <c r="N32" i="19"/>
  <c r="N31" i="19"/>
  <c r="N30" i="19"/>
  <c r="N29" i="19"/>
  <c r="N28" i="19"/>
  <c r="N27" i="19"/>
  <c r="N26" i="19"/>
  <c r="O26" i="19" s="1"/>
  <c r="P26" i="19" s="1"/>
  <c r="S26" i="19" s="1"/>
  <c r="I26" i="19"/>
  <c r="Y26" i="19" s="1"/>
  <c r="G26" i="19"/>
  <c r="N25" i="19"/>
  <c r="N24" i="19"/>
  <c r="N23" i="19"/>
  <c r="N22" i="19"/>
  <c r="N21" i="19"/>
  <c r="N20" i="19"/>
  <c r="W19" i="19"/>
  <c r="N19" i="19"/>
  <c r="I19" i="19"/>
  <c r="G19" i="19"/>
  <c r="N18" i="19"/>
  <c r="N17" i="19"/>
  <c r="N16" i="19"/>
  <c r="N15" i="19"/>
  <c r="N14" i="19"/>
  <c r="N13" i="19"/>
  <c r="N12" i="19"/>
  <c r="O12" i="19" s="1"/>
  <c r="P12" i="19" s="1"/>
  <c r="Q12" i="19" s="1"/>
  <c r="R12" i="19" s="1"/>
  <c r="I12" i="19"/>
  <c r="G12" i="19"/>
  <c r="J12" i="19" s="1"/>
  <c r="J14" i="19" s="1"/>
  <c r="O19" i="19" l="1"/>
  <c r="P19" i="19" s="1"/>
  <c r="S19" i="19" s="1"/>
  <c r="Q26" i="19"/>
  <c r="R26" i="19" s="1"/>
  <c r="V26" i="19" s="1"/>
  <c r="J33" i="19"/>
  <c r="J35" i="19" s="1"/>
  <c r="O33" i="19"/>
  <c r="P33" i="19" s="1"/>
  <c r="Q33" i="19" s="1"/>
  <c r="R33" i="19" s="1"/>
  <c r="S12" i="19"/>
  <c r="T12" i="19" s="1"/>
  <c r="W33" i="19"/>
  <c r="V33" i="19"/>
  <c r="X12" i="19"/>
  <c r="Q19" i="19"/>
  <c r="R19" i="19" s="1"/>
  <c r="V19" i="19" s="1"/>
  <c r="T19" i="19"/>
  <c r="Y19" i="19" s="1"/>
  <c r="Z19" i="19" s="1"/>
  <c r="Z21" i="19" s="1"/>
  <c r="X19" i="19"/>
  <c r="W12" i="19"/>
  <c r="V12" i="19"/>
  <c r="T26" i="19"/>
  <c r="X26" i="19"/>
  <c r="Y12" i="19"/>
  <c r="J19" i="19"/>
  <c r="J21" i="19" s="1"/>
  <c r="W26" i="19"/>
  <c r="Z26" i="19" s="1"/>
  <c r="Z28" i="19" s="1"/>
  <c r="S33" i="19"/>
  <c r="Y33" i="19"/>
  <c r="J26" i="19"/>
  <c r="J28" i="19" s="1"/>
  <c r="AD48" i="16"/>
  <c r="N39" i="16"/>
  <c r="N38" i="16"/>
  <c r="N37" i="16"/>
  <c r="N36" i="16"/>
  <c r="N35" i="16"/>
  <c r="N34" i="16"/>
  <c r="N33" i="16"/>
  <c r="I33" i="16"/>
  <c r="G33" i="16"/>
  <c r="W33" i="16" s="1"/>
  <c r="N32" i="16"/>
  <c r="N31" i="16"/>
  <c r="N30" i="16"/>
  <c r="N29" i="16"/>
  <c r="N28" i="16"/>
  <c r="N27" i="16"/>
  <c r="W26" i="16"/>
  <c r="N26" i="16"/>
  <c r="O26" i="16" s="1"/>
  <c r="P26" i="16" s="1"/>
  <c r="S26" i="16" s="1"/>
  <c r="I26" i="16"/>
  <c r="G26" i="16"/>
  <c r="N25" i="16"/>
  <c r="N24" i="16"/>
  <c r="N23" i="16"/>
  <c r="N22" i="16"/>
  <c r="N21" i="16"/>
  <c r="N20" i="16"/>
  <c r="N19" i="16"/>
  <c r="J19" i="16"/>
  <c r="J21" i="16" s="1"/>
  <c r="I19" i="16"/>
  <c r="G19" i="16"/>
  <c r="W19" i="16" s="1"/>
  <c r="N18" i="16"/>
  <c r="N17" i="16"/>
  <c r="N16" i="16"/>
  <c r="N15" i="16"/>
  <c r="N14" i="16"/>
  <c r="N13" i="16"/>
  <c r="N12" i="16"/>
  <c r="I12" i="16"/>
  <c r="G12" i="16"/>
  <c r="W12" i="16" s="1"/>
  <c r="J33" i="16" l="1"/>
  <c r="J35" i="16" s="1"/>
  <c r="O12" i="16"/>
  <c r="P12" i="16" s="1"/>
  <c r="Q12" i="16" s="1"/>
  <c r="R12" i="16" s="1"/>
  <c r="V12" i="16" s="1"/>
  <c r="O33" i="16"/>
  <c r="P33" i="16" s="1"/>
  <c r="Q33" i="16" s="1"/>
  <c r="R33" i="16" s="1"/>
  <c r="V33" i="16" s="1"/>
  <c r="O19" i="16"/>
  <c r="P19" i="16" s="1"/>
  <c r="S12" i="16"/>
  <c r="Q26" i="16"/>
  <c r="R26" i="16" s="1"/>
  <c r="V26" i="16" s="1"/>
  <c r="T33" i="19"/>
  <c r="X33" i="19"/>
  <c r="Z12" i="19"/>
  <c r="Z14" i="19" s="1"/>
  <c r="Z33" i="19"/>
  <c r="Z35" i="19" s="1"/>
  <c r="S19" i="16"/>
  <c r="Q19" i="16"/>
  <c r="R19" i="16" s="1"/>
  <c r="V19" i="16" s="1"/>
  <c r="T26" i="16"/>
  <c r="Y26" i="16" s="1"/>
  <c r="Z26" i="16" s="1"/>
  <c r="Z28" i="16" s="1"/>
  <c r="X26" i="16"/>
  <c r="X12" i="16"/>
  <c r="T12" i="16"/>
  <c r="Y12" i="16" s="1"/>
  <c r="Z12" i="16" s="1"/>
  <c r="Z14" i="16" s="1"/>
  <c r="S33" i="16"/>
  <c r="J12" i="16"/>
  <c r="J14" i="16" s="1"/>
  <c r="J26" i="16"/>
  <c r="J28" i="16" s="1"/>
  <c r="AD34" i="25"/>
  <c r="N25" i="25"/>
  <c r="N24" i="25"/>
  <c r="N23" i="25"/>
  <c r="N22" i="25"/>
  <c r="N21" i="25"/>
  <c r="N20" i="25"/>
  <c r="N19" i="25"/>
  <c r="I19" i="25"/>
  <c r="G19" i="25"/>
  <c r="W19" i="25" s="1"/>
  <c r="N18" i="25"/>
  <c r="N17" i="25"/>
  <c r="N16" i="25"/>
  <c r="N15" i="25"/>
  <c r="N14" i="25"/>
  <c r="N13" i="25"/>
  <c r="N12" i="25"/>
  <c r="I12" i="25"/>
  <c r="Y12" i="25" s="1"/>
  <c r="G12" i="25"/>
  <c r="O19" i="25" l="1"/>
  <c r="P19" i="25" s="1"/>
  <c r="O12" i="25"/>
  <c r="P12" i="25" s="1"/>
  <c r="S12" i="25" s="1"/>
  <c r="T33" i="16"/>
  <c r="Y33" i="16" s="1"/>
  <c r="Z33" i="16" s="1"/>
  <c r="Z35" i="16" s="1"/>
  <c r="X33" i="16"/>
  <c r="T19" i="16"/>
  <c r="Y19" i="16" s="1"/>
  <c r="Z19" i="16" s="1"/>
  <c r="Z21" i="16" s="1"/>
  <c r="X19" i="16"/>
  <c r="S19" i="25"/>
  <c r="Q12" i="25"/>
  <c r="R12" i="25" s="1"/>
  <c r="Q19" i="25"/>
  <c r="R19" i="25" s="1"/>
  <c r="V19" i="25" s="1"/>
  <c r="J12" i="25"/>
  <c r="J14" i="25" s="1"/>
  <c r="J19" i="25"/>
  <c r="J21" i="25" s="1"/>
  <c r="X12" i="25" l="1"/>
  <c r="T12" i="25"/>
  <c r="W12" i="25"/>
  <c r="Z12" i="25" s="1"/>
  <c r="Z14" i="25" s="1"/>
  <c r="V12" i="25"/>
  <c r="T19" i="25"/>
  <c r="Y19" i="25" s="1"/>
  <c r="Z19" i="25" s="1"/>
  <c r="Z21" i="25" s="1"/>
  <c r="X19" i="25"/>
  <c r="AD34" i="17"/>
  <c r="N25" i="17"/>
  <c r="N24" i="17"/>
  <c r="N23" i="17"/>
  <c r="N22" i="17"/>
  <c r="N21" i="17"/>
  <c r="N20" i="17"/>
  <c r="N19" i="17"/>
  <c r="O19" i="17" s="1"/>
  <c r="P19" i="17" s="1"/>
  <c r="I19" i="17"/>
  <c r="G19" i="17"/>
  <c r="W19" i="17" s="1"/>
  <c r="N18" i="17"/>
  <c r="N17" i="17"/>
  <c r="N16" i="17"/>
  <c r="N15" i="17"/>
  <c r="N14" i="17"/>
  <c r="N13" i="17"/>
  <c r="N12" i="17"/>
  <c r="I12" i="17"/>
  <c r="Y12" i="17" s="1"/>
  <c r="G12" i="17"/>
  <c r="O12" i="17" l="1"/>
  <c r="P12" i="17" s="1"/>
  <c r="Q12" i="17" s="1"/>
  <c r="R12" i="17" s="1"/>
  <c r="S19" i="17"/>
  <c r="S12" i="17"/>
  <c r="J19" i="17"/>
  <c r="J21" i="17" s="1"/>
  <c r="Q19" i="17"/>
  <c r="R19" i="17" s="1"/>
  <c r="V19" i="17" s="1"/>
  <c r="J12" i="17"/>
  <c r="J14" i="17" s="1"/>
  <c r="AD34" i="20"/>
  <c r="N25" i="20"/>
  <c r="N24" i="20"/>
  <c r="N23" i="20"/>
  <c r="N22" i="20"/>
  <c r="N21" i="20"/>
  <c r="N20" i="20"/>
  <c r="N19" i="20"/>
  <c r="O19" i="20" s="1"/>
  <c r="P19" i="20" s="1"/>
  <c r="S19" i="20" s="1"/>
  <c r="I19" i="20"/>
  <c r="G19" i="20"/>
  <c r="W19" i="20" s="1"/>
  <c r="N18" i="20"/>
  <c r="N17" i="20"/>
  <c r="N16" i="20"/>
  <c r="N15" i="20"/>
  <c r="N14" i="20"/>
  <c r="N13" i="20"/>
  <c r="N12" i="20"/>
  <c r="I12" i="20"/>
  <c r="Y12" i="20" s="1"/>
  <c r="G12" i="20"/>
  <c r="O12" i="20" l="1"/>
  <c r="P12" i="20" s="1"/>
  <c r="T12" i="17"/>
  <c r="X12" i="17"/>
  <c r="V12" i="17"/>
  <c r="W12" i="17"/>
  <c r="Z12" i="17" s="1"/>
  <c r="Z14" i="17" s="1"/>
  <c r="T19" i="17"/>
  <c r="Y19" i="17" s="1"/>
  <c r="Z19" i="17" s="1"/>
  <c r="Z21" i="17" s="1"/>
  <c r="X19" i="17"/>
  <c r="Q12" i="20"/>
  <c r="R12" i="20" s="1"/>
  <c r="X19" i="20"/>
  <c r="T19" i="20"/>
  <c r="Y19" i="20" s="1"/>
  <c r="Z19" i="20" s="1"/>
  <c r="Z21" i="20" s="1"/>
  <c r="S12" i="20"/>
  <c r="J19" i="20"/>
  <c r="J21" i="20" s="1"/>
  <c r="Q19" i="20"/>
  <c r="R19" i="20" s="1"/>
  <c r="V19" i="20" s="1"/>
  <c r="J12" i="20"/>
  <c r="J14" i="20" s="1"/>
  <c r="AD48" i="21"/>
  <c r="N39" i="21"/>
  <c r="N38" i="21"/>
  <c r="N37" i="21"/>
  <c r="N36" i="21"/>
  <c r="N35" i="21"/>
  <c r="N34" i="21"/>
  <c r="N33" i="21"/>
  <c r="I33" i="21"/>
  <c r="G33" i="21"/>
  <c r="N32" i="21"/>
  <c r="N31" i="21"/>
  <c r="N30" i="21"/>
  <c r="N29" i="21"/>
  <c r="N28" i="21"/>
  <c r="N27" i="21"/>
  <c r="N26" i="21"/>
  <c r="O26" i="21" s="1"/>
  <c r="P26" i="21" s="1"/>
  <c r="S26" i="21" s="1"/>
  <c r="I26" i="21"/>
  <c r="Y26" i="21" s="1"/>
  <c r="G26" i="21"/>
  <c r="N25" i="21"/>
  <c r="N24" i="21"/>
  <c r="N23" i="21"/>
  <c r="N22" i="21"/>
  <c r="N21" i="21"/>
  <c r="N20" i="21"/>
  <c r="N19" i="21"/>
  <c r="I19" i="21"/>
  <c r="Y19" i="21" s="1"/>
  <c r="G19" i="21"/>
  <c r="N18" i="21"/>
  <c r="N17" i="21"/>
  <c r="N16" i="21"/>
  <c r="N15" i="21"/>
  <c r="N14" i="21"/>
  <c r="N13" i="21"/>
  <c r="N12" i="21"/>
  <c r="I12" i="21"/>
  <c r="Y12" i="21" s="1"/>
  <c r="G12" i="21"/>
  <c r="J12" i="21" s="1"/>
  <c r="J14" i="21" s="1"/>
  <c r="O33" i="21" l="1"/>
  <c r="P33" i="21" s="1"/>
  <c r="Q33" i="21" s="1"/>
  <c r="R33" i="21" s="1"/>
  <c r="O12" i="21"/>
  <c r="P12" i="21" s="1"/>
  <c r="J33" i="21"/>
  <c r="J35" i="21" s="1"/>
  <c r="O19" i="21"/>
  <c r="P19" i="21" s="1"/>
  <c r="S19" i="21" s="1"/>
  <c r="T19" i="21" s="1"/>
  <c r="T12" i="20"/>
  <c r="X12" i="20"/>
  <c r="V12" i="20"/>
  <c r="W12" i="20"/>
  <c r="Z12" i="20" s="1"/>
  <c r="Z14" i="20" s="1"/>
  <c r="T26" i="21"/>
  <c r="X26" i="21"/>
  <c r="Q12" i="21"/>
  <c r="R12" i="21" s="1"/>
  <c r="S12" i="21"/>
  <c r="Q26" i="21"/>
  <c r="R26" i="21" s="1"/>
  <c r="W33" i="21"/>
  <c r="V33" i="21"/>
  <c r="J19" i="21"/>
  <c r="J21" i="21" s="1"/>
  <c r="S33" i="21"/>
  <c r="Y33" i="21"/>
  <c r="J26" i="21"/>
  <c r="J28" i="21" s="1"/>
  <c r="AD55" i="18"/>
  <c r="N46" i="18"/>
  <c r="N45" i="18"/>
  <c r="N44" i="18"/>
  <c r="N43" i="18"/>
  <c r="N42" i="18"/>
  <c r="N41" i="18"/>
  <c r="N40" i="18"/>
  <c r="I40" i="18"/>
  <c r="G40" i="18"/>
  <c r="N39" i="18"/>
  <c r="N38" i="18"/>
  <c r="N37" i="18"/>
  <c r="N36" i="18"/>
  <c r="N35" i="18"/>
  <c r="N34" i="18"/>
  <c r="N33" i="18"/>
  <c r="O33" i="18" s="1"/>
  <c r="P33" i="18" s="1"/>
  <c r="S33" i="18" s="1"/>
  <c r="I33" i="18"/>
  <c r="Y33" i="18" s="1"/>
  <c r="G33" i="18"/>
  <c r="N32" i="18"/>
  <c r="N31" i="18"/>
  <c r="N30" i="18"/>
  <c r="N29" i="18"/>
  <c r="N28" i="18"/>
  <c r="N27" i="18"/>
  <c r="N26" i="18"/>
  <c r="I26" i="18"/>
  <c r="Y26" i="18" s="1"/>
  <c r="G26" i="18"/>
  <c r="N25" i="18"/>
  <c r="N24" i="18"/>
  <c r="N23" i="18"/>
  <c r="N22" i="18"/>
  <c r="N21" i="18"/>
  <c r="N20" i="18"/>
  <c r="N19" i="18"/>
  <c r="O19" i="18" s="1"/>
  <c r="P19" i="18" s="1"/>
  <c r="S19" i="18" s="1"/>
  <c r="I19" i="18"/>
  <c r="Y19" i="18" s="1"/>
  <c r="G19" i="18"/>
  <c r="N18" i="18"/>
  <c r="N17" i="18"/>
  <c r="N16" i="18"/>
  <c r="N15" i="18"/>
  <c r="N14" i="18"/>
  <c r="N13" i="18"/>
  <c r="N12" i="18"/>
  <c r="I12" i="18"/>
  <c r="Y12" i="18" s="1"/>
  <c r="G12" i="18"/>
  <c r="O40" i="18" l="1"/>
  <c r="P40" i="18" s="1"/>
  <c r="S40" i="18" s="1"/>
  <c r="O12" i="18"/>
  <c r="P12" i="18" s="1"/>
  <c r="S12" i="18" s="1"/>
  <c r="Q19" i="21"/>
  <c r="R19" i="21" s="1"/>
  <c r="V19" i="21" s="1"/>
  <c r="X19" i="21"/>
  <c r="O26" i="18"/>
  <c r="P26" i="18" s="1"/>
  <c r="S26" i="18" s="1"/>
  <c r="X26" i="18" s="1"/>
  <c r="W19" i="21"/>
  <c r="Z19" i="21" s="1"/>
  <c r="Z21" i="21" s="1"/>
  <c r="T12" i="21"/>
  <c r="X12" i="21"/>
  <c r="W12" i="21"/>
  <c r="Z12" i="21" s="1"/>
  <c r="Z14" i="21" s="1"/>
  <c r="V12" i="21"/>
  <c r="X33" i="21"/>
  <c r="T33" i="21"/>
  <c r="Z33" i="21"/>
  <c r="Z35" i="21" s="1"/>
  <c r="V26" i="21"/>
  <c r="W26" i="21"/>
  <c r="Z26" i="21" s="1"/>
  <c r="Z28" i="21" s="1"/>
  <c r="T12" i="18"/>
  <c r="X12" i="18"/>
  <c r="T19" i="18"/>
  <c r="X19" i="18"/>
  <c r="T33" i="18"/>
  <c r="X33" i="18"/>
  <c r="Q19" i="18"/>
  <c r="R19" i="18" s="1"/>
  <c r="Q33" i="18"/>
  <c r="R33" i="18" s="1"/>
  <c r="Q12" i="18"/>
  <c r="R12" i="18" s="1"/>
  <c r="Y40" i="18"/>
  <c r="J12" i="18"/>
  <c r="J14" i="18" s="1"/>
  <c r="J26" i="18"/>
  <c r="J28" i="18" s="1"/>
  <c r="J40" i="18"/>
  <c r="J42" i="18" s="1"/>
  <c r="J19" i="18"/>
  <c r="J21" i="18" s="1"/>
  <c r="J33" i="18"/>
  <c r="J35" i="18" s="1"/>
  <c r="T40" i="18" l="1"/>
  <c r="X40" i="18"/>
  <c r="T26" i="18"/>
  <c r="Q40" i="18"/>
  <c r="R40" i="18" s="1"/>
  <c r="Q26" i="18"/>
  <c r="R26" i="18" s="1"/>
  <c r="V19" i="18"/>
  <c r="W19" i="18"/>
  <c r="Z19" i="18" s="1"/>
  <c r="Z21" i="18" s="1"/>
  <c r="W12" i="18"/>
  <c r="Z12" i="18" s="1"/>
  <c r="Z14" i="18" s="1"/>
  <c r="V12" i="18"/>
  <c r="V33" i="18"/>
  <c r="W33" i="18"/>
  <c r="Z33" i="18" s="1"/>
  <c r="Z35" i="18" s="1"/>
  <c r="W26" i="18"/>
  <c r="Z26" i="18" s="1"/>
  <c r="Z28" i="18" s="1"/>
  <c r="V26" i="18"/>
  <c r="AD62" i="27"/>
  <c r="N53" i="27"/>
  <c r="N52" i="27"/>
  <c r="N51" i="27"/>
  <c r="N50" i="27"/>
  <c r="N49" i="27"/>
  <c r="N48" i="27"/>
  <c r="N47" i="27"/>
  <c r="I47" i="27"/>
  <c r="G47" i="27"/>
  <c r="W47" i="27" s="1"/>
  <c r="N46" i="27"/>
  <c r="N45" i="27"/>
  <c r="N44" i="27"/>
  <c r="N43" i="27"/>
  <c r="N42" i="27"/>
  <c r="N41" i="27"/>
  <c r="N40" i="27"/>
  <c r="O40" i="27" s="1"/>
  <c r="P40" i="27" s="1"/>
  <c r="S40" i="27" s="1"/>
  <c r="I40" i="27"/>
  <c r="G40" i="27"/>
  <c r="N39" i="27"/>
  <c r="N38" i="27"/>
  <c r="N37" i="27"/>
  <c r="N36" i="27"/>
  <c r="N35" i="27"/>
  <c r="N34" i="27"/>
  <c r="N33" i="27"/>
  <c r="I33" i="27"/>
  <c r="G33" i="27"/>
  <c r="N32" i="27"/>
  <c r="N31" i="27"/>
  <c r="N30" i="27"/>
  <c r="N29" i="27"/>
  <c r="N28" i="27"/>
  <c r="N27" i="27"/>
  <c r="N26" i="27"/>
  <c r="I26" i="27"/>
  <c r="G26" i="27"/>
  <c r="J26" i="27" s="1"/>
  <c r="J28" i="27" s="1"/>
  <c r="N25" i="27"/>
  <c r="N24" i="27"/>
  <c r="N23" i="27"/>
  <c r="N22" i="27"/>
  <c r="N21" i="27"/>
  <c r="N20" i="27"/>
  <c r="N19" i="27"/>
  <c r="I19" i="27"/>
  <c r="Y19" i="27" s="1"/>
  <c r="G19" i="27"/>
  <c r="N18" i="27"/>
  <c r="N17" i="27"/>
  <c r="N16" i="27"/>
  <c r="N15" i="27"/>
  <c r="N14" i="27"/>
  <c r="N13" i="27"/>
  <c r="N12" i="27"/>
  <c r="O12" i="27" s="1"/>
  <c r="P12" i="27" s="1"/>
  <c r="S12" i="27" s="1"/>
  <c r="I12" i="27"/>
  <c r="Y12" i="27" s="1"/>
  <c r="G12" i="27"/>
  <c r="O19" i="27" l="1"/>
  <c r="P19" i="27" s="1"/>
  <c r="O47" i="27"/>
  <c r="P47" i="27" s="1"/>
  <c r="V40" i="18"/>
  <c r="W40" i="18"/>
  <c r="Z40" i="18" s="1"/>
  <c r="Z42" i="18" s="1"/>
  <c r="O26" i="27"/>
  <c r="P26" i="27" s="1"/>
  <c r="Q26" i="27" s="1"/>
  <c r="R26" i="27" s="1"/>
  <c r="V26" i="27" s="1"/>
  <c r="O33" i="27"/>
  <c r="P33" i="27" s="1"/>
  <c r="S33" i="27" s="1"/>
  <c r="Q40" i="27"/>
  <c r="R40" i="27" s="1"/>
  <c r="V40" i="27" s="1"/>
  <c r="Q12" i="27"/>
  <c r="R12" i="27" s="1"/>
  <c r="W33" i="27"/>
  <c r="X12" i="27"/>
  <c r="T12" i="27"/>
  <c r="V12" i="27"/>
  <c r="W12" i="27"/>
  <c r="Z12" i="27" s="1"/>
  <c r="Z14" i="27" s="1"/>
  <c r="Q19" i="27"/>
  <c r="R19" i="27" s="1"/>
  <c r="T40" i="27"/>
  <c r="Y40" i="27" s="1"/>
  <c r="X40" i="27"/>
  <c r="S47" i="27"/>
  <c r="S19" i="27"/>
  <c r="Y26" i="27"/>
  <c r="J33" i="27"/>
  <c r="J35" i="27" s="1"/>
  <c r="W40" i="27"/>
  <c r="J19" i="27"/>
  <c r="J21" i="27" s="1"/>
  <c r="J47" i="27"/>
  <c r="J49" i="27" s="1"/>
  <c r="Q47" i="27"/>
  <c r="R47" i="27" s="1"/>
  <c r="V47" i="27" s="1"/>
  <c r="J12" i="27"/>
  <c r="J14" i="27" s="1"/>
  <c r="J40" i="27"/>
  <c r="J42" i="27" s="1"/>
  <c r="Z40" i="27" l="1"/>
  <c r="Z42" i="27" s="1"/>
  <c r="W26" i="27"/>
  <c r="Z26" i="27" s="1"/>
  <c r="Z28" i="27" s="1"/>
  <c r="Q33" i="27"/>
  <c r="R33" i="27" s="1"/>
  <c r="V33" i="27" s="1"/>
  <c r="S26" i="27"/>
  <c r="T19" i="27"/>
  <c r="X19" i="27"/>
  <c r="T33" i="27"/>
  <c r="Y33" i="27" s="1"/>
  <c r="Z33" i="27" s="1"/>
  <c r="Z35" i="27" s="1"/>
  <c r="X33" i="27"/>
  <c r="T47" i="27"/>
  <c r="Y47" i="27" s="1"/>
  <c r="Z47" i="27" s="1"/>
  <c r="Z49" i="27" s="1"/>
  <c r="X47" i="27"/>
  <c r="W19" i="27"/>
  <c r="Z19" i="27" s="1"/>
  <c r="Z21" i="27" s="1"/>
  <c r="V19" i="27"/>
  <c r="X26" i="27" l="1"/>
  <c r="T26" i="27"/>
  <c r="Q19" i="24"/>
  <c r="S19" i="24"/>
  <c r="X12" i="24"/>
  <c r="Q12" i="24"/>
  <c r="S12" i="24"/>
  <c r="X19" i="24"/>
  <c r="V12" i="24"/>
  <c r="W12" i="24"/>
  <c r="Z12" i="24"/>
  <c r="Z14" i="24"/>
  <c r="P19" i="24"/>
  <c r="T12" i="24"/>
  <c r="R12" i="24"/>
  <c r="R19" i="24"/>
  <c r="T19" i="24"/>
  <c r="P12" i="24"/>
  <c r="V19" i="24"/>
  <c r="W19" i="24"/>
  <c r="Z19" i="24"/>
  <c r="Z21"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Auditorios Ministerio del Interior</author>
  </authors>
  <commentList>
    <comment ref="AF12" authorId="0" shapeId="0" xr:uid="{00000000-0006-0000-0200-000001000000}">
      <text>
        <r>
          <rPr>
            <b/>
            <sz val="11"/>
            <color indexed="81"/>
            <rFont val="Tahoma"/>
            <family val="2"/>
          </rPr>
          <t>Sugiero sustentar  que el riesgo no se ha materizado para afectar las operaciones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Deiver David Diaz Rodriguez</author>
  </authors>
  <commentList>
    <comment ref="AF33" authorId="0" shapeId="0" xr:uid="{00000000-0006-0000-0300-000001000000}">
      <text>
        <r>
          <rPr>
            <b/>
            <sz val="18"/>
            <color indexed="81"/>
            <rFont val="Tahoma"/>
            <family val="2"/>
          </rPr>
          <t>Anexar listado de asistencia REMITIDO por parte de la OAJ</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Jean  Paul Pinzon</author>
  </authors>
  <commentList>
    <comment ref="AC12" authorId="0" shapeId="0" xr:uid="{00000000-0006-0000-0400-000001000000}">
      <text>
        <r>
          <rPr>
            <b/>
            <sz val="9"/>
            <color indexed="81"/>
            <rFont val="Tahoma"/>
            <family val="2"/>
          </rPr>
          <t>Jean  Paul Pinzon:</t>
        </r>
        <r>
          <rPr>
            <sz val="9"/>
            <color indexed="81"/>
            <rFont val="Tahoma"/>
            <family val="2"/>
          </rPr>
          <t xml:space="preserve">
</t>
        </r>
      </text>
    </comment>
  </commentList>
</comments>
</file>

<file path=xl/sharedStrings.xml><?xml version="1.0" encoding="utf-8"?>
<sst xmlns="http://schemas.openxmlformats.org/spreadsheetml/2006/main" count="2502" uniqueCount="596">
  <si>
    <t>Impacto</t>
  </si>
  <si>
    <t>Probabilidad</t>
  </si>
  <si>
    <t>Puntaje</t>
  </si>
  <si>
    <t>¿El control es automático?</t>
  </si>
  <si>
    <t>¿El control es manual?</t>
  </si>
  <si>
    <t>¿Se cuenta con evidencias de la ejecución y
seguimiento del control?</t>
  </si>
  <si>
    <t>¿Existen manuales, instructivos o procedimientos para el manejo del control?</t>
  </si>
  <si>
    <t>¿Está(n) definido(s) el(los) responsable(s) de la ejecución del control y del seguimiento?</t>
  </si>
  <si>
    <t>PROBABILIDAD</t>
  </si>
  <si>
    <t>IMPACTO</t>
  </si>
  <si>
    <t>ZONA DE RIESGO</t>
  </si>
  <si>
    <t>SÍ</t>
  </si>
  <si>
    <t>NO</t>
  </si>
  <si>
    <t>(1) RARA VEZ</t>
  </si>
  <si>
    <t>(2) IMPROBABLE</t>
  </si>
  <si>
    <t>(3) POSIBLE</t>
  </si>
  <si>
    <t>(4) PROBABLE</t>
  </si>
  <si>
    <t>(5) CASI SEGURO</t>
  </si>
  <si>
    <t>(5) MODERADO</t>
  </si>
  <si>
    <t>(20) CATASTROFICO</t>
  </si>
  <si>
    <t>(10) MAYOR</t>
  </si>
  <si>
    <t>VALORACIÓN DEL RIESGO</t>
  </si>
  <si>
    <t>SÍ/NO</t>
  </si>
  <si>
    <t>EVALUACIÓN DEL RIESGO</t>
  </si>
  <si>
    <t>CONTROL</t>
  </si>
  <si>
    <t>ELABORÓ</t>
  </si>
  <si>
    <t>FECHA</t>
  </si>
  <si>
    <t>NOMBRE:</t>
  </si>
  <si>
    <t>CARGO:</t>
  </si>
  <si>
    <t>CONTROL DE CAMBIOS</t>
  </si>
  <si>
    <t>¿En el tiempo que lleva la herramienta ha demostrado ser efectiva?</t>
  </si>
  <si>
    <t>¿La frecuencia de ejecución del control y seguimiento es adecuada?</t>
  </si>
  <si>
    <t>REVISION Y APROBACIÓN</t>
  </si>
  <si>
    <t>MONITOREO Y REVISIÓN</t>
  </si>
  <si>
    <t>CAUSA</t>
  </si>
  <si>
    <t>RIESGO</t>
  </si>
  <si>
    <t>CONSECUENCIAS</t>
  </si>
  <si>
    <t>RIESGO INHERENTE</t>
  </si>
  <si>
    <t>RIESGO RESIDUAL</t>
  </si>
  <si>
    <t>AFECTA</t>
  </si>
  <si>
    <t>PERIODO DE EJECUCIÒN</t>
  </si>
  <si>
    <t>ACCIONES</t>
  </si>
  <si>
    <t>REGISTRO</t>
  </si>
  <si>
    <t>ACCIONES ASOCIADAS AL CONTROL</t>
  </si>
  <si>
    <t>RESPONSABLE</t>
  </si>
  <si>
    <t>INDICADOR</t>
  </si>
  <si>
    <t>IDENTIFICACIÓN DEL RIESGO</t>
  </si>
  <si>
    <t>CONTROLES</t>
  </si>
  <si>
    <t>FECHA  (DIA/MES/AÑO)</t>
  </si>
  <si>
    <t>PROCESO/
OBJETIVO</t>
  </si>
  <si>
    <t>ÁREA*</t>
  </si>
  <si>
    <t>ACCIONES DE CONTINGENCIA</t>
  </si>
  <si>
    <t>* El campo "Área" solo aplica al interior del IDIPRON para entender el objetivo del área donde se genera el riesgo y el alcance del mismo</t>
  </si>
  <si>
    <t>FECHA DE ACTUALIZACIÓN:</t>
  </si>
  <si>
    <t>P</t>
  </si>
  <si>
    <t>I</t>
  </si>
  <si>
    <t>R</t>
  </si>
  <si>
    <t>RI</t>
  </si>
  <si>
    <t>RRI</t>
  </si>
  <si>
    <t>RP</t>
  </si>
  <si>
    <t>RC</t>
  </si>
  <si>
    <t>RRC</t>
  </si>
  <si>
    <t>REVISÓ</t>
  </si>
  <si>
    <t>FORMULACIÓN</t>
  </si>
  <si>
    <t>SEGUIMIENTO 1</t>
  </si>
  <si>
    <t>SEGUIMIENTO 2</t>
  </si>
  <si>
    <t>SEGUIMIENTO 3</t>
  </si>
  <si>
    <r>
      <t xml:space="preserve">ACCIÓN: </t>
    </r>
    <r>
      <rPr>
        <sz val="11"/>
        <color theme="1"/>
        <rFont val="Calibri"/>
        <family val="2"/>
        <scheme val="minor"/>
      </rPr>
      <t>(Marcar con "X")</t>
    </r>
  </si>
  <si>
    <t>ANÁLISIS DEL RIESGO</t>
  </si>
  <si>
    <t>IMPACTO
Aplicar Encuesta</t>
  </si>
  <si>
    <t>ACCIÓN(ES)</t>
  </si>
  <si>
    <t xml:space="preserve">DESCRIPCIÓN DE CAMBIOS </t>
  </si>
  <si>
    <t>NOMBRE Y CARGO:</t>
  </si>
  <si>
    <t>CORREO ELECTRONICO</t>
  </si>
  <si>
    <t>CORREO ELECTRONICO:</t>
  </si>
  <si>
    <t>APROBACIÓN LÍDER DEL PROCESO</t>
  </si>
  <si>
    <t>X</t>
  </si>
  <si>
    <t>Gestión Financiera  /                  Planear, gestionar y controlar los recursos financieros del IDIPRON con transparencia eficiencia y agilidad para dar cumplimiento a los objetivos institucionales</t>
  </si>
  <si>
    <t>Presupuesto</t>
  </si>
  <si>
    <t>Sistemas de informacion sin los controles debidos</t>
  </si>
  <si>
    <t>Creación y/o modificación de terceros sin los debidos soportes</t>
  </si>
  <si>
    <t>Pagos a terceros accidental o deliberadamente</t>
  </si>
  <si>
    <t>La solicitud de creación o modificación de terceros se realiza por escrito al áera de presupuesto</t>
  </si>
  <si>
    <t>Solicitud de soportes escaneados para verificar la informacion del tercero y corregir.</t>
  </si>
  <si>
    <t>01/01/2019 - 31/12/2019</t>
  </si>
  <si>
    <t>Creacion y/o modificación del tercero
con los soportes debidos</t>
  </si>
  <si>
    <t xml:space="preserve">Carpeta digital con los debidos soportes </t>
  </si>
  <si>
    <r>
      <t xml:space="preserve">MANTENIMIENTO DE BIENES /
</t>
    </r>
    <r>
      <rPr>
        <i/>
        <sz val="11"/>
        <color theme="1"/>
        <rFont val="Times New Roman"/>
        <family val="1"/>
      </rPr>
      <t xml:space="preserve">Garantizar las condiciones mínimas de calidad y habitabilidad de nuestros Niños, Niñas, Adolescentes y Jóvenes (NNAJ) y de todos los procesos del Instituto a través del mantenimiento físico preventivo y correctivo de bienes y de infraestructura, con el fin de fortalecer la gestión administrativa, de comunicaciones e infraestructura de conformidad con los lineamientos legales establecidos.  </t>
    </r>
  </si>
  <si>
    <t>MANTENIMIENTO DE BIENES - Infraestructura</t>
  </si>
  <si>
    <t>* Deficiente coordinación entre la  Oficina Asesora Jurídica y el apoyo técnico en la elaboración de los contratos.
.</t>
  </si>
  <si>
    <t xml:space="preserve">* Contratos  inconsistentes.            </t>
  </si>
  <si>
    <t xml:space="preserve">
* Desgaste administrativo.                 * Investigaciónes de los entes de control.
* Hallazgos con incidencia para la Entidad</t>
  </si>
  <si>
    <t>MANUAL DE CONTRATACIÓN A-GCO-MA-002</t>
  </si>
  <si>
    <t>Revisar los correspondientes anexos técnicos con las condiciones exigidas para el desarrollo del proceso precontractual y contractual de la Entidad para ser adoptada por parte del Área de Adquisiciones y la Oficina Asesora Jurídica</t>
  </si>
  <si>
    <t>01/01/2019-31/10/2019</t>
  </si>
  <si>
    <t xml:space="preserve">Elaboración de anexos  técnicos  para los Procesos de Contratación realizados por la Oficina Asesora Jurídica. </t>
  </si>
  <si>
    <t>Anexos técnicos generados y remitidos a la Oficina Asesora Jurídica</t>
  </si>
  <si>
    <t>Profesional 
de Mantenimiento de Bienes e Infraestructura</t>
  </si>
  <si>
    <t>* Recepción de materiales dentro de las unidades de IDIPRON</t>
  </si>
  <si>
    <t>* uso indebido de los materiales suministrados para el mantenimiento de las unidades
* Perdida de materiales y/o hurtos en las UPIS y/o dependencias.</t>
  </si>
  <si>
    <t>*Demoras en las labores de mantenimieno
* deficiencias en la infraestructura  del instituto
* afectación de los beneficiarios de los programas de IDIPRON 
* sobrecosto para la entidad</t>
  </si>
  <si>
    <t>MANTENIMIENTO DE EQUIPOS A-MBI-PR-002
MANTENIMIENTO DE BIENES
INMUEBLES A-MBI-PR-009
CONTROL DE PIEZAS   Y REPUESTOS A-MBI-FT-003 
AUTORIZACIÓN DE SALIDA DE EQUIPOS A-MBI-FT-006</t>
  </si>
  <si>
    <t xml:space="preserve">Avisar de inmediato a Subdirector Administrativo y al equipo de vigilancia, mediante correo electrónico y llamada telefónica, con el fin de alertar sobre el uso indebido o perdida de materiales.  </t>
  </si>
  <si>
    <t>*Realizar un procedimiento  para la recepción de materiales en las UPIS y dependencias del instituto.
*Capacitación a jefes de cuadrillas y personal administrativo acerca de la recepción de los materiales</t>
  </si>
  <si>
    <t xml:space="preserve">Relación entre las facturas y las remisiones enviadas por la ferreteria
Evidencia de las capacitaciones recibidas
Actas y listado de materiales en situ
Centro de costos de gastos por unidad
</t>
  </si>
  <si>
    <t xml:space="preserve"> Profesional 
de Mantenimiento de Bienes e Infraestructura</t>
  </si>
  <si>
    <t>MANTENIMIENTO DE BIENES</t>
  </si>
  <si>
    <t>* Gestión, manejo y control en el recibo de obra ejecutadas por parte del contratista y recibo por parte del supervisor
* No contar con un formato de Recibo de obra por parte de la supervision, que pueda contemplar posibles incumplimientos en la ejecución del contrato</t>
  </si>
  <si>
    <t xml:space="preserve"> 
* Pérdida de documentación entregada al momento de recibido la obra </t>
  </si>
  <si>
    <t>* Investigaciones de los entes de control.
* Hallazgos con incidencia para la Entidad
*Sobrecostos para la Entidad</t>
  </si>
  <si>
    <t>CONTROL DE MANTENIMIENTO A-MBI-FT-002
CONTROL DE INSPECCIÓN Y EJECUCIÓN  DE MANTENIMIENTO DE BIENES E INFRAESTRUCTURA A-MBI-FT-007</t>
  </si>
  <si>
    <t>Realizar un llamado de atención al responsable de la pérdida de la documantación y diligenciar nuevamente los formatos de control, teniendo como evidencia el registro fotográfico de las actividades ejecutadas.</t>
  </si>
  <si>
    <t xml:space="preserve">Diligenciar  el INFORME SEMANAL DE INTERVENCIONES A-MBI-FT-012, de acuerdo a las actividades realizadas, con el fin de corroborar los mantienimientos de acuerdo a los formatos físicos. </t>
  </si>
  <si>
    <t>* Concentrar las labores de supervisión de múltiples contratos en poco personal</t>
  </si>
  <si>
    <t>Deficiente desempeño de las obligaciones específicas de supervisión asignadas al servidor público.</t>
  </si>
  <si>
    <t>* Investigaciones de los entes de control.
* Hallazgos con incidencia para la Entidad
*Deficiente ejercicio de supervisión
*Sobrecostos para la Entidad</t>
  </si>
  <si>
    <t>SUPERVISIÓN E INTERVENTORÍA A-GCO-MA-001
MANUAL DE CONTRATACIÓN A-GCO-MA-002</t>
  </si>
  <si>
    <t xml:space="preserve">Dar aviso al Subdirector Administrativo de las deficiencias encontradas. </t>
  </si>
  <si>
    <t xml:space="preserve">Asistir a las capacitaciones brindadas por parte de la Oficina Asesora Jurídica durante la vigencia.
 En caso de que se concentren labores en un solo supervisor, generar más apoyos al mismo, con el fin de garantizar su desempeño. 
</t>
  </si>
  <si>
    <t xml:space="preserve">Actas y listados de asistencia de capacitaciones. 
</t>
  </si>
  <si>
    <t>31 ENERO DE 2019</t>
  </si>
  <si>
    <r>
      <t xml:space="preserve">ACCIÓN: </t>
    </r>
    <r>
      <rPr>
        <sz val="11"/>
        <color theme="1"/>
        <rFont val="Times New Roman"/>
        <family val="1"/>
      </rPr>
      <t>(Marcar con "X")</t>
    </r>
  </si>
  <si>
    <r>
      <t xml:space="preserve">GESTIÓN FINANCIERA / </t>
    </r>
    <r>
      <rPr>
        <i/>
        <sz val="14"/>
        <color theme="1"/>
        <rFont val="Times New Roman"/>
        <family val="1"/>
      </rPr>
      <t>Planear, gestionar y controlar los recursos financieros del IDIPRON con transparencia eficiencia y agilidad para dar cumplimiento a los objetivos institucionales</t>
    </r>
  </si>
  <si>
    <t>ÁREA DE CONTABILIDAD</t>
  </si>
  <si>
    <t xml:space="preserve">Cuentas por pagar generando doble pago o sin la totalidad de los descuentos que corresponden.
</t>
  </si>
  <si>
    <t xml:space="preserve"> - Verificar en el aplicativo contable el numero del egreso con el cual se realizo el pago.
 - Contactar al tercero para solicitar la devolución del dinero</t>
  </si>
  <si>
    <t xml:space="preserve"> - Matriz de Control</t>
  </si>
  <si>
    <t xml:space="preserve"> - Alteración y/o Error de la información contable, ya registrada en el aplicativo Sysman</t>
  </si>
  <si>
    <t xml:space="preserve"> - Presentación de Estados Financieros no acorde a la realidad financiera del Instituto.
 - Sanciones y/o multas por presentación de información en fechas posteriores</t>
  </si>
  <si>
    <t>Cada funcionario tiene un perfil en el aplicativo contable, de acuerdo a las funciones que realiza y los permisos que el responsable del área establezca.
Informar al área de sistemas alguna inconsistencia presentada en el aplicativo contable - SYSMAN</t>
  </si>
  <si>
    <t>Formulación del Mapa de Riesgos de Gestión de Corrupción</t>
  </si>
  <si>
    <t>RUBBY ESPERANZA CORREA MORENO - Responsable Área de Contabilidad</t>
  </si>
  <si>
    <t>Revisión de los Riesgos de Corrupción  y actualización a la nueva plantilla</t>
  </si>
  <si>
    <t>RUBBY ESPERANZA CORREA MORENO</t>
  </si>
  <si>
    <t>MAURICIO DIAZ LOZANO</t>
  </si>
  <si>
    <t>contabilidad@idipron.gov.co</t>
  </si>
  <si>
    <t>mauriciod@ idipron.gov.co -  subfinanciera@idipron.gov. co</t>
  </si>
  <si>
    <t>mauriciod@ idipron.gov.co -  subfinanciera@idipron.gov. Co</t>
  </si>
  <si>
    <t>sandrap@idipron.gov.co</t>
  </si>
  <si>
    <t>Se realizo la formulación de los correspondientes Mapas de Riesgo</t>
  </si>
  <si>
    <t>Fabiola Franco Escobar - Responsable Área de Presupuesto</t>
  </si>
  <si>
    <t>Se realizó la revisión de los riesgos formulados</t>
  </si>
  <si>
    <t>Se realizó el primer seguimiento  de los riesgos formulados para la vigencia 2019</t>
  </si>
  <si>
    <t>Andrés Felipe Villamil</t>
  </si>
  <si>
    <t>Fabiola Franco Escobar</t>
  </si>
  <si>
    <t>Mauricio Diaz Lozano</t>
  </si>
  <si>
    <t>presupuesto@idipron.gov.co</t>
  </si>
  <si>
    <t xml:space="preserve">presupuesto@idipron.gov.co </t>
  </si>
  <si>
    <t>subfinanciera@idipron.gov.co</t>
  </si>
  <si>
    <r>
      <t xml:space="preserve">(Procedimiento formulado / Procedimiento proyectado (1))*100 </t>
    </r>
    <r>
      <rPr>
        <b/>
        <sz val="11"/>
        <color theme="1"/>
        <rFont val="Times New Roman"/>
        <family val="1"/>
      </rPr>
      <t>=0/0=100%</t>
    </r>
    <r>
      <rPr>
        <sz val="11"/>
        <color theme="1"/>
        <rFont val="Times New Roman"/>
        <family val="1"/>
      </rPr>
      <t xml:space="preserve">
(Una (1) capacitción y/o refuerzo de recepción de materiales/ capacitación programada)*100</t>
    </r>
    <r>
      <rPr>
        <b/>
        <sz val="11"/>
        <color theme="1"/>
        <rFont val="Times New Roman"/>
        <family val="1"/>
      </rPr>
      <t xml:space="preserve"> = 4/1 = 400%</t>
    </r>
  </si>
  <si>
    <t xml:space="preserve">Formulación de mapa de riesgos de corrupción </t>
  </si>
  <si>
    <t>Validado y aprobado por 
Espacio Diligenciado por la Oficina Asesora de Planeación/ Oficina de Control Interno</t>
  </si>
  <si>
    <t>JAIRO ANDRÉS ARENAS RÍOS - Contratista Área de Mantenimiento Bienes y Equipos</t>
  </si>
  <si>
    <t>MAURICIO DIAZ LOZANO - Subdirector Administrativo</t>
  </si>
  <si>
    <t xml:space="preserve">STEFANNY REINA </t>
  </si>
  <si>
    <t xml:space="preserve">jairoa@idipron.gov.co </t>
  </si>
  <si>
    <t xml:space="preserve">subfinanciera@idipron.gov.co </t>
  </si>
  <si>
    <t>PROFESIONAL UNIVERSITARIO</t>
  </si>
  <si>
    <t>DD/MM/AAAA</t>
  </si>
  <si>
    <t>GESTIÓN LOGÍSTICA / Recibir, administrar y proveer oportunamente, los recursos materiales (bienes de consumo o devolutivos) adquiridos y/o recibidos por el Instituto, incluida su disposición final (cuando aplique), con el fin de que los servicios ofrecidos sean prestados con la calidad y oportunidad requeridas, para el cumplimiento de la misionalidad del IDIPRON.</t>
  </si>
  <si>
    <t>ALMACEN E INVENTARIOS</t>
  </si>
  <si>
    <t xml:space="preserve">
1. Consentimiento de recibir elementos que no cumplen las especificaciones técnicas.
2. Efectuar modificaciones a las fichas técnicas o condiciones de los contratos sin el debido procedimiento. 
</t>
  </si>
  <si>
    <t>Bienes aceptados sin el cumplimiento de especiaciones técnicas.</t>
  </si>
  <si>
    <t>Hallazgos de los entes de control.
Fallas en la prestación del servicio.
Perdida de la imagen institucional del Instituto.
Responsabilidades Disciplinarias
Que la misionalidad del IDIPRON se vea comprometida debido a la recepción de elementos que no corresponden a la ficha técnica de los bienes adquiridos.
Ingreso de elementos diferentes en cantidad y calidad a los adquiridos por la entidad.</t>
  </si>
  <si>
    <t xml:space="preserve">Se delega una persona del área (o más dependiendo de la cantidad de elementos adquiridos), para la recepción de los elementos y debe estar presente el Supervisor o el apoyo a la supervisión (debidamente designado). 
A partir de las Ficha Técnica A-GCO-FT-12Vr. 2, y la propuesta económica, que especifican las características y cantidades de los elementos adquiridos, se confrontan los elementos a recepcionar, relacionados en la Remisión que entrega el proveedor.
Existe el Procedimiento  RECEPCIÓN E INGRESO DE BIENES DEVOLUTIVOS O BIENES DE CONSUMO A-GLO-PR-003, en donde se especifican las actividades de cada funcionario y los documentos necesarios para llevar a cabo la recepción de los elementos.
Se constatan las características de calidad y cantidad, en caso de encontrar diferencias se diligencia el formato la "NOTA DE DEVOLUCION RECIBO DE BIENES A-GLO-FT-012" y se hace la devolución de los elementos que no cumplen, de acuerdo a la tipificación del contrato,
</t>
  </si>
  <si>
    <t>El Técnico(a) Administrativo(a) o el Auxiliar Administrativo delegado por parte del Área de Almacén e Inventarios, de acuerdo con la programación de recepción, debe garantizar que los bienes sean recibidos previa revisión física (características, cantidades, estado y demás) contra lo pactado en el contrato, fichas técnicas y el documento de entrega (remisión o acta de entrega), si los bienes  NO corresponden con lo requerido por la entidad, no se reciben y se debe elabora la correspondiente Nota de Devolución y se realiza la devolución de los bienes así: 
•  Si es Contrato de compraventa se devuelve la totalidad de los bienes.
•  Si es Contrato de Suministro devolver únicamente los bienes que no cumplen con lo estipulado. Y diligenciar en original y copias la Nota Devolución de recibo de bienes con sus observaciones correspondientes.
En caso que el Supervisor del Contrato o su apoyo de su consentimiento de recibir elementos que NO cumplen con las especificaciones técnicas o se hagan modificaciones a las fichas técnicas o condiciones del contrato sin el debido procedimiento (otrosí Modificatorio) debidamente legalizado, El Técnico(a) o Auxiliar Administrativo(a) delegado debe enviar el correspondiente informe al jefe inmediato para que a su vez se remita este informe al Director, el Gerente de Proyecto, a la Oficina Asesora Jurídica y a la Oficina de Control Interno, acompañado del Acta suscrita entre Supervisor y el contratista donde se asume la responsabilidad del hecho.</t>
  </si>
  <si>
    <t>Enviar a través de correo electrónico institucional, el informe de novedades presentadas durante la recepción de los contratos en bodega de Almacén e Inventarios, acompañado de la Nota de Devolución Recibo de Bienes A-GLO-FT-012, el Informe de novedades y el ACTA A-GDO-FT-004 en caso de recepción de Bienes o elementos autorizados por el Supervisor del Contrato sin el cumplimiento de los requisitos.
Realizar los seguimientos de las novedades que se han presentado y reportado a través de correos institucionales, junto con las acciones, compromisos y seguimientos de los casos presentados.</t>
  </si>
  <si>
    <t>Correo electrónico
Nota de Devolución Recibo de Bienes A-GLO-FT-012, 
Informe de novedades o ACTA A-GDO-FT-004</t>
  </si>
  <si>
    <t>GRACIELA ROBAYO B. - Profesional Universitario del Área de Almacén e Inventario</t>
  </si>
  <si>
    <t xml:space="preserve">El responsable del inventario de bienes devolutivos o de consumo controlado en servicio dé su consentimiento de salida o traslado de bienes Devolutivos sin el lleno de los requisitos debido procedimiento. 
Que dentro de cada Sede, Área, Dependencia o sitio donde se encuentren bienes devolutivos o de consumo controlado en servicio, no se realicen controles periódicos por parte de los responsable de inventarios. </t>
  </si>
  <si>
    <t xml:space="preserve">Sustracción o perdida de bienes devolutivos en servicio  propiedad del IDIPRON </t>
  </si>
  <si>
    <t xml:space="preserve">Hallazgos de los entes de control.
Fallas en la prestación del servicio.
Perdida de la imagen institucional del Instituto.
Responsabilidades Disciplinarias y/o Fiscales
Que la misionalidad del IDIPRON se vea comprometida debido a la recepción de bienes que no corresponden  con lo requerido en la ficha técnica o minuta del contrato
</t>
  </si>
  <si>
    <t xml:space="preserve">Se realiza control a los inventarios de propiedad planta y equipo (bienes devolutivos o de consumo controlado), como se estipula en el procedimiento CONTROL DE BIENES EN SERVICIO A-ABI-PR-011, a través de tomas físicas de inventario generales o aleatorias.
Se registran los traslados entre funcionarios y dependencias de acuerdo Procedimiento de Traspaso entre Dependencias Funcionarios o Reintegro de Bienes Devolutivos A-GLO-PR-006
Las personas que realizan esta labor son los funcionarios autorizados del Área de Almacén e Inventarios.
</t>
  </si>
  <si>
    <t>El funcionario o contratista, encargado del control de Bienes en servicio, debe registrar en el campo “Observaciones”, del listado de Inventario Físico, las novedades o inconsistencias que se presenten, evidencien u observen durante los controles y verificaciones generales y/o cíclicas de Inventario de Bienes devolutivos o de Consumo Controlado en servicio que se realicen durante la vigencia.
El funcionario o contratista, encargado del control de Bienes en servicio deber hacer seguimiento a los responsables de Inventario del diligenciamiento del formato para el control de Bienes Devolutivos o de Consumo Controlado a su cargo y que esta en uso de terceros.</t>
  </si>
  <si>
    <t>Presentar al superior inmediato informe sobre las novedades encontrada durante la toma física de inventarios de los bienes devolutivos y/o de Consumo Controlado en servicio de las Áreas y Dependencias (Faltantes, Sobrantes, Estado, Utilización, Identificación, Descripción, etc.).
Realizar los seguimientos de las novedades que se han presentado y reportado a través del informe de toma física de inventario, junto con las acciones, compromisos y seguimientos de los casos presentados.</t>
  </si>
  <si>
    <t xml:space="preserve">Listado de Inventario Físico de Bienes Devolutivos o de Consumo Controlado (SiCapital - Modulo SAI)
Informe final de la toma física de inventarios al responsable del Área para presentar en el Comité de Inventarios
Acta Entrega Del Puesto De Trabajo A-GDH-FT-017 
La Certificación De Entrega De Elementos A Cargo Del Contratista A-GCO-FT-024
</t>
  </si>
  <si>
    <t xml:space="preserve">* El campo "Área" solo aplica al interior del IDIPRON para entender el objetivo del área donde se genera el riesgo y el alcance del mismo
</t>
  </si>
  <si>
    <t>Gestión Contractual/
Elaborar y desarrollar los procesos de contratación que requiere la entidad, bajo las diferentes modalidades establecidas dentro del marco legal vigente, cumpliendo los principios de planeación, efectividad, calidad, oportunidad y transparencia en cada una de sus etapas.</t>
  </si>
  <si>
    <t xml:space="preserve">Contractual </t>
  </si>
  <si>
    <t>Incumplimiento de los plazos establecidos para la publicación de la información contractual en la plataforma de SECOP</t>
  </si>
  <si>
    <t xml:space="preserve">
No proporcionar la información oportunamente en busca del beneficio de un tercero</t>
  </si>
  <si>
    <t xml:space="preserve">
Falta de credibilidad en la gestión del Instituto, hallazgos de entes de control, bajos indicadores en el Índice de Tranparencia por Colombia</t>
  </si>
  <si>
    <t xml:space="preserve">Realizar la revisión integral de los documentos que conforman el proceso de contratación dentro del SECOP </t>
  </si>
  <si>
    <t>Informar al superior jerarquico de la situacíón y realizar las medidas correctivas, disciplinarias que dieran a lugar dependiendo la calidad de la persona (contratista o funcionario)</t>
  </si>
  <si>
    <t>Vigencia 2019</t>
  </si>
  <si>
    <t xml:space="preserve">Vigilancia a los funcionarios que esten en relación directa con la ejecución de esta actividad.  </t>
  </si>
  <si>
    <t>Plataforma SECOP II</t>
  </si>
  <si>
    <t xml:space="preserve">Reuniones periodicas con el equipo de adquisiciones, para mirar el avance de los procesos asigandos a cada profesional. </t>
  </si>
  <si>
    <t>OAJ</t>
  </si>
  <si>
    <t>Exceso de supervisiones asignadas a un solo funcionario desconocimiento del Manuel de Supervisión establecido por la entidad</t>
  </si>
  <si>
    <t xml:space="preserve">
Deficiencias en la ejecución de los objetos contractuales y pocas sanciones a incumpliientos contractuales</t>
  </si>
  <si>
    <t xml:space="preserve"> 
Deficiente funcionamiento del Instituto y bajo nivel de cumplimiento de sus funciones misionales</t>
  </si>
  <si>
    <t>Capacitaciones periódicas para que el supervisor tenga muy claro cualés son las funciones especificas que debe cumplir</t>
  </si>
  <si>
    <t xml:space="preserve">Informar al superior sobre las acciones deficientes del supervisor. </t>
  </si>
  <si>
    <t>Vigencia  2019</t>
  </si>
  <si>
    <t xml:space="preserve">Realizar acciones de divlugación de las información de supervisión y realizar los cambios de supervisión de forma agil para evitar la sobrecarga, según solicitud. </t>
  </si>
  <si>
    <t xml:space="preserve">Acta, Panilla de asistencia, memorando, correo electronico. </t>
  </si>
  <si>
    <t xml:space="preserve">Se ha venido adelantando capacitaciones a los diferentes supervisores y apoyo de la supervisión, para dar a conocer las obligaciones y deberes plasmados en el manual. 
</t>
  </si>
  <si>
    <t xml:space="preserve">Adquisiciones </t>
  </si>
  <si>
    <t>Deficiencias en el proceso de formulación de fichas y/o anexos técnicos, elaboración de estudios previos y requisitos habilitantes de los procesos de contratación de bienes y servicios.</t>
  </si>
  <si>
    <t>Falta de claridad en los requisitos del proceso, que no garantiza el cumplimiento del principio de transparencia y que puede beneficiar a algunos oferentes en perticular.</t>
  </si>
  <si>
    <t>*Dificultades en la evaluación del proceso de contratación.
*Incremento de la probabilidad de declaratoria de procesos desiertos.
*Demoras en la adquisición de bienes y servicios para necesarios para cumplir con la misionalidad del IDIPRON
*Falta de credibilidad en la transparencia de los procesos contractuales del Instituto</t>
  </si>
  <si>
    <t>Manual de Contratación e instructivos para cada una de las modalidades de contratación.
Capacitaciones en temas contractuales.
Constante comunicación y/o reuniones entre los estructuradores (técnico, jurídico y económico) de cada proceso contractual.</t>
  </si>
  <si>
    <t xml:space="preserve">Informar al jefe de la oficina Asesora Juridica y reportar a los entes de control y/o control interno sobre la situación acaecida. </t>
  </si>
  <si>
    <t>Realizar los comités técnicos en los procesos de contratación (técnico, jurídico y económico</t>
  </si>
  <si>
    <t xml:space="preserve">memorando, correo electronico, acta. </t>
  </si>
  <si>
    <t>1. Estructuración conjunta entre la Oficina Asesora Jurídica y la parte técnica en cada uno de los procesos de contratación de bienes y/o servicios.  Asimismo, se realiza un análisis del sector, del mercado y estudio de indicadores financieros</t>
  </si>
  <si>
    <t>Área de Adquisiciones</t>
  </si>
  <si>
    <t>Intereses personales en los funcionarios encargados de la formulación de la documentación técnica y/o jurídica de los procesos y/o convenios que suscriba la entidad</t>
  </si>
  <si>
    <t>Direccionamiento de contratación para beneficio de terceros</t>
  </si>
  <si>
    <t>Desvio de los recursos públicos asignados a la entidad.</t>
  </si>
  <si>
    <t>Sesiones de comité estrecturador en la etapa precontratcual que involucren a los encargados de cada una de las partes que conforman cada proceso de contratación.</t>
  </si>
  <si>
    <t xml:space="preserve">Planeación deficiente de los procesos de contratación que se requieren en la vigencia. En cuanto a las fechas programadas, modalidades de contratación y compras no planeadas en el Plan Anual de Adquisiciones. </t>
  </si>
  <si>
    <t>No publicar en el Plan Anual de Adquisiciones información veraz, clara y oportuna contendiente a los procesos que adelantará la entidad favoreciendo a terceros que puedan tener la información por aparte.</t>
  </si>
  <si>
    <t>*Los posibles oferentes no cuentan con la información ni el tiempo suficiente para participar en los procesos, limitando así el número de oferentes.
*Favorecimiento a terceros publicando procesos no contemplados en el Plan Anual de Adquisiciones.</t>
  </si>
  <si>
    <t>*Seguimiento y verificación de la inclusión y condiciones de cada proceso en el plan Anual de Adquisiciones.</t>
  </si>
  <si>
    <t xml:space="preserve">Informar a la oficina de control interno sobre la injerencia de intereses personales. </t>
  </si>
  <si>
    <t>Realizar reuniones periodicas y realizar las modificaciones del PAA con justificación apropiada de los gerentes de proyectos  y así,  evitar inucrrir de nuevo en la acción que conllevo al origen del riesgo.</t>
  </si>
  <si>
    <t xml:space="preserve">PAA, Seguimiento al PAA, modificaciones al PAA. </t>
  </si>
  <si>
    <t>1. Se publicó el Plan Anual de adquisiciones en el proceso de Gestión Contratcual, teniendo en cuenta la Resolucíon 029 de 2017. 
2. La oficina Asesora Jurídica suministrará las directrices para la formulación del plan anual de adquisición de la vigencia, respecto a las fechas programadas, modalidades de contratación y las modificaciones que se podrán realizar al PAA</t>
  </si>
  <si>
    <t>SERGIO ANDRÉS MORALES RIVERA</t>
  </si>
  <si>
    <t>JESÚS LEANDRO TARAZONA MONCADA</t>
  </si>
  <si>
    <t>Profesional Universitario Cod 219 Grado 03</t>
  </si>
  <si>
    <t>Jefe Oficina Asesora Jurídica</t>
  </si>
  <si>
    <t>*Informes periodicos
*Reparto (base datos)
*Comités de Conciliación.</t>
  </si>
  <si>
    <t>GESTIÓN JURÍDICA/ Proteger los intereses de la Entidad a través de la asesoría, asistencia y apoyo jurídico a la Dirección General, así como a todas las áreas del IDIPRON que lo requieran; emitir conceptos jurídicos, proyectar actos administrativos y representar al instituto en procesos judiciales y extrajudiciales en los que sea parte.</t>
  </si>
  <si>
    <t>Defensa Judicial</t>
  </si>
  <si>
    <t xml:space="preserve"> 1. Ausencia de control y supervisión en el ejercicio del litigio para los procesos del Instituto</t>
  </si>
  <si>
    <t xml:space="preserve">Realizar la Representanción judicial sin criterios jurídicos, de forma ineficiente y sin los lineamientos del Jefe de la Oficina Asesora Jurídica.    </t>
  </si>
  <si>
    <t>1. Perdida de casos judiciales
2. Pago de indemnizaciones
3. Perdida de la credibilidad.
4. Vencimiento de Términos judiciales.
5. Perdida de la credibilidad.</t>
  </si>
  <si>
    <t xml:space="preserve">
1. Presentanción de informes de gestión y estado de procesos al jefe de La Oficina Asesora Jurídica
2. Auditoria constante por parte del Comite de Conciliacion y defensa Judicial</t>
  </si>
  <si>
    <t>1.Informar al superior Jerarquico sobre las acciones deficientes del profesional juridico.
2.Se interpondra queja ante las autoridades competentes</t>
  </si>
  <si>
    <t>2019</t>
  </si>
  <si>
    <t xml:space="preserve">1. Realizar informes periodicos de las gestión en los procesos procesales y extra procesales. 
2. Realización de reuniones con mayor frecuencia para la presentación de los litigios y dar instrucciones para la correcta implementación de la defensa de la entidad </t>
  </si>
  <si>
    <t xml:space="preserve">1, Informe del SIPROJWEB de las actividades de los apoderados de los procesos judiciales.
2, Actas de comité de conciliación
</t>
  </si>
  <si>
    <t>Oficina Asesora Jurídica</t>
  </si>
  <si>
    <t>1. Proyección de los actos administrativos sin fundamneto normativo o contrario a las normas 
2. Ausencia de control en la expedición de de los actos administrativos</t>
  </si>
  <si>
    <t xml:space="preserve">*Emitir actos administrativos nulos o viciados sin la respectiva revisión jurídica. </t>
  </si>
  <si>
    <t xml:space="preserve">1. Desviacion de los recursos
2.  Desgaste administrativo por la necesidad de enmendar errores.
3 Investigaciones administratvias. 
</t>
  </si>
  <si>
    <t xml:space="preserve">1. Se cuenta con el procedimiento PROCEDIMIENTO ACTOS ADMINISTRATIVOS A-GJU-PR-005
2. Realización de la revisión tecnica por parte de la OAJ
</t>
  </si>
  <si>
    <t xml:space="preserve">1. Informar al superior Jerarquico sobre las acciones deficientes del profesional juridico
2. Revocar los actos administrativos 
3. Medios de control judicial.
</t>
  </si>
  <si>
    <t>1. Realizar la revisión  jurídica por un profesional frente a la expedición de Actos Adminstrativos por  las dependencias. 
proporcionando a los funcionarios bases y guías para elaborar de forma correcta los actos administrativos, siempre con la aprobación del Jefe de la Oficina Asesora Jurídica .</t>
  </si>
  <si>
    <t>VoBo Actos administrativos</t>
  </si>
  <si>
    <t>VoBo en todos los Actos administrativos expedidos por las diferentes dependencias</t>
  </si>
  <si>
    <r>
      <t xml:space="preserve">
CONTROL INTERNO DISCIPLINARIO / </t>
    </r>
    <r>
      <rPr>
        <sz val="12"/>
        <color theme="1"/>
        <rFont val="Times New Roman"/>
        <family val="1"/>
      </rPr>
      <t>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r>
  </si>
  <si>
    <t>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</si>
  <si>
    <t>Causa 1: Divulgación de la información por parte de las personas que hacen parte del Grupo de Control Interno Disciplinario</t>
  </si>
  <si>
    <t>* No confidencialidad de la información
* Procesos disciplinarios pueden ser desvirtuados de su principio
* Violación a la privacidad de los (las) investigados (as)</t>
  </si>
  <si>
    <t>* Demanda. 
* Violación al debido proceso. 
* Investigación disciplinaria al Grupo de Constrol Interno Disciplinario.</t>
  </si>
  <si>
    <t xml:space="preserve">
* Toma de juramento de reserva  al Grupo de Control Interno Disciplinario de los expedientes que obran en el Despacho.</t>
  </si>
  <si>
    <t>* Toma de juramento de reserva  al Grupo de Control Interno Disciplinario de los expedientes que obran en el Despacho.</t>
  </si>
  <si>
    <t>Acta de toma de juramento del Grupo de Control Interno Disciplinario - Sistema de Información del Grupo de Trabajo para el ejercicio de Control Interno Disciplinario</t>
  </si>
  <si>
    <t>Se realizó toma de juramento de reserva  al Grupo de Control Interno Disciplinario de los expedientes que obran en el Despacho.</t>
  </si>
  <si>
    <t>Coordinador del Grupo de Trabajo para el Ejercicio del Control Interno Disciplinario</t>
  </si>
  <si>
    <r>
      <t xml:space="preserve">CONTROL INTERNO DISCIPLINARIO / </t>
    </r>
    <r>
      <rPr>
        <sz val="12"/>
        <color theme="1"/>
        <rFont val="Times New Roman"/>
        <family val="1"/>
      </rPr>
      <t>Fortalecer la gestión institucional mediante de las capacidades administrativas de control interno disciplinario y la gestión integral, adelantando las actuaciones relacionadas con sus servidores, determinando así la posible responsabilidad frente a la ocurrencia de las conductas disciplinables.</t>
    </r>
  </si>
  <si>
    <t xml:space="preserve">Causa 1:  No existen de copias de seguridad en la información magnetica. </t>
  </si>
  <si>
    <t>* Perdida o alteración de la información fisica y magnetica.</t>
  </si>
  <si>
    <t>* Investigación disciplinaria al Grupo de Control Interno Disciplinario.
* Demanda Violación al debido proceso</t>
  </si>
  <si>
    <t>* Conservación de la información digital. 
* Archivo propicio para el archivo de los expedientes a cargo del Grupo de Control Interno Disciplinario.</t>
  </si>
  <si>
    <t>Guarda y protocolos de seguridad para la información física y magnética del Grupo de Trabajo de Control Interno Disciplinario</t>
  </si>
  <si>
    <t>Se salvaguarda la información de Control Interno Disciplinario en cds; respecto al archivo fisico, la misma estará en el del Grupo de Trabajo para el ejercicio de Control Interno Disciplinario en el archivo de la oficina.</t>
  </si>
  <si>
    <t>Se realizó la Conservación de la información digital. 1/1
Se dispuso de un archivo propicio para el archivo conforme a la normatividad de los expedientes a cargo del Grupo de Control Interno Disciplinario. 1/1</t>
  </si>
  <si>
    <t>Causa 1: Prescripción de los términos de las acciones disciplinarias de la Entidad</t>
  </si>
  <si>
    <t>* Dilatación de los procesos contra los acusados</t>
  </si>
  <si>
    <t>* La acción dsciplinaria pierde credibilidad
* No se logra tener impacto respecto los hechos ocurridos en la Entidad y las medidas tomadas</t>
  </si>
  <si>
    <t>Adelantar acciones que logren mayor celeridad y eficiencia los diferentes expedientes disciplinarios del  grupo de trabajo adelantando las acciones pertinentes que permitan depurar de los procesos disciplinarios activos de la Entidad de conformidad con el Plan de Acción plasmado para el 2019.</t>
  </si>
  <si>
    <t>El profesional a cargo de cada expediente generará estrategias para solicitar todas las pruebas documentales pertinentes para llegar así a la determinación del responsable de la conducta investigada, para generar confianza en Control Interno Disciplinario y se puedan depurar los procesos al tener conocimiento de la existencia de investigado o llegado el caso del respectivo archivo del expediente</t>
  </si>
  <si>
    <t>Se cuenta con cuadro interno de los procesos obrantes en el Despacho, en el cual se puede evidenciar las etapas siguientes en el procedimiento.</t>
  </si>
  <si>
    <t>Creación del Mapa Anticorrupción del Proceso Gestión Disciplinaria
Se ajusta la valoración de los riesgos, toda vez que se realizó una evaluación y valoración de los riesgos atribuídos al proceso desde el Mapa de Riesgos del Proceso.</t>
  </si>
  <si>
    <t>__________________________
Claudia Bolena Fajardo Urrea
Líder Grupo de Trabajo para el Ejercicio del Control Interno Disciplinario</t>
  </si>
  <si>
    <t>Actualización del Mapa Anticorrupción del Proceso Gestión Disciplinaria
Se ajusta la valoración de los riesgos, toda vez que se realizó una evaluación y valoración de los riesgos atribuídos al proceso desde el Mapa de Riesgos del Proceso.
Se actualiza a nuevo formato</t>
  </si>
  <si>
    <t>Actualización del Mapa Anticorrupción del Proceso Gestión Disciplinaria</t>
  </si>
  <si>
    <t>CLAUDIA BOLENA FAJARDO URREA - LÍDER GRUPO DE TRABAJO DE CONTROL INTERNO DISCIPLINARIO</t>
  </si>
  <si>
    <t xml:space="preserve">MAURICIO DIAZ LOZANO - Subdirector Administrativo </t>
  </si>
  <si>
    <t>claudiaf@idipron.gov.co</t>
  </si>
  <si>
    <t>GESTIÓN FINANCIERA
Planear, gestionar y controlar los recursos financieros del IDIPRON con transparencia eficiencia y agilidad para dar cumplimiento a los objetivos institucionales</t>
  </si>
  <si>
    <t>TESORERÍA</t>
  </si>
  <si>
    <t xml:space="preserve">
1.Ausencia de
controles y alarmas
en el sistema
2. Abuso de poder
3.Favorecimiento a
propios o a terceros
</t>
  </si>
  <si>
    <t xml:space="preserve">Realizar pagos que no corresponden al tercero 
</t>
  </si>
  <si>
    <t xml:space="preserve">*Perdida de recursos financieros.
* Investigaciones por entes de control.
*Demanda por parte del tercero afectado. </t>
  </si>
  <si>
    <t xml:space="preserve">1.Realización de
preconciliaciones Bancarias por medio de SYSMAN.
2.Revisar la disponibilidad del PAC del tercero.
3. Revisar que el comprobante de egreso contenga la información de la cuenta por pagar.
4.No realizar el pago, hasta que se cumplan los requisitos.
5.Devolución de los documentos.
</t>
  </si>
  <si>
    <t>1. Se emite orden de no pago para el caso de cheque.
2. Comunicarse con el banco para detener la transacción.
3. Comunicarse con el tercero a fin de informarle que recibió un pago inadecuado. 
4. Infomarle al Subdirector Financiero la situación.</t>
  </si>
  <si>
    <t>Anual</t>
  </si>
  <si>
    <t xml:space="preserve">1. Requerir al Área de Contabilidad diseñar una estrategia a fin de marcar las cuentas por pagar que pertenezcan a sesiones de contrato.
2. Solicitar al proveedor de SYSMAN la viabilidad, para que en el registro presupuestal se muestre la información del sesionario 
</t>
  </si>
  <si>
    <t xml:space="preserve">Memorandos. Actas y/o correos electrónicos </t>
  </si>
  <si>
    <t>31 de Agosto de 2019</t>
  </si>
  <si>
    <t>Area de Sistemas
Profesional Universitario Tesorería</t>
  </si>
  <si>
    <t># de solicitudes realizadas/ # de solicitudes planeadas
# de pagos efectuados incorrectamente en el cuatrimestre/ # de pagos realizados en el cuatrimestre*100%</t>
  </si>
  <si>
    <t xml:space="preserve">
1.Debilidad en los puntos de control establecidos en la oficina.
2. Suplantación de los jóvenes beneficiarios del estímulo de corresponsabilidad. 
</t>
  </si>
  <si>
    <t>Entrega de plásticos y claves a jóvenes no beneficiarios del pago de corresponsabilidad.</t>
  </si>
  <si>
    <t>1.Demora en el pago al joven titular beneficiario.
2.Perdida de Recursos financieros.
3. Inicio de investigaciones.(denuncios)</t>
  </si>
  <si>
    <t>1. Revisión de documentos de identidad.
2. Diligenciamiento de planilla de entrega de tarjetas prepagadas o SITP A-GFI-FT-007
3. Archivo en Excel de entregas</t>
  </si>
  <si>
    <t xml:space="preserve">1.No entregar la Tarjeta.
2.Bloquearla en el portal Redeban.
</t>
  </si>
  <si>
    <t xml:space="preserve">
1. Actualizar el Instructivo "  e incluir en el mismo preguntas de seguridad que permitan identificar al beneficiario. 
2. Los días viernes realizar copia de seguridad en el servidor, del archivo de Excel donde se lleva el arqueo de tarjetas de reposición. 
3. Solicitar acceso de consulta a SIMI </t>
  </si>
  <si>
    <t xml:space="preserve">Instructivo
Carpeta de Seguridad </t>
  </si>
  <si>
    <t>Técnico Administrativo</t>
  </si>
  <si>
    <t># de copias de seguridad realizadas al mes/ 4 copias planeadas
# de reportes de entregas de tarjetas y claves a un beneficiario que no corresponde/# de tarjetas y claves entregadas en un mes</t>
  </si>
  <si>
    <t xml:space="preserve">
Vulnerabilidad de los sistemas electrónicos, para el manejo de los portales bancarios.
</t>
  </si>
  <si>
    <t>Robo de claves y nombres de usuarios.
Ingreso de personas no autorizadas a los computadores de los  portales bancarios.</t>
  </si>
  <si>
    <t>Perdida de información y recursos financieros.</t>
  </si>
  <si>
    <t xml:space="preserve">1.Cambio mensual de claves.
2.Actualizacion de herramientas informáticas de seguridad. 
3.Cajas fuertes para custodia de los token.
4. Un solo equipo está habilitado para el acceso a los portales bancarios con una IP fija. </t>
  </si>
  <si>
    <t xml:space="preserve">1. Comunicarse con la entidad bancaria para verificar la situación. 
2. Informar al Subdirector Administrativo Financiero 
3.Solicitar al Área de Sistemas las verificaciones y actualizaciones respectivas.
</t>
  </si>
  <si>
    <t>1. Realizar los cambios de claves en los momentos sugeridos.
2. Cerrar las terminales del computador y portales bancarios cuando no se utilizan.
3. Utilizar el computador exclusivamente para la tarea encomenda.</t>
  </si>
  <si>
    <t xml:space="preserve">Reporte de cambio de claves mediante bitácora. </t>
  </si>
  <si>
    <t>Profesional Universitario</t>
  </si>
  <si>
    <t xml:space="preserve"># de acciones ejecutadas para la mitigación del riesgo/ # de acciones propuestas.
</t>
  </si>
  <si>
    <t xml:space="preserve"> Se actualizo la informacion según el avance de las acciones realizadas en los risgos pactados en le mapa de riesgos.</t>
  </si>
  <si>
    <t>Johanna del Pilar Saénz Torres</t>
  </si>
  <si>
    <t>JOHANNA SAENZ TORRES</t>
  </si>
  <si>
    <t>JOHANNAS@IDIPRON.GOV.CO</t>
  </si>
  <si>
    <t>SUBFINANCIERA@IDIPRON.GOV.CO</t>
  </si>
  <si>
    <r>
      <t xml:space="preserve">GESTIÓN AMBIENTAL / </t>
    </r>
    <r>
      <rPr>
        <i/>
        <sz val="12"/>
        <color theme="1"/>
        <rFont val="Calibri"/>
        <family val="2"/>
        <scheme val="minor"/>
      </rPr>
      <t>Desarrollar mediante mejora continua, estrategias de educación, ecológica con los niños, niñas y adolescentes y Jóvenes - NNAJ y demás actores internos y externos, con el fin de identificar, mitigar y/o prevenir los impactos ambientales, en cumplimiento de la normatividad ambiental vigente y la misionalidad de la entidad, logrando consolidar un proyecto pedagógico con enfoque ambiental sostenible.</t>
    </r>
  </si>
  <si>
    <t xml:space="preserve">GESTIÓN AMBIENTAL </t>
  </si>
  <si>
    <t xml:space="preserve">*Ausencia o debilidad de canales de comunicación </t>
  </si>
  <si>
    <t xml:space="preserve">*Suministro de información incompleta, imprecisa y/o poco confiable que genera desviación o afectación en la implementación del Plan institucional de gestión ambiental (PIGA) y la aplicación de instrumentos generados por el área.  
</t>
  </si>
  <si>
    <t xml:space="preserve">1. Incumplimientos de los compromisos ambientales                       2. Prevalencia de intereses particulares a los institucionales  afectando las políticas de transparencias del IDIPRON.                                        3. Falta de accesibilidad de partes interesadas con la información del área de gestión ambiental. 
4. Quejas ante los entes de control.                                                                                                                                                                                                                                                                           5. Reprocesos de información                                   6. Falsificación de documentos, o soportes para adjudicar un contrato o para recibir el pago por parte de los contratantes. 
7. Imposibilitar el cumplimiento de la misión de la entidad y del área de gestión ambiental. </t>
  </si>
  <si>
    <t>Plataforma estratégica con toda la documentación ambiental actualizada y  la cual puede ser consultada por libremente por actores internos y externos
La información oficial deberá ser enviada desde el correo institucional del área y/o con copia                                                                      
Seguimiento y control por medio de Auditorias Externas                      
Cumplimiento de los requisitos legales, contractuales y constitucionales.                                                             
Registros del monitoreo y gestión por parte del área.</t>
  </si>
  <si>
    <t xml:space="preserve">Informar al líder del área de las inconsistencias encontradas mediante correo electrónico. </t>
  </si>
  <si>
    <t xml:space="preserve">1. Consolidar, gestionar  y velar porque la documentación sea difundida por lo medios oficiales y autorizados.  
2. Respuestas a solicitudes  realizadas por parte de ciudadanos o público de interés, mediante los medios oficiales y autorizados.
</t>
  </si>
  <si>
    <t xml:space="preserve">Controles de documentos y registros que dan cuenta a la actualización  y/o creación de la documentación del área publicada en la página web del instituto. 
Oficios de respuesta generados en el área de GAM. 
</t>
  </si>
  <si>
    <t>AREA DE GESTION AMBIENTAL (Responsables de Ejecución) 
ANGIE TATIANA RAMOS LEON. CONTRATO 418/2019 (Responsable de registrar las acciones de control)</t>
  </si>
  <si>
    <t xml:space="preserve">*Inadecuada implementación de  instrumentos, protocolos y procedimientos oficiales, por parte del área y/o los referentes ambientales.                                                     
</t>
  </si>
  <si>
    <t xml:space="preserve">Incumplimiento de la normatividad ambiental y toda la documentación asociada a la misma. </t>
  </si>
  <si>
    <t>1) Retraso y/o incumplimiento  los compromisos suscritos con la Entidad. 
2)  Incumplimiento de las disposiciones normativas ambientales causando sanciones a  la entidad por los diferentes entes de control.                                                3) Sanciones de tipo disciplinario, fiscal y penal.
4) Afectación al cumplimiento de las metas</t>
  </si>
  <si>
    <t>Cumplimiento del Procedimiento ACTUALIZACIÓN NORMATIVIDAD
AMBIENTAL A-GAM-PR-002
Cumplimiento del procedimiento SEGUIMIENTO AMBIENTAL A-GAM-PR-003</t>
  </si>
  <si>
    <t xml:space="preserve">Informar al subdirector Administrativo mediante correo electrónico sobre el incumplimiento de los protocolos establecidos. </t>
  </si>
  <si>
    <t xml:space="preserve">1. Realizar las visitas de seguimiento de acuerdo a lo establecido en el procedimiento SEGUIMIENTO AMBIENTAL A-GAM-PR-003                                                                                                                                                                                                                                                                                                    
2. Actualización del procedimiento :   ACTUALIZACIÓN NORMATIVIDAD
AMBIENTAL A-GAM-PR-002 de acuerdo con la normatividad ambiental vigente
</t>
  </si>
  <si>
    <t xml:space="preserve">Actas de visitas  SEGUIMIENTO A PROGRAMAS PIGA Y MANUAL DE SANEAMIENTO AMBIENTAL A-GAM-FT-014  y seguimiento a los aspectos a mejorar.
Documentación actualizada del área  en el manual de procesos y procedimientos.
</t>
  </si>
  <si>
    <t xml:space="preserve">Formulación mapa de riesgos de corrupción </t>
  </si>
  <si>
    <t>ANGIE TATIANA RAMOS LEON. CONTRATO 418/2019</t>
  </si>
  <si>
    <t>PAULA MARTINEZ</t>
  </si>
  <si>
    <t>PROFESIONAL CONTRATISTA</t>
  </si>
  <si>
    <t>CONTRATISTASUBDIRECCIÓN TÉCNICA ADMINISTRATIVA Y FINANCIERA</t>
  </si>
  <si>
    <r>
      <t xml:space="preserve">
ÁREA ATENCIÓN A LA CIUDADANÍA
</t>
    </r>
    <r>
      <rPr>
        <i/>
        <sz val="12"/>
        <color theme="1"/>
        <rFont val="Times New Roman"/>
        <family val="1"/>
      </rPr>
      <t>Dar respuesta en términos de coherencia, calidad, calidez y oportunidad a los requerimientos realizados por parte de las y los ciudadanos al IDIPRON a través de los diferentes canales de comunicación que se encuentran dispuestos para tal fin.</t>
    </r>
  </si>
  <si>
    <t>ATENCIÓN A LA CIUDADANÍA</t>
  </si>
  <si>
    <t>Omisión en los tiempos de respuesta de los diferentes requerimientos que se allegan en a través del Sistema de PQRS de la Entidad y CORIS</t>
  </si>
  <si>
    <t>Incumplimiento de los tiempos normativos</t>
  </si>
  <si>
    <t xml:space="preserve">
*No entrega oportuna de las respuesta en los términos de coherencia, calidad y calidez</t>
  </si>
  <si>
    <t>Seguimiento a travès del formato A-ACI-FT-003 'Control Requerimientos Ciudadanos'
Remisión a través de radicdo CORDIS y correo electrónico 
Seguimiento a través de correo electrónico del plazo</t>
  </si>
  <si>
    <t>*Requerir al àrea correspondiente frente al incumplimiento
*Aplicar procedimiento A-ACI-FT-001
*Poner en conocimiento de la situación a los funcionarios competentes.</t>
  </si>
  <si>
    <t>ENERO A DICIEMBRE 2019</t>
  </si>
  <si>
    <t>Realizar seguimiento puntual y oportuno a los diferentes requerimientos allegados a través de los canales</t>
  </si>
  <si>
    <t xml:space="preserve">
*Acta de reunión.
*Correos electrónico institucional
</t>
  </si>
  <si>
    <t>Se adelanto el correspondiente seguimiento a través de los diferentes canales a través del formato A-ACI-FT-003</t>
  </si>
  <si>
    <t>*Responsable Proceso Atención a la Ciudadanía y Equipo del Proceso</t>
  </si>
  <si>
    <t xml:space="preserve">La información se encuentra disponible en un equipo y es vulnerable a ser modificada por un tercero.
Omisión en los tiempos de respuesta </t>
  </si>
  <si>
    <t>Manipulación, modificación, adulteración o pérdida de la información.</t>
  </si>
  <si>
    <t xml:space="preserve">
*Perdida de información del proceso.
*Perdida de fidelidad  de trabajos, planes, informes, documentos requeridos para dar cumplimiento a las metas y objetivos del proceso.                                                                      * Perdida de exactitud de datos.                         *Afectación para la toma de decisiones 
</t>
  </si>
  <si>
    <t xml:space="preserve">Copias de seguridad periodicas de la base de datos de los equipos de computo, previa solicitud al área de sistemas.
</t>
  </si>
  <si>
    <t xml:space="preserve">*Utilizar copias de seguridad personales  de la base de datos que hagan parte del área.
*Restablecer la información mediante el archivo físico.
*Poner en conocimiento de la situación a los funcionarios competentes.
</t>
  </si>
  <si>
    <t>Copias de seguridad periódicas de la base de datos de requerimientos, previa solicitud al área de sistemas.
Realizar copias de seguridad manual a la información del proceso.</t>
  </si>
  <si>
    <t>PRIMER SEGUIMIENTO AÑO 2018</t>
  </si>
  <si>
    <t>RODOLFO CARRILLO</t>
  </si>
  <si>
    <t>SEGUNDO SEGUIMIENTO AÑO 2018</t>
  </si>
  <si>
    <t>TERCER SEGUIMIENTO AÑO 2018</t>
  </si>
  <si>
    <t>RODOLFO CARRILLO QUINTERO</t>
  </si>
  <si>
    <t>MAURICIO DIAZ LOZANO -Subdirector Administrativo</t>
  </si>
  <si>
    <t>atencionalciudadano@idipron.gov.co</t>
  </si>
  <si>
    <r>
      <t>SERVICIOS ADMINISTRATIVOS /</t>
    </r>
    <r>
      <rPr>
        <b/>
        <u/>
        <sz val="12"/>
        <color theme="1"/>
        <rFont val="Times New Roman"/>
        <family val="1"/>
      </rPr>
      <t xml:space="preserve"> </t>
    </r>
    <r>
      <rPr>
        <i/>
        <sz val="12"/>
        <color theme="1"/>
        <rFont val="Times New Roman"/>
        <family val="1"/>
      </rPr>
      <t>Satisfacer las necesidades del IDIPRON mediante la prestación de los servicios administrativos de apoyo, con el fin de garantizar el servicio de vigilancia, transporte, mantenimiento preventivo y correctivo del parque automotor y equipos industriales y el suministro de combustible; con criterios de oportunidad y calidad</t>
    </r>
  </si>
  <si>
    <t>Área de Transporte y Apoyo Logístico</t>
  </si>
  <si>
    <t>Suspensión o vencimiento de las licencias de conducción de los conductores de planta y contratistas de la Entidad</t>
  </si>
  <si>
    <t xml:space="preserve"> Inmovilización del parque automotor</t>
  </si>
  <si>
    <t xml:space="preserve">
* Pago de costos operativos para retirar los vehículos de los patios
* Afectación en la prestación del servicio</t>
  </si>
  <si>
    <t xml:space="preserve">MANTENIMIENTO PREVENTIVO Y CORRECTIVO DEL PARQUE AUTOMOTOR A-SAD-PR-002
ADMINISTRACION DEL PARQUE AUTOMOTOR A-SAD-PR-003
</t>
  </si>
  <si>
    <t>Reportar al superior inmediato la suspensión y vencimiento de la licencia de conducción
Suspender la actividad del servidor público en la conducción del vehículos del parque automotor
Informar lo correspondiente a la Subdirección de Desarrollo Humano</t>
  </si>
  <si>
    <t>Seguimiento semanal a través de la plataforma Registro Único Nacional de Transito -RUNT del Ministerio de Transporte a través del cual permita conocer los datos y el estado relacionado con la información del conductor vinculado a la Entidad</t>
  </si>
  <si>
    <t>Informe de Seguimiento Semanal
Memorandos y demás comunicados a los conductores</t>
  </si>
  <si>
    <t>Se han realizado  semanalmente el seguimiento de las licencias a traves del aplicativo del RUNT, empezando el 08 de enero de 2019. Los soportes reposan en digital en la carpeta compartida TRANSPORTE/COMPARENDOS2019, divididos en carpetas mensuales, cada uno con fecha de la semana  evaluada.</t>
  </si>
  <si>
    <t>RESPONSABLE DEL ÁREA DE TRANSPORTE Y APOYO LOGÍSTICO</t>
  </si>
  <si>
    <t>Sustracción y/o hurto del combustible
Que los dispensadores de las estaciones de servicio de combustible no se encuentren bien calibrados.</t>
  </si>
  <si>
    <t xml:space="preserve">Perdida de recursos de funcionamiento del área. </t>
  </si>
  <si>
    <t>* Detrimento patrimonial
* Aumento costo / beneficio para la Entidad
* Afectación en la prestación del servicio</t>
  </si>
  <si>
    <t>CONTROL DE CONSUMO DE COMBUSTIBLE A-SAD-PR-001
MANTENIMIENTO PREVENTIVO Y CORRECTIVO DEL PARQUE AUTOMOTOR A-SAD-PR-002
ADMINISTRACION DEL PARQUE AUTOMOTOR A-SAD-PR-003
ORDEN DE SERVICIO MANTENIMIENTO PARQUE AUTOMOTOR A-SAD-FT-002
SOLICITUD CONSUMO DE COMBUSTIBLE A-SAD-FT-004
HOJA DE VIDA Y FICHA DE MANTENIMIENTO DE VEHICULOS A-SAD-FT-005</t>
  </si>
  <si>
    <t>Revisión del chip maestro de combustible en el parque automotor propio de la Entidad
Control a través del aplicativo TERPEL en sumunistro de combustible
Revisión del sistema Sistema de Posicionamiento Global (GPS) en los vehículos de propiedad del parque automotor de la Entidad</t>
  </si>
  <si>
    <t>Seguimiento comparado consumo de combustible Vs. Sistema de Posicionamiento Global (GPS)</t>
  </si>
  <si>
    <t xml:space="preserve">Informe de consumo de combustible
Seguimiento y reporte a través del Sistema de Posicionamiento Global (GPS) instalado en los vehículos
</t>
  </si>
  <si>
    <t>Formulación Mapa de riesgos de corrupción</t>
  </si>
  <si>
    <t>LUZ ADRIANA GARCÍA ESCOBAR - 
Responsable Área de Transporte y Apoyo Logístico</t>
  </si>
  <si>
    <t>LUZ ADRIANA GARCÍA ESCOBAR</t>
  </si>
  <si>
    <t>STEFANNY REINA</t>
  </si>
  <si>
    <t>Responsable Área de Transporte y Apoyo Logístico</t>
  </si>
  <si>
    <t>Subdirector Administrativo</t>
  </si>
  <si>
    <r>
      <rPr>
        <b/>
        <sz val="12"/>
        <color theme="1"/>
        <rFont val="Times New Roman"/>
        <family val="1"/>
      </rPr>
      <t>GESTIÓN DOCUMENTAL</t>
    </r>
    <r>
      <rPr>
        <sz val="12"/>
        <color theme="1"/>
        <rFont val="Times New Roman"/>
        <family val="1"/>
      </rPr>
      <t xml:space="preserve">
</t>
    </r>
    <r>
      <rPr>
        <i/>
        <sz val="12"/>
        <color theme="1"/>
        <rFont val="Times New Roman"/>
        <family val="1"/>
      </rPr>
      <t>Conservar la memoria institucional del IDIPRON, mediante la identificación, almacenamiento, protección, recuperación, tiempo de retención y disposición de los registros del instituto de acuerdo a lineamientos del Sistema de Gestión Documental SIGA</t>
    </r>
  </si>
  <si>
    <t>Área Administración Documental</t>
  </si>
  <si>
    <t>Omisión del servidor público (funcionarios y contratistas) en la función de velar por la integridad y salvaguarda de la documentación de archivo.
Incumplimiento del procedimiento Gestón Documental A-GDO-PR-001
Incumplimiento del Reglamento para préstamo de expedientes en Archivo Misional A-GDO-IN-005
Falta de controles o control ineficaz en la administración y custodia de la documentación.
Incumplimiento de las Políticas de Gestión Documental.
Desactualización o inexistencia de los instrumentos archivísticos.</t>
  </si>
  <si>
    <t>PÉRDIDA DE DOCUMENTOS INSTITUCIONALES (omisión, alteración, daño intencionado)</t>
  </si>
  <si>
    <t>Aumento en la notificación de hallazgos y sanciones a la Entidad por parte de los entes de control
Pérdida de valor legal y probatorio de la documentación 
Pérdida , sustracción o alteración de expedientes o piezas documentales.
Entrega de información clasificada o reservada.</t>
  </si>
  <si>
    <t>INSTRUMENTOS  DE LA  INFORMACIÓN  PÚBLICA (LEY DE TRANSPARENCIA)
TABLAS  DE VALORACIÓN DOCUMNETAL.
TABLAS DE RETENCIÓN DOCUMENTAL ( A-GDO-FT-009) 
INVENTARIO UNICO DOCUMENTAL A-GDO-FT-018.
INSTRUCTIVO ADMINISTRACIÓN DE HISTORIAS SOCIALES A-GDO-IN-003
INSTRUCTIVO REGLAMENTO PARA PRESTAMO DE EXPEDIENTES EN ARCHIVO MISIONAL A-GDO-IN-005
TRANSFERENCIA DE FOLIOS A LA HISTORIA SOCIAL A-GDO-FT-006
INSTRUCTIVO REGLAMENTO PARA CONSULTA PRESTAMO DE EXPEDIENTES EN IDIPRON A-GDO-IN-04
PROCEDIMIENTO DE ORGANIZACIÓN, CONSERVACIÓN, CUSTODIA Y TRANSFERENCIA DE ARCHIVOS A-GDO-PR-003
INSTRUCTIVO ORGANIZACIÓN DE ARCHIVO DE GESTIÓN A-GDO-IN-04.
PRESTAMO DE DOCUMENTOS A-GDO-FT-014</t>
  </si>
  <si>
    <t>Sensibilización, capacitación y acompañamiento de cada una de las áreas para la adecuada aplicación de los instrumentos archivísticos, en espacial las Tablas de Retención Documental.</t>
  </si>
  <si>
    <t>Enero a Octubre de 2019</t>
  </si>
  <si>
    <t>Ajuste o elaboración de los instrumentos archivísticos con el fin de hacerlos más eficientes y ajustarlos a las necesidades actuales el Instituto y la conservación y preservación de la información documental.
Revisión y actualización de los documentos del Sistema Integrado de Gestión - SIGID.
Fortalecimiento con la aplicación de la Tabla de Retención Documental para procesamiento técnico del acervo documental para transferencias documentales primarias</t>
  </si>
  <si>
    <t>RESPONSABLE ÁREA DE ADMINISTRACIÓN DOCUMENTAL</t>
  </si>
  <si>
    <t>Se realiza la identificación de los Riesgos del Mapa</t>
  </si>
  <si>
    <t>YENNIFER PADILLA MARTINEZ - Responsable Área de Administración Documental</t>
  </si>
  <si>
    <t>Se realiza la revisión y actualización del Mapa de Riesgo</t>
  </si>
  <si>
    <t>YENNIFER PADILLA MARTINEZ</t>
  </si>
  <si>
    <t xml:space="preserve">yenniferp@idipron.gov.co </t>
  </si>
  <si>
    <t>COREO ELECTRONICO</t>
  </si>
  <si>
    <r>
      <t xml:space="preserve">
GESTIÓN DE DESARROLLO HUMANO 
</t>
    </r>
    <r>
      <rPr>
        <sz val="12"/>
        <color theme="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</si>
  <si>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ÁREA DE CARRERA ADMINISTRATIVA</t>
  </si>
  <si>
    <t>*Solicitud del nivel directivo para  vincular un servidor.
*Omitir el cumplimiento de los requisitos del cargo.
*Recibir dádivas para favorecer a un aspirante.</t>
  </si>
  <si>
    <t xml:space="preserve">Posesionar a servidores que no cumplan con los requisitos mínimos para el cargo.
</t>
  </si>
  <si>
    <t>*Acciones legales 
* Afectaciones presupuestales 
*Desgaste administrativo
* Acciones disciplinarias por parte de Control Interno Disciplinario
* Acciones por entes internos y externos</t>
  </si>
  <si>
    <t>*Manual de funciones y competencias laborales de los/as servidores/as del IDIPRON
*Verificaciòn de requisitos para la posesiòn en planta A-GDH-FT-055 del 01/08/2018.
*Evaluación de desempeño.
*Bases de datos de los órganos de control para verificar que la persona no cuente con una sanción vigente.
* Se solicita a las entidades educativas mediante oficio o correo electrónico la informaciòn para validar los titulos presentados por el servidor.
*Verificación de las tarjetas y matrículas profesionales a través de los canales de atención establecidos por las Instituciones que los expiden.
* Se solicita a las entidades o empresas mediante oficio y correo electrónico la información para validar las certificaciones laborales aportadas por la persona.</t>
  </si>
  <si>
    <t>*Actuación administrativa: reunión entre la Oficina Asesora Jurídica, la Subdirección Técnica de Desarrollo Humano y la persona involucrada con el fin de que dé claridad a los hechos.
*Si la decisión no es a favor del involucrado, se debe hacer la revocatoria del acto administrativo del nombramiento de la persona, de acuerdo con la normatividad vigente.
*Informar a los entes de control y la Fiscalía para que se inicien las actuaciones correspondientes.</t>
  </si>
  <si>
    <t xml:space="preserve">Los controles existenten han demostrado ser eficaces para prevenir la materialización del riesgo, lo que mantiene la zona de riesgo con calificación BAJA.
Al no generar acciones nuevas para este riesgo no se reporta seguimiento adicional, los controles existentes se continúan aplicando </t>
  </si>
  <si>
    <t>N.A</t>
  </si>
  <si>
    <r>
      <t xml:space="preserve">
GESTIÓN DE DESARROLLO HUMANO 
</t>
    </r>
    <r>
      <rPr>
        <sz val="14"/>
        <color theme="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</si>
  <si>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 xml:space="preserve">ÁREA DE BIENESTAR </t>
  </si>
  <si>
    <t>Baja rigurosidad en la verificación de requisitos, evaluación y calificación de las y los aspirantes al incentivo no pecuniario educación formal.
Presentación de cocumentación falsa por parte de los aspirantes.</t>
  </si>
  <si>
    <t>Autorizar desembolsos de créditos educativos condonables a servidoras o servidores públicos sin el cumplimiento de los requisitos establecidos en el reglamento operativo.</t>
  </si>
  <si>
    <t>1. Desviación de recursos presupuestales.
2. Reducción de las posibilidades de acceso de otros Servidoras y/o Servidores Públicos que aspiran a este incentivo.
3. Acciones administrativas y fiscales por parte de los entes de control.</t>
  </si>
  <si>
    <t xml:space="preserve"> 
1. MATRIZ REQUISITOS PARA ACCEDER AL INCENTIVO EDUCACIÓN FORMAL  A-GDH-FT-025. 
2. CRITERIOS PARA OTORGAR CRÉDITOS EDUCATIVOS - INCENTIVO EDUCACIÓN FORMAL A-GDH-FT-031.
  3. FORMULARIO DE INSCRIPCIÓN INCENTIVO NO PECUNIARIO EDUCACIÓN FORMAL A-GDH-FT-034
</t>
  </si>
  <si>
    <t xml:space="preserve">Se aplicaria la causal definitiva de desembolso contenida en el reglamento operativo, que hace referencia a la comprobación de presentación de documentación falsa 
Se inicia el correspondiente proceso disciplinario.
Se procederá a realizar el proceso de reintegro de la financiación. </t>
  </si>
  <si>
    <t xml:space="preserve">1.  Gestionar el desarrollo de las reuniones de Comité Operativo y Junta Administradora del Fondo ICETEX-IDIPRON para realizar la verificación de requisitos, evaluar y calificar a los aspirantes de cada Convocatoria.
2.  Elaborar Procedimiento de Incentivo no pecuniario educación formal. </t>
  </si>
  <si>
    <t xml:space="preserve">1.  Actas de reunión, formato, ACTA A-GDO-FT-004
Listados de asistencia, formato, Registro de asistencia comité, junta, reunión, capacitación y-o actividades de bienestar A-GDH-FT-010 
Documentos expedidos en ejecución de las Convocatorias.
</t>
  </si>
  <si>
    <r>
      <rPr>
        <b/>
        <sz val="16"/>
        <color theme="1"/>
        <rFont val="Calibri"/>
        <family val="2"/>
        <scheme val="minor"/>
      </rPr>
      <t>I SEGUIMIENTO:</t>
    </r>
    <r>
      <rPr>
        <sz val="16"/>
        <color theme="1"/>
        <rFont val="Calibri"/>
        <family val="2"/>
        <scheme val="minor"/>
      </rPr>
      <t xml:space="preserve"> 1. Documentos soporte del desarrollo de la Convocatoria, desde el 29/04/2019 hasta el 26/06/2019 
</t>
    </r>
    <r>
      <rPr>
        <b/>
        <sz val="16"/>
        <color theme="1"/>
        <rFont val="Calibri"/>
        <family val="2"/>
        <scheme val="minor"/>
      </rPr>
      <t xml:space="preserve">
II SEGUIMIENTO: </t>
    </r>
    <r>
      <rPr>
        <sz val="16"/>
        <color theme="1"/>
        <rFont val="Calibri"/>
        <family val="2"/>
        <scheme val="minor"/>
      </rPr>
      <t xml:space="preserve">2. El procedimiento se formalizará en el mes de septiembre, debido a que se deben agregar las activcidades para la Renovación de créditos educativos.    
</t>
    </r>
    <r>
      <rPr>
        <b/>
        <sz val="16"/>
        <color theme="1"/>
        <rFont val="Calibri"/>
        <family val="2"/>
        <scheme val="minor"/>
      </rPr>
      <t xml:space="preserve">
III SEGUIMIENTO:</t>
    </r>
    <r>
      <rPr>
        <sz val="16"/>
        <color theme="1"/>
        <rFont val="Calibri"/>
        <family val="2"/>
        <scheme val="minor"/>
      </rPr>
      <t xml:space="preserve"> Se ejecutó la Convocatoria 03 2019-II, como resultado de la misma se otorgó el incentivo no pecuniario a una Servidora Pública conforme a los requisitos establecidos en el Reglamento Operativo del Fondo. Dentro de los documentos soporte se adjuntan las actas 07 de Comité Operativo (que realiza la revisión del cumplimiento de los requisitos, la calificación y evaluación de los aspirantes mediante los formatos A-GDH-FT-025, A-GDH-FT-031, A-GDH-FT-034), y el Acta 9 de la Junta Administradora del Fondo, que aprueba el otorgamiento del incentivo. 
2. El procedimiento será agregado al Instructivo de Incentivos  y se formalizará en el mes de Diciembre, debido a que se están realizando actualizaciones. </t>
    </r>
  </si>
  <si>
    <t>ÁREA DE BIENESTAR SOCIAL</t>
  </si>
  <si>
    <t xml:space="preserve">(NÚMERO DE BENEFICIARIOS QUE ACCEDIERON SIN CUMPLIR CON LA TOTALIDAD DE LOS REQUISITOS EN LA VIGENCIA/ NÚMERO TOTAL DE BENEFICIARIOS EN LA VIGENCIA)*100=  (0/1)*100  </t>
  </si>
  <si>
    <r>
      <t xml:space="preserve">
GESTIÓN DE DESARROLLO HUMANO 
</t>
    </r>
    <r>
      <rPr>
        <sz val="16"/>
        <color theme="1"/>
        <rFont val="Times New Roman"/>
        <family val="1"/>
      </rPr>
      <t>Garantizar equipos humanos con las competencias y habilidades requeridas para el cumplimiento efectivo de las metas y objetivos institucionales, promoviendo el bienestar laboral, la actualización
del conocimiento y la mitigación de los factores de riesgo ocupacional</t>
    </r>
  </si>
  <si>
    <t xml:space="preserve">1. Que se den directrices que van en contravía de la normatividad que regulan los planes de Bienestar.
2. El  plan de bienestar no se formula de acuerdo al resultado de la encuesta de necesidades y expectativas en materia de bienestar. 
</t>
  </si>
  <si>
    <t>1. Desvío de recursos presupuestales asignados al área de  bienestar social para realizar otras actividades no contempladas en el Plan Anual de Bienestar Social e Incentivos</t>
  </si>
  <si>
    <t xml:space="preserve">1. Incurrir en el delito de peculado por destinación oficial diferente.
2. Perjudicar la calidad de vida laboral y personal de los y los Servidores públicos del Instituto.
3. Imposición de sanciones administrativas, fiscales, y penales. </t>
  </si>
  <si>
    <t xml:space="preserve">Plan anual de bienestar social e incentivos de la vigencia.
Contrato para la ejecución de las actividades del bienestar social e incentivos de la vigencia.
Procedimiento Bienestar social e incentivos A-GDH-PR-004.
Rubro del presupuesto anual contenido en el Plan Anual de Adquisicones </t>
  </si>
  <si>
    <t>Comunicar mediante memorando y adjuntando las evidencias de la ocurrencia de los hechos a la Oficina asesora jurídica y el Grupo de trabajo de control interno disciplinario.</t>
  </si>
  <si>
    <r>
      <t xml:space="preserve">
GESTIÓN DE DESARROLLO HUMANO 
</t>
    </r>
    <r>
      <rPr>
        <sz val="18"/>
        <color theme="1"/>
        <rFont val="Times New Roman"/>
        <family val="1"/>
      </rPr>
      <t xml:space="preserve">
Garantizar equipos humanos con las competencias y habilidades requeridas para el cumplimiento efectivo de las metas y objetivos institucionales, promoviendo el bienestar laboral, la actualización
del conocimiento y la mitigación de los factores de riesgo ocupacional</t>
    </r>
  </si>
  <si>
    <t>ÁREA DE CAPACITACIÓN</t>
  </si>
  <si>
    <t>1. Que no se realice un adecuado seguimiento a las obligaciones contractuales del contratista.
2. Que la ficha técnica y los estudios previos no cuenten con los criterios claros frente a la calidad que se requiere en cada una de las capacitaciones.</t>
  </si>
  <si>
    <t>1. Pago por servicios de capacitación que no cumplan con los estándares establecidos de acuerdo con el contrato de prestación de servicios suscrito.</t>
  </si>
  <si>
    <t>1. procesos de capacitación débiles.
2. Desaprovechamiento de los recursos.
3. Fragilidad en el fortalecimiento de las competencias laborales y comportamentales de los servidores públicos</t>
  </si>
  <si>
    <t xml:space="preserve">*Revisión de cada una de las temáticas a desarrollar y las presentaciones a utilizar en la capacitación, previo al desarrollo de la misma por parte del supervisor.     *procedimiento " Ejecución de capacitaciones" A-GDH-PR-011       *formato  " ficha tecnica de la capacitacion "    A-GDH-FT-073. </t>
  </si>
  <si>
    <t xml:space="preserve">
*Requerimiento al contratista frente a la inconformidad que se presenta por el no cumplimiento de objetivos de la capacitación              </t>
  </si>
  <si>
    <t>Solicitar al contratista que el contenido de las capacitaciones se realicen conforme al modelo pedagógico de capacitación</t>
  </si>
  <si>
    <t>Informe de ejecución  de la capacitación por parte del contratista</t>
  </si>
  <si>
    <r>
      <rPr>
        <b/>
        <u/>
        <sz val="14"/>
        <color theme="1"/>
        <rFont val="Times New Roman"/>
        <family val="1"/>
      </rPr>
      <t xml:space="preserve">I SEGUIMIENTO: </t>
    </r>
    <r>
      <rPr>
        <sz val="14"/>
        <color theme="1"/>
        <rFont val="Times New Roman"/>
        <family val="1"/>
      </rPr>
      <t>En el mes de diciembre de 2018 se envió la encuesta de Expectativas y necesidades en materia de capacitación, se realizó la tabulación y</t>
    </r>
    <r>
      <rPr>
        <u/>
        <sz val="14"/>
        <color rgb="FFFF0000"/>
        <rFont val="Times New Roman"/>
        <family val="1"/>
      </rPr>
      <t xml:space="preserve"> </t>
    </r>
    <r>
      <rPr>
        <sz val="14"/>
        <color theme="1"/>
        <rFont val="Times New Roman"/>
        <family val="1"/>
      </rPr>
      <t xml:space="preserve">con base en los resultados, las solicitudes de las áreas y los planes programados por la entidad se elaboró el Plan de Capacitación 2019,  el cual fue aprobado mediante Resolución 074 de 2019.
En el mes de abril se decidio realizar contratación directa con Compensar para la ejecución del contrato, actualmente nos encontramos haciendo todos los tramites para realizar la radicación de los documentos ante el Área Jurídica para dar inicio al tramite contractual. 
</t>
    </r>
    <r>
      <rPr>
        <b/>
        <u/>
        <sz val="14"/>
        <color theme="1"/>
        <rFont val="Times New Roman"/>
        <family val="1"/>
      </rPr>
      <t xml:space="preserve">
II SEGUIMIENTO: </t>
    </r>
    <r>
      <rPr>
        <sz val="14"/>
        <color theme="1"/>
        <rFont val="Times New Roman"/>
        <family val="1"/>
      </rPr>
      <t xml:space="preserve">El dia 28 de mayo se realizo la radicacion de los documentos para adelantar el  proceso de contratacion de Capacitación, el cual se realizo mediante Contratacion Directa con la Caja de Compensacion Familiar COMPENSAR, el cual fue remitido al area de capacitacion el dia 20 de agosto de 2019, realizando el acta de incio el dia 21 de agosto para iniciar su proceso de ejecución.  
Por lo anterior, la entidad para dar cumplimiento al plan de capacitación ha gestionado capacitaciones a cero (0) costo realizando en los ocho meses trascurridos del año, treinta y cinco (35) capacitaciones asi:   16 jornadas  de reinduccion y 4 jornadas de induccion y las demas relacioandas con tematicas diferentes incluidas en el DNC y el PIC,  en las cuales se les ha socializado previamente al capacitador el modelo pedagógico. </t>
    </r>
    <r>
      <rPr>
        <b/>
        <u/>
        <sz val="14"/>
        <color theme="1"/>
        <rFont val="Times New Roman"/>
        <family val="1"/>
      </rPr>
      <t xml:space="preserve">
III SEGUIMIENTO: 
</t>
    </r>
    <r>
      <rPr>
        <sz val="14"/>
        <color theme="1"/>
        <rFont val="Times New Roman"/>
        <family val="1"/>
      </rPr>
      <t>El Contrato de Capacitacion incia su ejecucion el 21 de agosto de 2019 hasta el 20 de febrero de 2020,  para mes de septiembre  se realizó la capacitacion sobre el Sistema de Responasbilidad Penal Adolescente, en el mes de octubre se llevo a cabo la capacitación sobre Estrategias Didacticas que Favorezcan el aprendizaje, en el mes de Noviembre se realizó la capacitación sobre Investigación Acción Paticipativa y del mes de diciembre 2019  a el mes de febrero de 2020,  se llevara a cabo el diploma de Gestion Administrativa el cual cuenta con cuatro módulos  asi; Gestión Documental, Redacción de Documentos, Gestión del Conocimiento e Innovacion , cumpliendo asi a cabalidad con la Ejecución del Contrato  realizado.
Los pagos realizados del Contrato de Prestación de servicio en ejecución son tramitados posteriormente a la realización de la capacitación, la cual se realizo de acuerdo con los criterios establecidos con el fin de prevenir los riesgos de corrupción, a la vez se realiza seguimiento en cuanto a la ejecución del contrato para cada una de las capacitaciones con el fin de prevenir los riesgos que se puedan presentar  en el momento de la realizacion de la capacitacion, principalmente dandoles a conocer con antelación el Modelo Pedagogico del Instituto.  El resultado del indicador registra un cumplimiento del 100% respecto a la meta señalada, afirma que las acciones establecidas para este riesgo son eficaces toda vez que ha mantenido bajo control su materialización</t>
    </r>
  </si>
  <si>
    <t>Responsable área de Capacitación</t>
  </si>
  <si>
    <t xml:space="preserve"> Número de capacitaciones ejecutadas conforme al modelo pedagógico / Número de capacitaciones realizadas de manera presencial *100
74/74*100</t>
  </si>
  <si>
    <r>
      <rPr>
        <b/>
        <sz val="16"/>
        <color theme="1"/>
        <rFont val="Times New Roman"/>
        <family val="1"/>
      </rPr>
      <t xml:space="preserve">
GESTIÓN DE DESARROLLO HUMANO </t>
    </r>
    <r>
      <rPr>
        <sz val="16"/>
        <color theme="1"/>
        <rFont val="Times New Roman"/>
        <family val="1"/>
      </rPr>
      <t xml:space="preserve">
Garantizar equipos humanos con las competencias y habilidades requeridas para el cumplimiento efectivo de las metas y objetivos institucionales, promoviendo el bienestar laboral, la actualización
del conocimiento y la mitigación de los factores de riesgo ocupacional</t>
    </r>
  </si>
  <si>
    <t>ÁREA DE SEGURIDAD Y SALUD EN EL TRABAJO</t>
  </si>
  <si>
    <t>1. No realizar un adecuado seguimiento a las obligaciones contractuales de los contratistas y/o proveedores que prestarán servicios o venderán bienes.
2. Que la ficha técnica y los estudios previos no cuenten con criterios suficientemente claros frente a la calidad que se requiere en cada uno de los servicios y/o bienes a adquirir</t>
  </si>
  <si>
    <t xml:space="preserve">
Pago por servicios o bienes omitiendo  la verificación de estándares establecidos en los contratos de prestación de servicios.</t>
  </si>
  <si>
    <t>1. Servicios o bienes defecientes o en condiciones que no son las adecuadas.
2. Desaprovechamiento de los recursos económicos del Instituto</t>
  </si>
  <si>
    <t xml:space="preserve">
MANUAL DE CONTRATACIÓN
A-GCO-MA-002 07
MANUAL DE SUPERVISIÓN E INTERVENTORÍA
A-GCO-MA-001
Plan Anual de Adquisiciones- PAA
Bases de datos creadas en el Área para el seguimiento de los procesos contractuales</t>
  </si>
  <si>
    <t>*Actuación administrativa: reunión entre la Oficina Asesora Jurídica, la Subdirección Técnica de Desarrollo Humano y el proveedor involucrado, con el fin de que subsane la situación presentada.</t>
  </si>
  <si>
    <t>* Reuniones con el proveedor para aclarar cualquier duda que pueda tener sobre la ejecución del contrato.
* Reuniones periódicas bimensuales entre el supervisor y el contratista para hacer seguimiento a la ejecución.
* Elaboración de matrices de seguimientos (1 por contrato) que contenga los datos mas relevantes del la ejecución del contrato</t>
  </si>
  <si>
    <t>Actas de reunión y listados de asistencia.
Matrices con el seguimiento hecho.</t>
  </si>
  <si>
    <r>
      <t xml:space="preserve">Se continuó diligenciando la matriz para realizar el seguimiento a los procesos de contratación que se encuentran en el PAA 2019.
A la fecha solo están en ejecución los siguientes procesos:
* Extintores
* Brigadas
* Servicio Médico
* Alarmas
El contrato de elementos ergonómicos ya fue ejecutado.
Se encuentran pendientes tres procesos (EPP, Botiquines y Mantenimiento de sistema contra incendios)
</t>
    </r>
    <r>
      <rPr>
        <b/>
        <u/>
        <sz val="16"/>
        <color theme="1"/>
        <rFont val="Calibri"/>
        <family val="2"/>
        <scheme val="minor"/>
      </rPr>
      <t>TERCER SEGUIMIENTO</t>
    </r>
    <r>
      <rPr>
        <sz val="16"/>
        <color theme="1"/>
        <rFont val="Calibri"/>
        <family val="2"/>
        <scheme val="minor"/>
      </rPr>
      <t xml:space="preserve">
Se diligenció la matriz para seguimiento a los procesos de contratación que se encuentran en el PAA.
Se ejecutaron  los siguientes procesos:
* Elementos y equipos ergonómicos
* Elementos brigadas de emergencia
A la fecha se encuentran en ejecución los siguientes procesos:
* Extintores
* Servicio Médico
* Alarmas de Emergencia
* Botiquines
* Mantenimiento sistemas contra incendio
* Trabajo Seguro en Alturas
* Señalización
*  Elementos de Protección Personal para Funcionarios
El resultado del indicador registra un cumplimiento del 100% respecto a la meta señalada,  esto afirma que el llevar a cabo el control con la matriz de seguimiento, minimiza la materialización del riesgo.</t>
    </r>
  </si>
  <si>
    <t>ÁREA DE SALUD Y SEGURIDAD EN EL TRABAJO</t>
  </si>
  <si>
    <t>NNo. Matrices de seguimiento realizadas/No. Total de contratos
(8/8)*100=100%</t>
  </si>
  <si>
    <t xml:space="preserve">
GESTIÓN DE DESARROLLO HUMANO 
Garantizar equipos humanos con las competencias y habilidades requeridas para el cumplimiento efectivo de las metas y objetivos institucionales, promoviendo el bienestar laboral, la actualización
del conocimiento y la mitigación de los factores de riesgo ocupacional</t>
  </si>
  <si>
    <t>SUBDIRECCIÓN TÉCNICA DE DESARROLLO HUMANO
Área de Nómina y Liquidaciones</t>
  </si>
  <si>
    <t xml:space="preserve">
1. Manipulación de las claves de la base de datos del Área Nomina por otros  funcionarios tanto del Área como del Área de Sistemas.
2. Debilidad en los controles para las claves de la base de datos del Área de Nómina.
3. Divulgación de la clave de acceso de la base de datos del Área de Nómina.</t>
  </si>
  <si>
    <t>Uso de la información de la base de datos del Área de Nómina, con intereses particulares.</t>
  </si>
  <si>
    <t>1. Que se modifique información confidencial de los funcionarios de planta.
2. Que se realicen pagos indebidos que favorezcan al funcionario o algún tercero</t>
  </si>
  <si>
    <t xml:space="preserve">1. Claves de acceso al Módulo SYSMAN Nómina para cada usuario.
2. Instalación del Módulo SYSMAN Nómina (Acces) en cada equipo.
3. Permisos controlados  en la instalación del Módulo SYSMAN Nómina.
4. Revisión manual (archivo excel) de valores y cantidades por parte del responsable del Área de Nómina y el profesional de apoyo. </t>
  </si>
  <si>
    <t>1. Solicitar al funcionario afectado, la devolución de los dineros cancelados erroneamente.
2. Realizar los ajustes correspondientes de la información en la base de datos de Nómina.</t>
  </si>
  <si>
    <t>Área de Nómina y Liquidaciones</t>
  </si>
  <si>
    <t>Riesgo 3: Se revalúa la probabilidad y el impacto, se ajustan consecuencias y redacción del riesgo, se actualizan los controles.</t>
  </si>
  <si>
    <t>Any Jackeline Rojas Pinilla</t>
  </si>
  <si>
    <t>Se incluye los indicadores en la formulación,  Se ajustan las acciones de todos los riesgos, Se incluyen riesgos de las áreas de SST y Nómina</t>
  </si>
  <si>
    <t>Ana Milena Ramírez Montealegre
Sonia Murcia
Esperanza Arenas
Daniel Pineda</t>
  </si>
  <si>
    <t xml:space="preserve">SONIA MURCIA-PROFESIONAL UNIVERSITARIO, DIANA MILENA CASTELBLANCO-PROFESIONAL UNIVERSITARIO, IVONNE ALEJANDRA MALAVER-PROFESIONAL UNIVERSITARIO, ANY JACKELINE ROJAS-PROFESIONAL UNIVERSITARIO,  </t>
  </si>
  <si>
    <t>Lemmy Humberto Solano Julio</t>
  </si>
  <si>
    <t>carreraadministrativa@idipron.gov.co, bienestar@idipron.gov.co</t>
  </si>
  <si>
    <t>Lemmys@idipron.gov.co</t>
  </si>
  <si>
    <t>OBSERVACIONES OCI</t>
  </si>
  <si>
    <t xml:space="preserve">El área de carrera administrativa  para este riesgo no realiza acciones ya que esta ejecutando los controles  por este motivo no suministra ninguna evidencia. </t>
  </si>
  <si>
    <t>De acuerdo a las evidencias proporcionadas se observa el seguimiento realizado por el área, se sugiere revisar si este control mitiga la materialización del riesgo.</t>
  </si>
  <si>
    <t xml:space="preserve">El área de nómina  para este riesgo no realiza acciones ya que esta ejecutando los controles  por este motivo no suministra ninguna evidencia. </t>
  </si>
  <si>
    <t>OBSERVACIÓN</t>
  </si>
  <si>
    <t xml:space="preserve">100%
Corresponde a las reuniones realizadascon los profesionales del área. </t>
  </si>
  <si>
    <t>El tercer seguimiento al Mapa de Riesgos de Corrupción es con corte al 17 de diciembre de 2019.   Se requiere que el indicador este soportado en evidencia.       al verificar la acción de control se tienen evidencias de control frente a las capacitaciones. No obstante, no indican el tema y por ende no reflejan las reuniones periodicas con el equipo de adquisiciones. En efecto, no se cumple con el indicador al 100%.</t>
  </si>
  <si>
    <t>100%
* este indicador se refleja por la cantidad de capacitaciones de supervisiones realizadas en lo que lleva del año 2019</t>
  </si>
  <si>
    <t xml:space="preserve">La acción de control señala, "se ha venido adelantando capacitaciones a los diferentes supervisores y apoyo de la supervisión, para dar a conocer las obligaciones y deberes plasmados en el manual" y el indicador muestra el cumplimiento al 100%. No obstante, no es claro la frecuencia de realización de las capacitaciones, ni los temas tratados durante las mismas.                                                Por lo anterior, el indicador no esta debidamente soportado con evidencias.       </t>
  </si>
  <si>
    <t>100%
* corresponde al equivalente de los procesos radicados donde se han designado el comité  de estructuración y evaluación.
*En expediente contratcual reposan las actas de designación del comité.</t>
  </si>
  <si>
    <t>De conformidad con la acción de control y las evidencias se concluye, que no se aportan las evidencias del Comité estructurador de contratación conformado por la Oficina Asesora Jurídica y la parte técnica del segundo semestre del año 2019, que avalen el cumplimiento del indicador.</t>
  </si>
  <si>
    <t>La acción de control es la misma del riesgo anterior, el número 3.  No se aportan las evidencias de las acciones de control realizadas, sobre el Comité estructurador de contratación del segundo semestre del año 2019. Luego no se da sustento al indicador.</t>
  </si>
  <si>
    <t xml:space="preserve">100%
*Correspondiente a las 15 modificaciones del PAA 2019 y a la radicación de 157 procesos de bienes y servicios en la OAJ de 176 programados.  </t>
  </si>
  <si>
    <t xml:space="preserve">Según la acción de control, se verifica la publicacion del Plan Anual de Adquisiciones.  Sin embargo, no hay evidencia de las directrices dictadas por la oficina Asesora Jurídica sobre la formulación del plan anual de adquisición de la vigencia.       </t>
  </si>
  <si>
    <t>01-01-2019 hasta 31-12-2019</t>
  </si>
  <si>
    <t>01/09/2019 - 31/12/2019</t>
  </si>
  <si>
    <r>
      <t xml:space="preserve">Toma de Juramiento por parte del Grupo de Trabajo de Control Interno Disciplinario en cumplimiento del Art. 95 del CUD </t>
    </r>
    <r>
      <rPr>
        <b/>
        <sz val="12"/>
        <color theme="1"/>
        <rFont val="Times New Roman"/>
        <family val="1"/>
      </rPr>
      <t>4/4 =100%</t>
    </r>
  </si>
  <si>
    <t xml:space="preserve">Se realiza seguimiento al Mapa de Riesgos de Corrupción del 01/09/2019 al 31/12/2019.                                                               Faltó marcar con una X  el cuadro superior denominado seguimiento 3°.  No se aporta evidencia de actas de toma de juramento del Grupo de Disciplinario.      </t>
  </si>
  <si>
    <t>Información Salvaguardada del Grupo de Trabajo de Control Interno Disciplinario  1/1 =100%</t>
  </si>
  <si>
    <t xml:space="preserve">Se debe señalar la periodicidad de los controles para reducir el riesgo, esto es, con que frecuencia se realiza la copia digital,  para que sea efectivo el seguimiento y avance de la acción.  </t>
  </si>
  <si>
    <r>
      <t>Registro de Procesos Obrantes del Despacho</t>
    </r>
    <r>
      <rPr>
        <b/>
        <sz val="12"/>
        <color theme="1"/>
        <rFont val="Times New Roman"/>
        <family val="1"/>
      </rPr>
      <t xml:space="preserve"> 1/1=100%</t>
    </r>
    <r>
      <rPr>
        <sz val="12"/>
        <color theme="1"/>
        <rFont val="Times New Roman"/>
        <family val="1"/>
      </rPr>
      <t xml:space="preserve">
Número de movimientos realizados durante la vigencia.</t>
    </r>
  </si>
  <si>
    <t xml:space="preserve">No se cuenta con evidencia de control.  </t>
  </si>
  <si>
    <t xml:space="preserve">100%
Este indicador sale de los informes y las actualizaciones periodicas que realiza los profesionales del derecho, en cuanto a su periodicidad y los meses que lleva del año. 
*Actas de comité de conciliación </t>
  </si>
  <si>
    <t xml:space="preserve"> El tercer seguimiento al Mapa de Riesgos de Corrupción es con corte al 17 de diciembre de 2019.                                                                                                                                                                                                                                                                                                                                              
 Sobre las acciones de control se tiene: no se aportan los informes periodicos mencionados en el indicador, se presume que relacionados con los procesos judiciales.  Así mismo, el informe de SIPROJ WEB aportado,  se encuentra desactualizado, pues hay procesos con última actualización del mes de mayo, junio y septiembre.          De otro lado, respecto a las actas de comite de conciliación, se remiten como evidencia de las siguientes fechas: 16y 30  de enero, 13 y 27 de febrero, 13 y 27 de marzo, 10 y 24 de abril, 8 y 22 de mayo, 12 y 28 de junio, y 14 de agosto de 2019; Sin embargo, no se aportan actas entre el 15 de agosto y el mes de diciembre. luego no se cumple con el 100% del indicador.</t>
  </si>
  <si>
    <t>100% 
*Equivale a la revisión de los actos administrativos con el VoBo del Jefe de la OAJ, según el tiempo transcurrido del año</t>
  </si>
  <si>
    <t xml:space="preserve">Frente a la acción, no se aporta la evidencia del control respecto a los actos administrativos expedidos por las diferentes dependencias de la entidad.    Se reitera, que el indicador debe estar soportado en evidencia.             </t>
  </si>
  <si>
    <t>Se programaron ciento setenta y siete (213) recepciones de bienes de consumo, consumo controlado y/o devolutivos de cuarenta y un (87) contratos y/o ordenes de compra de la vigencia 2019, incluidas las recepciones de las Operaciones a traves de la BMC (Bolsa Mercantil de Colombia), para la Compra de Alimentos (Abarrotes, fruver y meriendas) y Aseo.
De estas recepciones se realizaron ciento sies (114) Notas de Devolucion de bienes o elementos que no cumplieron lo estipulado en las fichas técnicas de producto o no fueron entregados y estaban incluidos en la correspondiente remision de entrega, de estas ochenta y seis (86) corresponden con las Operaciones para la Compra de Alimentos (Abarrotes, fruver y meriendas). las demas a los otros contratos.
De lo anterior se puede evidenciar que en el 54% de las recepciones de bienes o elementos programadas para recepción en el periodo, se presentaron devoluciones de producto no conforme o no entregado.</t>
  </si>
  <si>
    <r>
      <t xml:space="preserve">Nº. de novedades de recepción (Notas de Devolución, informes o Actas) presentadas / Nº.  de contratos programados para recepción.
</t>
    </r>
    <r>
      <rPr>
        <b/>
        <sz val="12"/>
        <color theme="1"/>
        <rFont val="Times New Roman"/>
        <family val="1"/>
      </rPr>
      <t>114 / 213 = 54%</t>
    </r>
  </si>
  <si>
    <t>1) conforme a la guía de la administración del riego, se debe generalizar al área responsable de las acciones de monitoreo y revisión; evitando poner nombres de personas. 	 
2) El área no aportan documentación o acciones para controlar el riesgo expuesto, por lo tanto, la OCI no puede dar su observación preste a este riesgo.</t>
  </si>
  <si>
    <t>Durante este periodo se programaron 47 tomas físicas de inventario de bienes devolutivos en servicio, las cuales se realizaran, durante el periodo del segundo seguimiento así:
Administración Documental, Control Interno, Sub-Dirección Desarrollo Humano, Almacén calle 63, Recurso Humano Métodos, Sistemas, UPI Perdomo, Comedor Perdomo, UPI Carrera 32, Sub-Bodega La 32, UPI Normandía, UPI Oasis, UPI Luna Park, Bodega La Favorita, UPI Liberia, Sub-Bodega Perdomo, UPI La Favorita, Infraestructura Operativa, Aula Móvil, Distrito Joven, Baños Públicos, UPI Santa Lucia, Comedor Arborizadora Alta, Comedor San Blas, Sub-Bodega San Blas, Economato, UPI Molinos, UPI Arborizadora Alta, Redentor, UPI La Calera, Sub-Bodega La Florida, UPI San Francisco, UPI Servita, Sub-Dirección Técnica Administrativa y Financiera, Servicios Generales, UPI Edén, UPI La 27, UPI Carmen de Apicalá, UPI La Rioja, UPI La Vega, UPI Arcadia, UPI La Florida, Comedor Usme, Parque Automotor, Comodato 1514 de agosto 2015 S.D.G., Comodato 0214 de 2015 ICBF Belén, Comodato 1166 de 2016  I.C.B.F. La 32.</t>
  </si>
  <si>
    <r>
      <t xml:space="preserve">Nº de tomas físicas de inventarios de bienes devolutivos o de consumo controlado en servicio realizadas / Nº de tomas físicas de inventarios de bienes devolutivos o de consumo controlado en servicio programadas
</t>
    </r>
    <r>
      <rPr>
        <b/>
        <sz val="12"/>
        <color theme="1"/>
        <rFont val="Times New Roman"/>
        <family val="1"/>
      </rPr>
      <t>47 / 47 = 100%</t>
    </r>
  </si>
  <si>
    <r>
      <t xml:space="preserve">ACCIÓN: </t>
    </r>
    <r>
      <rPr>
        <sz val="10"/>
        <color theme="1"/>
        <rFont val="Times New Roman"/>
        <family val="1"/>
      </rPr>
      <t>(Marcar con "X")</t>
    </r>
  </si>
  <si>
    <r>
      <t xml:space="preserve">GESTIÓN TECNOLÓGICA Y DE LA INFORMACIÓN / </t>
    </r>
    <r>
      <rPr>
        <i/>
        <sz val="10"/>
        <color theme="1"/>
        <rFont val="Times New Roman"/>
        <family val="1"/>
      </rPr>
      <t>Garantizar la implementación, administración y prestación de los servicios para la optimización de las herramientas informaticas, actividades de mantenimiento preventivo y correctivo de los activos de información, plataforma de comunicaciones y desarrollo de aplicaciones a la medida, asi mismo salvaguardar la información en sus criterios de confidencialidad, integridad y disponibilidad con el fin de garantizar la ejecución de los servicios informáticos que aporten al cumplimiento de la mision del Instituto.</t>
    </r>
  </si>
  <si>
    <t>ÁREA DE SISTEMAS</t>
  </si>
  <si>
    <t>Debilidad en el monitoreo y seguimiento a las actividades de manipulación de equipos.</t>
  </si>
  <si>
    <t>Perdida de equipos o partes de los equipos de tecnología.</t>
  </si>
  <si>
    <t>Afectación en la disponibilidad de recursos y/o servicios de la red de datos.</t>
  </si>
  <si>
    <t xml:space="preserve">Para los equipos computadores, alarmas centralizadas por modificación del Hardware del equipo.
Para todos los equipos, el procedimiento de seguridad y vigilancia.
</t>
  </si>
  <si>
    <t>Configuración adecuada en las consolas de monitoreo.</t>
  </si>
  <si>
    <t>1/02/2019
31/10/2019</t>
  </si>
  <si>
    <t>Ajustes y afinamiento a la configuración de las consolas de monitoreo.</t>
  </si>
  <si>
    <t>Informes de configuración actualizados.</t>
  </si>
  <si>
    <t>Se realizaron los ajustes a la consola de la solución de antivirus la cual se afina permanentemente de acuerdo a las novedades presentadas, se bloquearon aplicaciones como psiphon utilizadas para evadir reglas de seguridad.
La consola de Aranda (Services Desk) registra un total de 1010 equipos monitoreados permanentemente.</t>
  </si>
  <si>
    <t>Responsable Área de Sistemas, profesionales Universitarios  y técnicos</t>
  </si>
  <si>
    <t xml:space="preserve">2/2 =100% </t>
  </si>
  <si>
    <t>1) El periodo de ejecución debe cubrir todo el periodo 2019.
2) Se observa acciones a la protección de virus y ataques cibernéticos a los equipos del instituto, mediante la activación y actualización de antivirus kaspersky.</t>
  </si>
  <si>
    <t>Caida de la página web.</t>
  </si>
  <si>
    <t>Indisponibilidad de información a la ciudadania.</t>
  </si>
  <si>
    <t>Afectación al cumplimiento de la Ley de Transparencia y del Derecho de Acceso a la Información Pública Nacional.</t>
  </si>
  <si>
    <t>Disponibilidad de canal de comunicación a la red Internet.
Condiciones electricas y ambientales adecuadas para los equipos que soportan el sitio web</t>
  </si>
  <si>
    <t>Realizar revisión de las causas de la caída de la página web.
Uso del respaldo local de la págna web.
Contratar el alojamiento e instalar la página web en un sitio dedicado a portales y tener localmente respaldo de la misma.</t>
  </si>
  <si>
    <t>Realizar la contratación para el alojamiento y publicación de la página web</t>
  </si>
  <si>
    <t>Actas del backup del portal y Base de Datos. Ubicación donde se realizan  estas copias actualizados.</t>
  </si>
  <si>
    <t>El contrato 1549 para proveer el "Servicio de Hosting  para la página web del IDIPRON" se está llevando a cabo normalmente.</t>
  </si>
  <si>
    <t>Responsable Área de Sistemas y  profesionales Universitarios</t>
  </si>
  <si>
    <t>Una necesidad proyectada / Una (1) necesidad planeada de instalación de sitio web 1/1=100%</t>
  </si>
  <si>
    <t>1) El periodo de ejecución debe cubrir todo el periodo 2019.
2) Conforme a la guía para la administración del riego, el riegos BAJO Y MODERADO no son aceptables en los mapas de riesgos de corrupción.
3) Se observa acciones a la protección de virus y ataques cibernéticos a los equipos del instituto, mediante la activación y actualización de antivirus kaspersky; los cuales dan soporte a la página web del instituto con el fin de prestar la información requerida a la ciudadanía.</t>
  </si>
  <si>
    <t>Se realiza una revisión de los Mapas de Riesgos presentes en el proceso Gestion Tecnológica y de la Información</t>
  </si>
  <si>
    <t>GILMER MOISÉS AMÉZQUITA - Responsable Área de Sistemas</t>
  </si>
  <si>
    <t>Se actualizan los Riesgos presentados en el proceso Gestion Tecnológica y de la Información</t>
  </si>
  <si>
    <t xml:space="preserve">      ING. ORALIA FRANCO GÓEZ Profesional Universitario Cód. 219 -07                  
 ING. SAÚL JOSÉ BOSSA CONTRERAS Asesor Contratista Área de Sistemas</t>
  </si>
  <si>
    <t xml:space="preserve">      ING. CLAUDIA CASTELLANOS LOPEZ Profesional Universitario Cód. 219 -07                  
 ING. SAÚL JOSÉ BOSSA CONTRERAS Asesor Contratista Área de Sistemas</t>
  </si>
  <si>
    <t>sistemas@idipron.gov.co</t>
  </si>
  <si>
    <t xml:space="preserve">• "Requerimientos técnicos procesos mantenimientos ascensor la favorita” “requerimientos y anexos técnicos proceso de ferretería vigencia – 2019”, 
• “Requerimientos técnicos proceso de interventoría a la consultoría para la realización del plan de regularización y manejo para usos dotacionales de la UPI bosa”
•“Requerimientos técnicos proceso de consultoría para la  realización del plan de regularización y manejo para usos dotacionales de la UPI bosa”
Se realizaron los anexos técnicos para  los siguientes procesos:
• Servicios de mantenimiento de pozos sépticos y disposición de residuos en unidades fuera de Bogotá. 2019IE4908 del 21 de mayo de 2019.                                                                                                  •  Suministro de gas propano para las unidades de protección.  2019IE5441 del 06 de junio de 2019  
•  Interventoría a los estudios y diseños para la obtención de licencias de reconocimiento de Sedes IDIPRON; 2019IE5866 del 20 de junio de 2019      
 •   Estudios y diseños para la obtención de licencia de reconocimiento de Sedes del IDIPRON. 2019IE5869 del 20 de junio de 2019        
 • Compra e Instalación de puerta de vidrio laminado y vidrios biselados. 2019IE6436 - 4 de julio de  
• Compra de tapetes atrapa mugre para las sedes administrativas. 1E6294
• Adquisición de mobiliario para las sedes administrativas del IDIPRON en el marco del proyecto de inversión 1106. IE8180
</t>
  </si>
  <si>
    <r>
      <t xml:space="preserve">(Número de Anexos Técnicos Generados/Número de Anexos Técnicos Necesarios) *100 </t>
    </r>
    <r>
      <rPr>
        <b/>
        <sz val="11"/>
        <rFont val="Times New Roman"/>
        <family val="1"/>
      </rPr>
      <t xml:space="preserve">=10/10 = 100% </t>
    </r>
  </si>
  <si>
    <t>1) El periodo de ejecución debe cubrir todo el periodo 2019.
2) en la evidencia entregada solo se observa dos documentos para "La Adquisicion de Mobiliario para las Sedes Administrativas del Idirpon"; sin embargo no es clara la accion para mitigar el riesgo de contratos inconsistentes.</t>
  </si>
  <si>
    <r>
      <rPr>
        <sz val="12"/>
        <rFont val="Times New Roman"/>
        <family val="1"/>
      </rPr>
      <t xml:space="preserve">* Se encuentra en proceso de elaboración del procedimiento para recepción de materiales de las UPIS y dependencias se remitió vía correo electrónico el 26 de noviembre para revisión de la Oficina Asesora de Planeación </t>
    </r>
    <r>
      <rPr>
        <sz val="12"/>
        <color theme="1"/>
        <rFont val="Times New Roman"/>
        <family val="1"/>
      </rPr>
      <t xml:space="preserve">
* Se realizó Capacitación a los jefes de cuadrilla y al grupo de operarios los días 17 de junio, 15 - 16 - 17 de julio, 15 - 16 de agosto, 14,15 y 16 de noviembre  de 2019, se adjuntan las planillas de asistencia.</t>
    </r>
  </si>
  <si>
    <t>1) El periodo de ejecución debe cubrir todo el periodo 2019.
2) Se evidencia soportes de las capacitaciones realizadas a los jefes de cuadrilla para la recepción de los materiales.  
3) se observa correo enviado a la oficina de infraestructura, con el fin de obtener el aval al borrador del "Manual cuidado y Mantenimiento de infraestructura" y "Formato de Informe Final de Mantenimientos Preventivos".</t>
  </si>
  <si>
    <t>Elaborar un formato de recibo de obra, que contemple todos los alcances de las partes.
Asignar un espacio de entrega documental en situ</t>
  </si>
  <si>
    <t xml:space="preserve">Las obras en su mayoría tienen como fin, dar cumplimiento a los requerimientos según las normas vigentes y las inspecciones por los diferentes entes de control y para esto se tiene el formato "A-MBI-FT-007" en donde se contempla todos los alcances de las partes, objetivo del trabajo, el personal asignado, relación de equipos y materiales utilizados, descripción de las actividades ejecutadas, recomendaciones del operario, en caso de que el personal responsable de la UPI o sede no se encuentre conforme, en este formato tiene un espacio para redactar las razones de la no conformidad del trabajo realizado por los operarios, finalmente se tiene un espacio para que el responsable de la UPI o Sede y el coordinador de mantenimiento firmen el recibido de las actividades ejecutadas.   
Se hace recepción de los formatos "A-MBI-FT-007" de las intervenciones efectuadas se realiza una vez al mes, en la cual se verifica y se validan las firmadas a satisfacción por parte del Responsable de cada Sede, Unidad o Dependencia; estos formatos se almacenan en la oficina de infraestructura y de acuerdo al manejo de cada responsable de la cada UPI, se almacenan en las respectivas oficinas.
Debido a lo anterior no se creó nada adicional como se planteó al “Elaborar un formato de recibo de obra, que contemple todos los alcances de las partes”, pues en dicho formato se deja trazabilidad de todos los alcances de las partes.         
El día 25 de mayo del 2019 se realizó actualización del formato 012 INFORME SEMANAL DE INTERVENCIONES A-MBI-FT-012 versión 02, con esta actualización se complementa  la acción  de "Elaborar un formato de recibo de obra, que contemple todos los alcances de las partes"; por otra parte se adjunta en los anexos de este documento, los boletines informativos con los avances de la infraestructura, donde se muestra el antes y después de los mantenimientos realizados en las diferentes UPIs y Sedes. 
</t>
  </si>
  <si>
    <r>
      <t>(Formatos en físico debidamente firmadas/ intervenciones realizadas))*100</t>
    </r>
    <r>
      <rPr>
        <b/>
        <sz val="11"/>
        <color theme="1"/>
        <rFont val="Times New Roman"/>
        <family val="1"/>
      </rPr>
      <t xml:space="preserve"> 52/52 = 100%, </t>
    </r>
    <r>
      <rPr>
        <sz val="11"/>
        <color theme="1"/>
        <rFont val="Times New Roman"/>
        <family val="1"/>
      </rPr>
      <t xml:space="preserve">para este tercer seguimiento se tienen </t>
    </r>
    <r>
      <rPr>
        <b/>
        <sz val="11"/>
        <color theme="1"/>
        <rFont val="Times New Roman"/>
        <family val="1"/>
      </rPr>
      <t>52/52 =100%</t>
    </r>
  </si>
  <si>
    <t>1) El periodo de ejecución debe cubrir todo el periodo 2019.
2) Se observa los formatos " INFORME SEMANAL DE INTERVENCIONES" de las zonas Sur, Centro y Externas; con el soporte de las acciones para el mantenimiento de los bienes; ahora bien, en el riesgo formulado, esta encaminado a la perdida de la documentacion oficial al momento de recibir una obra, no se observan acciones de control al riesgo planteado.</t>
  </si>
  <si>
    <t>Se asistió a la capacitación brindada por parte de la Oficina Asesora Jurídica de "supervisores y apoyos a la supervisión" se adjunta listado de asistencia del  8 de marzo y 17 de octubre del 2019
En el caso del supervisor del área de infraestructura, se realizó una distribución estrategica de los apoyos a la supervisón de todos las supervisiones, con el fin de garantizar el correcto desempeño, se adjuntan las copias de los memorandos de apoyos a la supervisión, se anexa soporte</t>
  </si>
  <si>
    <r>
      <t xml:space="preserve">(Número de asistencias a capacitaciones / Número de capacitaciones programadas)*100 </t>
    </r>
    <r>
      <rPr>
        <b/>
        <sz val="11"/>
        <color theme="1"/>
        <rFont val="Times New Roman"/>
        <family val="1"/>
      </rPr>
      <t>= 2/2=100%</t>
    </r>
  </si>
  <si>
    <t xml:space="preserve">1) El periodo de ejecución debe cubrir todo el periodo 2019.
2) Se observa la lista de asistencia a la "capacitacion supervisores y apoyo a la supervicio. </t>
  </si>
  <si>
    <t xml:space="preserve"> </t>
  </si>
  <si>
    <t>01/01/2019 - 31/10/2019</t>
  </si>
  <si>
    <r>
      <t xml:space="preserve">(Número de seguimientos generados / Número de seguimientos planeados </t>
    </r>
    <r>
      <rPr>
        <b/>
        <sz val="12"/>
        <color theme="1"/>
        <rFont val="Times New Roman"/>
        <family val="1"/>
      </rPr>
      <t xml:space="preserve">(52))*100 </t>
    </r>
  </si>
  <si>
    <t>1) El periodo de ejecución debe cubrir todo el periodo 2019.
2) Conforme a la guía para la administración del riego, el riegos BAJO Y MODERADO no son aceptables en los mapas de riesgos de corrupción.
3) Si bien ruta URL donde el área de transportes tiene una carpeta del seguimiento a las licencias atreves del aplicativo del RUNT, en las evidencias no se aporta documentación  para que la oficina de control interno pueda hacer una observación frente a la mitigación del riesgo.
4) El diligenciamiento del formato debe ser pertinente de acuerdo al seguimiento que se esta realizando, dado que aparecen unas x tanto en formulación y en el primer seguimiento y nada para el seguimiento que se esta realizando.</t>
  </si>
  <si>
    <t>Se realizó el segundo informe trimestral de consumo de combustible, el cual se encuentra en la siguiente ruta, CARPETA COMPARTIDA/Z:\SISTEMA GPS VEHICULOS\2o CONTRATO PROSEGUR No 0557 de 2018\INFORMES</t>
  </si>
  <si>
    <r>
      <t xml:space="preserve">(Número de informes generados / Número de informes planeados </t>
    </r>
    <r>
      <rPr>
        <b/>
        <sz val="12"/>
        <color theme="1"/>
        <rFont val="Times New Roman"/>
        <family val="1"/>
      </rPr>
      <t xml:space="preserve">(4))*100 </t>
    </r>
  </si>
  <si>
    <t>1) El periodo de ejecución debe cubrir todo el periodo 2019.
2) Conforme a la guía para la administración del riego, el riegos BAJO Y MODERADO no son aceptables en los mapas de riesgos de corrupción.
2) Si bien ruta URL donde el área de transportes tiene una carpeta del seguimiento a las licencias atreves del aplicativo del RUNT, en las evidencias no se aporta documentación  para que la oficina de control interno pueda hacer una observación frente a la mitigación del riesgo.</t>
  </si>
  <si>
    <r>
      <t xml:space="preserve">Seguimiento realizado a los requerimientos = </t>
    </r>
    <r>
      <rPr>
        <b/>
        <sz val="12"/>
        <color theme="1"/>
        <rFont val="Times New Roman"/>
        <family val="1"/>
      </rPr>
      <t>1/1/ = 100%</t>
    </r>
  </si>
  <si>
    <t>Se sigue realizando el back up de la informacion de los funcionarios Manuel Diaz, Daniel Pavas y Fabian Acosta de la informacion concentrada en sus equipos de computo de manera personal y el back up de la carpeta compartida del area de atencion al ciudadano se desarrolla diariamente ya que esta va directamente al servidor que maneja el area de sistemas, esto se evidencia en el correo de fecha (30-08-2019) en donde por parte del area de sistemas se genera dicha informacion.</t>
  </si>
  <si>
    <r>
      <t>Respaldo Base de Datos Átención a la Ciudadanía (1/1) =</t>
    </r>
    <r>
      <rPr>
        <b/>
        <sz val="12"/>
        <color theme="1"/>
        <rFont val="Times New Roman"/>
        <family val="1"/>
      </rPr>
      <t xml:space="preserve"> 1/1/ = 100%</t>
    </r>
  </si>
  <si>
    <t xml:space="preserve">El área de bienestar  para este riesgo no realiza acciones ya que esta ejecutando los controles  por este motivo no suministra ninguna evidencia. 
</t>
  </si>
  <si>
    <t>De acuerdo a las evidencias proporcionadas se observa el seguimiento realizado por el área para controlar el riesgo.
Se da cumplimiento a la acción en su totalidad.</t>
  </si>
  <si>
    <t>De acuerdo a las evidencias proporcionadas se observa seguimiento de control, se sugiere revisar si este control mitiga la materialización del riesgo. 
Se da cumplimiento a la acción en un 100% de acuerdo al indicador y las evidencias suministradas.</t>
  </si>
  <si>
    <t>De acuerdo a la información suministrada por el área  se pudo constatar que el área viene realizando los seguimientos correspondientes a través de los diferentes canales.
Con respecto a la resgunda acción se pudo observar que se vienen realizando los back up de cada uno de los funcionarios del área.</t>
  </si>
  <si>
    <t xml:space="preserve">OBSERVACIONES </t>
  </si>
  <si>
    <t>Documentación del Sistema Integrado de Gestión -SIGID actualizada.
Instrumentos archivísticos actualizados
Asistencias técnicas realizadas bajo acta y listado de asistencia</t>
  </si>
  <si>
    <t>29  de Noviembre de  2019</t>
  </si>
  <si>
    <t xml:space="preserve">Se realiza creación y actualización de los instrumentos SIGID los cuales se encuentran en Revisión por la Oficina Asesora de Planeación
Formato: “hoja de Control”
Documento Interno: “Política de Gestión Documental”
Procedimiento: “Gestión Documental”
Procedimiento Administración de Comunicaciones Oficiales
Manual “Operativo de Gestión Documental””
Manual “Sistema Integrado de Conservación.
Caracterización Proceso de gestión Documental
De igual forma se encuentra en proceso de traslado:
Procedimiento Trámite, control y pago de servicios Públicos y otros PR-004
Formato reporte de Consumos y usuarios bimensuales servicios Públicos A-GDO-FT-010
Formato base de Datos Servicios Públicos A-GDO-FT-024
Formato conglomerado y trazabilidad Base de Datos Servicios Públicos A-GDO-FT-025
Segundo Seguimiento SIGID
Se encuentra la totalidad de información migrada como se especifica a continuación:
Formato “Hoja de control de expedientes A-GDO-FT-007 “, 2 Documento Interno: “Política de Gestión Documental A-GDO-DI-004”, 3. Procedimiento: “Gestión Documenta A-GDO-PR-001”4. Procedimiento “Administración de Comunicaciones Oficiales A-GDO-PR-001”, 5. Manual “Operativo de Gestión Documental A-GDO-MA-001”6. Manual “Sistema Integrado de Conservación A-GDO-MA-002” 7.  “Caracterización de gestión Documenta A-GDO-CP-001”.
Para el tercer seguimiento se actualizan y elaboran 8 documentos que hacen parte integral del SIGID del Proceso de Gestión Documental 1. Procedimiento  de Reconstrucción de Expedientes, 2.  Instructivo de Eliminación Documental, 3. Formato Diagnóstico Integral de Archivos, 4. Actualización de Política de Gestión Documental, 5. Modelo de Requisitos de Documento Electrónico. 6, Tabla de Control de Acceso. 7. Banco Terminológico. 8. Sistema Inegrado de Conservación Documental.
INSTRUMENTOS ARCHIVISTICOS Se elaboró informe instrumentos para actualizar con la metodología para la actualización y/o elaboración
• ACTUALIZACIÓN: 1. Cuadro de Clasificación Documental (CCD) = 50%; 2. Tablas de Retención Documental (TRD) = 50%; 3. Inventario Documental = 67%; 4. Mapa de Procesos = 93%
• IMPLEMENTACIÓN 5. Programa Gestión Documental PGD = 40% 6. Plan Institucional de Archivos PINAR =49%
• POR ELABORAR: 7. Modelo de Requisitos, 8. Banco Terminológico y 9. Tabla de Control para Acceso Programado.
Tercer seguimiento
Se obtiene el resultado esperado en los instrumentos archivísticos actualizados, en aplicación y en elaboración logrando al 100%.
ACTUALIZACIÓN: 1. Cuadro de Clasificación Documental (CCD) = 100%; 2. Tablas de Retención Documental (TRD) = 100%; 3. Inventario Documental = 80%; 4. Mapa de Procesos =  100%
IMPLEMENTACIÓN: 5. Programa Gestión Documental  PGD = 116%  de cumplimiento en la vigencia de 2019, el cual se debe continuar con su ejecución en el 2020 de acuerdo a lo programado en este instrumento 6. Plan Institucional de Archivos PINAR =107% de cumplimiento en la vigencia de 2019, el cual se debe continuar con su ejecución en el 2020 de acuerdo a lo programado en este instrumento 
POR ELABORAR: 7. Modelo de Requisitos de Documentos Electrónicos (MOREQ ) = 100% se 8. Banco Terminológico (BANTER) = 100%    9. Tabla de Control para Acceso =100%
Se realizan Asistencias Técnicas a las Áreas, Dependencia y Unidades de Protección Integral:
En el mes de marzo se realizó dos (2) asistencias técnicas: Área de Salud 29 de marzo de 2019, Unidad de Protección Integral La 32 del 26 de marzo de 2019
En el mes de abril de 2019 se realizaron catorce (14)  asistencias técnicas: Área de educación 03de abril de 2019, Oficina asesora jurídica 08 de abril de 2019, Área de trabajo de contratación 08 de abril de 2019, Área de trabajo de representación judicial y asuntos legales 08 de abril de 2019, Área de adquisiciones 08 de abril de 2019, Oficina de control interno10 de abril de 2019, Área nómina y liquidaciones 10 de abril de 2019, UPI La 32 12 de abril de 2019, Territorio I 16 de abril de 2019, Cae jóvenes del futuro 22 de abril de 2019, Administración distrito joven – convenios 24 de abril de 2019, Subdirección técnica de desarrollo humano 25 de abril de 2019, Área administración documental 26 de abril de 2019 documental, Liberia 26 de abril de 2019.
En el mes de mayo de 2019 se realizaron veinte uno (21)  asistencias técnicas: UPI La 27 03 de mayo de 2019, Luna PARK - ESCNNA – externado 03 de mayo de 2019, Normandía 06 de mayo de 2019, Oasis I y II 08 de mayo de 2019, Economato 09 de mayo de 2019, UPI Bosa 10 de mayo de 2019, UPI Perdomo 10 de mayo de 2019, Arborizadora alta 20 de mayo de 2019, Área de investigación 21 de mayo de 2019, Oficina asesora de planeación 21 de mayo de 2019, Dirección general 21 de mayo de 2019, Área sistemas 23 de mayo de 2019 ,  Área tesorería 23 de mayo de 2019, Área almacén e inventarios 23 de mayo de 2019,  Área de atención al ciudadano 24 de mayo de 2019,  Área de trabajo de comunicaciones 27 de mayo de 2019, Subdirección técnica administrativa y financiera 27  de mayo de 2019, Área de seguridad y salud en el trabajo 27 de mayo de 2019,  El rioja 30 de mayo de 2019, La favorita 31 de mayo de 2019 Área carrera administrativa, bienestar social y capacitación 31 de mayo de 2019.
En el mes de junio de 2019 se realizaron nueve (9) asistencias técnicas: Área de presupuesto 05 de junio de 2019,  La florida 10 de junio de 2019, Administración calle 15  coordinación calle 15 12 de junio de 2019, Territorio II trabajo calle 13 de junio de 2019,  Área transportes, mantenimiento bienes muebles e inmuebles y apoyo logístico 13 de junio de 2019, Área socio legal y justicia restaurativa 17 de junio de 2019, Área contabilidad 17 junio de 2019, Grupo formal de trabajo de control interno disciplinario 18 de junio  de 2019, Santa lucía 19 de junio de 2019.
En el mes de Julio de 2019 se realizaron diez (10) asistencias técnicas: Upi Arcadia 10 de julio de 2019, , Upi Molinos 15 de julio de 2019, Upi casa Belén 17 de julio de 2019, Seguimiento Up Bosa 17 de julio de 2019 Servita 19 de julio de 2019 Infraestructura  22 de julio de 2019, servicios públicos 25 de Julio de 2019, Upi la Calera 26 de julio de 2019 Upi la 32  24 de julio de 2019, Upi Bosa 30 de julio de 2019..
En el mes de agosto de 2019 se realizaron (6) asistencias :02 de agosto de 2019 Sumetodos, 05 de agosto de 2019 UPI Arborizadora, 08 y 09 de agosto de, 2019 UPI Molinos, 23 de agosto de 2019 UPI la VEGA, 23 de agosto de 2019 Upi san Francisco, 30 de agosto de 2019 UPI Bosa
En el mes de septiembre se realizaron cuatro (4) asistencias Técnicas 09 de septiembre de 2019 Espiritualidad y Emprender 27 de septiembre de 2019  UPI Carmen de Apicala, 29 de septiembre de 2019  UPI Edén
</t>
  </si>
  <si>
    <t xml:space="preserve">Número de instrumentos actualizados / Número de instrumentos requeridos
INSTRUMENTOS SIGID 
Total, de Documentos del Sistema Integrado de Gestión actualizados / cinco (6) documentos del Sistema Integrado de Gestión a actualizar
Actualizados  7/7 =100%
Creados 8/8
15/6=250%
INSTRUMENTOS ARCHIVISTIVOS
9/9= 100%
•ACTUALIZACIÓN:
1. Cuadro de Clasificación Documental (CCD) =1/1=  100%
2. Tablas de Retención Documental (TRD) 28/28= 100%
3. Inventario Documental 46/57= 80% 
4. Mapa de Procesos =1/1  100%
IMPLEMENTACIÓN 5. Programa Gestión Documental  PGD = 1/1 =111%
 6. Plan Institucional de Archivos PINAR 1/1=107%
POR ELABORAR: 7. Modelo de Requisitos  = 1/1=100%
8. Banco Terminológico  = 1/1=100%
9. Tabla de Control para Acceso Programado  = 1/1=106%
Total, de asistencias técnicas realizadas / Número de asistencias técnicas programadas por cronograma = 66/55 = 120%
</t>
  </si>
  <si>
    <t xml:space="preserve">Se observa que  el proceso de Gestión Documental está aplicando los controles establecidos.  Se recomienda formular riesgos de corrupción asociados a la pérdida de Información por deterioros biológicos, químicos y ante posibles incendios en los espacios de archivo de la Entidad. </t>
  </si>
  <si>
    <t>Toda la información del área de gestión ambiental se encuentra debidamente publicada en la pagina web. La documentación se ha manejado medainte la plataforma aranda. 
Caso RF-3523-4-264
Caso RF-3522-4-263
Caso RF-3499-4-248
Caso RF-3170-4-191
Caso RF-3034-4-162
Caso RF-3015-4-154
Se ha dado respuesta a la totalidad de oficios y/o solicitudes, de las cuales se han allegado cincuenta y siete (57) a la fecha y han sido respondidas oportunamente</t>
  </si>
  <si>
    <r>
      <t xml:space="preserve">(Documentación  publicada / documentación generada)*100             </t>
    </r>
    <r>
      <rPr>
        <b/>
        <sz val="12"/>
        <color theme="1"/>
        <rFont val="Times New Roman"/>
        <family val="1"/>
      </rPr>
      <t xml:space="preserve"> 6/6=100%</t>
    </r>
    <r>
      <rPr>
        <sz val="12"/>
        <color theme="1"/>
        <rFont val="Times New Roman"/>
        <family val="1"/>
      </rPr>
      <t xml:space="preserve">
(Número de solicitudes atendidas/número de solicitudes recibidas)*100               </t>
    </r>
    <r>
      <rPr>
        <b/>
        <sz val="12"/>
        <color theme="1"/>
        <rFont val="Times New Roman"/>
        <family val="1"/>
      </rPr>
      <t>57/57=100%</t>
    </r>
    <r>
      <rPr>
        <sz val="12"/>
        <color theme="1"/>
        <rFont val="Times New Roman"/>
        <family val="1"/>
      </rPr>
      <t xml:space="preserve">
Casos de materialización del riesgo atendidos / Casos de materialización del riesgo presentados * 100                  </t>
    </r>
    <r>
      <rPr>
        <b/>
        <sz val="12"/>
        <color theme="1"/>
        <rFont val="Times New Roman"/>
        <family val="1"/>
      </rPr>
      <t>0/0=100%</t>
    </r>
  </si>
  <si>
    <t xml:space="preserve"> ), Calle 63 (14/05/2019),  Calle 15 (21/05/2019), Bodega La Favorita (11/06/2019),  Luna Park (12/06/2019), La 27 (17/05/2019),  Perdomo (13/06/2019), Santa Lucia (28/05/2019), Oasis (8/05/2019), Rioja (31/05/2019), Centro de Acopio (11/06/2019), Bosa (29/05/2019), Servita (22/05/2019), Casa Belen (03/05/2019), Normandía (16/05/2019), La Favorita (11/06/2019), Molinos (28/05/2019), Liberia (10/06/2019),  Comedor San Blas (11/06/2019), Comedor La Rioja (31/05/2019), La Vega (03/04/2019), El Eden (06/05/2019), Carmen de Apicala (06/05/2019), San Francisco (03/04/2019), La Florida (27/06/2019), Arcadia (30/05/2019) y Calera (13/06/2019), Calle 61 (21/10/2019), Calle 63 (03/12/2019), Calle 15 (30/10/2019), Luna Park (22/10/2019), Perdomo (23/10/2019), Santa Lucia (14/11/2019), Oasis (19/12/2019), La rioja (11/12/2019), Técnica Laboral (30/10/2019), Centro de Acopio (25/10/2019), Bosa (21/10/2019), Casa Belen (15/11/2019), Conservatorio (02/12/2019), Comedor Usme (28/10/2019), Comedor Bosa (21/10/2019), Comedor la Rioja (11/12/2019), La Vega (13/11/2019), Edén (9/12/2019), San Francisco (29/10/2019), Florida (14/11/2019), Distrito Jóven (19/12/2019), Carmen de Apicala (9/12/2019) Normandía (19/12/2019), La 32 (10/12/2019) La 27 (23/12/2019) Comedor Arborizadora (24/12/2019)
Se realizó la actualización en el formato de NORMATIVIDAD AMBIENTAL A-GAM-PR-002 de acuerdo con la normatividad ambiental vigente a fecha de corte del 18/12/2019</t>
  </si>
  <si>
    <r>
      <t xml:space="preserve">*Numero de documentos con cambios / número de documentos que requieren cambios*100    </t>
    </r>
    <r>
      <rPr>
        <b/>
        <sz val="12"/>
        <color theme="1"/>
        <rFont val="Times New Roman"/>
        <family val="1"/>
      </rPr>
      <t>6/6=100%</t>
    </r>
    <r>
      <rPr>
        <sz val="12"/>
        <color theme="1"/>
        <rFont val="Times New Roman"/>
        <family val="1"/>
      </rPr>
      <t xml:space="preserve">
*Numero de visitas realizadas / Numero de visitas programadas * 100   </t>
    </r>
    <r>
      <rPr>
        <b/>
        <sz val="12"/>
        <color theme="1"/>
        <rFont val="Times New Roman"/>
        <family val="1"/>
      </rPr>
      <t xml:space="preserve"> 52/35= 149%</t>
    </r>
    <r>
      <rPr>
        <sz val="12"/>
        <color theme="1"/>
        <rFont val="Times New Roman"/>
        <family val="1"/>
      </rPr>
      <t xml:space="preserve">
*Casos de materialización del riesgo atendidos / Casos de materialización del riesgo presentados * 100     </t>
    </r>
    <r>
      <rPr>
        <b/>
        <sz val="12"/>
        <color theme="1"/>
        <rFont val="Times New Roman"/>
        <family val="1"/>
      </rPr>
      <t>0/0/100%</t>
    </r>
    <r>
      <rPr>
        <sz val="12"/>
        <color theme="1"/>
        <rFont val="Times New Roman"/>
        <family val="1"/>
      </rPr>
      <t xml:space="preserve">
</t>
    </r>
  </si>
  <si>
    <t xml:space="preserve">Validado y aprobado por 
</t>
  </si>
  <si>
    <t>ALEXA XIMENA LENES ROJAS - Prof. Univ. Esp. -OCI</t>
  </si>
  <si>
    <t xml:space="preserve">1. Recordar que el período de ejecución de las acciones asociadas al control, deberían ir hasta el 31 de diciembre, toda vez que el control es un control cotidiano y se debería grantizar su ejecución por toda la vigencia.
 2. El indicador de efectividad se no se encuentra bien formulado, pues, en caso de no materialización del riesgo, el resulado sería indeterminado.
 3. Es conveniente especificar el cargo del responsable de ejecutar y/o registrar las acciones de control que tenderán a mitigar los riesgos enunciados, no hacer referencia al Nombre del responsable, ya que éste puede ser variable.
4. La evidencia remitida sobre la publicación de los procedimientos e instructivos no es suficiente ya que se limita a archivos de word en donde no figura la vigencia de dichos documentos. Es necesario que el área conserve como evidencia el link y/o captura de pantalla de lo publicado en la página, con fecha de vigencia de los documentos. De los seis documentos mencionados en las acciones implementadas según 2º seguimiento, no se evidenciaron publicados en página tres (3), a la fecha de verificación del segundo seguimiento (Sep 12 de 2019) : Actualización del Plan Intregal de Gestión de residuos peligrosos (del cual se encuentra vigente la versión 01 del 16 de enero de 2018); el Instructivo de tala y poda de árboles; Protocolo para desinfección y lavado de alfombras para el IDIPRON.  
5. No se remitió a la Oficina de Control Interno, evidencia para seguimiento de la acción de control relacionada con las solicitudes o requerimientos de la ciudadnía o grupos de interés respondidas por el área de Gestión Ambiental. 
</t>
  </si>
  <si>
    <t>1. No se observa los factores que determinaron el riesgo redactado como tipo de riesgo de corrupción. Se recomienda reconsiderar el riesgo, ya que en apariencia no contiene los requisitos para que este riesgo sea de corrupción.  (Ver Guía para la administración del Riesgo y el diseño de controles en Entidades Públicas, pág. 23).
 2.Debe incorporarse un indicador de efectividad, donde se plasme el impacto de los controles en la reducción del riesgo, esto es, verificación de  cuántos casos de materialización del riesgo descrito se presentaron en el período. (Ver Guía para la administración del Riesgo y el diseño de controles en Entidades Públicas, págs. 82-86).
 3. Es conveniente indicar el cargo, -no el nombre- del responsable de ejecutar y/o registrar las acciones de control que tenderán a mitigar los riesgos enunciados.
 4. El riesgo inherente se encuentra en zona de riesgo "Bajo". Solicitar verificación de formulación, ya que para el caso de los riesgos de corrupción inherentes nunca deben considerarse en esta zona. Solamente se permite ubicar en  zona de riesgo moderado, alto o extremo. 
 5.La evidencia remitida a la OCI, sobre las visitas realizadas a las UPI, suman 21 a lo largo del período evaluado (septiembre-diciembre), mientras que en el mapa se registran 26 visitas.</t>
  </si>
  <si>
    <r>
      <t>(No. De CXP con error en pago/No. Total de cuentas por pagar en la vigencia)* 100 =</t>
    </r>
    <r>
      <rPr>
        <b/>
        <sz val="14"/>
        <color theme="1"/>
        <rFont val="Times New Roman"/>
        <family val="1"/>
      </rPr>
      <t xml:space="preserve"> </t>
    </r>
    <r>
      <rPr>
        <b/>
        <sz val="14"/>
        <color rgb="FFFF0000"/>
        <rFont val="Times New Roman"/>
        <family val="1"/>
      </rPr>
      <t>0/7678 = 0%</t>
    </r>
  </si>
  <si>
    <r>
      <rPr>
        <b/>
        <sz val="14"/>
        <color theme="1"/>
        <rFont val="Times New Roman"/>
        <family val="1"/>
      </rPr>
      <t xml:space="preserve">PRIMER CUATRIMESTRE
</t>
    </r>
    <r>
      <rPr>
        <sz val="14"/>
        <color theme="1"/>
        <rFont val="Times New Roman"/>
        <family val="1"/>
      </rPr>
      <t xml:space="preserve">
En el mes de abril se envio oficio al Área de Sistemas, requiriendo la verificación de perfiles y usuarios en el aplicativo contable SYSMAN segun radicado No 2019EE1027 del 3 de abril 2019 
De igual manera, se solicito por medio de correo los requerimientos realizados por los funcionarios del área a traves de la aplicación ARANDA
</t>
    </r>
    <r>
      <rPr>
        <b/>
        <sz val="14"/>
        <color theme="1"/>
        <rFont val="Times New Roman"/>
        <family val="1"/>
      </rPr>
      <t>SEGUNDO CUATRIMESTRE</t>
    </r>
    <r>
      <rPr>
        <sz val="14"/>
        <color theme="1"/>
        <rFont val="Times New Roman"/>
        <family val="1"/>
      </rPr>
      <t xml:space="preserve">
El 16 julio de 2019 se solicitó via correo eléctronico al área de sistemas, aclaración sobre las correcciones realizadas en el sistema, despues de entregados los informes financieros, sin que contabilidad autorizará la apertura del mes que ya estaba cerrado. Se recibio respuesta a través del mismo medio.
El 2 Agosto de 2019 se autoriza la apertura del mes de Julio para realizar correcciones de forma, a un funcionario del área de contabilidad, a solicitud del área de sistemas.
Se solicito por medio de correo electrónico al área de sistemas, la relación de los requerimientos realizados por los funcionarioos del área de contabilidad, a través de la aplicación ARANDA. Recibido el 23 de agosto.
</t>
    </r>
    <r>
      <rPr>
        <b/>
        <sz val="14"/>
        <color theme="1"/>
        <rFont val="Times New Roman"/>
        <family val="1"/>
      </rPr>
      <t>TERCER CUATRIMESTRE</t>
    </r>
    <r>
      <rPr>
        <sz val="14"/>
        <color theme="1"/>
        <rFont val="Times New Roman"/>
        <family val="1"/>
      </rPr>
      <t xml:space="preserve">
El 29 de agosto de 2019 se radico el memorando 2019IE7904 a la STAF solicitando estudiar la posibilidad de analizar si los usuarios autorizados para el manejo del aplicativo contable, hacian uso de el o de lo contario cancelar su permiso. A la fecha no se ha recibido respuesta al tema. 
Con el fin de mantener el sistema contable debidamente actualizado, se solicitaron 11 apoyos al área de sistemas a través del correo electronico, ante inconsistencias presentadas en los saldos, auxiliares y balances.
Se solicito mediante correo electrónico al área de sistemas, el listado de los arandas enviados durante el último cuatrimestre.
</t>
    </r>
  </si>
  <si>
    <r>
      <t xml:space="preserve">(No. De alteraciones y/o error solucionadas/ No de alteraciones y/o error identificadas) X 100 </t>
    </r>
    <r>
      <rPr>
        <b/>
        <sz val="14"/>
        <color theme="1"/>
        <rFont val="Times New Roman"/>
        <family val="1"/>
      </rPr>
      <t xml:space="preserve">= </t>
    </r>
    <r>
      <rPr>
        <b/>
        <sz val="14"/>
        <color rgb="FFFF0000"/>
        <rFont val="Times New Roman"/>
        <family val="1"/>
      </rPr>
      <t>13/13=100%</t>
    </r>
  </si>
  <si>
    <t>ALEXA XIMENA LENES ROJAS - Prof. Univ. Esp. OCI</t>
  </si>
  <si>
    <t>Se recomienda, en cuanto a aplicación de la metodología en el diseño y tratamiento del riesgo,  incluir dentro de las acciones (mientras se reformula el mapa, incluyendo indicadores) la medición de los resultados a nivel de eficacia de las acciones; así, si se hizo efectivamente una revisión diaria y ésta quedó registrada, el indicador de eficacia representaría en el cuatrimestre un total de revisiones / total de revisiones programadas en el período, a manera de ejemplo 82/82. Se recomienda verificar con Planeación la herramienta, ya que la combinación de la probabilidad "Rara vez" y el impacto "Mayor", debe ubicar el riesgo de corrupción inherente en una Zona "Alto", nunca "Baja".</t>
  </si>
  <si>
    <t>En este riesgo la fecha de monitoreo y revisión que figura en el mapa está errada pues no corresponde a agosto 31 de 2019, sino al tercer seguimiento con corte a 31 de diciembre de 2019.  Sobre este riesgo se observa que se siguen presentando ".  Se recomienda verificar con Planeación la herramienta, ya que la combinación de la probabilidad de ocurrencia del riesgo "Rara vez" y el impacto "Catastrófico", debe ubicar el riesgo de corrupción inherente en una Zona "Extremo", de acuerdo con la Guía para la Administración del riesgo del DAFP. </t>
  </si>
  <si>
    <t>31 de Diciembre de 2019</t>
  </si>
  <si>
    <t xml:space="preserve">El 30 de agosto de 2019 el Proveedor SYSMAN responde a la solicitud elevada por el aréa de Sistemas y Tesorería en donde especifica los cambios en el Sistema de Informacion financiera,  que muestra lo relacionado con los cesionarios. Se realizaron las respectivas pruebas en el area de contabilidad, se identificaron fallas y se remitio las respectivas observaciones al proveedor Sysman    el 31 de Octubre de 2019 con el número de casa 1000095481. El area de sistemas se encuentra a la espera de que el proveedor envie la actualizacion del modulo con las recpectivas correcciones para entrar a pruebas. 
Es de aclarar que el riesgo durrante lo que va recorrido del año 2019 no se ha materailizado puesto se a colocado mayor atencion en los puntos de control en el momentos del diligenciamientos de las cuentas por pagar por parte del area de tesoreria, sin afectar las operaciones 
</t>
  </si>
  <si>
    <t xml:space="preserve">
1.  Se han realizado dieciséis (16) copias de seguridad del archivo en Excel de las tarjetas solicitadas en reposición por parte de los beneficiarios, se encuentran en la carpeta compartida del area de Tesoreria, al igual que las demás bases donde  se reporta información de los jóvenes.
2. El el ultimo cuatrimestre del año se ralizo la entrega de 192 tarjetas de reposicion a los beneficiaros del programa.</t>
  </si>
  <si>
    <t>1. En este periodo se realizaron los cambios de claves en los diferentes portales bancarios al gual que en el computador utilizado para los pagos financieros, adicional a las cambios programados mesualmente.
2. Se tuvo especial cuidado en cerrar los portales bancarios al terminar los pagos, igualmente se mantuvo apagado el computador de pagos mientras no se utilizo.
3. Solo se utilizo el computador de pagos para consultar los portales bancarios.</t>
  </si>
  <si>
    <t>Los resultados del seguimiento, deben plasmarse con los datos obtenidos durante el período, en la columna de indicadores, como aparece en las hojas de vida de los indicadores, remitidos a la OCI para evaluación del seguimiento, tanto para indicadores de eficacia como para indicadores de Efectividad, como lo inidica la Guía para administración del riesgo del DAFP, en la página 82.
Se observa que las acciones de control se dirigieron exclusivamente a las cesiones de contratos, sin embargo el riesgo se redactó de manera general y no especifica para cesiones. Cabe aclarar que, en el mapa se debe corregir la palabra "sesiones" en la expresión "sesiones de contrato" o la palabra "sesionario", ya que da una idea errada de lo que se quiere expresar, lo cual es "cesiones de contratos" y "cesionario".
En las Hojas de vida de los indicadores, los indicadores identificados como 2 y 4, según variables consideradas, corresponden a indicadores de efectividad y no de eficacia.</t>
  </si>
  <si>
    <t>Los resultados del seguimiento, deben plasmarse con los datos obtenidos durante el período, en la columna de indicadores, como aparece en las hojas de vida de los inidcadores.</t>
  </si>
  <si>
    <t xml:space="preserve">No hay claridad sobre las metas en la ejecución de las acciones de control, con el fin de determinar en cada período de seguimiento el cumplimiento traducido en los indicadores de eficacia que se deben registrar en el formato del Mapa de riesgos. 
Los resultados del seguimiento, deben plasmarse con los datos obtenidos durante el período, en la columna de indicadores, como aparece en las hojas de vida de los indicadores. </t>
  </si>
  <si>
    <t>En el periodo contemplado entre el 01 de septiembre y el 18 de diciembre del 2019, se realizó la creación de 856 terceros, a los cuales se les verifico que la documentación remitida cumpliera con lo estipulado en el procedimiento de creación y modificación de terceros, antes de proceder con la creación de terceros tanto en Sysman como en Predis y no se presentaron creaciones de terceros o cuentas bancarias erroneas.
Al momento de realizar el pago por parte del área de tesorería, se presento rechazo enseis (6) terceros debido a que su cuenta bancaria correspondía al banco Citibank y este cambio a Scotiabank Colpatria, se realizo el cambio de banco en el sistema y se solicito a la Secretaria de Hacienda Distrital.</t>
  </si>
  <si>
    <t>Responsable Área de Presupuesto</t>
  </si>
  <si>
    <t>Numero de terceros creados erroneamente / Numero de terceros creados.
0/856= 0,00%</t>
  </si>
  <si>
    <t>Se realizó el segundo seguimiento  de los riesgos formulados para la vigencia 2019</t>
  </si>
  <si>
    <t>Alexa Ximena Lenes Rojas - Prof. Univ. Esp. -OCI</t>
  </si>
  <si>
    <t xml:space="preserve">Se mantienen las recomendaciones del primer seguimiento, en cuanto a aplicación de la metodología en el diseño y tratamiento del riesgo, para una próxima formulación, sobre la conveniencia de verificar si el riesgo citado es el único riesgo de corrupción identificado, teniendo en cuenta los contextos externo, interno y de proceso, con el fin de realizar una buena gestión del riesgo en el área de presupuesto. (ver guía para la administración del riesgo y el diseño de controles en entidades públicas, pág 19). 
Adicionalmente, se observa en que la hoja "HDV_001" el indicador de eficacia no registra los valores de acuerdo con su formulación (Resultado/Meta). Se sugiere, luego de tener el resultado correcto,  incluir el resultado este indicador - de eficacia- en en el mapa (formato E-PLA-FT-020), ya que actualmente sólo se registró en dicho mapa el inidicador de efectividad 
 El indicador que se menciona en la columna "Indicador" del formato  E-PLA-FT-020, es un indicador de efectividad, pues revela lo que se asume como impacto de la acción de conrtol sobre la mitigación del riesgo. 
En asunto de diligenciamiento del formato, se recomienda incluir la fecha del tercer seguimiento, quién lo realiza y en qué fecha, en los campos correspondientes a "Control de Cambios". 
Por otra parte se sugiere que con la colaboración de la Oficna Asesora de Planeación, se corrija la zona de riesgo inherente, ya que la combinación de la probabilidad "Rara vez" y el impacto "Mayor", debe ubicar el riesgo de corrupción inherente en una Zona "Alto", nunca "Baja". </t>
  </si>
  <si>
    <t xml:space="preserve"> - La entrega de información errada y  fuera de los tiempos establecidos o en los que se solicitó por el área.
- Que la certificación de supervisión e interventoría no venga desagregado los recursos a afectar (Distrito - Propios).
- Recepción de documentos en el área de contabilidad con información incompleta o con vacios,inexacta o duplicada </t>
  </si>
  <si>
    <t xml:space="preserve"> - Devolución de documentos generando demora en los procesos  del área.
 - Ingreso de información errónea al sistema
 -  Estados financieros imprecisos los cuales no revelan la verdadera situación del Instituto
 - Afectación presupuestal en forma errada de la ejecución de cada uno de los contratos.
 - En el caso de proveedores afecta la liquidación del comprobante en el caso que el proveedor expida una factura, en la cual se relacione bienes y/o servicios de diferentes proyectos y fuente de recursos</t>
  </si>
  <si>
    <t>1. Revisión de los soportes y documentos que se recepcionan en el área de contabilidad, de acuerdo al procedimiento de cuentas por pagar, código: A-GFI-PR-009.
2. Socialización del diligenciamiento de los documentos para pago mediante correo. 
3. Verificación de registros en el sistema
4.Se ejecutan los procesos de cuadre de saldos en el aplicativo contable, según procedimiento de declaraciones tributarias Código: A-GFI-PR-008.
5.Se verifica que los saldos del balance coincidan con los auxiliares, según procedimiento de declaraciones tributarias Código: A-GFI-PR-008.
6.Se hace revisión de los comprobantes por pagar verificando  Nit, Impuestos y cuenta por pagar:
 - Filtros en la revisión de documentos (Contratistas - Proveedores). 
 - Verificación de las afectaciones presupuestales que lleven a cabo en el mes.
 7. Revisión y verificación de los estados  financieros  antes de presentar a los entes de control.</t>
  </si>
  <si>
    <t xml:space="preserve"> - Matriz de consulta en línea que contenga información sobre descuentos por otros conceptos como embargos y o duplicidad de pago, para las personas que están en el área de Contabilidad.</t>
  </si>
  <si>
    <r>
      <rPr>
        <b/>
        <sz val="14"/>
        <color theme="1"/>
        <rFont val="Times New Roman"/>
        <family val="1"/>
      </rPr>
      <t>PRIMER CUATRIMESTRE</t>
    </r>
    <r>
      <rPr>
        <sz val="14"/>
        <color theme="1"/>
        <rFont val="Times New Roman"/>
        <family val="1"/>
      </rPr>
      <t xml:space="preserve">
Con lo relacionado a embargos se maneja una matriz en el Drive, donde se refleja la CXP y el monto descontado por mes, el cual es consultado por las personas que hacen la revisión de cuentas de Contratistas.
Se asigna un funcionario del área para revisar a diario la parte presupuestal de las CXP en el aplicativo contable. 
De igual manera, se realiza la revisión del consecutivo a diario de las CXP entregadas al área de Tesorería, según el formato: RELACIÓN DE COMPROBANTES DE CUENTAS POR PAGAR Cod: A-GFI-FT-020
</t>
    </r>
    <r>
      <rPr>
        <b/>
        <sz val="14"/>
        <color theme="1"/>
        <rFont val="Times New Roman"/>
        <family val="1"/>
      </rPr>
      <t xml:space="preserve">
SEGUNDO CUATRIMESTRE
</t>
    </r>
    <r>
      <rPr>
        <sz val="14"/>
        <color theme="1"/>
        <rFont val="Times New Roman"/>
        <family val="1"/>
      </rPr>
      <t xml:space="preserve">Se actualizó la matriz de los embargos aplicados a las cuentas por pagar.
De igual manera, se continua con la revisión de la parte presupuestal y el consecutivo de las cuentas por pagar entregadas a tesorería.
</t>
    </r>
    <r>
      <rPr>
        <b/>
        <sz val="14"/>
        <color theme="1"/>
        <rFont val="Times New Roman"/>
        <family val="1"/>
      </rPr>
      <t>TERCER CUATRIMESTRE</t>
    </r>
    <r>
      <rPr>
        <sz val="14"/>
        <color theme="1"/>
        <rFont val="Times New Roman"/>
        <family val="1"/>
      </rPr>
      <t xml:space="preserve">
Se continua actualizando la base de Embargos en el Drive y la persona encargada de realizar las entregas de cuentas por pagar en el área de Tesorería verifica el consecutivo del día.
</t>
    </r>
  </si>
  <si>
    <t xml:space="preserve"> - Manipulación de la información registrada en la aplicación contable, por parte de terceros diferentes al área.
 - Herramienta de seguridad desactualizada
 - Sistema de información
(SYSMAN) susceptibles de
manipulación o adulteración</t>
  </si>
  <si>
    <t>1. Identificar el origen del problema
2. Identificar la posible solución como: Correr proceso, Anular documento, reversar, modificar las afectaciones
3. Informar al líder del proceso.</t>
  </si>
  <si>
    <t xml:space="preserve">
1. Solicitar al área de sistemas  el control de los permisos usuarios que no pertenecen al área de contabilidad.
2. Que el aplicativo contable evidencie el usuario que realiza cambios.
3. Que en el momento que otros usuarios (fuera del área de contabilidad), realicen impresión de auxiliares o informes contables se evidencie quien lo realiza</t>
  </si>
  <si>
    <t>Correo electrónico, memorando y solicitudes por medio de ARANDA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</si>
</sst>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4" x14ac:knownFonts="1">
    <font>
      <sz val="11"/>
      <color theme="1"/>
      <name val="Calibri"/>
      <family val="2"/>
      <scheme val="minor"/>
    </font>
    <font>
      <sz val="11"/>
      <color theme="0"/>
      <name val="Calibri"/>
      <family val="2"/>
      <scheme val="minor"/>
    </font>
    <font>
      <b/>
      <sz val="11"/>
      <color theme="1"/>
      <name val="Calibri"/>
      <family val="2"/>
      <scheme val="minor"/>
    </font>
    <font>
      <sz val="14"/>
      <color theme="1"/>
      <name val="Calibri"/>
      <family val="2"/>
      <scheme val="minor"/>
    </font>
    <font>
      <b/>
      <sz val="9"/>
      <color theme="1"/>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sz val="10"/>
      <name val="Calibri"/>
      <family val="2"/>
      <scheme val="minor"/>
    </font>
    <font>
      <b/>
      <sz val="10"/>
      <color theme="0"/>
      <name val="Calibri"/>
      <family val="2"/>
      <scheme val="minor"/>
    </font>
    <font>
      <b/>
      <sz val="10"/>
      <name val="Times New Roman"/>
      <family val="1"/>
    </font>
    <font>
      <b/>
      <sz val="10"/>
      <name val="Calibri"/>
      <family val="2"/>
      <scheme val="minor"/>
    </font>
    <font>
      <b/>
      <sz val="11"/>
      <name val="Calibri"/>
      <family val="2"/>
      <scheme val="minor"/>
    </font>
    <font>
      <b/>
      <sz val="14"/>
      <name val="Calibri"/>
      <family val="2"/>
      <scheme val="minor"/>
    </font>
    <font>
      <sz val="11"/>
      <name val="Calibri"/>
      <family val="2"/>
      <scheme val="minor"/>
    </font>
    <font>
      <b/>
      <sz val="9"/>
      <color theme="0"/>
      <name val="Calibri"/>
      <family val="2"/>
      <scheme val="minor"/>
    </font>
    <font>
      <b/>
      <sz val="16"/>
      <name val="Calibri"/>
      <family val="2"/>
      <scheme val="minor"/>
    </font>
    <font>
      <b/>
      <sz val="11"/>
      <name val="Times New Roman"/>
      <family val="1"/>
    </font>
    <font>
      <sz val="10"/>
      <color theme="1"/>
      <name val="Times New Roman"/>
      <family val="1"/>
    </font>
    <font>
      <sz val="10"/>
      <color theme="0"/>
      <name val="Times New Roman"/>
      <family val="1"/>
    </font>
    <font>
      <b/>
      <sz val="12"/>
      <color theme="1"/>
      <name val="Times New Roman"/>
      <family val="1"/>
    </font>
    <font>
      <b/>
      <sz val="11"/>
      <color theme="1"/>
      <name val="Times New Roman"/>
      <family val="1"/>
    </font>
    <font>
      <sz val="11"/>
      <color theme="1"/>
      <name val="Times New Roman"/>
      <family val="1"/>
    </font>
    <font>
      <sz val="11"/>
      <name val="Times New Roman"/>
      <family val="1"/>
    </font>
    <font>
      <sz val="12"/>
      <color theme="1"/>
      <name val="Times New Roman"/>
      <family val="1"/>
    </font>
    <font>
      <b/>
      <sz val="9"/>
      <name val="Times New Roman"/>
      <family val="1"/>
    </font>
    <font>
      <b/>
      <sz val="12"/>
      <name val="Times New Roman"/>
      <family val="1"/>
    </font>
    <font>
      <sz val="12"/>
      <name val="Times New Roman"/>
      <family val="1"/>
    </font>
    <font>
      <sz val="10"/>
      <name val="Times New Roman"/>
      <family val="1"/>
    </font>
    <font>
      <b/>
      <sz val="14"/>
      <name val="Times New Roman"/>
      <family val="1"/>
    </font>
    <font>
      <sz val="11"/>
      <color theme="0"/>
      <name val="Times New Roman"/>
      <family val="1"/>
    </font>
    <font>
      <i/>
      <sz val="11"/>
      <color theme="1"/>
      <name val="Times New Roman"/>
      <family val="1"/>
    </font>
    <font>
      <b/>
      <sz val="12"/>
      <color rgb="FFFF0000"/>
      <name val="Times New Roman"/>
      <family val="1"/>
    </font>
    <font>
      <b/>
      <sz val="16"/>
      <name val="Times New Roman"/>
      <family val="1"/>
    </font>
    <font>
      <b/>
      <sz val="11"/>
      <color theme="0"/>
      <name val="Times New Roman"/>
      <family val="1"/>
    </font>
    <font>
      <b/>
      <sz val="9"/>
      <color theme="0"/>
      <name val="Times New Roman"/>
      <family val="1"/>
    </font>
    <font>
      <b/>
      <sz val="10"/>
      <color theme="0"/>
      <name val="Times New Roman"/>
      <family val="1"/>
    </font>
    <font>
      <b/>
      <sz val="9"/>
      <color theme="1"/>
      <name val="Times New Roman"/>
      <family val="1"/>
    </font>
    <font>
      <b/>
      <sz val="14"/>
      <color theme="1"/>
      <name val="Times New Roman"/>
      <family val="1"/>
    </font>
    <font>
      <i/>
      <sz val="14"/>
      <color theme="1"/>
      <name val="Times New Roman"/>
      <family val="1"/>
    </font>
    <font>
      <sz val="14"/>
      <color theme="1"/>
      <name val="Times New Roman"/>
      <family val="1"/>
    </font>
    <font>
      <sz val="14"/>
      <name val="Times New Roman"/>
      <family val="1"/>
    </font>
    <font>
      <b/>
      <sz val="14"/>
      <color rgb="FFFF0000"/>
      <name val="Times New Roman"/>
      <family val="1"/>
    </font>
    <font>
      <sz val="9"/>
      <color theme="1"/>
      <name val="Times New Roman"/>
      <family val="1"/>
    </font>
    <font>
      <u/>
      <sz val="11"/>
      <color theme="10"/>
      <name val="Calibri"/>
      <family val="2"/>
      <scheme val="minor"/>
    </font>
    <font>
      <u/>
      <sz val="14"/>
      <color theme="10"/>
      <name val="Times New Roman"/>
      <family val="1"/>
    </font>
    <font>
      <sz val="12"/>
      <color theme="1"/>
      <name val="Calibri"/>
      <family val="2"/>
      <scheme val="minor"/>
    </font>
    <font>
      <u/>
      <sz val="11"/>
      <color theme="10"/>
      <name val="Times New Roman"/>
      <family val="1"/>
    </font>
    <font>
      <sz val="11"/>
      <color rgb="FFFF0000"/>
      <name val="Calibri"/>
      <family val="2"/>
      <scheme val="minor"/>
    </font>
    <font>
      <b/>
      <sz val="9"/>
      <color indexed="81"/>
      <name val="Tahoma"/>
      <family val="2"/>
    </font>
    <font>
      <sz val="9"/>
      <color indexed="81"/>
      <name val="Tahoma"/>
      <family val="2"/>
    </font>
    <font>
      <sz val="10"/>
      <color theme="1"/>
      <name val="Calibri"/>
      <family val="2"/>
      <scheme val="minor"/>
    </font>
    <font>
      <sz val="11"/>
      <name val="Times"/>
      <family val="1"/>
    </font>
    <font>
      <sz val="11"/>
      <color theme="1"/>
      <name val="Calibri"/>
      <family val="2"/>
      <scheme val="minor"/>
    </font>
    <font>
      <sz val="12"/>
      <color rgb="FF000000"/>
      <name val="Times New Roman"/>
      <family val="1"/>
    </font>
    <font>
      <sz val="9"/>
      <color theme="1"/>
      <name val="Calibri"/>
      <family val="2"/>
      <scheme val="minor"/>
    </font>
    <font>
      <sz val="10"/>
      <color theme="0"/>
      <name val="Calibri"/>
      <family val="2"/>
      <scheme val="minor"/>
    </font>
    <font>
      <i/>
      <sz val="12"/>
      <color theme="1"/>
      <name val="Calibri"/>
      <family val="2"/>
      <scheme val="minor"/>
    </font>
    <font>
      <sz val="12"/>
      <color theme="0"/>
      <name val="Times New Roman"/>
      <family val="1"/>
    </font>
    <font>
      <i/>
      <sz val="12"/>
      <color theme="1"/>
      <name val="Times New Roman"/>
      <family val="1"/>
    </font>
    <font>
      <b/>
      <u/>
      <sz val="12"/>
      <color theme="1"/>
      <name val="Times New Roman"/>
      <family val="1"/>
    </font>
    <font>
      <b/>
      <sz val="10"/>
      <color theme="1"/>
      <name val="Times New Roman"/>
      <family val="1"/>
    </font>
    <font>
      <i/>
      <sz val="10"/>
      <color theme="1"/>
      <name val="Times New Roman"/>
      <family val="1"/>
    </font>
    <font>
      <b/>
      <sz val="8"/>
      <name val="Times New Roman"/>
      <family val="1"/>
    </font>
    <font>
      <sz val="12"/>
      <name val="Calibri"/>
      <family val="2"/>
      <scheme val="minor"/>
    </font>
    <font>
      <sz val="16"/>
      <name val="Calibri"/>
      <family val="2"/>
      <scheme val="minor"/>
    </font>
    <font>
      <sz val="16"/>
      <color theme="1"/>
      <name val="Calibri"/>
      <family val="2"/>
      <scheme val="minor"/>
    </font>
    <font>
      <sz val="14"/>
      <name val="Calibri"/>
      <family val="2"/>
      <scheme val="minor"/>
    </font>
    <font>
      <sz val="16"/>
      <color theme="1"/>
      <name val="Times New Roman"/>
      <family val="1"/>
    </font>
    <font>
      <b/>
      <sz val="16"/>
      <color theme="1"/>
      <name val="Calibri"/>
      <family val="2"/>
      <scheme val="minor"/>
    </font>
    <font>
      <b/>
      <sz val="16"/>
      <color theme="1"/>
      <name val="Times New Roman"/>
      <family val="1"/>
    </font>
    <font>
      <b/>
      <sz val="18"/>
      <name val="Calibri"/>
      <family val="2"/>
      <scheme val="minor"/>
    </font>
    <font>
      <sz val="18"/>
      <name val="Calibri"/>
      <family val="2"/>
      <scheme val="minor"/>
    </font>
    <font>
      <b/>
      <sz val="18"/>
      <color theme="1"/>
      <name val="Times New Roman"/>
      <family val="1"/>
    </font>
    <font>
      <sz val="18"/>
      <color theme="1"/>
      <name val="Times New Roman"/>
      <family val="1"/>
    </font>
    <font>
      <sz val="18"/>
      <color theme="1"/>
      <name val="Calibri"/>
      <family val="2"/>
      <scheme val="minor"/>
    </font>
    <font>
      <b/>
      <u/>
      <sz val="14"/>
      <color theme="1"/>
      <name val="Times New Roman"/>
      <family val="1"/>
    </font>
    <font>
      <u/>
      <sz val="14"/>
      <color rgb="FFFF0000"/>
      <name val="Times New Roman"/>
      <family val="1"/>
    </font>
    <font>
      <b/>
      <u/>
      <sz val="16"/>
      <color theme="1"/>
      <name val="Calibri"/>
      <family val="2"/>
      <scheme val="minor"/>
    </font>
    <font>
      <b/>
      <sz val="18"/>
      <name val="Times New Roman"/>
      <family val="1"/>
    </font>
    <font>
      <u/>
      <sz val="18"/>
      <color theme="10"/>
      <name val="Calibri"/>
      <family val="2"/>
      <scheme val="minor"/>
    </font>
    <font>
      <b/>
      <sz val="11"/>
      <color rgb="FFFF0000"/>
      <name val="Times New Roman"/>
      <family val="1"/>
    </font>
    <font>
      <b/>
      <sz val="18"/>
      <color indexed="81"/>
      <name val="Tahoma"/>
      <family val="2"/>
    </font>
    <font>
      <b/>
      <sz val="11"/>
      <color indexed="81"/>
      <name val="Tahoma"/>
      <family val="2"/>
    </font>
  </fonts>
  <fills count="7">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thin">
        <color indexed="64"/>
      </right>
      <top/>
      <bottom style="medium">
        <color indexed="64"/>
      </bottom>
      <diagonal/>
    </border>
    <border>
      <left style="thin">
        <color indexed="64"/>
      </left>
      <right style="hair">
        <color indexed="64"/>
      </right>
      <top/>
      <bottom style="hair">
        <color indexed="64"/>
      </bottom>
      <diagonal/>
    </border>
    <border>
      <left style="hair">
        <color indexed="64"/>
      </left>
      <right/>
      <top/>
      <bottom style="thin">
        <color indexed="64"/>
      </bottom>
      <diagonal/>
    </border>
    <border>
      <left style="medium">
        <color indexed="64"/>
      </left>
      <right style="thin">
        <color indexed="64"/>
      </right>
      <top style="medium">
        <color indexed="64"/>
      </top>
      <bottom/>
      <diagonal/>
    </border>
    <border>
      <left style="hair">
        <color auto="1"/>
      </left>
      <right/>
      <top style="thin">
        <color auto="1"/>
      </top>
      <bottom style="thin">
        <color auto="1"/>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auto="1"/>
      </left>
      <right style="hair">
        <color auto="1"/>
      </right>
      <top style="hair">
        <color auto="1"/>
      </top>
      <bottom style="thin">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3">
    <xf numFmtId="0" fontId="0" fillId="0" borderId="0"/>
    <xf numFmtId="0" fontId="44" fillId="0" borderId="0" applyNumberFormat="0" applyFill="0" applyBorder="0" applyAlignment="0" applyProtection="0"/>
    <xf numFmtId="9" fontId="53" fillId="0" borderId="0" applyFont="0" applyFill="0" applyBorder="0" applyAlignment="0" applyProtection="0"/>
  </cellStyleXfs>
  <cellXfs count="1743">
    <xf numFmtId="0" fontId="0" fillId="0" borderId="0" xfId="0"/>
    <xf numFmtId="0" fontId="2" fillId="0" borderId="16" xfId="0" applyFont="1" applyBorder="1" applyAlignment="1" applyProtection="1">
      <alignment horizontal="center" vertical="center" wrapText="1"/>
      <protection locked="0"/>
    </xf>
    <xf numFmtId="0" fontId="5" fillId="2" borderId="10"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0" fillId="0" borderId="14" xfId="0" applyFont="1" applyBorder="1" applyAlignment="1" applyProtection="1">
      <alignment horizontal="justify" vertical="center" wrapText="1"/>
    </xf>
    <xf numFmtId="0" fontId="0" fillId="0" borderId="15" xfId="0" applyFont="1" applyBorder="1" applyAlignment="1" applyProtection="1">
      <alignment horizontal="justify" vertical="center" wrapText="1"/>
    </xf>
    <xf numFmtId="0" fontId="0" fillId="0" borderId="18" xfId="0" applyFont="1" applyBorder="1" applyAlignment="1" applyProtection="1">
      <alignment horizontal="justify" vertical="center" wrapText="1"/>
    </xf>
    <xf numFmtId="0" fontId="5" fillId="2" borderId="21" xfId="0" applyFont="1" applyFill="1" applyBorder="1" applyAlignment="1" applyProtection="1">
      <alignment horizontal="center" vertical="center" wrapText="1"/>
    </xf>
    <xf numFmtId="0" fontId="4" fillId="4" borderId="25" xfId="0" applyFont="1" applyFill="1" applyBorder="1" applyAlignment="1" applyProtection="1">
      <alignment horizontal="center" vertical="center" wrapText="1"/>
    </xf>
    <xf numFmtId="0" fontId="12" fillId="0" borderId="16" xfId="0" applyFont="1" applyFill="1" applyBorder="1" applyAlignment="1" applyProtection="1">
      <alignment horizontal="center" vertical="center" wrapText="1"/>
      <protection locked="0"/>
    </xf>
    <xf numFmtId="1" fontId="0" fillId="0" borderId="0" xfId="0" applyNumberFormat="1" applyBorder="1" applyAlignment="1" applyProtection="1">
      <alignment horizontal="center" vertical="center" wrapText="1"/>
    </xf>
    <xf numFmtId="0" fontId="22" fillId="0" borderId="62" xfId="0" applyFont="1" applyBorder="1" applyAlignment="1" applyProtection="1">
      <alignment horizontal="justify" vertical="center" wrapText="1"/>
    </xf>
    <xf numFmtId="0" fontId="21" fillId="0" borderId="63" xfId="0" applyFont="1" applyBorder="1" applyAlignment="1" applyProtection="1">
      <alignment horizontal="center" vertical="center" wrapText="1"/>
      <protection locked="0"/>
    </xf>
    <xf numFmtId="0" fontId="22" fillId="0" borderId="15" xfId="0" applyFont="1" applyBorder="1" applyAlignment="1" applyProtection="1">
      <alignment horizontal="justify" vertical="center" wrapText="1"/>
    </xf>
    <xf numFmtId="0" fontId="21" fillId="0" borderId="16" xfId="0" applyFont="1" applyBorder="1" applyAlignment="1" applyProtection="1">
      <alignment horizontal="center" vertical="center" wrapText="1"/>
      <protection locked="0"/>
    </xf>
    <xf numFmtId="0" fontId="17" fillId="0" borderId="16" xfId="0" applyFont="1" applyFill="1" applyBorder="1" applyAlignment="1" applyProtection="1">
      <alignment horizontal="center" vertical="center" wrapText="1"/>
      <protection locked="0"/>
    </xf>
    <xf numFmtId="0" fontId="22" fillId="0" borderId="18" xfId="0" applyFont="1" applyBorder="1" applyAlignment="1" applyProtection="1">
      <alignment horizontal="justify" vertical="center" wrapText="1"/>
    </xf>
    <xf numFmtId="0" fontId="21" fillId="0" borderId="19" xfId="0" applyFont="1" applyBorder="1" applyAlignment="1" applyProtection="1">
      <alignment horizontal="center" vertical="center" wrapText="1"/>
      <protection locked="0"/>
    </xf>
    <xf numFmtId="0" fontId="22" fillId="0" borderId="14" xfId="0" applyFont="1" applyBorder="1" applyAlignment="1" applyProtection="1">
      <alignment horizontal="justify" vertical="center" wrapText="1"/>
    </xf>
    <xf numFmtId="0" fontId="22" fillId="0" borderId="59" xfId="0" applyFont="1" applyBorder="1" applyAlignment="1" applyProtection="1">
      <alignment horizontal="justify" vertical="center" wrapText="1"/>
    </xf>
    <xf numFmtId="0" fontId="21" fillId="0" borderId="60" xfId="0" applyFont="1" applyBorder="1" applyAlignment="1" applyProtection="1">
      <alignment horizontal="center" vertical="center" wrapText="1"/>
      <protection locked="0"/>
    </xf>
    <xf numFmtId="1" fontId="22" fillId="0" borderId="46" xfId="0" applyNumberFormat="1" applyFont="1" applyBorder="1" applyAlignment="1" applyProtection="1">
      <alignment horizontal="center" vertical="center" wrapText="1"/>
    </xf>
    <xf numFmtId="0" fontId="18" fillId="3" borderId="0" xfId="0" applyFont="1" applyFill="1" applyAlignment="1" applyProtection="1">
      <alignment vertical="center" wrapText="1"/>
    </xf>
    <xf numFmtId="0" fontId="19" fillId="2" borderId="1" xfId="0" applyFont="1" applyFill="1" applyBorder="1" applyAlignment="1" applyProtection="1">
      <alignment horizontal="center" vertical="center" wrapText="1"/>
    </xf>
    <xf numFmtId="0" fontId="19" fillId="2" borderId="3" xfId="0" applyFont="1" applyFill="1" applyBorder="1" applyAlignment="1" applyProtection="1">
      <alignment horizontal="center" vertical="center" wrapText="1"/>
    </xf>
    <xf numFmtId="0" fontId="18" fillId="0" borderId="0" xfId="0" applyFont="1" applyBorder="1" applyAlignment="1" applyProtection="1">
      <alignment vertical="center" wrapText="1"/>
    </xf>
    <xf numFmtId="0" fontId="18" fillId="0" borderId="0" xfId="0" applyFont="1" applyAlignment="1" applyProtection="1">
      <alignment vertical="center" wrapText="1"/>
    </xf>
    <xf numFmtId="0" fontId="22" fillId="3" borderId="13" xfId="0" applyFont="1" applyFill="1" applyBorder="1" applyAlignment="1" applyProtection="1">
      <alignment vertical="center" wrapText="1"/>
    </xf>
    <xf numFmtId="0" fontId="21" fillId="3" borderId="13" xfId="0" applyFont="1" applyFill="1" applyBorder="1" applyAlignment="1" applyProtection="1">
      <alignment vertical="center" wrapText="1"/>
    </xf>
    <xf numFmtId="0" fontId="23" fillId="3" borderId="13" xfId="0" applyFont="1" applyFill="1" applyBorder="1" applyAlignment="1" applyProtection="1">
      <alignment horizontal="center" vertical="center" wrapText="1"/>
    </xf>
    <xf numFmtId="0" fontId="22" fillId="3" borderId="13" xfId="0" applyFont="1" applyFill="1" applyBorder="1" applyAlignment="1" applyProtection="1">
      <alignment horizontal="center" vertical="center" wrapText="1"/>
    </xf>
    <xf numFmtId="0" fontId="22" fillId="0" borderId="0" xfId="0" applyFont="1" applyAlignment="1" applyProtection="1">
      <alignment vertical="center" wrapText="1"/>
    </xf>
    <xf numFmtId="0" fontId="21" fillId="0" borderId="0" xfId="0" applyFont="1" applyAlignment="1" applyProtection="1">
      <alignment horizontal="right" vertical="center" wrapText="1"/>
    </xf>
    <xf numFmtId="0" fontId="21" fillId="0" borderId="0" xfId="0" applyFont="1" applyAlignment="1" applyProtection="1">
      <alignment vertical="center" wrapText="1"/>
    </xf>
    <xf numFmtId="0" fontId="21" fillId="0" borderId="10" xfId="0" applyFont="1" applyBorder="1" applyAlignment="1" applyProtection="1">
      <alignment vertical="center" wrapText="1"/>
    </xf>
    <xf numFmtId="0" fontId="17" fillId="4" borderId="24" xfId="0" applyFont="1" applyFill="1" applyBorder="1" applyAlignment="1" applyProtection="1">
      <alignment horizontal="center" vertical="center" wrapText="1"/>
    </xf>
    <xf numFmtId="0" fontId="17" fillId="4" borderId="0" xfId="0" applyFont="1" applyFill="1" applyBorder="1" applyAlignment="1" applyProtection="1">
      <alignment vertical="center" wrapText="1"/>
    </xf>
    <xf numFmtId="0" fontId="34" fillId="2" borderId="0" xfId="0" applyFont="1" applyFill="1" applyBorder="1" applyAlignment="1" applyProtection="1">
      <alignment vertical="center" wrapText="1"/>
    </xf>
    <xf numFmtId="0" fontId="34" fillId="2" borderId="12" xfId="0" applyFont="1" applyFill="1" applyBorder="1" applyAlignment="1" applyProtection="1">
      <alignment horizontal="center" vertical="center" wrapText="1"/>
    </xf>
    <xf numFmtId="0" fontId="21" fillId="0" borderId="13" xfId="0" applyFont="1" applyBorder="1" applyAlignment="1" applyProtection="1">
      <alignment vertical="center" wrapText="1"/>
    </xf>
    <xf numFmtId="0" fontId="35" fillId="2" borderId="13" xfId="0" applyFont="1" applyFill="1" applyBorder="1" applyAlignment="1" applyProtection="1">
      <alignment horizontal="center" vertical="center" wrapText="1"/>
    </xf>
    <xf numFmtId="0" fontId="36" fillId="2" borderId="13" xfId="0" applyFont="1" applyFill="1" applyBorder="1" applyAlignment="1" applyProtection="1">
      <alignment horizontal="center" vertical="center" wrapText="1"/>
    </xf>
    <xf numFmtId="0" fontId="34" fillId="2" borderId="13" xfId="0" applyFont="1" applyFill="1" applyBorder="1" applyAlignment="1" applyProtection="1">
      <alignment vertical="center" wrapText="1"/>
    </xf>
    <xf numFmtId="0" fontId="34" fillId="2" borderId="30" xfId="0" applyFont="1" applyFill="1" applyBorder="1" applyAlignment="1" applyProtection="1">
      <alignment horizontal="center" vertical="center" wrapText="1"/>
    </xf>
    <xf numFmtId="0" fontId="37" fillId="4" borderId="25" xfId="0" applyFont="1" applyFill="1" applyBorder="1" applyAlignment="1" applyProtection="1">
      <alignment horizontal="center" vertical="center" wrapText="1"/>
    </xf>
    <xf numFmtId="0" fontId="37" fillId="4" borderId="13" xfId="0" applyFont="1" applyFill="1" applyBorder="1" applyAlignment="1" applyProtection="1">
      <alignment horizontal="center" vertical="center" wrapText="1"/>
    </xf>
    <xf numFmtId="0" fontId="20" fillId="4" borderId="58" xfId="0" applyFont="1" applyFill="1" applyBorder="1" applyAlignment="1" applyProtection="1">
      <alignment horizontal="center" vertical="center" wrapText="1"/>
    </xf>
    <xf numFmtId="0" fontId="17" fillId="4" borderId="44" xfId="0" applyFont="1" applyFill="1" applyBorder="1" applyAlignment="1" applyProtection="1">
      <alignment horizontal="center" vertical="center" wrapText="1"/>
    </xf>
    <xf numFmtId="0" fontId="10" fillId="4" borderId="44" xfId="0" applyFont="1" applyFill="1" applyBorder="1" applyAlignment="1" applyProtection="1">
      <alignment horizontal="center" vertical="center" wrapText="1"/>
    </xf>
    <xf numFmtId="0" fontId="22" fillId="0" borderId="54" xfId="0" applyFont="1" applyBorder="1" applyAlignment="1" applyProtection="1">
      <alignment horizontal="justify" vertical="center" wrapText="1"/>
    </xf>
    <xf numFmtId="0" fontId="21" fillId="0" borderId="55" xfId="0" applyFont="1" applyBorder="1" applyAlignment="1" applyProtection="1">
      <alignment horizontal="center" vertical="center" wrapText="1"/>
      <protection locked="0"/>
    </xf>
    <xf numFmtId="0" fontId="22" fillId="0" borderId="0" xfId="0" applyFont="1" applyAlignment="1" applyProtection="1">
      <alignment vertical="center" wrapText="1"/>
      <protection locked="0"/>
    </xf>
    <xf numFmtId="0" fontId="29" fillId="0" borderId="1" xfId="0" applyFont="1" applyBorder="1" applyAlignment="1" applyProtection="1">
      <alignment vertical="center" wrapText="1"/>
    </xf>
    <xf numFmtId="0" fontId="0" fillId="3" borderId="13" xfId="0" applyFill="1" applyBorder="1" applyAlignment="1" applyProtection="1">
      <alignment vertical="center" wrapText="1"/>
    </xf>
    <xf numFmtId="0" fontId="0" fillId="3" borderId="13" xfId="0" applyFill="1" applyBorder="1" applyAlignment="1" applyProtection="1">
      <alignment horizontal="center" vertical="center" wrapText="1"/>
    </xf>
    <xf numFmtId="0" fontId="0" fillId="0" borderId="0" xfId="0" applyAlignment="1" applyProtection="1">
      <alignment vertical="center" wrapText="1"/>
    </xf>
    <xf numFmtId="0" fontId="2" fillId="0" borderId="0" xfId="0" applyFont="1" applyAlignment="1" applyProtection="1">
      <alignment horizontal="right" vertical="center" wrapText="1"/>
    </xf>
    <xf numFmtId="0" fontId="2" fillId="0" borderId="0" xfId="0" applyFont="1" applyAlignment="1" applyProtection="1">
      <alignment vertical="center" wrapText="1"/>
    </xf>
    <xf numFmtId="0" fontId="2" fillId="0" borderId="10" xfId="0" applyFont="1" applyBorder="1" applyAlignment="1" applyProtection="1">
      <alignment vertical="center" wrapText="1"/>
    </xf>
    <xf numFmtId="0" fontId="12" fillId="4" borderId="24" xfId="0" applyFont="1" applyFill="1" applyBorder="1" applyAlignment="1" applyProtection="1">
      <alignment horizontal="center" vertical="center" wrapText="1"/>
    </xf>
    <xf numFmtId="0" fontId="12" fillId="4" borderId="0" xfId="0" applyFont="1" applyFill="1" applyBorder="1" applyAlignment="1" applyProtection="1">
      <alignment vertical="center" wrapText="1"/>
    </xf>
    <xf numFmtId="0" fontId="5" fillId="2" borderId="0" xfId="0" applyFont="1" applyFill="1" applyBorder="1" applyAlignment="1" applyProtection="1">
      <alignment vertical="center" wrapText="1"/>
    </xf>
    <xf numFmtId="0" fontId="6" fillId="4" borderId="25" xfId="0" applyFont="1" applyFill="1" applyBorder="1" applyAlignment="1" applyProtection="1">
      <alignment horizontal="center" vertical="center" wrapText="1"/>
    </xf>
    <xf numFmtId="0" fontId="0" fillId="0" borderId="0" xfId="0" applyAlignment="1" applyProtection="1">
      <alignment vertical="center" wrapText="1"/>
      <protection locked="0"/>
    </xf>
    <xf numFmtId="0" fontId="25" fillId="0" borderId="1" xfId="0" applyFont="1" applyBorder="1" applyAlignment="1" applyProtection="1">
      <alignment horizontal="left" vertical="center" wrapText="1"/>
    </xf>
    <xf numFmtId="0" fontId="10" fillId="0" borderId="1" xfId="0" applyFont="1" applyBorder="1" applyAlignment="1" applyProtection="1">
      <alignment vertical="center" wrapText="1"/>
    </xf>
    <xf numFmtId="0" fontId="18" fillId="0" borderId="0" xfId="0" applyFont="1" applyBorder="1" applyAlignment="1" applyProtection="1">
      <alignment horizontal="center" vertical="center" wrapText="1"/>
    </xf>
    <xf numFmtId="0" fontId="21" fillId="3" borderId="13" xfId="0" applyFont="1" applyFill="1" applyBorder="1" applyAlignment="1" applyProtection="1">
      <alignment horizontal="center" vertical="center" wrapText="1"/>
    </xf>
    <xf numFmtId="0" fontId="17" fillId="6" borderId="13" xfId="0" applyFont="1" applyFill="1" applyBorder="1" applyAlignment="1" applyProtection="1">
      <alignment horizontal="center" vertical="center" wrapText="1"/>
    </xf>
    <xf numFmtId="0" fontId="34" fillId="2" borderId="10" xfId="0" applyFont="1" applyFill="1" applyBorder="1" applyAlignment="1" applyProtection="1">
      <alignment horizontal="center" vertical="center" wrapText="1"/>
    </xf>
    <xf numFmtId="0" fontId="21" fillId="0" borderId="1" xfId="0" applyFont="1" applyBorder="1" applyAlignment="1" applyProtection="1">
      <alignment vertical="center" wrapText="1"/>
    </xf>
    <xf numFmtId="0" fontId="35" fillId="2" borderId="1" xfId="0" applyFont="1" applyFill="1" applyBorder="1" applyAlignment="1" applyProtection="1">
      <alignment horizontal="center" vertical="center" wrapText="1"/>
    </xf>
    <xf numFmtId="0" fontId="36" fillId="2" borderId="1" xfId="0" applyFont="1" applyFill="1" applyBorder="1" applyAlignment="1" applyProtection="1">
      <alignment horizontal="center" vertical="center" wrapText="1"/>
    </xf>
    <xf numFmtId="0" fontId="34" fillId="2" borderId="1" xfId="0" applyFont="1" applyFill="1" applyBorder="1" applyAlignment="1" applyProtection="1">
      <alignment vertical="center" wrapText="1"/>
    </xf>
    <xf numFmtId="0" fontId="34" fillId="2" borderId="21" xfId="0" applyFont="1" applyFill="1" applyBorder="1" applyAlignment="1" applyProtection="1">
      <alignment horizontal="center" vertical="center" wrapText="1"/>
    </xf>
    <xf numFmtId="0" fontId="37" fillId="4" borderId="1" xfId="0" applyFont="1" applyFill="1" applyBorder="1" applyAlignment="1" applyProtection="1">
      <alignment horizontal="center" vertical="center" wrapText="1"/>
    </xf>
    <xf numFmtId="0" fontId="20" fillId="4" borderId="25" xfId="0" applyFont="1" applyFill="1" applyBorder="1" applyAlignment="1" applyProtection="1">
      <alignment horizontal="center" vertical="center" wrapText="1"/>
    </xf>
    <xf numFmtId="0" fontId="17" fillId="4" borderId="1" xfId="0" applyFont="1" applyFill="1" applyBorder="1" applyAlignment="1" applyProtection="1">
      <alignment horizontal="center" vertical="center" wrapText="1"/>
    </xf>
    <xf numFmtId="0" fontId="10" fillId="4" borderId="1" xfId="0" applyFont="1" applyFill="1" applyBorder="1" applyAlignment="1" applyProtection="1">
      <alignment horizontal="center" vertical="center" wrapText="1"/>
    </xf>
    <xf numFmtId="0" fontId="17" fillId="4" borderId="21" xfId="0" applyFont="1" applyFill="1" applyBorder="1" applyAlignment="1" applyProtection="1">
      <alignment horizontal="center" vertical="center" wrapText="1"/>
    </xf>
    <xf numFmtId="0" fontId="18" fillId="3" borderId="0" xfId="0" applyFont="1" applyFill="1" applyProtection="1"/>
    <xf numFmtId="0" fontId="18" fillId="0" borderId="0" xfId="0" applyFont="1" applyProtection="1"/>
    <xf numFmtId="0" fontId="19" fillId="2" borderId="1" xfId="0" applyFont="1" applyFill="1" applyBorder="1" applyAlignment="1" applyProtection="1">
      <alignment horizontal="center" vertical="center"/>
    </xf>
    <xf numFmtId="0" fontId="19" fillId="2" borderId="3" xfId="0" applyFont="1" applyFill="1" applyBorder="1" applyAlignment="1" applyProtection="1">
      <alignment horizontal="center" vertical="center"/>
    </xf>
    <xf numFmtId="0" fontId="18" fillId="0" borderId="0" xfId="0" applyFont="1" applyBorder="1" applyAlignment="1" applyProtection="1"/>
    <xf numFmtId="0" fontId="18" fillId="0" borderId="0" xfId="0" applyFont="1" applyBorder="1" applyAlignment="1" applyProtection="1">
      <alignment horizontal="center" vertical="center"/>
    </xf>
    <xf numFmtId="0" fontId="22" fillId="3" borderId="51" xfId="0" applyFont="1" applyFill="1" applyBorder="1" applyAlignment="1" applyProtection="1">
      <alignment vertical="center"/>
    </xf>
    <xf numFmtId="0" fontId="21" fillId="3" borderId="51" xfId="0" applyFont="1" applyFill="1" applyBorder="1" applyAlignment="1" applyProtection="1">
      <alignment vertical="center"/>
    </xf>
    <xf numFmtId="0" fontId="23" fillId="3" borderId="51" xfId="0" applyFont="1" applyFill="1" applyBorder="1" applyAlignment="1" applyProtection="1">
      <alignment horizontal="center" vertical="center"/>
    </xf>
    <xf numFmtId="0" fontId="22" fillId="3" borderId="51" xfId="0" applyFont="1" applyFill="1" applyBorder="1" applyAlignment="1" applyProtection="1">
      <alignment horizontal="center" vertical="center"/>
    </xf>
    <xf numFmtId="0" fontId="22" fillId="3" borderId="57" xfId="0" applyFont="1" applyFill="1" applyBorder="1" applyAlignment="1" applyProtection="1">
      <alignment vertical="center"/>
    </xf>
    <xf numFmtId="0" fontId="22" fillId="0" borderId="0" xfId="0" applyFont="1" applyAlignment="1" applyProtection="1">
      <alignment vertical="center"/>
    </xf>
    <xf numFmtId="0" fontId="21" fillId="0" borderId="0" xfId="0" applyFont="1" applyProtection="1"/>
    <xf numFmtId="0" fontId="21" fillId="0" borderId="0" xfId="0" applyFont="1" applyAlignment="1" applyProtection="1">
      <alignment horizontal="right"/>
    </xf>
    <xf numFmtId="0" fontId="21" fillId="0" borderId="10" xfId="0" applyFont="1" applyBorder="1" applyAlignment="1" applyProtection="1"/>
    <xf numFmtId="0" fontId="21" fillId="0" borderId="10" xfId="0" applyFont="1" applyBorder="1" applyProtection="1"/>
    <xf numFmtId="0" fontId="17" fillId="4" borderId="52" xfId="0" applyFont="1" applyFill="1" applyBorder="1" applyAlignment="1" applyProtection="1">
      <alignment horizontal="center" vertical="center"/>
    </xf>
    <xf numFmtId="0" fontId="17" fillId="4" borderId="46" xfId="0" applyFont="1" applyFill="1" applyBorder="1" applyProtection="1"/>
    <xf numFmtId="0" fontId="34" fillId="2" borderId="46" xfId="0" applyFont="1" applyFill="1" applyBorder="1" applyProtection="1"/>
    <xf numFmtId="0" fontId="34" fillId="2" borderId="43" xfId="0" applyFont="1" applyFill="1" applyBorder="1" applyAlignment="1" applyProtection="1">
      <alignment horizontal="center" vertical="center" wrapText="1"/>
    </xf>
    <xf numFmtId="0" fontId="21" fillId="0" borderId="44" xfId="0" applyFont="1" applyBorder="1" applyProtection="1"/>
    <xf numFmtId="0" fontId="35" fillId="2" borderId="44" xfId="0" applyFont="1" applyFill="1" applyBorder="1" applyAlignment="1" applyProtection="1">
      <alignment horizontal="center" vertical="center" wrapText="1"/>
    </xf>
    <xf numFmtId="0" fontId="36" fillId="2" borderId="44" xfId="0" applyFont="1" applyFill="1" applyBorder="1" applyAlignment="1" applyProtection="1">
      <alignment horizontal="center" vertical="center" wrapText="1"/>
    </xf>
    <xf numFmtId="0" fontId="36" fillId="2" borderId="44" xfId="0" applyFont="1" applyFill="1" applyBorder="1" applyAlignment="1" applyProtection="1">
      <alignment horizontal="center" vertical="center"/>
    </xf>
    <xf numFmtId="0" fontId="34" fillId="2" borderId="44" xfId="0" applyFont="1" applyFill="1" applyBorder="1" applyAlignment="1" applyProtection="1">
      <alignment vertical="center"/>
    </xf>
    <xf numFmtId="0" fontId="34" fillId="2" borderId="45" xfId="0" applyFont="1" applyFill="1" applyBorder="1" applyAlignment="1" applyProtection="1">
      <alignment horizontal="center" vertical="center" wrapText="1"/>
    </xf>
    <xf numFmtId="0" fontId="37" fillId="4" borderId="58" xfId="0" applyFont="1" applyFill="1" applyBorder="1" applyAlignment="1" applyProtection="1">
      <alignment horizontal="center" vertical="center" wrapText="1"/>
    </xf>
    <xf numFmtId="0" fontId="37" fillId="4" borderId="44" xfId="0" applyFont="1" applyFill="1" applyBorder="1" applyAlignment="1" applyProtection="1">
      <alignment horizontal="center" vertical="center" wrapText="1"/>
    </xf>
    <xf numFmtId="0" fontId="20" fillId="4" borderId="58" xfId="0" applyFont="1" applyFill="1" applyBorder="1" applyAlignment="1" applyProtection="1">
      <alignment horizontal="center" vertical="center"/>
    </xf>
    <xf numFmtId="0" fontId="17" fillId="4" borderId="44" xfId="0" applyFont="1" applyFill="1" applyBorder="1" applyAlignment="1" applyProtection="1">
      <alignment horizontal="center" vertical="center"/>
    </xf>
    <xf numFmtId="0" fontId="10" fillId="4" borderId="44" xfId="0" applyFont="1" applyFill="1" applyBorder="1" applyAlignment="1" applyProtection="1">
      <alignment horizontal="center" vertical="center"/>
    </xf>
    <xf numFmtId="0" fontId="22" fillId="0" borderId="0" xfId="0" applyFont="1" applyProtection="1"/>
    <xf numFmtId="0" fontId="22" fillId="0" borderId="15" xfId="0" applyFont="1" applyBorder="1" applyAlignment="1" applyProtection="1">
      <alignment horizontal="justify" vertical="center"/>
    </xf>
    <xf numFmtId="0" fontId="21" fillId="0" borderId="65" xfId="0" applyFont="1" applyBorder="1" applyAlignment="1" applyProtection="1">
      <alignment horizontal="center" vertical="center" wrapText="1"/>
      <protection locked="0"/>
    </xf>
    <xf numFmtId="1" fontId="22" fillId="0" borderId="46" xfId="0" applyNumberFormat="1" applyFont="1" applyBorder="1" applyAlignment="1" applyProtection="1">
      <alignment horizontal="center" vertical="center"/>
    </xf>
    <xf numFmtId="0" fontId="22" fillId="0" borderId="0" xfId="0" applyFont="1" applyProtection="1">
      <protection locked="0"/>
    </xf>
    <xf numFmtId="0" fontId="22" fillId="0" borderId="0" xfId="0" applyFont="1" applyAlignment="1" applyProtection="1">
      <alignment vertical="center"/>
      <protection locked="0"/>
    </xf>
    <xf numFmtId="0" fontId="25" fillId="0" borderId="1" xfId="0" applyFont="1" applyBorder="1" applyAlignment="1" applyProtection="1">
      <alignment horizontal="left" vertical="center"/>
    </xf>
    <xf numFmtId="0" fontId="10" fillId="0" borderId="1" xfId="0" applyFont="1" applyBorder="1" applyAlignment="1" applyProtection="1">
      <alignment vertical="top"/>
    </xf>
    <xf numFmtId="0" fontId="10" fillId="0" borderId="1" xfId="0" applyFont="1" applyBorder="1" applyAlignment="1" applyProtection="1">
      <alignment horizontal="left" vertical="top"/>
    </xf>
    <xf numFmtId="0" fontId="0" fillId="3" borderId="13" xfId="0" applyFill="1" applyBorder="1" applyAlignment="1" applyProtection="1">
      <alignment vertical="center"/>
    </xf>
    <xf numFmtId="0" fontId="21" fillId="3" borderId="13" xfId="0" applyFont="1" applyFill="1" applyBorder="1" applyAlignment="1" applyProtection="1">
      <alignment vertical="center"/>
    </xf>
    <xf numFmtId="0" fontId="22" fillId="3" borderId="13" xfId="0" applyFont="1" applyFill="1" applyBorder="1" applyAlignment="1" applyProtection="1">
      <alignment vertical="center"/>
    </xf>
    <xf numFmtId="0" fontId="23" fillId="3" borderId="13" xfId="0" applyFont="1" applyFill="1" applyBorder="1" applyAlignment="1" applyProtection="1">
      <alignment horizontal="center" vertical="center"/>
    </xf>
    <xf numFmtId="0" fontId="22" fillId="3" borderId="13" xfId="0" applyFont="1" applyFill="1" applyBorder="1" applyAlignment="1" applyProtection="1">
      <alignment horizontal="center" vertical="center"/>
    </xf>
    <xf numFmtId="0" fontId="0" fillId="3" borderId="13" xfId="0" applyFill="1" applyBorder="1" applyAlignment="1" applyProtection="1">
      <alignment horizontal="center" vertical="center"/>
    </xf>
    <xf numFmtId="0" fontId="0" fillId="0" borderId="0" xfId="0" applyAlignment="1" applyProtection="1">
      <alignment vertical="center"/>
    </xf>
    <xf numFmtId="0" fontId="2" fillId="0" borderId="0" xfId="0" applyFont="1" applyAlignment="1" applyProtection="1">
      <alignment horizontal="right"/>
    </xf>
    <xf numFmtId="0" fontId="2" fillId="0" borderId="0" xfId="0" applyFont="1" applyProtection="1"/>
    <xf numFmtId="0" fontId="2" fillId="0" borderId="10" xfId="0" applyFont="1" applyBorder="1" applyAlignment="1" applyProtection="1"/>
    <xf numFmtId="0" fontId="2" fillId="0" borderId="10" xfId="0" applyFont="1" applyBorder="1" applyProtection="1"/>
    <xf numFmtId="0" fontId="12" fillId="4" borderId="24" xfId="0" applyFont="1" applyFill="1" applyBorder="1" applyAlignment="1" applyProtection="1">
      <alignment horizontal="center" vertical="center"/>
    </xf>
    <xf numFmtId="0" fontId="12" fillId="4" borderId="0" xfId="0" applyFont="1" applyFill="1" applyBorder="1" applyProtection="1"/>
    <xf numFmtId="0" fontId="5" fillId="2" borderId="0" xfId="0" applyFont="1" applyFill="1" applyBorder="1" applyProtection="1"/>
    <xf numFmtId="0" fontId="2" fillId="0" borderId="1" xfId="0" applyFont="1" applyBorder="1" applyProtection="1"/>
    <xf numFmtId="0" fontId="9" fillId="2" borderId="1" xfId="0" applyFont="1" applyFill="1" applyBorder="1" applyAlignment="1" applyProtection="1">
      <alignment horizontal="center" vertical="center"/>
    </xf>
    <xf numFmtId="0" fontId="5" fillId="2" borderId="1" xfId="0" applyFont="1" applyFill="1" applyBorder="1" applyAlignment="1" applyProtection="1">
      <alignment vertical="center"/>
    </xf>
    <xf numFmtId="0" fontId="6" fillId="4" borderId="25" xfId="0" applyFont="1" applyFill="1" applyBorder="1" applyAlignment="1" applyProtection="1">
      <alignment horizontal="center" vertical="center"/>
    </xf>
    <xf numFmtId="0" fontId="12" fillId="4" borderId="1" xfId="0" applyFont="1" applyFill="1" applyBorder="1" applyAlignment="1" applyProtection="1">
      <alignment horizontal="center" vertical="center"/>
    </xf>
    <xf numFmtId="0" fontId="11" fillId="4" borderId="1" xfId="0" applyFont="1" applyFill="1" applyBorder="1" applyAlignment="1" applyProtection="1">
      <alignment horizontal="center" vertical="center"/>
    </xf>
    <xf numFmtId="0" fontId="12" fillId="4" borderId="21" xfId="0" applyFont="1" applyFill="1" applyBorder="1" applyAlignment="1" applyProtection="1">
      <alignment horizontal="center" vertical="center"/>
    </xf>
    <xf numFmtId="0" fontId="0" fillId="0" borderId="0" xfId="0" applyProtection="1"/>
    <xf numFmtId="0" fontId="0" fillId="0" borderId="15" xfId="0" applyFont="1" applyBorder="1" applyAlignment="1" applyProtection="1">
      <alignment horizontal="justify" vertical="center"/>
    </xf>
    <xf numFmtId="0" fontId="2" fillId="0" borderId="19" xfId="0" applyFont="1" applyBorder="1" applyAlignment="1" applyProtection="1">
      <alignment horizontal="center" vertical="center" wrapText="1"/>
      <protection locked="0"/>
    </xf>
    <xf numFmtId="0" fontId="0" fillId="0" borderId="59" xfId="0" applyFont="1" applyBorder="1" applyAlignment="1" applyProtection="1">
      <alignment horizontal="justify" vertical="center" wrapText="1"/>
    </xf>
    <xf numFmtId="0" fontId="2" fillId="0" borderId="60" xfId="0" applyFont="1" applyBorder="1" applyAlignment="1" applyProtection="1">
      <alignment horizontal="center" vertical="center" wrapText="1"/>
      <protection locked="0"/>
    </xf>
    <xf numFmtId="1" fontId="0" fillId="0" borderId="46" xfId="0" applyNumberFormat="1" applyBorder="1" applyAlignment="1" applyProtection="1">
      <alignment horizontal="center" vertical="center"/>
    </xf>
    <xf numFmtId="0" fontId="0" fillId="0" borderId="0" xfId="0" applyProtection="1">
      <protection locked="0"/>
    </xf>
    <xf numFmtId="0" fontId="0" fillId="0" borderId="0" xfId="0" applyAlignment="1" applyProtection="1">
      <alignment vertical="center"/>
      <protection locked="0"/>
    </xf>
    <xf numFmtId="0" fontId="18" fillId="3" borderId="0" xfId="0" applyFont="1" applyFill="1" applyAlignment="1" applyProtection="1">
      <alignment vertical="center"/>
    </xf>
    <xf numFmtId="0" fontId="18" fillId="0" borderId="0" xfId="0" applyFont="1" applyBorder="1" applyAlignment="1" applyProtection="1">
      <alignment vertical="center"/>
    </xf>
    <xf numFmtId="0" fontId="18" fillId="0" borderId="0" xfId="0" applyFont="1" applyAlignment="1" applyProtection="1">
      <alignment vertical="center"/>
    </xf>
    <xf numFmtId="0" fontId="17" fillId="5" borderId="13" xfId="0" applyFont="1" applyFill="1" applyBorder="1" applyAlignment="1" applyProtection="1">
      <alignment horizontal="center" vertical="center"/>
    </xf>
    <xf numFmtId="0" fontId="2" fillId="0" borderId="0" xfId="0" applyFont="1" applyAlignment="1" applyProtection="1">
      <alignment horizontal="right" vertical="center"/>
    </xf>
    <xf numFmtId="0" fontId="2" fillId="0" borderId="0" xfId="0" applyFont="1" applyAlignment="1" applyProtection="1">
      <alignment vertical="center"/>
    </xf>
    <xf numFmtId="0" fontId="2" fillId="0" borderId="10" xfId="0" applyFont="1" applyBorder="1" applyAlignment="1" applyProtection="1">
      <alignment vertical="center"/>
    </xf>
    <xf numFmtId="0" fontId="12" fillId="4" borderId="0" xfId="0" applyFont="1" applyFill="1" applyBorder="1" applyAlignment="1" applyProtection="1">
      <alignment vertical="center"/>
    </xf>
    <xf numFmtId="0" fontId="5" fillId="2" borderId="0" xfId="0" applyFont="1" applyFill="1" applyBorder="1" applyAlignment="1" applyProtection="1">
      <alignment vertical="center"/>
    </xf>
    <xf numFmtId="0" fontId="5" fillId="2" borderId="12" xfId="0" applyFont="1" applyFill="1" applyBorder="1" applyAlignment="1" applyProtection="1">
      <alignment horizontal="center" vertical="center" wrapText="1"/>
    </xf>
    <xf numFmtId="0" fontId="2" fillId="0" borderId="13" xfId="0" applyFont="1" applyBorder="1" applyAlignment="1" applyProtection="1">
      <alignment vertical="center"/>
    </xf>
    <xf numFmtId="0" fontId="15" fillId="2" borderId="13" xfId="0" applyFont="1" applyFill="1" applyBorder="1" applyAlignment="1" applyProtection="1">
      <alignment horizontal="center" vertical="center" wrapText="1"/>
    </xf>
    <xf numFmtId="0" fontId="9" fillId="2" borderId="13" xfId="0" applyFont="1" applyFill="1" applyBorder="1" applyAlignment="1" applyProtection="1">
      <alignment horizontal="center" vertical="center" wrapText="1"/>
    </xf>
    <xf numFmtId="0" fontId="9" fillId="2" borderId="13" xfId="0" applyFont="1" applyFill="1" applyBorder="1" applyAlignment="1" applyProtection="1">
      <alignment horizontal="center" vertical="center"/>
    </xf>
    <xf numFmtId="0" fontId="5" fillId="2" borderId="13" xfId="0" applyFont="1" applyFill="1" applyBorder="1" applyAlignment="1" applyProtection="1">
      <alignment vertical="center"/>
    </xf>
    <xf numFmtId="0" fontId="5" fillId="2" borderId="30" xfId="0" applyFont="1" applyFill="1" applyBorder="1" applyAlignment="1" applyProtection="1">
      <alignment horizontal="center" vertical="center" wrapText="1"/>
    </xf>
    <xf numFmtId="0" fontId="4" fillId="4" borderId="13" xfId="0" applyFont="1" applyFill="1" applyBorder="1" applyAlignment="1" applyProtection="1">
      <alignment horizontal="center" vertical="center" wrapText="1"/>
    </xf>
    <xf numFmtId="0" fontId="12" fillId="4" borderId="13" xfId="0" applyFont="1" applyFill="1" applyBorder="1" applyAlignment="1" applyProtection="1">
      <alignment horizontal="center" vertical="center"/>
    </xf>
    <xf numFmtId="0" fontId="11" fillId="4" borderId="13" xfId="0" applyFont="1" applyFill="1" applyBorder="1" applyAlignment="1" applyProtection="1">
      <alignment horizontal="center" vertical="center"/>
    </xf>
    <xf numFmtId="0" fontId="12" fillId="4" borderId="30" xfId="0" applyFont="1" applyFill="1" applyBorder="1" applyAlignment="1" applyProtection="1">
      <alignment horizontal="center" vertical="center"/>
    </xf>
    <xf numFmtId="0" fontId="0" fillId="0" borderId="54" xfId="0" applyFont="1" applyBorder="1" applyAlignment="1" applyProtection="1">
      <alignment horizontal="justify" vertical="center" wrapText="1"/>
    </xf>
    <xf numFmtId="0" fontId="2" fillId="0" borderId="55" xfId="0" applyFont="1" applyBorder="1" applyAlignment="1" applyProtection="1">
      <alignment horizontal="center" vertical="center" wrapText="1"/>
      <protection locked="0"/>
    </xf>
    <xf numFmtId="0" fontId="0" fillId="0" borderId="62" xfId="0" applyFont="1" applyBorder="1" applyAlignment="1" applyProtection="1">
      <alignment horizontal="justify" vertical="center" wrapText="1"/>
    </xf>
    <xf numFmtId="0" fontId="2" fillId="0" borderId="63" xfId="0" applyFont="1" applyBorder="1" applyAlignment="1" applyProtection="1">
      <alignment horizontal="center" vertical="center" wrapText="1"/>
      <protection locked="0"/>
    </xf>
    <xf numFmtId="0" fontId="10" fillId="0" borderId="1" xfId="0" applyFont="1" applyBorder="1" applyAlignment="1" applyProtection="1">
      <alignment vertical="center"/>
    </xf>
    <xf numFmtId="0" fontId="24" fillId="0" borderId="1" xfId="0" applyFont="1" applyFill="1" applyBorder="1" applyAlignment="1" applyProtection="1">
      <alignment horizontal="justify" vertical="center" wrapText="1"/>
    </xf>
    <xf numFmtId="0" fontId="20" fillId="0" borderId="1" xfId="0" applyFont="1" applyFill="1" applyBorder="1" applyAlignment="1" applyProtection="1">
      <alignment horizontal="center" vertical="center" wrapText="1"/>
      <protection locked="0"/>
    </xf>
    <xf numFmtId="0" fontId="24" fillId="0" borderId="1" xfId="0" applyFont="1" applyFill="1" applyBorder="1" applyAlignment="1" applyProtection="1">
      <alignment horizontal="justify" vertical="center"/>
    </xf>
    <xf numFmtId="0" fontId="24" fillId="3" borderId="1" xfId="0" applyFont="1" applyFill="1" applyBorder="1" applyAlignment="1" applyProtection="1">
      <alignment horizontal="justify" vertical="center" wrapText="1"/>
    </xf>
    <xf numFmtId="0" fontId="20" fillId="3" borderId="1" xfId="0" applyFont="1" applyFill="1" applyBorder="1" applyAlignment="1" applyProtection="1">
      <alignment horizontal="center" vertical="center" wrapText="1"/>
      <protection locked="0"/>
    </xf>
    <xf numFmtId="0" fontId="24" fillId="0" borderId="1" xfId="0" applyFont="1" applyBorder="1" applyAlignment="1" applyProtection="1">
      <alignment horizontal="justify" vertical="center" wrapText="1"/>
    </xf>
    <xf numFmtId="0" fontId="20" fillId="0" borderId="1" xfId="0" applyFont="1" applyBorder="1" applyAlignment="1" applyProtection="1">
      <alignment horizontal="center" vertical="center" wrapText="1"/>
      <protection locked="0"/>
    </xf>
    <xf numFmtId="0" fontId="27" fillId="0" borderId="1" xfId="0" applyFont="1" applyBorder="1" applyAlignment="1" applyProtection="1">
      <alignment horizontal="justify" vertical="center"/>
    </xf>
    <xf numFmtId="0" fontId="24" fillId="0" borderId="1" xfId="0" applyFont="1" applyBorder="1" applyAlignment="1" applyProtection="1">
      <alignment horizontal="justify" vertical="center"/>
    </xf>
    <xf numFmtId="0" fontId="24" fillId="0" borderId="44" xfId="0" applyFont="1" applyBorder="1" applyAlignment="1" applyProtection="1">
      <alignment horizontal="justify" vertical="center" wrapText="1"/>
    </xf>
    <xf numFmtId="0" fontId="20" fillId="0" borderId="44" xfId="0" applyFont="1" applyBorder="1" applyAlignment="1" applyProtection="1">
      <alignment horizontal="center" vertical="center" wrapText="1"/>
      <protection locked="0"/>
    </xf>
    <xf numFmtId="1" fontId="24" fillId="0" borderId="44" xfId="0" applyNumberFormat="1" applyFont="1" applyBorder="1" applyAlignment="1" applyProtection="1">
      <alignment horizontal="center" vertical="center"/>
    </xf>
    <xf numFmtId="0" fontId="18" fillId="3" borderId="0" xfId="0" applyFont="1" applyFill="1" applyAlignment="1" applyProtection="1">
      <alignment horizontal="center" vertical="center"/>
    </xf>
    <xf numFmtId="0" fontId="2" fillId="0" borderId="1" xfId="0" applyFont="1" applyBorder="1" applyAlignment="1" applyProtection="1">
      <alignment vertical="center"/>
    </xf>
    <xf numFmtId="0" fontId="0" fillId="0" borderId="0" xfId="0" applyAlignment="1" applyProtection="1">
      <alignment horizontal="center" vertical="center"/>
    </xf>
    <xf numFmtId="0" fontId="12" fillId="4" borderId="12"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1" fontId="0" fillId="0" borderId="9" xfId="0" applyNumberFormat="1" applyBorder="1" applyAlignment="1" applyProtection="1">
      <alignment horizontal="center" vertical="center"/>
    </xf>
    <xf numFmtId="0" fontId="10" fillId="0" borderId="1" xfId="0" applyFont="1" applyBorder="1" applyAlignment="1" applyProtection="1">
      <alignment horizontal="left" vertical="center"/>
    </xf>
    <xf numFmtId="1" fontId="22" fillId="0" borderId="9" xfId="0" applyNumberFormat="1" applyFont="1" applyBorder="1" applyAlignment="1" applyProtection="1">
      <alignment horizontal="center" vertical="center"/>
    </xf>
    <xf numFmtId="0" fontId="17" fillId="4" borderId="43" xfId="0" applyFont="1" applyFill="1" applyBorder="1" applyAlignment="1" applyProtection="1">
      <alignment horizontal="center" vertical="center" wrapText="1"/>
    </xf>
    <xf numFmtId="0" fontId="21" fillId="4" borderId="44" xfId="0" applyFont="1" applyFill="1" applyBorder="1" applyAlignment="1" applyProtection="1">
      <alignment horizontal="center" vertical="center"/>
    </xf>
    <xf numFmtId="1" fontId="22" fillId="0" borderId="0" xfId="0" applyNumberFormat="1" applyFont="1" applyBorder="1" applyAlignment="1" applyProtection="1">
      <alignment horizontal="center" vertical="center"/>
    </xf>
    <xf numFmtId="0" fontId="21" fillId="4" borderId="45" xfId="0" applyFont="1" applyFill="1" applyBorder="1" applyAlignment="1" applyProtection="1">
      <alignment horizontal="center" vertical="center"/>
    </xf>
    <xf numFmtId="0" fontId="2" fillId="4" borderId="13" xfId="0" applyFont="1" applyFill="1" applyBorder="1" applyAlignment="1" applyProtection="1">
      <alignment horizontal="center" vertical="center"/>
    </xf>
    <xf numFmtId="1" fontId="0" fillId="0" borderId="38"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2" fillId="4" borderId="4" xfId="0" applyFont="1" applyFill="1" applyBorder="1" applyAlignment="1" applyProtection="1">
      <alignment horizontal="center" vertical="center"/>
    </xf>
    <xf numFmtId="0" fontId="6" fillId="4" borderId="22" xfId="0" applyFont="1" applyFill="1" applyBorder="1" applyAlignment="1" applyProtection="1">
      <alignment horizontal="center" vertical="center"/>
    </xf>
    <xf numFmtId="0" fontId="22" fillId="3" borderId="51" xfId="0" applyFont="1" applyFill="1" applyBorder="1" applyAlignment="1" applyProtection="1">
      <alignment vertical="center" wrapText="1"/>
    </xf>
    <xf numFmtId="0" fontId="21" fillId="3" borderId="51" xfId="0" applyFont="1" applyFill="1" applyBorder="1" applyAlignment="1" applyProtection="1">
      <alignment vertical="center" wrapText="1"/>
    </xf>
    <xf numFmtId="0" fontId="17" fillId="5" borderId="51" xfId="0" applyFont="1" applyFill="1" applyBorder="1" applyAlignment="1" applyProtection="1">
      <alignment horizontal="center" vertical="center" wrapText="1"/>
    </xf>
    <xf numFmtId="0" fontId="23" fillId="3" borderId="51" xfId="0" applyFont="1" applyFill="1" applyBorder="1" applyAlignment="1" applyProtection="1">
      <alignment horizontal="center" vertical="center" wrapText="1"/>
    </xf>
    <xf numFmtId="0" fontId="22" fillId="3" borderId="51" xfId="0" applyFont="1" applyFill="1" applyBorder="1" applyAlignment="1" applyProtection="1">
      <alignment horizontal="center" vertical="center" wrapText="1"/>
    </xf>
    <xf numFmtId="0" fontId="22" fillId="3" borderId="57" xfId="0" applyFont="1" applyFill="1" applyBorder="1" applyAlignment="1" applyProtection="1">
      <alignment vertical="center" wrapText="1"/>
    </xf>
    <xf numFmtId="0" fontId="63" fillId="0" borderId="1" xfId="0" applyFont="1" applyBorder="1" applyAlignment="1" applyProtection="1">
      <alignment horizontal="left" vertical="center" wrapText="1"/>
    </xf>
    <xf numFmtId="0" fontId="21" fillId="4" borderId="1" xfId="0" applyFont="1" applyFill="1" applyBorder="1" applyAlignment="1" applyProtection="1">
      <alignment horizontal="center" vertical="center" wrapText="1"/>
    </xf>
    <xf numFmtId="0" fontId="21" fillId="4" borderId="21" xfId="0" applyFont="1" applyFill="1" applyBorder="1" applyAlignment="1" applyProtection="1">
      <alignment horizontal="center" vertical="center" wrapText="1"/>
    </xf>
    <xf numFmtId="0" fontId="21" fillId="0" borderId="1" xfId="0" applyFont="1" applyBorder="1" applyAlignment="1" applyProtection="1">
      <alignment horizontal="center" vertical="center" wrapText="1"/>
    </xf>
    <xf numFmtId="0" fontId="17" fillId="4" borderId="12" xfId="0" applyFont="1" applyFill="1" applyBorder="1" applyAlignment="1" applyProtection="1">
      <alignment horizontal="center" vertical="center" wrapText="1"/>
    </xf>
    <xf numFmtId="1" fontId="22" fillId="0" borderId="9" xfId="0" applyNumberFormat="1" applyFont="1" applyBorder="1" applyAlignment="1" applyProtection="1">
      <alignment horizontal="center" vertical="center" wrapText="1"/>
    </xf>
    <xf numFmtId="1" fontId="22" fillId="0" borderId="0" xfId="0" applyNumberFormat="1" applyFont="1" applyBorder="1" applyAlignment="1" applyProtection="1">
      <alignment horizontal="center" vertical="center" wrapText="1"/>
    </xf>
    <xf numFmtId="0" fontId="10" fillId="0" borderId="1" xfId="0" applyFont="1" applyBorder="1" applyAlignment="1" applyProtection="1">
      <alignment horizontal="left" vertical="center" wrapText="1"/>
    </xf>
    <xf numFmtId="0" fontId="12" fillId="4" borderId="12" xfId="0" applyFont="1" applyFill="1" applyBorder="1" applyAlignment="1" applyProtection="1">
      <alignment horizontal="center" vertical="center" wrapText="1"/>
    </xf>
    <xf numFmtId="0" fontId="10" fillId="0" borderId="1" xfId="0" applyFont="1" applyBorder="1" applyAlignment="1" applyProtection="1">
      <alignment horizontal="left" vertical="center"/>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1" fontId="0" fillId="0" borderId="38" xfId="0" applyNumberFormat="1" applyBorder="1" applyAlignment="1" applyProtection="1">
      <alignment horizontal="center" vertical="center"/>
    </xf>
    <xf numFmtId="0" fontId="2" fillId="4" borderId="13" xfId="0" applyFont="1" applyFill="1" applyBorder="1" applyAlignment="1" applyProtection="1">
      <alignment horizontal="center" vertical="center"/>
    </xf>
    <xf numFmtId="0" fontId="3" fillId="0" borderId="14" xfId="0" applyFont="1" applyBorder="1" applyAlignment="1" applyProtection="1">
      <alignment horizontal="justify" vertical="center" wrapText="1"/>
    </xf>
    <xf numFmtId="0" fontId="3" fillId="0" borderId="15" xfId="0" applyFont="1" applyBorder="1" applyAlignment="1" applyProtection="1">
      <alignment horizontal="justify" vertical="center" wrapText="1"/>
    </xf>
    <xf numFmtId="0" fontId="3" fillId="0" borderId="15" xfId="0" applyFont="1" applyBorder="1" applyAlignment="1" applyProtection="1">
      <alignment horizontal="justify" vertical="center"/>
    </xf>
    <xf numFmtId="0" fontId="3" fillId="0" borderId="18" xfId="0" applyFont="1" applyBorder="1" applyAlignment="1" applyProtection="1">
      <alignment horizontal="justify" vertical="center" wrapText="1"/>
    </xf>
    <xf numFmtId="0" fontId="2" fillId="0" borderId="65" xfId="0" applyFont="1" applyBorder="1" applyAlignment="1" applyProtection="1">
      <alignment horizontal="center" vertical="center" wrapText="1"/>
      <protection locked="0"/>
    </xf>
    <xf numFmtId="0" fontId="0" fillId="0" borderId="68" xfId="0" applyFont="1" applyBorder="1" applyAlignment="1" applyProtection="1">
      <alignment horizontal="justify" vertical="center" wrapText="1"/>
    </xf>
    <xf numFmtId="1" fontId="0" fillId="0" borderId="11" xfId="0" applyNumberFormat="1" applyBorder="1" applyAlignment="1" applyProtection="1">
      <alignment horizontal="center" vertical="center"/>
    </xf>
    <xf numFmtId="0" fontId="17" fillId="0" borderId="1" xfId="0" applyFont="1" applyBorder="1" applyAlignment="1" applyProtection="1">
      <alignment horizontal="left" vertical="center"/>
    </xf>
    <xf numFmtId="0" fontId="12" fillId="4" borderId="3" xfId="0" applyFont="1" applyFill="1" applyBorder="1" applyAlignment="1" applyProtection="1">
      <alignment horizontal="center" vertical="center"/>
    </xf>
    <xf numFmtId="0" fontId="17" fillId="4" borderId="67" xfId="0" applyFont="1" applyFill="1" applyBorder="1" applyAlignment="1" applyProtection="1">
      <alignment horizontal="center" vertical="center"/>
    </xf>
    <xf numFmtId="0" fontId="12" fillId="4" borderId="12"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1" fontId="0" fillId="0" borderId="9" xfId="0" applyNumberFormat="1" applyBorder="1" applyAlignment="1" applyProtection="1">
      <alignment horizontal="center" vertical="center"/>
    </xf>
    <xf numFmtId="0" fontId="10" fillId="0" borderId="1" xfId="0" applyFont="1" applyBorder="1" applyAlignment="1" applyProtection="1">
      <alignment horizontal="left" vertical="center"/>
    </xf>
    <xf numFmtId="1" fontId="0" fillId="0" borderId="0" xfId="0" applyNumberFormat="1" applyBorder="1" applyAlignment="1" applyProtection="1">
      <alignment horizontal="center" vertical="center"/>
    </xf>
    <xf numFmtId="0" fontId="18" fillId="3" borderId="13" xfId="0" applyFont="1" applyFill="1" applyBorder="1" applyAlignment="1" applyProtection="1">
      <alignment vertical="center"/>
    </xf>
    <xf numFmtId="0" fontId="61" fillId="3" borderId="13" xfId="0" applyFont="1" applyFill="1" applyBorder="1" applyAlignment="1" applyProtection="1">
      <alignment vertical="center"/>
    </xf>
    <xf numFmtId="0" fontId="28" fillId="3" borderId="13" xfId="0" applyFont="1" applyFill="1" applyBorder="1" applyAlignment="1" applyProtection="1">
      <alignment horizontal="center" vertical="center"/>
    </xf>
    <xf numFmtId="0" fontId="18" fillId="0" borderId="13" xfId="0" applyFont="1" applyFill="1" applyBorder="1" applyAlignment="1" applyProtection="1">
      <alignment horizontal="center" vertical="center"/>
    </xf>
    <xf numFmtId="0" fontId="18" fillId="3" borderId="13" xfId="0" applyFont="1" applyFill="1" applyBorder="1" applyAlignment="1" applyProtection="1">
      <alignment horizontal="center" vertical="center"/>
    </xf>
    <xf numFmtId="0" fontId="61" fillId="0" borderId="0" xfId="0" applyFont="1" applyAlignment="1" applyProtection="1">
      <alignment vertical="center"/>
    </xf>
    <xf numFmtId="0" fontId="61" fillId="0" borderId="0" xfId="0" applyFont="1" applyAlignment="1" applyProtection="1">
      <alignment horizontal="right" vertical="center"/>
    </xf>
    <xf numFmtId="0" fontId="61" fillId="0" borderId="10" xfId="0" applyFont="1" applyBorder="1" applyAlignment="1" applyProtection="1">
      <alignment vertical="center"/>
    </xf>
    <xf numFmtId="0" fontId="10" fillId="4" borderId="24" xfId="0" applyFont="1" applyFill="1" applyBorder="1" applyAlignment="1" applyProtection="1">
      <alignment horizontal="center" vertical="center"/>
    </xf>
    <xf numFmtId="0" fontId="10" fillId="4" borderId="0" xfId="0" applyFont="1" applyFill="1" applyBorder="1" applyAlignment="1" applyProtection="1">
      <alignment vertical="center"/>
    </xf>
    <xf numFmtId="0" fontId="10" fillId="4" borderId="12" xfId="0" applyFont="1" applyFill="1" applyBorder="1" applyAlignment="1" applyProtection="1">
      <alignment horizontal="center" vertical="center" wrapText="1"/>
    </xf>
    <xf numFmtId="0" fontId="36" fillId="2" borderId="0" xfId="0" applyFont="1" applyFill="1" applyBorder="1" applyAlignment="1" applyProtection="1">
      <alignment vertical="center"/>
    </xf>
    <xf numFmtId="0" fontId="36" fillId="2" borderId="12" xfId="0" applyFont="1" applyFill="1" applyBorder="1" applyAlignment="1" applyProtection="1">
      <alignment horizontal="center" vertical="center" wrapText="1"/>
    </xf>
    <xf numFmtId="0" fontId="61" fillId="0" borderId="13" xfId="0" applyFont="1" applyBorder="1" applyAlignment="1" applyProtection="1">
      <alignment vertical="center"/>
    </xf>
    <xf numFmtId="0" fontId="36" fillId="2" borderId="13" xfId="0" applyFont="1" applyFill="1" applyBorder="1" applyAlignment="1" applyProtection="1">
      <alignment horizontal="center" vertical="center"/>
    </xf>
    <xf numFmtId="0" fontId="36" fillId="2" borderId="13" xfId="0" applyFont="1" applyFill="1" applyBorder="1" applyAlignment="1" applyProtection="1">
      <alignment vertical="center"/>
    </xf>
    <xf numFmtId="0" fontId="36" fillId="2" borderId="30" xfId="0" applyFont="1" applyFill="1" applyBorder="1" applyAlignment="1" applyProtection="1">
      <alignment horizontal="center" vertical="center" wrapText="1"/>
    </xf>
    <xf numFmtId="0" fontId="61" fillId="4" borderId="25" xfId="0" applyFont="1" applyFill="1" applyBorder="1" applyAlignment="1" applyProtection="1">
      <alignment horizontal="center" vertical="center" wrapText="1"/>
    </xf>
    <xf numFmtId="0" fontId="61" fillId="4" borderId="13" xfId="0" applyFont="1" applyFill="1" applyBorder="1" applyAlignment="1" applyProtection="1">
      <alignment horizontal="center" vertical="center" wrapText="1"/>
    </xf>
    <xf numFmtId="0" fontId="61" fillId="4" borderId="13" xfId="0" applyFont="1" applyFill="1" applyBorder="1" applyAlignment="1" applyProtection="1">
      <alignment horizontal="center" vertical="center"/>
    </xf>
    <xf numFmtId="0" fontId="61" fillId="4" borderId="30" xfId="0" applyFont="1" applyFill="1" applyBorder="1" applyAlignment="1" applyProtection="1">
      <alignment horizontal="center" vertical="center"/>
    </xf>
    <xf numFmtId="0" fontId="61" fillId="4" borderId="25" xfId="0" applyFont="1" applyFill="1" applyBorder="1" applyAlignment="1" applyProtection="1">
      <alignment horizontal="center" vertical="center"/>
    </xf>
    <xf numFmtId="0" fontId="10" fillId="4" borderId="13" xfId="0" applyFont="1" applyFill="1" applyBorder="1" applyAlignment="1" applyProtection="1">
      <alignment horizontal="center" vertical="center"/>
    </xf>
    <xf numFmtId="0" fontId="10" fillId="4" borderId="30" xfId="0" applyFont="1" applyFill="1" applyBorder="1" applyAlignment="1" applyProtection="1">
      <alignment horizontal="center" vertical="center"/>
    </xf>
    <xf numFmtId="0" fontId="18" fillId="0" borderId="41" xfId="0" applyFont="1" applyBorder="1" applyAlignment="1" applyProtection="1">
      <alignment horizontal="justify" vertical="center" wrapText="1"/>
    </xf>
    <xf numFmtId="0" fontId="61" fillId="0" borderId="41" xfId="0" applyFont="1" applyBorder="1" applyAlignment="1" applyProtection="1">
      <alignment horizontal="center" vertical="center" wrapText="1"/>
      <protection locked="0"/>
    </xf>
    <xf numFmtId="1" fontId="18" fillId="0" borderId="41" xfId="0" applyNumberFormat="1" applyFont="1" applyBorder="1" applyAlignment="1" applyProtection="1">
      <alignment horizontal="center" vertical="center"/>
    </xf>
    <xf numFmtId="0" fontId="18" fillId="0" borderId="1" xfId="0" applyFont="1" applyBorder="1" applyAlignment="1" applyProtection="1">
      <alignment horizontal="justify" vertical="center" wrapText="1"/>
    </xf>
    <xf numFmtId="0" fontId="61" fillId="0" borderId="1" xfId="0" applyFont="1" applyBorder="1" applyAlignment="1" applyProtection="1">
      <alignment horizontal="center" vertical="center" wrapText="1"/>
      <protection locked="0"/>
    </xf>
    <xf numFmtId="1" fontId="18" fillId="0" borderId="1" xfId="0" applyNumberFormat="1" applyFont="1" applyBorder="1" applyAlignment="1" applyProtection="1">
      <alignment horizontal="center" vertical="center"/>
    </xf>
    <xf numFmtId="0" fontId="18" fillId="0" borderId="1" xfId="0" applyFont="1" applyBorder="1" applyAlignment="1" applyProtection="1">
      <alignment horizontal="justify" vertical="center"/>
    </xf>
    <xf numFmtId="0" fontId="10" fillId="0" borderId="1" xfId="0" applyFont="1" applyFill="1" applyBorder="1" applyAlignment="1" applyProtection="1">
      <alignment horizontal="center" vertical="center" wrapText="1"/>
      <protection locked="0"/>
    </xf>
    <xf numFmtId="0" fontId="18" fillId="0" borderId="44" xfId="0" applyFont="1" applyBorder="1" applyAlignment="1" applyProtection="1">
      <alignment horizontal="justify" vertical="center" wrapText="1"/>
    </xf>
    <xf numFmtId="0" fontId="61" fillId="0" borderId="44" xfId="0" applyFont="1" applyBorder="1" applyAlignment="1" applyProtection="1">
      <alignment horizontal="center" vertical="center" wrapText="1"/>
      <protection locked="0"/>
    </xf>
    <xf numFmtId="1" fontId="18" fillId="0" borderId="44" xfId="0" applyNumberFormat="1" applyFont="1" applyBorder="1" applyAlignment="1" applyProtection="1">
      <alignment horizontal="center" vertical="center"/>
    </xf>
    <xf numFmtId="0" fontId="18" fillId="0" borderId="0" xfId="0" applyFont="1" applyAlignment="1" applyProtection="1">
      <alignment vertical="center"/>
      <protection locked="0"/>
    </xf>
    <xf numFmtId="0" fontId="81" fillId="0" borderId="0" xfId="0" applyFont="1" applyAlignment="1" applyProtection="1">
      <alignment vertical="center" wrapText="1"/>
    </xf>
    <xf numFmtId="0" fontId="17" fillId="4" borderId="3" xfId="0" applyFont="1" applyFill="1" applyBorder="1" applyAlignment="1" applyProtection="1">
      <alignment horizontal="center" vertical="center" wrapText="1"/>
    </xf>
    <xf numFmtId="0" fontId="17" fillId="3" borderId="13" xfId="0" applyFont="1" applyFill="1" applyBorder="1" applyAlignment="1" applyProtection="1">
      <alignment horizontal="center" vertical="center"/>
    </xf>
    <xf numFmtId="0" fontId="21" fillId="4" borderId="1" xfId="0" applyFont="1" applyFill="1" applyBorder="1" applyAlignment="1" applyProtection="1">
      <alignment horizontal="center" vertical="center" wrapText="1"/>
    </xf>
    <xf numFmtId="0" fontId="21" fillId="4" borderId="21" xfId="0" applyFont="1" applyFill="1" applyBorder="1" applyAlignment="1" applyProtection="1">
      <alignment horizontal="center" vertical="center" wrapText="1"/>
    </xf>
    <xf numFmtId="0" fontId="17" fillId="4" borderId="12" xfId="0" applyFont="1" applyFill="1" applyBorder="1" applyAlignment="1" applyProtection="1">
      <alignment horizontal="center" vertical="center" wrapText="1"/>
    </xf>
    <xf numFmtId="1" fontId="22" fillId="0" borderId="9" xfId="0" applyNumberFormat="1" applyFont="1" applyBorder="1" applyAlignment="1" applyProtection="1">
      <alignment horizontal="center" vertical="center" wrapText="1"/>
    </xf>
    <xf numFmtId="1" fontId="22" fillId="0" borderId="0" xfId="0" applyNumberFormat="1" applyFont="1" applyBorder="1" applyAlignment="1" applyProtection="1">
      <alignment horizontal="center" vertical="center" wrapText="1"/>
    </xf>
    <xf numFmtId="0" fontId="10" fillId="0" borderId="1" xfId="0" applyFont="1" applyBorder="1" applyAlignment="1" applyProtection="1">
      <alignment horizontal="left" vertical="center" wrapText="1"/>
    </xf>
    <xf numFmtId="0" fontId="19" fillId="2" borderId="1" xfId="0" applyFont="1" applyFill="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10" fillId="0" borderId="1" xfId="0" applyFont="1" applyBorder="1" applyAlignment="1" applyProtection="1">
      <alignment horizontal="left" vertical="center" wrapText="1"/>
    </xf>
    <xf numFmtId="1" fontId="22" fillId="0" borderId="9" xfId="0" applyNumberFormat="1" applyFont="1" applyBorder="1" applyAlignment="1" applyProtection="1">
      <alignment horizontal="center" vertical="center" wrapText="1"/>
    </xf>
    <xf numFmtId="1" fontId="22" fillId="0" borderId="0" xfId="0" applyNumberFormat="1" applyFont="1" applyBorder="1" applyAlignment="1" applyProtection="1">
      <alignment horizontal="center" vertical="center" wrapText="1"/>
    </xf>
    <xf numFmtId="0" fontId="17" fillId="4" borderId="12" xfId="0" applyFont="1" applyFill="1" applyBorder="1" applyAlignment="1" applyProtection="1">
      <alignment horizontal="center" vertical="center" wrapText="1"/>
    </xf>
    <xf numFmtId="0" fontId="21" fillId="4" borderId="13" xfId="0" applyFont="1" applyFill="1" applyBorder="1" applyAlignment="1" applyProtection="1">
      <alignment horizontal="center" vertical="center" wrapText="1"/>
    </xf>
    <xf numFmtId="1" fontId="22" fillId="0" borderId="38" xfId="0" applyNumberFormat="1" applyFont="1" applyBorder="1" applyAlignment="1" applyProtection="1">
      <alignment horizontal="center" vertical="center" wrapText="1"/>
    </xf>
    <xf numFmtId="0" fontId="21" fillId="4" borderId="30" xfId="0" applyFont="1" applyFill="1" applyBorder="1" applyAlignment="1" applyProtection="1">
      <alignment horizontal="center" vertical="center" wrapText="1"/>
    </xf>
    <xf numFmtId="0" fontId="12" fillId="4" borderId="13" xfId="0" applyFont="1" applyFill="1" applyBorder="1" applyAlignment="1" applyProtection="1">
      <alignment horizontal="center" vertical="center" wrapText="1"/>
    </xf>
    <xf numFmtId="0" fontId="12" fillId="4" borderId="12"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30"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1" fontId="0" fillId="0" borderId="9" xfId="0" applyNumberFormat="1" applyBorder="1" applyAlignment="1" applyProtection="1">
      <alignment horizontal="center" vertical="center"/>
    </xf>
    <xf numFmtId="1" fontId="0" fillId="0" borderId="0" xfId="0" applyNumberFormat="1" applyBorder="1" applyAlignment="1" applyProtection="1">
      <alignment horizontal="center" vertical="center"/>
    </xf>
    <xf numFmtId="0" fontId="19" fillId="2" borderId="1" xfId="0" applyFont="1" applyFill="1" applyBorder="1" applyAlignment="1" applyProtection="1">
      <alignment horizontal="center" vertical="center" wrapText="1"/>
    </xf>
    <xf numFmtId="1" fontId="24" fillId="0" borderId="1" xfId="0" applyNumberFormat="1" applyFont="1" applyBorder="1" applyAlignment="1" applyProtection="1">
      <alignment horizontal="center" vertical="center"/>
    </xf>
    <xf numFmtId="1" fontId="24" fillId="0" borderId="1" xfId="0" applyNumberFormat="1" applyFont="1" applyFill="1" applyBorder="1" applyAlignment="1" applyProtection="1">
      <alignment horizontal="center" vertical="center"/>
    </xf>
    <xf numFmtId="0" fontId="17" fillId="0" borderId="13" xfId="0" applyFont="1" applyFill="1" applyBorder="1" applyAlignment="1" applyProtection="1">
      <alignment horizontal="center" vertical="center" wrapText="1"/>
    </xf>
    <xf numFmtId="0" fontId="17" fillId="4" borderId="67" xfId="0" applyFont="1" applyFill="1" applyBorder="1" applyAlignment="1" applyProtection="1">
      <alignment horizontal="center" vertical="center" wrapText="1"/>
    </xf>
    <xf numFmtId="0" fontId="2" fillId="0" borderId="13" xfId="0" applyFont="1" applyBorder="1" applyAlignment="1" applyProtection="1">
      <alignment vertical="center" wrapText="1"/>
    </xf>
    <xf numFmtId="0" fontId="5" fillId="2" borderId="13" xfId="0" applyFont="1" applyFill="1" applyBorder="1" applyAlignment="1" applyProtection="1">
      <alignment vertical="center" wrapText="1"/>
    </xf>
    <xf numFmtId="0" fontId="11" fillId="4" borderId="13" xfId="0" applyFont="1" applyFill="1" applyBorder="1" applyAlignment="1" applyProtection="1">
      <alignment horizontal="center" vertical="center" wrapText="1"/>
    </xf>
    <xf numFmtId="1" fontId="0" fillId="0" borderId="38" xfId="0" applyNumberFormat="1" applyBorder="1" applyAlignment="1" applyProtection="1">
      <alignment horizontal="center" vertical="center" wrapText="1"/>
    </xf>
    <xf numFmtId="1" fontId="0" fillId="0" borderId="46" xfId="0" applyNumberFormat="1" applyBorder="1" applyAlignment="1" applyProtection="1">
      <alignment horizontal="center" vertical="center" wrapText="1"/>
    </xf>
    <xf numFmtId="0" fontId="12" fillId="4" borderId="4" xfId="0" applyFont="1" applyFill="1" applyBorder="1" applyAlignment="1" applyProtection="1">
      <alignment horizontal="center" vertical="center" wrapText="1"/>
    </xf>
    <xf numFmtId="0" fontId="20" fillId="3" borderId="13" xfId="0" applyFont="1" applyFill="1" applyBorder="1" applyAlignment="1" applyProtection="1">
      <alignment horizontal="left" vertical="center" wrapText="1"/>
      <protection locked="0"/>
    </xf>
    <xf numFmtId="0" fontId="32" fillId="0" borderId="13"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xf>
    <xf numFmtId="0" fontId="21" fillId="4" borderId="0" xfId="0" applyFont="1" applyFill="1" applyBorder="1" applyAlignment="1" applyProtection="1">
      <alignment horizontal="center" vertical="center" wrapText="1"/>
    </xf>
    <xf numFmtId="0" fontId="21" fillId="4" borderId="6" xfId="0" applyFont="1" applyFill="1" applyBorder="1" applyAlignment="1" applyProtection="1">
      <alignment horizontal="center" vertical="center" wrapText="1"/>
    </xf>
    <xf numFmtId="0" fontId="21" fillId="3" borderId="4" xfId="0" applyFont="1" applyFill="1" applyBorder="1" applyAlignment="1" applyProtection="1">
      <alignment horizontal="center" vertical="center" wrapText="1"/>
    </xf>
    <xf numFmtId="0" fontId="21" fillId="3" borderId="5" xfId="0" applyFont="1" applyFill="1" applyBorder="1" applyAlignment="1" applyProtection="1">
      <alignment horizontal="center" vertical="center" wrapText="1"/>
    </xf>
    <xf numFmtId="0" fontId="30" fillId="2" borderId="2" xfId="0" applyFont="1" applyFill="1" applyBorder="1" applyAlignment="1" applyProtection="1">
      <alignment horizontal="center" vertical="center" wrapText="1"/>
    </xf>
    <xf numFmtId="0" fontId="30" fillId="2" borderId="0" xfId="0" applyFont="1" applyFill="1" applyBorder="1" applyAlignment="1" applyProtection="1">
      <alignment horizontal="center" vertical="center" wrapText="1"/>
    </xf>
    <xf numFmtId="0" fontId="21" fillId="0" borderId="40" xfId="0" applyFont="1" applyBorder="1" applyAlignment="1" applyProtection="1">
      <alignment horizontal="center" vertical="center" wrapText="1"/>
    </xf>
    <xf numFmtId="0" fontId="21" fillId="0" borderId="41" xfId="0" applyFont="1" applyBorder="1" applyAlignment="1" applyProtection="1">
      <alignment horizontal="center" vertical="center" wrapText="1"/>
    </xf>
    <xf numFmtId="0" fontId="21" fillId="0" borderId="42" xfId="0" applyFont="1" applyBorder="1" applyAlignment="1" applyProtection="1">
      <alignment horizontal="center" vertical="center" wrapText="1"/>
    </xf>
    <xf numFmtId="0" fontId="21" fillId="0" borderId="35" xfId="0" applyFont="1" applyBorder="1" applyAlignment="1" applyProtection="1">
      <alignment horizontal="center" vertical="center" wrapText="1"/>
    </xf>
    <xf numFmtId="0" fontId="21" fillId="0" borderId="34" xfId="0" applyFont="1" applyBorder="1" applyAlignment="1" applyProtection="1">
      <alignment horizontal="center" vertical="center" wrapText="1"/>
    </xf>
    <xf numFmtId="0" fontId="21" fillId="0" borderId="33" xfId="0" applyFont="1" applyBorder="1" applyAlignment="1" applyProtection="1">
      <alignment horizontal="center" vertical="center" wrapText="1"/>
    </xf>
    <xf numFmtId="0" fontId="21" fillId="0" borderId="37" xfId="0" applyFont="1" applyBorder="1" applyAlignment="1" applyProtection="1">
      <alignment horizontal="center" vertical="center" wrapText="1"/>
    </xf>
    <xf numFmtId="0" fontId="21" fillId="0" borderId="38" xfId="0" applyFont="1" applyBorder="1" applyAlignment="1" applyProtection="1">
      <alignment horizontal="center" vertical="center" wrapText="1"/>
    </xf>
    <xf numFmtId="0" fontId="21" fillId="0" borderId="39" xfId="0" applyFont="1" applyBorder="1" applyAlignment="1" applyProtection="1">
      <alignment horizontal="center" vertical="center" wrapText="1"/>
    </xf>
    <xf numFmtId="0" fontId="21" fillId="0" borderId="27" xfId="0" applyFont="1" applyBorder="1" applyAlignment="1" applyProtection="1">
      <alignment horizontal="center" vertical="center" wrapText="1"/>
    </xf>
    <xf numFmtId="0" fontId="21" fillId="0" borderId="0" xfId="0" applyFont="1" applyBorder="1" applyAlignment="1" applyProtection="1">
      <alignment horizontal="center" vertical="center" wrapText="1"/>
    </xf>
    <xf numFmtId="0" fontId="21" fillId="0" borderId="36" xfId="0" applyFont="1" applyBorder="1" applyAlignment="1" applyProtection="1">
      <alignment horizontal="center" vertical="center" wrapText="1"/>
    </xf>
    <xf numFmtId="0" fontId="21" fillId="0" borderId="48" xfId="0" applyFont="1" applyBorder="1" applyAlignment="1" applyProtection="1">
      <alignment horizontal="center" vertical="center" wrapText="1"/>
    </xf>
    <xf numFmtId="0" fontId="21" fillId="0" borderId="11" xfId="0" applyFont="1" applyBorder="1" applyAlignment="1" applyProtection="1">
      <alignment horizontal="center" vertical="center" wrapText="1"/>
    </xf>
    <xf numFmtId="0" fontId="21" fillId="0" borderId="31" xfId="0" applyFont="1" applyBorder="1" applyAlignment="1" applyProtection="1">
      <alignment horizontal="center" vertical="center" wrapText="1"/>
    </xf>
    <xf numFmtId="0" fontId="20" fillId="0" borderId="37" xfId="0" applyFont="1" applyBorder="1" applyAlignment="1" applyProtection="1">
      <alignment horizontal="center" vertical="center" wrapText="1"/>
    </xf>
    <xf numFmtId="0" fontId="20" fillId="0" borderId="38" xfId="0" applyFont="1" applyBorder="1" applyAlignment="1" applyProtection="1">
      <alignment horizontal="center" vertical="center" wrapText="1"/>
    </xf>
    <xf numFmtId="0" fontId="20" fillId="0" borderId="39" xfId="0" applyFont="1" applyBorder="1" applyAlignment="1" applyProtection="1">
      <alignment horizontal="center" vertical="center" wrapText="1"/>
    </xf>
    <xf numFmtId="0" fontId="20" fillId="0" borderId="27"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0" borderId="36" xfId="0" applyFont="1" applyBorder="1" applyAlignment="1" applyProtection="1">
      <alignment horizontal="center" vertical="center" wrapText="1"/>
    </xf>
    <xf numFmtId="0" fontId="20" fillId="0" borderId="48" xfId="0" applyFont="1" applyBorder="1" applyAlignment="1" applyProtection="1">
      <alignment horizontal="center" vertical="center" wrapText="1"/>
    </xf>
    <xf numFmtId="0" fontId="20" fillId="0" borderId="11" xfId="0" applyFont="1" applyBorder="1" applyAlignment="1" applyProtection="1">
      <alignment horizontal="center" vertical="center" wrapText="1"/>
    </xf>
    <xf numFmtId="0" fontId="20" fillId="0" borderId="31" xfId="0" applyFont="1" applyBorder="1" applyAlignment="1" applyProtection="1">
      <alignment horizontal="center" vertical="center" wrapText="1"/>
    </xf>
    <xf numFmtId="0" fontId="21" fillId="4" borderId="22" xfId="0" applyFont="1" applyFill="1" applyBorder="1" applyAlignment="1" applyProtection="1">
      <alignment horizontal="center" vertical="center" wrapText="1"/>
    </xf>
    <xf numFmtId="0" fontId="21" fillId="4" borderId="25" xfId="0" applyFont="1" applyFill="1" applyBorder="1" applyAlignment="1" applyProtection="1">
      <alignment horizontal="center" vertical="center" wrapText="1"/>
    </xf>
    <xf numFmtId="0" fontId="21" fillId="4" borderId="13" xfId="0" applyFont="1" applyFill="1" applyBorder="1" applyAlignment="1" applyProtection="1">
      <alignment horizontal="center" vertical="center" wrapText="1"/>
    </xf>
    <xf numFmtId="0" fontId="21" fillId="4" borderId="12" xfId="0" applyFont="1" applyFill="1" applyBorder="1" applyAlignment="1" applyProtection="1">
      <alignment horizontal="center" vertical="center" wrapText="1"/>
    </xf>
    <xf numFmtId="0" fontId="21" fillId="4" borderId="1" xfId="0" applyFont="1" applyFill="1" applyBorder="1" applyAlignment="1" applyProtection="1">
      <alignment horizontal="center" vertical="center" wrapText="1"/>
    </xf>
    <xf numFmtId="0" fontId="21" fillId="4" borderId="21" xfId="0" applyFont="1" applyFill="1" applyBorder="1" applyAlignment="1" applyProtection="1">
      <alignment horizontal="center" vertical="center" wrapText="1"/>
    </xf>
    <xf numFmtId="0" fontId="21" fillId="4" borderId="30" xfId="0" applyFont="1" applyFill="1" applyBorder="1" applyAlignment="1" applyProtection="1">
      <alignment horizontal="center" vertical="center" wrapText="1"/>
    </xf>
    <xf numFmtId="0" fontId="21" fillId="0" borderId="3" xfId="0" applyFont="1" applyBorder="1" applyAlignment="1" applyProtection="1">
      <alignment horizontal="center" vertical="center" wrapText="1"/>
    </xf>
    <xf numFmtId="0" fontId="21" fillId="0" borderId="20" xfId="0" applyFont="1" applyBorder="1" applyAlignment="1" applyProtection="1">
      <alignment horizontal="center" vertical="center" wrapText="1"/>
    </xf>
    <xf numFmtId="0" fontId="21" fillId="0" borderId="17" xfId="0" applyFont="1" applyBorder="1" applyAlignment="1" applyProtection="1">
      <alignment horizontal="center" vertical="center" wrapText="1"/>
    </xf>
    <xf numFmtId="0" fontId="38" fillId="0" borderId="64" xfId="0" applyFont="1" applyBorder="1" applyAlignment="1" applyProtection="1">
      <alignment horizontal="justify" vertical="center" wrapText="1"/>
      <protection locked="0"/>
    </xf>
    <xf numFmtId="0" fontId="38" fillId="0" borderId="24" xfId="0" applyFont="1" applyBorder="1" applyAlignment="1" applyProtection="1">
      <alignment horizontal="justify" vertical="center" wrapText="1"/>
      <protection locked="0"/>
    </xf>
    <xf numFmtId="0" fontId="38" fillId="0" borderId="51" xfId="0" applyFont="1" applyBorder="1" applyAlignment="1" applyProtection="1">
      <alignment horizontal="justify" vertical="center" wrapText="1"/>
      <protection locked="0"/>
    </xf>
    <xf numFmtId="0" fontId="38" fillId="0" borderId="12" xfId="0" applyFont="1" applyBorder="1" applyAlignment="1" applyProtection="1">
      <alignment horizontal="justify" vertical="center" wrapText="1"/>
      <protection locked="0"/>
    </xf>
    <xf numFmtId="0" fontId="38" fillId="0" borderId="10" xfId="0" applyFont="1" applyBorder="1" applyAlignment="1" applyProtection="1">
      <alignment horizontal="justify" vertical="center" wrapText="1"/>
      <protection locked="0"/>
    </xf>
    <xf numFmtId="0" fontId="40" fillId="0" borderId="41" xfId="0" applyFont="1" applyBorder="1" applyAlignment="1" applyProtection="1">
      <alignment horizontal="justify" vertical="center" wrapText="1"/>
      <protection locked="0"/>
    </xf>
    <xf numFmtId="0" fontId="40" fillId="0" borderId="1" xfId="0" applyFont="1" applyBorder="1" applyAlignment="1" applyProtection="1">
      <alignment horizontal="justify" vertical="center" wrapText="1"/>
      <protection locked="0"/>
    </xf>
    <xf numFmtId="0" fontId="40" fillId="0" borderId="13" xfId="0" applyFont="1" applyBorder="1" applyAlignment="1" applyProtection="1">
      <alignment horizontal="justify" vertical="center" wrapText="1"/>
      <protection locked="0"/>
    </xf>
    <xf numFmtId="0" fontId="40" fillId="0" borderId="42" xfId="0" applyFont="1" applyBorder="1" applyAlignment="1" applyProtection="1">
      <alignment horizontal="justify" vertical="center" wrapText="1"/>
      <protection locked="0"/>
    </xf>
    <xf numFmtId="0" fontId="40" fillId="0" borderId="21" xfId="0" applyFont="1" applyBorder="1" applyAlignment="1" applyProtection="1">
      <alignment horizontal="justify" vertical="center" wrapText="1"/>
      <protection locked="0"/>
    </xf>
    <xf numFmtId="0" fontId="40" fillId="0" borderId="30" xfId="0" applyFont="1" applyBorder="1" applyAlignment="1" applyProtection="1">
      <alignment horizontal="justify" vertical="center" wrapText="1"/>
      <protection locked="0"/>
    </xf>
    <xf numFmtId="0" fontId="23" fillId="0" borderId="40" xfId="0" applyFont="1" applyFill="1" applyBorder="1" applyAlignment="1" applyProtection="1">
      <alignment horizontal="center" vertical="center" wrapText="1"/>
      <protection locked="0"/>
    </xf>
    <xf numFmtId="0" fontId="23" fillId="0" borderId="22" xfId="0" applyFont="1" applyFill="1" applyBorder="1" applyAlignment="1" applyProtection="1">
      <alignment horizontal="center" vertical="center" wrapText="1"/>
      <protection locked="0"/>
    </xf>
    <xf numFmtId="0" fontId="23" fillId="0" borderId="25" xfId="0" applyFont="1" applyFill="1" applyBorder="1" applyAlignment="1" applyProtection="1">
      <alignment horizontal="center" vertical="center" wrapText="1"/>
      <protection locked="0"/>
    </xf>
    <xf numFmtId="0" fontId="21" fillId="0" borderId="22" xfId="0" applyFont="1" applyBorder="1" applyAlignment="1" applyProtection="1">
      <alignment horizontal="center" vertical="center" wrapText="1"/>
    </xf>
    <xf numFmtId="0" fontId="21" fillId="0" borderId="1" xfId="0" applyFont="1" applyBorder="1" applyAlignment="1" applyProtection="1">
      <alignment horizontal="center" vertical="center" wrapText="1"/>
    </xf>
    <xf numFmtId="0" fontId="17" fillId="4" borderId="13" xfId="0" applyFont="1" applyFill="1" applyBorder="1" applyAlignment="1" applyProtection="1">
      <alignment horizontal="center" vertical="center" wrapText="1"/>
    </xf>
    <xf numFmtId="0" fontId="17" fillId="4" borderId="12" xfId="0" applyFont="1" applyFill="1" applyBorder="1" applyAlignment="1" applyProtection="1">
      <alignment horizontal="center" vertical="center" wrapText="1"/>
    </xf>
    <xf numFmtId="0" fontId="21" fillId="0" borderId="26" xfId="0" applyFont="1" applyBorder="1" applyAlignment="1" applyProtection="1">
      <alignment horizontal="center" vertical="center" wrapText="1"/>
    </xf>
    <xf numFmtId="0" fontId="21" fillId="0" borderId="23" xfId="0" applyFont="1" applyBorder="1" applyAlignment="1" applyProtection="1">
      <alignment horizontal="center" vertical="center" wrapText="1"/>
    </xf>
    <xf numFmtId="0" fontId="21" fillId="0" borderId="10" xfId="0" applyFont="1" applyBorder="1" applyAlignment="1" applyProtection="1">
      <alignment horizontal="center" vertical="center" wrapText="1"/>
    </xf>
    <xf numFmtId="0" fontId="20" fillId="0" borderId="10" xfId="0" applyFont="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21" fillId="4" borderId="10" xfId="0" applyFont="1" applyFill="1" applyBorder="1" applyAlignment="1" applyProtection="1">
      <alignment horizontal="center" vertical="center" wrapText="1"/>
    </xf>
    <xf numFmtId="0" fontId="33" fillId="4" borderId="10" xfId="0" applyFont="1" applyFill="1" applyBorder="1" applyAlignment="1" applyProtection="1">
      <alignment horizontal="center" vertical="center" wrapText="1"/>
    </xf>
    <xf numFmtId="0" fontId="33" fillId="4" borderId="13" xfId="0" applyFont="1" applyFill="1" applyBorder="1" applyAlignment="1" applyProtection="1">
      <alignment horizontal="center" vertical="center" wrapText="1"/>
    </xf>
    <xf numFmtId="0" fontId="21" fillId="0" borderId="7" xfId="0" applyFont="1" applyBorder="1" applyAlignment="1" applyProtection="1">
      <alignment horizontal="center" vertical="center" wrapText="1"/>
    </xf>
    <xf numFmtId="0" fontId="30" fillId="2" borderId="38" xfId="0" applyFont="1" applyFill="1" applyBorder="1" applyAlignment="1" applyProtection="1">
      <alignment horizontal="center" vertical="center" wrapText="1"/>
    </xf>
    <xf numFmtId="0" fontId="22" fillId="0" borderId="38" xfId="0" applyFont="1" applyBorder="1" applyAlignment="1" applyProtection="1">
      <alignment horizontal="center" vertical="center" wrapText="1"/>
    </xf>
    <xf numFmtId="0" fontId="22" fillId="0" borderId="0" xfId="0" applyFont="1" applyBorder="1" applyAlignment="1" applyProtection="1">
      <alignment horizontal="center" vertical="center" wrapText="1"/>
    </xf>
    <xf numFmtId="0" fontId="23" fillId="0" borderId="51" xfId="0" applyFont="1" applyBorder="1" applyAlignment="1" applyProtection="1">
      <alignment horizontal="center" vertical="center" textRotation="90" wrapText="1"/>
      <protection locked="0"/>
    </xf>
    <xf numFmtId="0" fontId="23" fillId="0" borderId="12" xfId="0" applyFont="1" applyBorder="1" applyAlignment="1" applyProtection="1">
      <alignment horizontal="center" vertical="center" textRotation="90" wrapText="1"/>
      <protection locked="0"/>
    </xf>
    <xf numFmtId="0" fontId="23" fillId="0" borderId="41" xfId="0" applyFont="1" applyBorder="1" applyAlignment="1" applyProtection="1">
      <alignment horizontal="center" vertical="center" wrapText="1"/>
      <protection locked="0"/>
    </xf>
    <xf numFmtId="0" fontId="23" fillId="0" borderId="1" xfId="0" applyFont="1" applyBorder="1" applyAlignment="1" applyProtection="1">
      <alignment horizontal="center" vertical="center" wrapText="1"/>
      <protection locked="0"/>
    </xf>
    <xf numFmtId="0" fontId="23" fillId="0" borderId="13" xfId="0" applyFont="1" applyBorder="1" applyAlignment="1" applyProtection="1">
      <alignment horizontal="center" vertical="center" wrapText="1"/>
      <protection locked="0"/>
    </xf>
    <xf numFmtId="0" fontId="29" fillId="0" borderId="41" xfId="0" applyFont="1" applyBorder="1" applyAlignment="1" applyProtection="1">
      <alignment horizontal="center" vertical="center" wrapText="1"/>
    </xf>
    <xf numFmtId="0" fontId="29" fillId="0" borderId="1" xfId="0" applyFont="1" applyBorder="1" applyAlignment="1" applyProtection="1">
      <alignment horizontal="center" vertical="center" wrapText="1"/>
    </xf>
    <xf numFmtId="0" fontId="41" fillId="0" borderId="53" xfId="0" applyFont="1" applyBorder="1" applyAlignment="1" applyProtection="1">
      <alignment horizontal="justify" vertical="center" wrapText="1"/>
      <protection locked="0"/>
    </xf>
    <xf numFmtId="0" fontId="41" fillId="0" borderId="2" xfId="0" applyFont="1" applyBorder="1" applyAlignment="1" applyProtection="1">
      <alignment horizontal="justify" vertical="center" wrapText="1"/>
      <protection locked="0"/>
    </xf>
    <xf numFmtId="1" fontId="22" fillId="0" borderId="38" xfId="0" applyNumberFormat="1" applyFont="1" applyBorder="1" applyAlignment="1" applyProtection="1">
      <alignment horizontal="center" vertical="center" wrapText="1"/>
    </xf>
    <xf numFmtId="0" fontId="40" fillId="0" borderId="53" xfId="0" applyFont="1" applyBorder="1" applyAlignment="1" applyProtection="1">
      <alignment horizontal="justify" vertical="center" wrapText="1"/>
      <protection locked="0"/>
    </xf>
    <xf numFmtId="0" fontId="40" fillId="0" borderId="2" xfId="0" applyFont="1" applyBorder="1" applyAlignment="1" applyProtection="1">
      <alignment horizontal="justify" vertical="center" wrapText="1"/>
      <protection locked="0"/>
    </xf>
    <xf numFmtId="0" fontId="10" fillId="0" borderId="1" xfId="0" applyFont="1" applyFill="1" applyBorder="1" applyAlignment="1" applyProtection="1">
      <alignment horizontal="center" vertical="center" wrapText="1"/>
    </xf>
    <xf numFmtId="0" fontId="10" fillId="0" borderId="13" xfId="0" applyFont="1" applyFill="1" applyBorder="1" applyAlignment="1" applyProtection="1">
      <alignment horizontal="center" vertical="center" wrapText="1"/>
    </xf>
    <xf numFmtId="0" fontId="17" fillId="0" borderId="21" xfId="0" applyFont="1" applyFill="1" applyBorder="1" applyAlignment="1" applyProtection="1">
      <alignment horizontal="center" vertical="center" wrapText="1"/>
    </xf>
    <xf numFmtId="0" fontId="38" fillId="0" borderId="25" xfId="0" applyFont="1" applyBorder="1" applyAlignment="1" applyProtection="1">
      <alignment horizontal="justify" vertical="center" wrapText="1"/>
      <protection locked="0"/>
    </xf>
    <xf numFmtId="0" fontId="38" fillId="0" borderId="52" xfId="0" applyFont="1" applyBorder="1" applyAlignment="1" applyProtection="1">
      <alignment horizontal="justify" vertical="center" wrapText="1"/>
      <protection locked="0"/>
    </xf>
    <xf numFmtId="0" fontId="38" fillId="0" borderId="13" xfId="0" applyFont="1" applyBorder="1" applyAlignment="1" applyProtection="1">
      <alignment horizontal="justify" vertical="center" wrapText="1"/>
      <protection locked="0"/>
    </xf>
    <xf numFmtId="0" fontId="38" fillId="0" borderId="43" xfId="0" applyFont="1" applyBorder="1" applyAlignment="1" applyProtection="1">
      <alignment horizontal="justify" vertical="center" wrapText="1"/>
      <protection locked="0"/>
    </xf>
    <xf numFmtId="0" fontId="40" fillId="0" borderId="44" xfId="0" applyFont="1" applyBorder="1" applyAlignment="1" applyProtection="1">
      <alignment horizontal="justify" vertical="center" wrapText="1"/>
      <protection locked="0"/>
    </xf>
    <xf numFmtId="0" fontId="40" fillId="0" borderId="45" xfId="0" applyFont="1" applyBorder="1" applyAlignment="1" applyProtection="1">
      <alignment horizontal="justify" vertical="center" wrapText="1"/>
      <protection locked="0"/>
    </xf>
    <xf numFmtId="0" fontId="23" fillId="0" borderId="58" xfId="0" applyFont="1" applyFill="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44" xfId="0" applyFont="1" applyBorder="1" applyAlignment="1" applyProtection="1">
      <alignment horizontal="center" vertical="center" wrapText="1"/>
      <protection locked="0"/>
    </xf>
    <xf numFmtId="14" fontId="40" fillId="0" borderId="53" xfId="0" applyNumberFormat="1" applyFont="1" applyBorder="1" applyAlignment="1" applyProtection="1">
      <alignment horizontal="center" vertical="center" wrapText="1"/>
      <protection locked="0"/>
    </xf>
    <xf numFmtId="0" fontId="40" fillId="0" borderId="2" xfId="0" applyFont="1" applyBorder="1" applyAlignment="1" applyProtection="1">
      <alignment horizontal="center" vertical="center" wrapText="1"/>
      <protection locked="0"/>
    </xf>
    <xf numFmtId="0" fontId="40" fillId="0" borderId="57" xfId="0" applyFont="1" applyBorder="1" applyAlignment="1" applyProtection="1">
      <alignment horizontal="justify" vertical="center" wrapText="1"/>
      <protection locked="0"/>
    </xf>
    <xf numFmtId="0" fontId="40" fillId="0" borderId="29" xfId="0" applyFont="1" applyBorder="1" applyAlignment="1" applyProtection="1">
      <alignment horizontal="justify" vertical="center" wrapText="1"/>
      <protection locked="0"/>
    </xf>
    <xf numFmtId="15" fontId="40" fillId="0" borderId="37" xfId="0" applyNumberFormat="1" applyFont="1" applyBorder="1" applyAlignment="1" applyProtection="1">
      <alignment horizontal="center" vertical="center" wrapText="1"/>
      <protection locked="0"/>
    </xf>
    <xf numFmtId="0" fontId="40" fillId="0" borderId="27" xfId="0" applyFont="1" applyBorder="1" applyAlignment="1" applyProtection="1">
      <alignment horizontal="center" vertical="center" wrapText="1"/>
      <protection locked="0"/>
    </xf>
    <xf numFmtId="0" fontId="40" fillId="0" borderId="4" xfId="0" applyFont="1" applyBorder="1" applyAlignment="1" applyProtection="1">
      <alignment horizontal="center" vertical="center" wrapText="1"/>
      <protection locked="0"/>
    </xf>
    <xf numFmtId="0" fontId="23" fillId="0" borderId="53" xfId="0" applyFont="1" applyBorder="1" applyAlignment="1" applyProtection="1">
      <alignment horizontal="center" vertical="center" wrapText="1"/>
    </xf>
    <xf numFmtId="0" fontId="23" fillId="0" borderId="2" xfId="0" applyFont="1" applyBorder="1" applyAlignment="1" applyProtection="1">
      <alignment horizontal="center" vertical="center" wrapText="1"/>
    </xf>
    <xf numFmtId="0" fontId="23" fillId="0" borderId="7" xfId="0" applyFont="1" applyBorder="1" applyAlignment="1" applyProtection="1">
      <alignment horizontal="center" vertical="center" wrapText="1"/>
    </xf>
    <xf numFmtId="1" fontId="22" fillId="0" borderId="56" xfId="0" applyNumberFormat="1" applyFont="1" applyBorder="1" applyAlignment="1" applyProtection="1">
      <alignment horizontal="center" vertical="center" wrapText="1"/>
    </xf>
    <xf numFmtId="1" fontId="22" fillId="0" borderId="6" xfId="0" applyNumberFormat="1" applyFont="1" applyBorder="1" applyAlignment="1" applyProtection="1">
      <alignment horizontal="center" vertical="center" wrapText="1"/>
    </xf>
    <xf numFmtId="1" fontId="22" fillId="0" borderId="8" xfId="0" applyNumberFormat="1" applyFont="1" applyBorder="1" applyAlignment="1" applyProtection="1">
      <alignment horizontal="center" vertical="center" wrapText="1"/>
    </xf>
    <xf numFmtId="1" fontId="23" fillId="0" borderId="53" xfId="0" applyNumberFormat="1" applyFont="1" applyBorder="1" applyAlignment="1" applyProtection="1">
      <alignment horizontal="center" vertical="center" wrapText="1"/>
    </xf>
    <xf numFmtId="1" fontId="23" fillId="0" borderId="2" xfId="0" applyNumberFormat="1" applyFont="1" applyBorder="1" applyAlignment="1" applyProtection="1">
      <alignment horizontal="center" vertical="center" wrapText="1"/>
    </xf>
    <xf numFmtId="1" fontId="23" fillId="0" borderId="7" xfId="0" applyNumberFormat="1" applyFont="1" applyBorder="1" applyAlignment="1" applyProtection="1">
      <alignment horizontal="center" vertical="center" wrapText="1"/>
    </xf>
    <xf numFmtId="0" fontId="22" fillId="0" borderId="56" xfId="0" applyFont="1" applyBorder="1" applyAlignment="1" applyProtection="1">
      <alignment horizontal="center" vertical="center" wrapText="1"/>
    </xf>
    <xf numFmtId="0" fontId="22" fillId="0" borderId="6" xfId="0" applyFont="1" applyBorder="1" applyAlignment="1" applyProtection="1">
      <alignment horizontal="center" vertical="center" wrapText="1"/>
    </xf>
    <xf numFmtId="0" fontId="29" fillId="0" borderId="42" xfId="0" applyFont="1" applyBorder="1" applyAlignment="1" applyProtection="1">
      <alignment horizontal="center" vertical="center" wrapText="1"/>
    </xf>
    <xf numFmtId="0" fontId="29" fillId="0" borderId="21" xfId="0" applyFont="1" applyBorder="1" applyAlignment="1" applyProtection="1">
      <alignment horizontal="center" vertical="center" wrapText="1"/>
    </xf>
    <xf numFmtId="0" fontId="40" fillId="0" borderId="37" xfId="0" applyFont="1" applyBorder="1" applyAlignment="1" applyProtection="1">
      <alignment horizontal="justify" vertical="center" wrapText="1"/>
      <protection locked="0"/>
    </xf>
    <xf numFmtId="0" fontId="40" fillId="0" borderId="27" xfId="0" applyFont="1" applyBorder="1" applyAlignment="1" applyProtection="1">
      <alignment horizontal="justify" vertical="center" wrapText="1"/>
      <protection locked="0"/>
    </xf>
    <xf numFmtId="0" fontId="40" fillId="0" borderId="12" xfId="0" applyFont="1" applyBorder="1" applyAlignment="1" applyProtection="1">
      <alignment horizontal="justify" vertical="center" wrapText="1"/>
      <protection locked="0"/>
    </xf>
    <xf numFmtId="0" fontId="40" fillId="0" borderId="43" xfId="0" applyFont="1" applyBorder="1" applyAlignment="1" applyProtection="1">
      <alignment horizontal="justify" vertical="center" wrapText="1"/>
      <protection locked="0"/>
    </xf>
    <xf numFmtId="0" fontId="40" fillId="0" borderId="13" xfId="0" applyFont="1" applyBorder="1" applyAlignment="1" applyProtection="1">
      <alignment horizontal="center" vertical="center" wrapText="1"/>
      <protection locked="0"/>
    </xf>
    <xf numFmtId="0" fontId="40" fillId="0" borderId="12" xfId="0" applyFont="1" applyBorder="1" applyAlignment="1" applyProtection="1">
      <alignment horizontal="center" vertical="center" wrapText="1"/>
      <protection locked="0"/>
    </xf>
    <xf numFmtId="0" fontId="40" fillId="0" borderId="43" xfId="0" applyFont="1" applyBorder="1" applyAlignment="1" applyProtection="1">
      <alignment horizontal="center" vertical="center" wrapText="1"/>
      <protection locked="0"/>
    </xf>
    <xf numFmtId="0" fontId="40" fillId="0" borderId="4" xfId="0" applyFont="1" applyBorder="1" applyAlignment="1" applyProtection="1">
      <alignment horizontal="justify" vertical="center" wrapText="1"/>
      <protection locked="0"/>
    </xf>
    <xf numFmtId="0" fontId="40" fillId="0" borderId="47" xfId="0" applyFont="1" applyBorder="1" applyAlignment="1" applyProtection="1">
      <alignment horizontal="justify" vertical="center" wrapText="1"/>
      <protection locked="0"/>
    </xf>
    <xf numFmtId="1" fontId="23" fillId="0" borderId="5" xfId="0" applyNumberFormat="1" applyFont="1" applyBorder="1" applyAlignment="1" applyProtection="1">
      <alignment horizontal="center" vertical="center" wrapText="1"/>
    </xf>
    <xf numFmtId="1" fontId="23" fillId="0" borderId="6" xfId="0" applyNumberFormat="1" applyFont="1" applyBorder="1" applyAlignment="1" applyProtection="1">
      <alignment horizontal="center" vertical="center" wrapText="1"/>
    </xf>
    <xf numFmtId="1" fontId="23" fillId="0" borderId="61" xfId="0" applyNumberFormat="1" applyFont="1" applyBorder="1" applyAlignment="1" applyProtection="1">
      <alignment horizontal="center" vertical="center" wrapText="1"/>
    </xf>
    <xf numFmtId="1" fontId="23" fillId="0" borderId="4" xfId="0" applyNumberFormat="1" applyFont="1" applyBorder="1" applyAlignment="1" applyProtection="1">
      <alignment horizontal="center" vertical="center" wrapText="1"/>
    </xf>
    <xf numFmtId="1" fontId="23" fillId="0" borderId="47" xfId="0" applyNumberFormat="1" applyFont="1" applyBorder="1" applyAlignment="1" applyProtection="1">
      <alignment horizontal="center" vertical="center" wrapText="1"/>
    </xf>
    <xf numFmtId="0" fontId="22" fillId="0" borderId="61" xfId="0" applyFont="1" applyBorder="1" applyAlignment="1" applyProtection="1">
      <alignment horizontal="center" vertical="center" wrapText="1"/>
    </xf>
    <xf numFmtId="0" fontId="29" fillId="0" borderId="28" xfId="0" applyFont="1" applyBorder="1" applyAlignment="1" applyProtection="1">
      <alignment horizontal="center" vertical="center" wrapText="1"/>
    </xf>
    <xf numFmtId="0" fontId="40" fillId="0" borderId="32" xfId="0" applyFont="1" applyBorder="1" applyAlignment="1" applyProtection="1">
      <alignment horizontal="justify" vertical="center" wrapText="1"/>
      <protection locked="0"/>
    </xf>
    <xf numFmtId="0" fontId="40" fillId="0" borderId="49" xfId="0" applyFont="1" applyBorder="1" applyAlignment="1" applyProtection="1">
      <alignment horizontal="justify" vertical="center" wrapText="1"/>
      <protection locked="0"/>
    </xf>
    <xf numFmtId="14" fontId="40" fillId="0" borderId="4" xfId="0" applyNumberFormat="1" applyFont="1" applyBorder="1" applyAlignment="1" applyProtection="1">
      <alignment horizontal="center" vertical="center" wrapText="1"/>
      <protection locked="0"/>
    </xf>
    <xf numFmtId="0" fontId="40" fillId="0" borderId="47" xfId="0" applyFont="1" applyBorder="1" applyAlignment="1" applyProtection="1">
      <alignment horizontal="center" vertical="center" wrapText="1"/>
      <protection locked="0"/>
    </xf>
    <xf numFmtId="0" fontId="17" fillId="0" borderId="45" xfId="0" applyFont="1" applyFill="1" applyBorder="1" applyAlignment="1" applyProtection="1">
      <alignment horizontal="center" vertical="center" wrapText="1"/>
    </xf>
    <xf numFmtId="0" fontId="37" fillId="0" borderId="10"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wrapText="1"/>
      <protection locked="0"/>
    </xf>
    <xf numFmtId="0" fontId="37" fillId="0" borderId="12" xfId="0" applyFont="1" applyBorder="1" applyAlignment="1" applyProtection="1">
      <alignment horizontal="center" vertical="center" wrapText="1"/>
      <protection locked="0"/>
    </xf>
    <xf numFmtId="0" fontId="22" fillId="0" borderId="10"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22" fillId="0" borderId="13" xfId="0" applyFont="1" applyBorder="1" applyAlignment="1" applyProtection="1">
      <alignment horizontal="left" vertical="center" wrapText="1"/>
      <protection locked="0"/>
    </xf>
    <xf numFmtId="0" fontId="22" fillId="0" borderId="10" xfId="0" applyFont="1" applyBorder="1" applyAlignment="1" applyProtection="1">
      <alignment horizontal="center" vertical="center" wrapText="1"/>
      <protection locked="0"/>
    </xf>
    <xf numFmtId="0" fontId="22" fillId="0" borderId="13" xfId="0" applyFont="1" applyBorder="1" applyAlignment="1" applyProtection="1">
      <alignment horizontal="center" vertical="center" wrapText="1"/>
      <protection locked="0"/>
    </xf>
    <xf numFmtId="0" fontId="43" fillId="0" borderId="28" xfId="0" applyFont="1" applyBorder="1" applyAlignment="1" applyProtection="1">
      <alignment horizontal="center" vertical="center" wrapText="1"/>
      <protection locked="0"/>
    </xf>
    <xf numFmtId="0" fontId="43" fillId="0" borderId="21" xfId="0" applyFont="1" applyBorder="1" applyAlignment="1" applyProtection="1">
      <alignment horizontal="center" vertical="center" wrapText="1"/>
      <protection locked="0"/>
    </xf>
    <xf numFmtId="0" fontId="43" fillId="0" borderId="30" xfId="0" applyFont="1" applyBorder="1" applyAlignment="1" applyProtection="1">
      <alignment horizontal="center" vertical="center" wrapText="1"/>
      <protection locked="0"/>
    </xf>
    <xf numFmtId="0" fontId="28" fillId="0" borderId="23" xfId="0" applyFont="1" applyFill="1" applyBorder="1" applyAlignment="1" applyProtection="1">
      <alignment horizontal="center" vertical="center" wrapText="1"/>
      <protection locked="0"/>
    </xf>
    <xf numFmtId="0" fontId="28" fillId="0" borderId="22" xfId="0" applyFont="1" applyFill="1" applyBorder="1" applyAlignment="1" applyProtection="1">
      <alignment horizontal="center" vertical="center" wrapText="1"/>
      <protection locked="0"/>
    </xf>
    <xf numFmtId="0" fontId="28" fillId="0" borderId="25" xfId="0" applyFont="1" applyFill="1" applyBorder="1" applyAlignment="1" applyProtection="1">
      <alignment horizontal="center" vertical="center" wrapText="1"/>
      <protection locked="0"/>
    </xf>
    <xf numFmtId="0" fontId="40" fillId="0" borderId="50" xfId="0" applyFont="1" applyBorder="1" applyAlignment="1" applyProtection="1">
      <alignment horizontal="justify" vertical="center" wrapText="1"/>
      <protection locked="0"/>
    </xf>
    <xf numFmtId="15" fontId="40" fillId="0" borderId="32" xfId="0" applyNumberFormat="1" applyFont="1" applyBorder="1" applyAlignment="1" applyProtection="1">
      <alignment horizontal="center" vertical="center" wrapText="1"/>
      <protection locked="0"/>
    </xf>
    <xf numFmtId="0" fontId="40" fillId="0" borderId="49" xfId="0" applyFont="1" applyBorder="1" applyAlignment="1" applyProtection="1">
      <alignment horizontal="center" vertical="center" wrapText="1"/>
      <protection locked="0"/>
    </xf>
    <xf numFmtId="0" fontId="22" fillId="0" borderId="9" xfId="0" applyFont="1" applyBorder="1" applyAlignment="1" applyProtection="1">
      <alignment horizontal="center" vertical="center" wrapText="1"/>
    </xf>
    <xf numFmtId="0" fontId="22" fillId="0" borderId="46" xfId="0" applyFont="1" applyBorder="1" applyAlignment="1" applyProtection="1">
      <alignment horizontal="center" vertical="center" wrapText="1"/>
    </xf>
    <xf numFmtId="0" fontId="30" fillId="2" borderId="9" xfId="0" applyFont="1" applyFill="1" applyBorder="1" applyAlignment="1" applyProtection="1">
      <alignment horizontal="center" vertical="center" wrapText="1"/>
    </xf>
    <xf numFmtId="0" fontId="30" fillId="2" borderId="46" xfId="0" applyFont="1" applyFill="1" applyBorder="1" applyAlignment="1" applyProtection="1">
      <alignment horizontal="center" vertical="center" wrapText="1"/>
    </xf>
    <xf numFmtId="0" fontId="23" fillId="0" borderId="13" xfId="0" applyFont="1" applyBorder="1" applyAlignment="1" applyProtection="1">
      <alignment horizontal="center" vertical="center" textRotation="90" wrapText="1"/>
      <protection locked="0"/>
    </xf>
    <xf numFmtId="0" fontId="23" fillId="0" borderId="43" xfId="0" applyFont="1" applyBorder="1" applyAlignment="1" applyProtection="1">
      <alignment horizontal="center" vertical="center" textRotation="90" wrapText="1"/>
      <protection locked="0"/>
    </xf>
    <xf numFmtId="0" fontId="23" fillId="0" borderId="4" xfId="0" applyFont="1" applyBorder="1" applyAlignment="1" applyProtection="1">
      <alignment horizontal="center" vertical="center" wrapText="1"/>
    </xf>
    <xf numFmtId="0" fontId="23" fillId="0" borderId="47" xfId="0" applyFont="1" applyBorder="1" applyAlignment="1" applyProtection="1">
      <alignment horizontal="center" vertical="center" wrapText="1"/>
    </xf>
    <xf numFmtId="0" fontId="23" fillId="0" borderId="44" xfId="0" applyFont="1" applyBorder="1" applyAlignment="1" applyProtection="1">
      <alignment horizontal="center" vertical="center" wrapText="1"/>
      <protection locked="0"/>
    </xf>
    <xf numFmtId="0" fontId="29" fillId="0" borderId="13" xfId="0" applyFont="1" applyBorder="1" applyAlignment="1" applyProtection="1">
      <alignment horizontal="center" vertical="center" wrapText="1"/>
    </xf>
    <xf numFmtId="0" fontId="29" fillId="0" borderId="10" xfId="0" applyFont="1" applyBorder="1" applyAlignment="1" applyProtection="1">
      <alignment horizontal="center" vertical="center" wrapText="1"/>
    </xf>
    <xf numFmtId="0" fontId="41" fillId="0" borderId="4" xfId="0" applyFont="1" applyBorder="1" applyAlignment="1" applyProtection="1">
      <alignment horizontal="justify" vertical="center" wrapText="1"/>
      <protection locked="0"/>
    </xf>
    <xf numFmtId="0" fontId="41" fillId="0" borderId="47" xfId="0" applyFont="1" applyBorder="1" applyAlignment="1" applyProtection="1">
      <alignment horizontal="justify" vertical="center" wrapText="1"/>
      <protection locked="0"/>
    </xf>
    <xf numFmtId="1" fontId="22" fillId="0" borderId="9" xfId="0" applyNumberFormat="1" applyFont="1" applyBorder="1" applyAlignment="1" applyProtection="1">
      <alignment horizontal="center" vertical="center" wrapText="1"/>
    </xf>
    <xf numFmtId="0" fontId="10" fillId="0" borderId="44" xfId="0" applyFont="1" applyFill="1" applyBorder="1" applyAlignment="1" applyProtection="1">
      <alignment horizontal="center" vertical="center" wrapText="1"/>
    </xf>
    <xf numFmtId="0" fontId="28" fillId="0" borderId="10"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wrapText="1"/>
      <protection locked="0"/>
    </xf>
    <xf numFmtId="0" fontId="23" fillId="0" borderId="2" xfId="0" applyFont="1" applyBorder="1" applyAlignment="1" applyProtection="1">
      <alignment horizontal="center" vertical="center" wrapText="1"/>
      <protection locked="0"/>
    </xf>
    <xf numFmtId="1" fontId="22" fillId="0" borderId="0" xfId="0" applyNumberFormat="1" applyFont="1" applyBorder="1" applyAlignment="1" applyProtection="1">
      <alignment horizontal="center" vertical="center" wrapText="1"/>
    </xf>
    <xf numFmtId="0" fontId="22" fillId="0" borderId="29" xfId="0" applyFont="1" applyBorder="1" applyAlignment="1" applyProtection="1">
      <alignment horizontal="center" vertical="center" wrapText="1"/>
      <protection locked="0"/>
    </xf>
    <xf numFmtId="0" fontId="22" fillId="0" borderId="27" xfId="0" applyFont="1" applyBorder="1" applyAlignment="1" applyProtection="1">
      <alignment horizontal="center" vertical="center" wrapText="1"/>
      <protection locked="0"/>
    </xf>
    <xf numFmtId="0" fontId="22" fillId="0" borderId="2" xfId="0" applyFont="1" applyBorder="1" applyAlignment="1" applyProtection="1">
      <alignment horizontal="center" vertical="center" wrapText="1"/>
      <protection locked="0"/>
    </xf>
    <xf numFmtId="0" fontId="19" fillId="0" borderId="2" xfId="0" applyFont="1" applyBorder="1" applyAlignment="1" applyProtection="1">
      <alignment horizontal="center" vertical="center" wrapText="1"/>
    </xf>
    <xf numFmtId="0" fontId="19" fillId="0" borderId="7" xfId="0" applyFont="1" applyBorder="1" applyAlignment="1" applyProtection="1">
      <alignment horizontal="center" vertical="center" wrapText="1"/>
    </xf>
    <xf numFmtId="1" fontId="19" fillId="0" borderId="2" xfId="0" applyNumberFormat="1" applyFont="1" applyBorder="1" applyAlignment="1" applyProtection="1">
      <alignment horizontal="center" vertical="center" wrapText="1"/>
    </xf>
    <xf numFmtId="1" fontId="19" fillId="0" borderId="7" xfId="0" applyNumberFormat="1" applyFont="1" applyBorder="1" applyAlignment="1" applyProtection="1">
      <alignment horizontal="center" vertical="center" wrapText="1"/>
    </xf>
    <xf numFmtId="0" fontId="19" fillId="0" borderId="12" xfId="0" applyFont="1" applyBorder="1" applyAlignment="1" applyProtection="1">
      <alignment horizontal="center" vertical="center" textRotation="90" wrapText="1"/>
      <protection locked="0"/>
    </xf>
    <xf numFmtId="0" fontId="22" fillId="0" borderId="30" xfId="0" applyFont="1" applyBorder="1" applyAlignment="1" applyProtection="1">
      <alignment horizontal="center" vertical="center" wrapText="1"/>
      <protection locked="0"/>
    </xf>
    <xf numFmtId="0" fontId="22" fillId="0" borderId="50" xfId="0" applyFont="1" applyBorder="1" applyAlignment="1" applyProtection="1">
      <alignment horizontal="center" vertical="center" wrapText="1"/>
      <protection locked="0"/>
    </xf>
    <xf numFmtId="0" fontId="22" fillId="0" borderId="32" xfId="0" applyFont="1" applyBorder="1" applyAlignment="1" applyProtection="1">
      <alignment horizontal="center" vertical="center" wrapText="1"/>
      <protection locked="0"/>
    </xf>
    <xf numFmtId="0" fontId="22" fillId="0" borderId="49" xfId="0" applyFont="1" applyBorder="1" applyAlignment="1" applyProtection="1">
      <alignment horizontal="center" vertical="center" wrapText="1"/>
      <protection locked="0"/>
    </xf>
    <xf numFmtId="0" fontId="37" fillId="0" borderId="22" xfId="0" applyFont="1" applyBorder="1" applyAlignment="1" applyProtection="1">
      <alignment horizontal="center" vertical="center" wrapText="1"/>
      <protection locked="0"/>
    </xf>
    <xf numFmtId="0" fontId="37" fillId="0" borderId="58" xfId="0" applyFont="1" applyBorder="1" applyAlignment="1" applyProtection="1">
      <alignment horizontal="center" vertical="center" wrapText="1"/>
      <protection locked="0"/>
    </xf>
    <xf numFmtId="0" fontId="37" fillId="0" borderId="13" xfId="0" applyFont="1" applyBorder="1" applyAlignment="1" applyProtection="1">
      <alignment horizontal="center" vertical="center" wrapText="1"/>
      <protection locked="0"/>
    </xf>
    <xf numFmtId="0" fontId="37" fillId="0" borderId="43" xfId="0" applyFont="1" applyBorder="1" applyAlignment="1" applyProtection="1">
      <alignment horizontal="center" vertical="center" wrapText="1"/>
      <protection locked="0"/>
    </xf>
    <xf numFmtId="0" fontId="22" fillId="0" borderId="44" xfId="0" applyFont="1" applyBorder="1" applyAlignment="1" applyProtection="1">
      <alignment horizontal="left" vertical="center" wrapText="1"/>
      <protection locked="0"/>
    </xf>
    <xf numFmtId="0" fontId="43" fillId="0" borderId="45" xfId="0" applyFont="1" applyBorder="1" applyAlignment="1" applyProtection="1">
      <alignment horizontal="center" vertical="center" wrapText="1"/>
      <protection locked="0"/>
    </xf>
    <xf numFmtId="0" fontId="28" fillId="0" borderId="58" xfId="0" applyFont="1" applyFill="1" applyBorder="1" applyAlignment="1" applyProtection="1">
      <alignment horizontal="center" vertical="center" wrapText="1"/>
      <protection locked="0"/>
    </xf>
    <xf numFmtId="0" fontId="19" fillId="0" borderId="13" xfId="0" applyFont="1" applyBorder="1" applyAlignment="1" applyProtection="1">
      <alignment horizontal="center" vertical="center" textRotation="90" wrapText="1"/>
      <protection locked="0"/>
    </xf>
    <xf numFmtId="0" fontId="19" fillId="0" borderId="43" xfId="0" applyFont="1" applyBorder="1" applyAlignment="1" applyProtection="1">
      <alignment horizontal="center" vertical="center" textRotation="90" wrapText="1"/>
      <protection locked="0"/>
    </xf>
    <xf numFmtId="0" fontId="19" fillId="0" borderId="47" xfId="0" applyFont="1" applyBorder="1" applyAlignment="1" applyProtection="1">
      <alignment horizontal="center" vertical="center" wrapText="1"/>
    </xf>
    <xf numFmtId="0" fontId="28" fillId="0" borderId="44" xfId="0" applyFont="1" applyBorder="1" applyAlignment="1" applyProtection="1">
      <alignment horizontal="center" vertical="center" wrapText="1"/>
      <protection locked="0"/>
    </xf>
    <xf numFmtId="0" fontId="38" fillId="2" borderId="1" xfId="0" applyFont="1" applyFill="1" applyBorder="1" applyAlignment="1" applyProtection="1">
      <alignment horizontal="center" vertical="center" wrapText="1"/>
    </xf>
    <xf numFmtId="0" fontId="40" fillId="2" borderId="1" xfId="0" applyFont="1" applyFill="1" applyBorder="1" applyAlignment="1" applyProtection="1">
      <alignment vertical="center" wrapText="1"/>
    </xf>
    <xf numFmtId="0" fontId="20" fillId="3" borderId="3" xfId="0" applyFont="1" applyFill="1" applyBorder="1" applyAlignment="1" applyProtection="1">
      <alignment horizontal="center" vertical="center" wrapText="1"/>
    </xf>
    <xf numFmtId="0" fontId="20" fillId="3" borderId="20" xfId="0" applyFont="1" applyFill="1" applyBorder="1" applyAlignment="1" applyProtection="1">
      <alignment horizontal="center" vertical="center" wrapText="1"/>
    </xf>
    <xf numFmtId="0" fontId="20" fillId="3" borderId="17" xfId="0" applyFont="1" applyFill="1" applyBorder="1" applyAlignment="1" applyProtection="1">
      <alignment horizontal="center" vertical="center" wrapText="1"/>
    </xf>
    <xf numFmtId="0" fontId="20" fillId="3" borderId="1" xfId="0" applyFont="1" applyFill="1" applyBorder="1" applyAlignment="1" applyProtection="1">
      <alignment horizontal="center" vertical="center" wrapText="1"/>
    </xf>
    <xf numFmtId="0" fontId="24" fillId="3" borderId="3" xfId="0" applyFont="1" applyFill="1" applyBorder="1" applyAlignment="1" applyProtection="1">
      <alignment horizontal="center" vertical="center" wrapText="1"/>
    </xf>
    <xf numFmtId="0" fontId="24" fillId="3" borderId="20" xfId="0" applyFont="1" applyFill="1" applyBorder="1" applyAlignment="1" applyProtection="1">
      <alignment horizontal="center" vertical="center" wrapText="1"/>
    </xf>
    <xf numFmtId="0" fontId="24" fillId="3" borderId="17" xfId="0" applyFont="1" applyFill="1" applyBorder="1" applyAlignment="1" applyProtection="1">
      <alignment horizontal="center" vertical="center" wrapText="1"/>
    </xf>
    <xf numFmtId="14" fontId="20" fillId="3" borderId="3" xfId="0" applyNumberFormat="1" applyFont="1" applyFill="1" applyBorder="1" applyAlignment="1" applyProtection="1">
      <alignment horizontal="center" vertical="center" wrapText="1"/>
    </xf>
    <xf numFmtId="0" fontId="22" fillId="0" borderId="4" xfId="0" applyFont="1" applyBorder="1" applyAlignment="1" applyProtection="1">
      <alignment horizontal="center" vertical="center" wrapText="1"/>
      <protection locked="0"/>
    </xf>
    <xf numFmtId="0" fontId="22" fillId="0" borderId="47" xfId="0" applyFont="1" applyBorder="1" applyAlignment="1" applyProtection="1">
      <alignment horizontal="center" vertical="center" wrapText="1"/>
      <protection locked="0"/>
    </xf>
    <xf numFmtId="1" fontId="22" fillId="0" borderId="61" xfId="0" applyNumberFormat="1" applyFont="1" applyBorder="1" applyAlignment="1" applyProtection="1">
      <alignment horizontal="center" vertical="center" wrapText="1"/>
    </xf>
    <xf numFmtId="1" fontId="19" fillId="0" borderId="47" xfId="0" applyNumberFormat="1" applyFont="1" applyBorder="1" applyAlignment="1" applyProtection="1">
      <alignment horizontal="center" vertical="center" wrapText="1"/>
    </xf>
    <xf numFmtId="0" fontId="23" fillId="0" borderId="4" xfId="0" applyFont="1" applyBorder="1" applyAlignment="1" applyProtection="1">
      <alignment horizontal="center" vertical="center" wrapText="1"/>
      <protection locked="0"/>
    </xf>
    <xf numFmtId="0" fontId="23" fillId="0" borderId="47" xfId="0" applyFont="1" applyBorder="1" applyAlignment="1" applyProtection="1">
      <alignment horizontal="center" vertical="center" wrapText="1"/>
      <protection locked="0"/>
    </xf>
    <xf numFmtId="0" fontId="22" fillId="0" borderId="4" xfId="0" applyFont="1" applyBorder="1" applyAlignment="1" applyProtection="1">
      <alignment horizontal="center" vertical="center" wrapText="1"/>
    </xf>
    <xf numFmtId="0" fontId="22" fillId="0" borderId="5" xfId="0" applyFont="1" applyBorder="1" applyAlignment="1" applyProtection="1">
      <alignment horizontal="center" vertical="center" wrapText="1"/>
    </xf>
    <xf numFmtId="0" fontId="22" fillId="0" borderId="2" xfId="0" applyFont="1" applyBorder="1" applyAlignment="1" applyProtection="1">
      <alignment horizontal="center" vertical="center" wrapText="1"/>
    </xf>
    <xf numFmtId="0" fontId="22" fillId="0" borderId="7" xfId="0" applyFont="1" applyBorder="1" applyAlignment="1" applyProtection="1">
      <alignment horizontal="center" vertical="center" wrapText="1"/>
    </xf>
    <xf numFmtId="0" fontId="22" fillId="0" borderId="11" xfId="0" applyFont="1" applyBorder="1" applyAlignment="1" applyProtection="1">
      <alignment horizontal="center" vertical="center" wrapText="1"/>
    </xf>
    <xf numFmtId="0" fontId="22" fillId="0" borderId="8" xfId="0" applyFont="1" applyBorder="1" applyAlignment="1" applyProtection="1">
      <alignment horizontal="center" vertical="center" wrapText="1"/>
    </xf>
    <xf numFmtId="0" fontId="45" fillId="0" borderId="1" xfId="1" applyFont="1" applyBorder="1" applyAlignment="1" applyProtection="1">
      <alignment horizontal="center" vertical="center" wrapText="1"/>
    </xf>
    <xf numFmtId="0" fontId="10" fillId="0" borderId="1" xfId="0" applyFont="1" applyBorder="1" applyAlignment="1" applyProtection="1">
      <alignment horizontal="left" vertical="center" wrapText="1"/>
    </xf>
    <xf numFmtId="0" fontId="45" fillId="0" borderId="3" xfId="1" applyFont="1" applyBorder="1" applyAlignment="1" applyProtection="1">
      <alignment horizontal="center" vertical="center" wrapText="1"/>
    </xf>
    <xf numFmtId="0" fontId="45" fillId="0" borderId="20" xfId="1" applyFont="1" applyBorder="1" applyAlignment="1" applyProtection="1">
      <alignment horizontal="center" vertical="center" wrapText="1"/>
    </xf>
    <xf numFmtId="0" fontId="45" fillId="0" borderId="17" xfId="1" applyFont="1" applyBorder="1" applyAlignment="1" applyProtection="1">
      <alignment horizontal="center" vertical="center" wrapText="1"/>
    </xf>
    <xf numFmtId="0" fontId="21" fillId="2" borderId="7" xfId="0" applyFont="1" applyFill="1" applyBorder="1" applyAlignment="1" applyProtection="1">
      <alignment horizontal="center" vertical="center" wrapText="1"/>
    </xf>
    <xf numFmtId="0" fontId="21" fillId="2" borderId="11" xfId="0" applyFont="1" applyFill="1" applyBorder="1" applyAlignment="1" applyProtection="1">
      <alignment horizontal="center" vertical="center" wrapText="1"/>
    </xf>
    <xf numFmtId="0" fontId="21" fillId="2" borderId="8" xfId="0" applyFont="1" applyFill="1" applyBorder="1" applyAlignment="1" applyProtection="1">
      <alignment horizontal="center" vertical="center" wrapText="1"/>
    </xf>
    <xf numFmtId="0" fontId="17" fillId="0" borderId="1" xfId="0" applyFont="1" applyBorder="1" applyAlignment="1" applyProtection="1">
      <alignment horizontal="center" vertical="center" wrapText="1"/>
    </xf>
    <xf numFmtId="0" fontId="17" fillId="3" borderId="1" xfId="0" applyFont="1" applyFill="1" applyBorder="1" applyAlignment="1" applyProtection="1">
      <alignment horizontal="center" vertical="center" wrapText="1"/>
    </xf>
    <xf numFmtId="0" fontId="29" fillId="0" borderId="3" xfId="0" applyFont="1" applyBorder="1" applyAlignment="1" applyProtection="1">
      <alignment horizontal="center" vertical="center" wrapText="1"/>
    </xf>
    <xf numFmtId="0" fontId="29" fillId="0" borderId="20" xfId="0" applyFont="1" applyBorder="1" applyAlignment="1" applyProtection="1">
      <alignment horizontal="center" vertical="center" wrapText="1"/>
    </xf>
    <xf numFmtId="0" fontId="29" fillId="0" borderId="17" xfId="0" applyFont="1" applyBorder="1" applyAlignment="1" applyProtection="1">
      <alignment horizontal="center" vertical="center" wrapText="1"/>
    </xf>
    <xf numFmtId="0" fontId="24" fillId="0" borderId="3"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24" fillId="0" borderId="17" xfId="0" applyFont="1" applyBorder="1" applyAlignment="1" applyProtection="1">
      <alignment horizontal="center" vertical="center" wrapText="1"/>
      <protection locked="0"/>
    </xf>
    <xf numFmtId="0" fontId="21" fillId="0" borderId="10" xfId="0" applyFont="1" applyBorder="1" applyAlignment="1" applyProtection="1">
      <alignment horizontal="left" vertical="center" wrapText="1"/>
      <protection locked="0"/>
    </xf>
    <xf numFmtId="0" fontId="1" fillId="2" borderId="2" xfId="0" applyFont="1" applyFill="1" applyBorder="1" applyAlignment="1" applyProtection="1">
      <alignment horizontal="center" vertical="center" wrapText="1"/>
    </xf>
    <xf numFmtId="0" fontId="1" fillId="2" borderId="0" xfId="0" applyFont="1" applyFill="1" applyBorder="1" applyAlignment="1" applyProtection="1">
      <alignment horizontal="center" vertical="center" wrapText="1"/>
    </xf>
    <xf numFmtId="14" fontId="32" fillId="0" borderId="13" xfId="0" applyNumberFormat="1" applyFont="1" applyBorder="1" applyAlignment="1" applyProtection="1">
      <alignment horizontal="center" vertical="center" wrapText="1"/>
      <protection locked="0"/>
    </xf>
    <xf numFmtId="0" fontId="0" fillId="0" borderId="13" xfId="0"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6" xfId="0" applyFont="1" applyFill="1" applyBorder="1" applyAlignment="1" applyProtection="1">
      <alignment horizontal="center" vertical="center" wrapText="1"/>
    </xf>
    <xf numFmtId="0" fontId="2" fillId="0" borderId="40" xfId="0" applyFont="1" applyBorder="1" applyAlignment="1" applyProtection="1">
      <alignment horizontal="center" vertical="center" wrapText="1"/>
    </xf>
    <xf numFmtId="0" fontId="2" fillId="0" borderId="41" xfId="0" applyFont="1" applyBorder="1" applyAlignment="1" applyProtection="1">
      <alignment horizontal="center" vertical="center" wrapText="1"/>
    </xf>
    <xf numFmtId="0" fontId="2" fillId="0" borderId="42" xfId="0" applyFont="1" applyBorder="1" applyAlignment="1" applyProtection="1">
      <alignment horizontal="center" vertical="center" wrapText="1"/>
    </xf>
    <xf numFmtId="0" fontId="2" fillId="0" borderId="35" xfId="0" applyFont="1" applyBorder="1" applyAlignment="1" applyProtection="1">
      <alignment horizontal="center" vertical="center" wrapText="1"/>
    </xf>
    <xf numFmtId="0" fontId="2" fillId="0" borderId="34" xfId="0" applyFont="1" applyBorder="1" applyAlignment="1" applyProtection="1">
      <alignment horizontal="center" vertical="center" wrapText="1"/>
    </xf>
    <xf numFmtId="0" fontId="2" fillId="0" borderId="33" xfId="0" applyFont="1" applyBorder="1" applyAlignment="1" applyProtection="1">
      <alignment horizontal="center" vertical="center" wrapText="1"/>
    </xf>
    <xf numFmtId="0" fontId="2" fillId="0" borderId="37" xfId="0" applyFont="1" applyBorder="1" applyAlignment="1" applyProtection="1">
      <alignment horizontal="center" vertical="center" wrapText="1"/>
    </xf>
    <xf numFmtId="0" fontId="2" fillId="0" borderId="38" xfId="0" applyFont="1" applyBorder="1" applyAlignment="1" applyProtection="1">
      <alignment horizontal="center" vertical="center" wrapText="1"/>
    </xf>
    <xf numFmtId="0" fontId="2" fillId="0" borderId="39" xfId="0" applyFont="1" applyBorder="1" applyAlignment="1" applyProtection="1">
      <alignment horizontal="center" vertical="center" wrapText="1"/>
    </xf>
    <xf numFmtId="0" fontId="2" fillId="0" borderId="27"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0" borderId="48" xfId="0" applyFont="1" applyBorder="1" applyAlignment="1" applyProtection="1">
      <alignment horizontal="center" vertical="center" wrapText="1"/>
    </xf>
    <xf numFmtId="0" fontId="2" fillId="0" borderId="11"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6" fillId="0" borderId="37" xfId="0" applyFont="1" applyBorder="1" applyAlignment="1" applyProtection="1">
      <alignment horizontal="center" vertical="center" wrapText="1"/>
    </xf>
    <xf numFmtId="0" fontId="6" fillId="0" borderId="38" xfId="0" applyFont="1" applyBorder="1" applyAlignment="1" applyProtection="1">
      <alignment horizontal="center" vertical="center" wrapText="1"/>
    </xf>
    <xf numFmtId="0" fontId="6" fillId="0" borderId="39" xfId="0" applyFont="1" applyBorder="1" applyAlignment="1" applyProtection="1">
      <alignment horizontal="center" vertical="center" wrapText="1"/>
    </xf>
    <xf numFmtId="0" fontId="6" fillId="0" borderId="27" xfId="0" applyFont="1" applyBorder="1" applyAlignment="1" applyProtection="1">
      <alignment horizontal="center" vertical="center" wrapText="1"/>
    </xf>
    <xf numFmtId="0" fontId="6" fillId="0" borderId="0" xfId="0" applyFont="1" applyBorder="1" applyAlignment="1" applyProtection="1">
      <alignment horizontal="center" vertical="center" wrapText="1"/>
    </xf>
    <xf numFmtId="0" fontId="6" fillId="0" borderId="36" xfId="0" applyFont="1" applyBorder="1" applyAlignment="1" applyProtection="1">
      <alignment horizontal="center" vertical="center" wrapText="1"/>
    </xf>
    <xf numFmtId="0" fontId="6" fillId="0" borderId="48"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0" fontId="6" fillId="0" borderId="31" xfId="0" applyFont="1" applyBorder="1" applyAlignment="1" applyProtection="1">
      <alignment horizontal="center" vertical="center" wrapText="1"/>
    </xf>
    <xf numFmtId="0" fontId="2" fillId="4" borderId="22" xfId="0" applyFont="1" applyFill="1" applyBorder="1" applyAlignment="1" applyProtection="1">
      <alignment horizontal="center" vertical="center" wrapText="1"/>
    </xf>
    <xf numFmtId="0" fontId="2" fillId="4" borderId="25" xfId="0" applyFont="1" applyFill="1" applyBorder="1" applyAlignment="1" applyProtection="1">
      <alignment horizontal="center" vertical="center" wrapText="1"/>
    </xf>
    <xf numFmtId="0" fontId="2" fillId="4" borderId="13" xfId="0" applyFont="1" applyFill="1" applyBorder="1" applyAlignment="1" applyProtection="1">
      <alignment horizontal="center" vertical="center" wrapText="1"/>
    </xf>
    <xf numFmtId="0" fontId="2" fillId="4" borderId="1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xf>
    <xf numFmtId="0" fontId="2" fillId="4" borderId="21" xfId="0" applyFont="1" applyFill="1" applyBorder="1" applyAlignment="1" applyProtection="1">
      <alignment horizontal="center" vertical="center" wrapText="1"/>
    </xf>
    <xf numFmtId="0" fontId="2" fillId="4" borderId="30" xfId="0" applyFont="1" applyFill="1" applyBorder="1" applyAlignment="1" applyProtection="1">
      <alignment horizontal="center" vertical="center" wrapText="1"/>
    </xf>
    <xf numFmtId="0" fontId="2" fillId="0" borderId="3" xfId="0" applyFont="1" applyBorder="1" applyAlignment="1" applyProtection="1">
      <alignment horizontal="center" vertical="center" wrapText="1"/>
    </xf>
    <xf numFmtId="0" fontId="2" fillId="0" borderId="17" xfId="0" applyFont="1" applyBorder="1" applyAlignment="1" applyProtection="1">
      <alignment horizontal="center" vertical="center" wrapText="1"/>
    </xf>
    <xf numFmtId="0" fontId="8" fillId="0" borderId="40" xfId="0" applyFont="1" applyFill="1" applyBorder="1" applyAlignment="1" applyProtection="1">
      <alignment horizontal="center" vertical="center" wrapText="1"/>
      <protection locked="0"/>
    </xf>
    <xf numFmtId="0" fontId="8" fillId="0" borderId="22" xfId="0" applyFont="1" applyFill="1" applyBorder="1" applyAlignment="1" applyProtection="1">
      <alignment horizontal="center" vertical="center" wrapText="1"/>
      <protection locked="0"/>
    </xf>
    <xf numFmtId="0" fontId="8" fillId="0" borderId="58" xfId="0" applyFont="1" applyFill="1" applyBorder="1" applyAlignment="1" applyProtection="1">
      <alignment horizontal="center" vertical="center" wrapText="1"/>
      <protection locked="0"/>
    </xf>
    <xf numFmtId="0" fontId="2" fillId="0" borderId="22"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12" fillId="4" borderId="13" xfId="0" applyFont="1" applyFill="1" applyBorder="1" applyAlignment="1" applyProtection="1">
      <alignment horizontal="center" vertical="center" wrapText="1"/>
    </xf>
    <xf numFmtId="0" fontId="12" fillId="4" borderId="12" xfId="0" applyFont="1" applyFill="1" applyBorder="1" applyAlignment="1" applyProtection="1">
      <alignment horizontal="center" vertical="center" wrapText="1"/>
    </xf>
    <xf numFmtId="0" fontId="2" fillId="0" borderId="20" xfId="0" applyFont="1" applyBorder="1" applyAlignment="1" applyProtection="1">
      <alignment horizontal="center" vertical="center" wrapText="1"/>
    </xf>
    <xf numFmtId="0" fontId="2" fillId="0" borderId="26" xfId="0" applyFont="1" applyBorder="1" applyAlignment="1" applyProtection="1">
      <alignment horizontal="center" vertical="center" wrapText="1"/>
    </xf>
    <xf numFmtId="0" fontId="2" fillId="0" borderId="23"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2" fillId="4" borderId="10" xfId="0" applyFont="1" applyFill="1" applyBorder="1" applyAlignment="1" applyProtection="1">
      <alignment horizontal="center" vertical="center" wrapText="1"/>
    </xf>
    <xf numFmtId="0" fontId="16" fillId="4" borderId="10" xfId="0" applyFont="1" applyFill="1" applyBorder="1" applyAlignment="1" applyProtection="1">
      <alignment horizontal="center" vertical="center" wrapText="1"/>
    </xf>
    <xf numFmtId="0" fontId="16" fillId="4" borderId="13" xfId="0" applyFont="1" applyFill="1" applyBorder="1" applyAlignment="1" applyProtection="1">
      <alignment horizontal="center" vertical="center" wrapText="1"/>
    </xf>
    <xf numFmtId="0" fontId="2" fillId="0" borderId="7" xfId="0" applyFont="1" applyBorder="1" applyAlignment="1" applyProtection="1">
      <alignment horizontal="center" vertical="center" wrapText="1"/>
    </xf>
    <xf numFmtId="0" fontId="0" fillId="0" borderId="64" xfId="0" applyFont="1" applyBorder="1" applyAlignment="1" applyProtection="1">
      <alignment horizontal="justify" vertical="center" wrapText="1"/>
      <protection locked="0"/>
    </xf>
    <xf numFmtId="0" fontId="0" fillId="0" borderId="24" xfId="0" applyFont="1" applyBorder="1" applyAlignment="1" applyProtection="1">
      <alignment horizontal="justify" vertical="center" wrapText="1"/>
      <protection locked="0"/>
    </xf>
    <xf numFmtId="0" fontId="0" fillId="0" borderId="52" xfId="0" applyFont="1" applyBorder="1" applyAlignment="1" applyProtection="1">
      <alignment horizontal="justify" vertical="center" wrapText="1"/>
      <protection locked="0"/>
    </xf>
    <xf numFmtId="0" fontId="6" fillId="0" borderId="51" xfId="0" applyFont="1" applyBorder="1" applyAlignment="1" applyProtection="1">
      <alignment horizontal="justify" vertical="center" wrapText="1"/>
      <protection locked="0"/>
    </xf>
    <xf numFmtId="0" fontId="6" fillId="0" borderId="12" xfId="0" applyFont="1" applyBorder="1" applyAlignment="1" applyProtection="1">
      <alignment horizontal="justify" vertical="center" wrapText="1"/>
      <protection locked="0"/>
    </xf>
    <xf numFmtId="0" fontId="6" fillId="0" borderId="43" xfId="0" applyFont="1" applyBorder="1" applyAlignment="1" applyProtection="1">
      <alignment horizontal="justify" vertical="center" wrapText="1"/>
      <protection locked="0"/>
    </xf>
    <xf numFmtId="0" fontId="0" fillId="0" borderId="41" xfId="0" applyBorder="1" applyAlignment="1" applyProtection="1">
      <alignment horizontal="justify" vertical="center" wrapText="1"/>
      <protection locked="0"/>
    </xf>
    <xf numFmtId="0" fontId="0" fillId="0" borderId="1" xfId="0" applyBorder="1" applyAlignment="1" applyProtection="1">
      <alignment horizontal="justify" vertical="center" wrapText="1"/>
      <protection locked="0"/>
    </xf>
    <xf numFmtId="0" fontId="0" fillId="0" borderId="44" xfId="0" applyBorder="1" applyAlignment="1" applyProtection="1">
      <alignment horizontal="justify" vertical="center" wrapText="1"/>
      <protection locked="0"/>
    </xf>
    <xf numFmtId="0" fontId="6" fillId="3" borderId="3" xfId="0" applyFont="1" applyFill="1" applyBorder="1" applyAlignment="1" applyProtection="1">
      <alignment horizontal="center" vertical="center" wrapText="1"/>
    </xf>
    <xf numFmtId="0" fontId="6" fillId="3" borderId="20" xfId="0" applyFont="1" applyFill="1" applyBorder="1" applyAlignment="1" applyProtection="1">
      <alignment horizontal="center" vertical="center" wrapText="1"/>
    </xf>
    <xf numFmtId="0" fontId="6" fillId="3" borderId="17" xfId="0" applyFont="1" applyFill="1" applyBorder="1" applyAlignment="1" applyProtection="1">
      <alignment horizontal="center" vertical="center" wrapText="1"/>
    </xf>
    <xf numFmtId="0" fontId="6" fillId="3" borderId="1" xfId="0" applyFont="1" applyFill="1" applyBorder="1" applyAlignment="1" applyProtection="1">
      <alignment horizontal="center" vertical="center" wrapText="1"/>
    </xf>
    <xf numFmtId="14" fontId="0" fillId="0" borderId="53" xfId="0" applyNumberFormat="1" applyBorder="1" applyAlignment="1" applyProtection="1">
      <alignment horizontal="justify" vertical="center" wrapText="1"/>
      <protection locked="0"/>
    </xf>
    <xf numFmtId="0" fontId="0" fillId="0" borderId="2" xfId="0" applyBorder="1" applyAlignment="1" applyProtection="1">
      <alignment horizontal="justify" vertical="center" wrapText="1"/>
      <protection locked="0"/>
    </xf>
    <xf numFmtId="0" fontId="0" fillId="0" borderId="47" xfId="0" applyBorder="1" applyAlignment="1" applyProtection="1">
      <alignment horizontal="justify" vertical="center" wrapText="1"/>
      <protection locked="0"/>
    </xf>
    <xf numFmtId="0" fontId="14" fillId="0" borderId="51" xfId="0" applyFont="1" applyBorder="1" applyAlignment="1" applyProtection="1">
      <alignment horizontal="justify" vertical="center" wrapText="1"/>
      <protection locked="0"/>
    </xf>
    <xf numFmtId="0" fontId="14" fillId="0" borderId="12" xfId="0" applyFont="1" applyBorder="1" applyAlignment="1" applyProtection="1">
      <alignment horizontal="justify" vertical="center" wrapText="1"/>
      <protection locked="0"/>
    </xf>
    <xf numFmtId="0" fontId="14" fillId="0" borderId="43" xfId="0" applyFont="1" applyBorder="1" applyAlignment="1" applyProtection="1">
      <alignment horizontal="justify" vertical="center" wrapText="1"/>
      <protection locked="0"/>
    </xf>
    <xf numFmtId="14" fontId="0" fillId="0" borderId="37" xfId="0" applyNumberFormat="1"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49" xfId="0" applyBorder="1" applyAlignment="1" applyProtection="1">
      <alignment horizontal="center" vertical="center"/>
      <protection locked="0"/>
    </xf>
    <xf numFmtId="0" fontId="0" fillId="0" borderId="51" xfId="0" applyBorder="1" applyAlignment="1" applyProtection="1">
      <alignment horizontal="justify" vertical="center" wrapText="1"/>
      <protection locked="0"/>
    </xf>
    <xf numFmtId="0" fontId="0" fillId="0" borderId="12" xfId="0" applyBorder="1" applyAlignment="1" applyProtection="1">
      <alignment horizontal="justify" vertical="center" wrapText="1"/>
      <protection locked="0"/>
    </xf>
    <xf numFmtId="0" fontId="0" fillId="0" borderId="43" xfId="0" applyBorder="1" applyAlignment="1" applyProtection="1">
      <alignment horizontal="justify" vertical="center" wrapText="1"/>
      <protection locked="0"/>
    </xf>
    <xf numFmtId="0" fontId="0" fillId="0" borderId="5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0" fillId="0" borderId="43" xfId="0" applyBorder="1" applyAlignment="1" applyProtection="1">
      <alignment horizontal="center" vertical="center" wrapText="1"/>
      <protection locked="0"/>
    </xf>
    <xf numFmtId="0" fontId="8" fillId="0" borderId="53" xfId="0" applyFont="1" applyBorder="1" applyAlignment="1" applyProtection="1">
      <alignment horizontal="center" vertical="center" wrapText="1"/>
    </xf>
    <xf numFmtId="0" fontId="8" fillId="0" borderId="2" xfId="0" applyFont="1" applyBorder="1" applyAlignment="1" applyProtection="1">
      <alignment horizontal="center" vertical="center" wrapText="1"/>
    </xf>
    <xf numFmtId="0" fontId="8" fillId="0" borderId="47" xfId="0" applyFont="1" applyBorder="1" applyAlignment="1" applyProtection="1">
      <alignment horizontal="center" vertical="center" wrapText="1"/>
    </xf>
    <xf numFmtId="1" fontId="0" fillId="0" borderId="56" xfId="0" applyNumberFormat="1" applyFont="1" applyBorder="1" applyAlignment="1" applyProtection="1">
      <alignment horizontal="center" vertical="center" wrapText="1"/>
    </xf>
    <xf numFmtId="1" fontId="0" fillId="0" borderId="6" xfId="0" applyNumberFormat="1" applyFont="1" applyBorder="1" applyAlignment="1" applyProtection="1">
      <alignment horizontal="center" vertical="center" wrapText="1"/>
    </xf>
    <xf numFmtId="1" fontId="0" fillId="0" borderId="61" xfId="0" applyNumberFormat="1" applyFont="1" applyBorder="1" applyAlignment="1" applyProtection="1">
      <alignment horizontal="center" vertical="center" wrapText="1"/>
    </xf>
    <xf numFmtId="1" fontId="8" fillId="0" borderId="53" xfId="0" applyNumberFormat="1" applyFont="1" applyBorder="1" applyAlignment="1" applyProtection="1">
      <alignment horizontal="center" vertical="center" wrapText="1"/>
    </xf>
    <xf numFmtId="1" fontId="8" fillId="0" borderId="2" xfId="0" applyNumberFormat="1" applyFont="1" applyBorder="1" applyAlignment="1" applyProtection="1">
      <alignment horizontal="center" vertical="center" wrapText="1"/>
    </xf>
    <xf numFmtId="1" fontId="8" fillId="0" borderId="47" xfId="0" applyNumberFormat="1" applyFont="1" applyBorder="1" applyAlignment="1" applyProtection="1">
      <alignment horizontal="center" vertical="center" wrapText="1"/>
    </xf>
    <xf numFmtId="0" fontId="0" fillId="0" borderId="56" xfId="0" applyBorder="1" applyAlignment="1" applyProtection="1">
      <alignment horizontal="center" vertical="center" wrapText="1"/>
    </xf>
    <xf numFmtId="0" fontId="0" fillId="0" borderId="6" xfId="0" applyBorder="1" applyAlignment="1" applyProtection="1">
      <alignment horizontal="center" vertical="center" wrapText="1"/>
    </xf>
    <xf numFmtId="0" fontId="0" fillId="0" borderId="61" xfId="0" applyBorder="1" applyAlignment="1" applyProtection="1">
      <alignment horizontal="center" vertical="center" wrapText="1"/>
    </xf>
    <xf numFmtId="0" fontId="13" fillId="0" borderId="42" xfId="0" applyFont="1" applyBorder="1" applyAlignment="1" applyProtection="1">
      <alignment horizontal="center" vertical="center" wrapText="1"/>
    </xf>
    <xf numFmtId="0" fontId="13" fillId="0" borderId="21" xfId="0" applyFont="1" applyBorder="1" applyAlignment="1" applyProtection="1">
      <alignment horizontal="center" vertical="center" wrapText="1"/>
    </xf>
    <xf numFmtId="0" fontId="0" fillId="0" borderId="64" xfId="0" applyBorder="1" applyAlignment="1" applyProtection="1">
      <alignment horizontal="justify" vertical="center" wrapText="1"/>
      <protection locked="0"/>
    </xf>
    <xf numFmtId="0" fontId="0" fillId="0" borderId="24" xfId="0" applyBorder="1" applyAlignment="1" applyProtection="1">
      <alignment horizontal="justify" vertical="center" wrapText="1"/>
      <protection locked="0"/>
    </xf>
    <xf numFmtId="0" fontId="0" fillId="0" borderId="52" xfId="0" applyBorder="1" applyAlignment="1" applyProtection="1">
      <alignment horizontal="justify" vertical="center" wrapText="1"/>
      <protection locked="0"/>
    </xf>
    <xf numFmtId="0" fontId="0" fillId="0" borderId="3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46" xfId="0" applyBorder="1" applyAlignment="1" applyProtection="1">
      <alignment horizontal="center" vertical="center" wrapText="1"/>
    </xf>
    <xf numFmtId="0" fontId="0" fillId="0" borderId="53" xfId="0" applyBorder="1" applyAlignment="1" applyProtection="1">
      <alignment horizontal="center" vertical="center" wrapText="1"/>
      <protection locked="0"/>
    </xf>
    <xf numFmtId="0" fontId="0" fillId="0" borderId="2"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xf>
    <xf numFmtId="0" fontId="11" fillId="0" borderId="44" xfId="0" applyFont="1" applyFill="1" applyBorder="1" applyAlignment="1" applyProtection="1">
      <alignment horizontal="center" vertical="center" wrapText="1"/>
    </xf>
    <xf numFmtId="0" fontId="12" fillId="0" borderId="21" xfId="0" applyFont="1" applyFill="1" applyBorder="1" applyAlignment="1" applyProtection="1">
      <alignment horizontal="center" vertical="center" wrapText="1"/>
    </xf>
    <xf numFmtId="0" fontId="12" fillId="0" borderId="45"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0" fontId="3" fillId="2" borderId="1" xfId="0" applyFont="1" applyFill="1" applyBorder="1" applyAlignment="1" applyProtection="1">
      <alignment vertical="center" wrapText="1"/>
    </xf>
    <xf numFmtId="0" fontId="1" fillId="2" borderId="38" xfId="0" applyFont="1" applyFill="1" applyBorder="1" applyAlignment="1" applyProtection="1">
      <alignment horizontal="center" vertical="center" wrapText="1"/>
    </xf>
    <xf numFmtId="0" fontId="1" fillId="2" borderId="46" xfId="0" applyFont="1" applyFill="1" applyBorder="1" applyAlignment="1" applyProtection="1">
      <alignment horizontal="center" vertical="center" wrapText="1"/>
    </xf>
    <xf numFmtId="0" fontId="8" fillId="0" borderId="51" xfId="0" applyFont="1" applyBorder="1" applyAlignment="1" applyProtection="1">
      <alignment horizontal="center" vertical="center" textRotation="90" wrapText="1"/>
      <protection locked="0"/>
    </xf>
    <xf numFmtId="0" fontId="8" fillId="0" borderId="12" xfId="0" applyFont="1" applyBorder="1" applyAlignment="1" applyProtection="1">
      <alignment horizontal="center" vertical="center" textRotation="90" wrapText="1"/>
      <protection locked="0"/>
    </xf>
    <xf numFmtId="0" fontId="8" fillId="0" borderId="43" xfId="0" applyFont="1" applyBorder="1" applyAlignment="1" applyProtection="1">
      <alignment horizontal="center" vertical="center" textRotation="90" wrapText="1"/>
      <protection locked="0"/>
    </xf>
    <xf numFmtId="0" fontId="14" fillId="0" borderId="41" xfId="0" applyFont="1" applyBorder="1" applyAlignment="1" applyProtection="1">
      <alignment horizontal="center" vertical="center" wrapText="1"/>
      <protection locked="0"/>
    </xf>
    <xf numFmtId="0" fontId="14" fillId="0" borderId="1" xfId="0" applyFont="1" applyBorder="1" applyAlignment="1" applyProtection="1">
      <alignment horizontal="center" vertical="center" wrapText="1"/>
      <protection locked="0"/>
    </xf>
    <xf numFmtId="0" fontId="14" fillId="0" borderId="44" xfId="0" applyFont="1" applyBorder="1" applyAlignment="1" applyProtection="1">
      <alignment horizontal="center" vertical="center" wrapText="1"/>
      <protection locked="0"/>
    </xf>
    <xf numFmtId="0" fontId="8" fillId="0" borderId="41" xfId="0" applyFont="1"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0" fontId="8" fillId="0" borderId="44" xfId="0" applyFont="1" applyBorder="1" applyAlignment="1" applyProtection="1">
      <alignment horizontal="center" vertical="center" wrapText="1"/>
      <protection locked="0"/>
    </xf>
    <xf numFmtId="0" fontId="13" fillId="0" borderId="41" xfId="0" applyFont="1" applyBorder="1" applyAlignment="1" applyProtection="1">
      <alignment horizontal="center" vertical="center" wrapText="1"/>
    </xf>
    <xf numFmtId="0" fontId="13" fillId="0" borderId="1" xfId="0" applyFont="1" applyBorder="1" applyAlignment="1" applyProtection="1">
      <alignment horizontal="center" vertical="center" wrapText="1"/>
    </xf>
    <xf numFmtId="1" fontId="0" fillId="0" borderId="38" xfId="0" applyNumberFormat="1" applyBorder="1" applyAlignment="1" applyProtection="1">
      <alignment horizontal="center" vertical="center" wrapText="1"/>
    </xf>
    <xf numFmtId="0" fontId="46" fillId="3" borderId="3" xfId="0" applyFont="1" applyFill="1" applyBorder="1" applyAlignment="1" applyProtection="1">
      <alignment horizontal="center" vertical="center" wrapText="1"/>
    </xf>
    <xf numFmtId="0" fontId="46" fillId="3" borderId="20" xfId="0" applyFont="1" applyFill="1" applyBorder="1" applyAlignment="1" applyProtection="1">
      <alignment horizontal="center" vertical="center" wrapText="1"/>
    </xf>
    <xf numFmtId="0" fontId="46" fillId="3" borderId="17" xfId="0" applyFont="1" applyFill="1" applyBorder="1" applyAlignment="1" applyProtection="1">
      <alignment horizontal="center" vertical="center" wrapText="1"/>
    </xf>
    <xf numFmtId="14" fontId="2" fillId="0" borderId="1" xfId="0" applyNumberFormat="1"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46" fillId="0" borderId="3" xfId="0" applyFont="1" applyBorder="1" applyAlignment="1" applyProtection="1">
      <alignment horizontal="center" vertical="center" wrapText="1"/>
      <protection locked="0"/>
    </xf>
    <xf numFmtId="0" fontId="46" fillId="0" borderId="20" xfId="0" applyFont="1" applyBorder="1" applyAlignment="1" applyProtection="1">
      <alignment horizontal="center" vertical="center" wrapText="1"/>
      <protection locked="0"/>
    </xf>
    <xf numFmtId="0" fontId="46" fillId="0" borderId="17" xfId="0" applyFont="1" applyBorder="1" applyAlignment="1" applyProtection="1">
      <alignment horizontal="center" vertical="center" wrapText="1"/>
      <protection locked="0"/>
    </xf>
    <xf numFmtId="0" fontId="0" fillId="0" borderId="4" xfId="0"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2"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44" fillId="0" borderId="1" xfId="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44" fillId="0" borderId="1" xfId="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0" fontId="2" fillId="2" borderId="7"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44" fillId="0" borderId="1" xfId="1" applyBorder="1" applyAlignment="1" applyProtection="1">
      <alignment horizontal="center" vertical="top"/>
    </xf>
    <xf numFmtId="0" fontId="10" fillId="0" borderId="1" xfId="0" applyFont="1" applyBorder="1" applyAlignment="1" applyProtection="1">
      <alignment horizontal="center" vertical="top"/>
    </xf>
    <xf numFmtId="0" fontId="10" fillId="0" borderId="1" xfId="0" applyFont="1" applyBorder="1" applyAlignment="1" applyProtection="1">
      <alignment horizontal="left" vertical="center"/>
    </xf>
    <xf numFmtId="0" fontId="0" fillId="0" borderId="1" xfId="0" applyBorder="1" applyAlignment="1" applyProtection="1">
      <alignment horizontal="center"/>
      <protection locked="0"/>
    </xf>
    <xf numFmtId="0" fontId="17" fillId="0" borderId="1" xfId="0" applyFont="1" applyBorder="1" applyAlignment="1" applyProtection="1">
      <alignment horizontal="center" vertical="center"/>
    </xf>
    <xf numFmtId="0" fontId="17" fillId="0" borderId="1" xfId="0" applyFont="1" applyFill="1" applyBorder="1" applyAlignment="1" applyProtection="1">
      <alignment horizontal="center" vertical="center" wrapText="1"/>
    </xf>
    <xf numFmtId="0" fontId="17" fillId="0" borderId="1" xfId="0" applyFont="1" applyFill="1" applyBorder="1" applyAlignment="1" applyProtection="1">
      <alignment horizontal="center" vertical="center"/>
    </xf>
    <xf numFmtId="0" fontId="4" fillId="0" borderId="3" xfId="0" applyFont="1" applyBorder="1" applyAlignment="1" applyProtection="1">
      <alignment horizontal="center" vertical="top" wrapText="1"/>
      <protection locked="0"/>
    </xf>
    <xf numFmtId="0" fontId="4" fillId="0" borderId="20" xfId="0" applyFont="1" applyBorder="1" applyAlignment="1" applyProtection="1">
      <alignment horizontal="center" vertical="top" wrapText="1"/>
      <protection locked="0"/>
    </xf>
    <xf numFmtId="0" fontId="4" fillId="0" borderId="17" xfId="0" applyFont="1" applyBorder="1" applyAlignment="1" applyProtection="1">
      <alignment horizontal="center" vertical="top" wrapText="1"/>
      <protection locked="0"/>
    </xf>
    <xf numFmtId="0" fontId="46" fillId="3" borderId="3" xfId="0" applyFont="1" applyFill="1" applyBorder="1" applyAlignment="1" applyProtection="1">
      <alignment horizontal="center" vertical="top" wrapText="1"/>
    </xf>
    <xf numFmtId="0" fontId="6" fillId="3" borderId="20" xfId="0" applyFont="1" applyFill="1" applyBorder="1" applyAlignment="1" applyProtection="1">
      <alignment horizontal="center" vertical="top" wrapText="1"/>
    </xf>
    <xf numFmtId="0" fontId="6" fillId="3" borderId="17" xfId="0" applyFont="1" applyFill="1" applyBorder="1" applyAlignment="1" applyProtection="1">
      <alignment horizontal="center" vertical="top" wrapText="1"/>
    </xf>
    <xf numFmtId="14" fontId="46" fillId="3" borderId="3" xfId="0" applyNumberFormat="1" applyFont="1" applyFill="1" applyBorder="1" applyAlignment="1" applyProtection="1">
      <alignment horizontal="center" vertical="center"/>
    </xf>
    <xf numFmtId="0" fontId="46" fillId="3" borderId="20" xfId="0" applyFont="1" applyFill="1" applyBorder="1" applyAlignment="1" applyProtection="1">
      <alignment horizontal="center" vertical="center"/>
    </xf>
    <xf numFmtId="0" fontId="46" fillId="3" borderId="17" xfId="0" applyFont="1" applyFill="1" applyBorder="1" applyAlignment="1" applyProtection="1">
      <alignment horizontal="center" vertical="center"/>
    </xf>
    <xf numFmtId="0" fontId="46" fillId="3" borderId="3" xfId="0" applyFont="1" applyFill="1" applyBorder="1" applyAlignment="1" applyProtection="1">
      <alignment horizontal="center" vertical="center"/>
    </xf>
    <xf numFmtId="0" fontId="0" fillId="0" borderId="4" xfId="0" applyBorder="1" applyAlignment="1" applyProtection="1">
      <alignment horizontal="center" vertical="center" wrapText="1"/>
      <protection locked="0"/>
    </xf>
    <xf numFmtId="0" fontId="0" fillId="0" borderId="2"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11" fillId="0" borderId="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12" fillId="0" borderId="21" xfId="0" applyFont="1" applyFill="1" applyBorder="1" applyAlignment="1" applyProtection="1">
      <alignment horizontal="center" vertical="center"/>
    </xf>
    <xf numFmtId="0" fontId="21" fillId="0" borderId="10" xfId="0" applyFont="1" applyBorder="1" applyAlignment="1" applyProtection="1">
      <alignment horizontal="left" vertical="top" wrapText="1"/>
      <protection locked="0"/>
    </xf>
    <xf numFmtId="0" fontId="3" fillId="2" borderId="1" xfId="0" applyFont="1" applyFill="1" applyBorder="1" applyAlignment="1" applyProtection="1">
      <alignment vertical="center"/>
    </xf>
    <xf numFmtId="0" fontId="6" fillId="3" borderId="1" xfId="0" applyFont="1" applyFill="1" applyBorder="1" applyAlignment="1" applyProtection="1">
      <alignment horizontal="center" vertical="center"/>
    </xf>
    <xf numFmtId="0" fontId="22" fillId="0" borderId="1" xfId="0" applyFont="1" applyBorder="1" applyAlignment="1" applyProtection="1">
      <alignment horizontal="justify" vertical="center" wrapText="1"/>
      <protection locked="0"/>
    </xf>
    <xf numFmtId="0" fontId="0" fillId="0" borderId="13" xfId="0" applyBorder="1" applyAlignment="1" applyProtection="1">
      <alignment horizontal="justify" vertical="center" wrapText="1"/>
      <protection locked="0"/>
    </xf>
    <xf numFmtId="0" fontId="0" fillId="0" borderId="12" xfId="0" applyBorder="1" applyAlignment="1" applyProtection="1">
      <alignment horizontal="justify" vertical="center"/>
      <protection locked="0"/>
    </xf>
    <xf numFmtId="0" fontId="0" fillId="0" borderId="10" xfId="0" applyBorder="1" applyAlignment="1" applyProtection="1">
      <alignment horizontal="justify" vertical="center"/>
      <protection locked="0"/>
    </xf>
    <xf numFmtId="0" fontId="8" fillId="0" borderId="4" xfId="0" applyFont="1" applyBorder="1" applyAlignment="1" applyProtection="1">
      <alignment horizontal="center" vertical="center" wrapText="1"/>
    </xf>
    <xf numFmtId="0" fontId="8" fillId="0" borderId="7" xfId="0" applyFont="1" applyBorder="1" applyAlignment="1" applyProtection="1">
      <alignment horizontal="center" vertical="center" wrapText="1"/>
    </xf>
    <xf numFmtId="1" fontId="0" fillId="0" borderId="6" xfId="0" applyNumberFormat="1" applyFont="1" applyBorder="1" applyAlignment="1" applyProtection="1">
      <alignment horizontal="center" vertical="center"/>
    </xf>
    <xf numFmtId="1" fontId="8" fillId="0" borderId="4" xfId="0" applyNumberFormat="1" applyFont="1" applyBorder="1" applyAlignment="1" applyProtection="1">
      <alignment horizontal="center" vertical="center" wrapText="1"/>
    </xf>
    <xf numFmtId="1" fontId="8" fillId="0" borderId="7" xfId="0" applyNumberFormat="1" applyFont="1" applyBorder="1" applyAlignment="1" applyProtection="1">
      <alignment horizontal="center" vertical="center" wrapText="1"/>
    </xf>
    <xf numFmtId="0" fontId="0" fillId="0" borderId="6" xfId="0" applyBorder="1" applyAlignment="1" applyProtection="1">
      <alignment horizontal="center" vertical="center"/>
    </xf>
    <xf numFmtId="0" fontId="13" fillId="0" borderId="28" xfId="0" applyFont="1" applyBorder="1" applyAlignment="1" applyProtection="1">
      <alignment horizontal="center" vertical="center"/>
    </xf>
    <xf numFmtId="0" fontId="13" fillId="0" borderId="21" xfId="0" applyFont="1" applyBorder="1" applyAlignment="1" applyProtection="1">
      <alignment horizontal="center" vertical="center"/>
    </xf>
    <xf numFmtId="0" fontId="0" fillId="0" borderId="9" xfId="0" applyBorder="1" applyAlignment="1" applyProtection="1">
      <alignment horizontal="center" vertical="center" wrapText="1"/>
    </xf>
    <xf numFmtId="0" fontId="1" fillId="2" borderId="9" xfId="0" applyFont="1" applyFill="1" applyBorder="1" applyAlignment="1" applyProtection="1">
      <alignment horizontal="center" vertical="center" wrapText="1"/>
    </xf>
    <xf numFmtId="0" fontId="8" fillId="0" borderId="13" xfId="0" applyFont="1" applyFill="1" applyBorder="1" applyAlignment="1" applyProtection="1">
      <alignment horizontal="center" vertical="center" textRotation="90" wrapText="1"/>
      <protection locked="0"/>
    </xf>
    <xf numFmtId="0" fontId="8" fillId="0" borderId="12" xfId="0" applyFont="1" applyFill="1" applyBorder="1" applyAlignment="1" applyProtection="1">
      <alignment horizontal="center" vertical="center" textRotation="90" wrapText="1"/>
      <protection locked="0"/>
    </xf>
    <xf numFmtId="0" fontId="8" fillId="0" borderId="10" xfId="0" applyFont="1" applyFill="1" applyBorder="1" applyAlignment="1" applyProtection="1">
      <alignment horizontal="center" vertical="center" textRotation="90" wrapText="1"/>
      <protection locked="0"/>
    </xf>
    <xf numFmtId="0" fontId="0" fillId="0" borderId="1" xfId="0"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8" fillId="0" borderId="13" xfId="0" applyFont="1" applyBorder="1" applyAlignment="1" applyProtection="1">
      <alignment horizontal="center" vertical="center" wrapText="1"/>
      <protection locked="0"/>
    </xf>
    <xf numFmtId="0" fontId="0" fillId="0" borderId="0" xfId="0" applyBorder="1" applyAlignment="1" applyProtection="1">
      <alignment horizontal="center" vertical="center"/>
    </xf>
    <xf numFmtId="0" fontId="13" fillId="0" borderId="1" xfId="0" applyFont="1" applyBorder="1" applyAlignment="1" applyProtection="1">
      <alignment horizontal="center" vertical="center"/>
    </xf>
    <xf numFmtId="0" fontId="22" fillId="0" borderId="4" xfId="0" applyFont="1" applyBorder="1" applyAlignment="1" applyProtection="1">
      <alignment horizontal="justify" vertical="center" wrapText="1"/>
      <protection locked="0"/>
    </xf>
    <xf numFmtId="0" fontId="22" fillId="0" borderId="2" xfId="0" applyFont="1" applyBorder="1" applyAlignment="1" applyProtection="1">
      <alignment horizontal="justify" vertical="center" wrapText="1"/>
      <protection locked="0"/>
    </xf>
    <xf numFmtId="1" fontId="0" fillId="0" borderId="9" xfId="0" applyNumberFormat="1" applyBorder="1" applyAlignment="1" applyProtection="1">
      <alignment horizontal="center" vertical="center"/>
    </xf>
    <xf numFmtId="0" fontId="4" fillId="0" borderId="1" xfId="0" applyFont="1" applyBorder="1" applyAlignment="1" applyProtection="1">
      <alignment horizontal="center" vertical="center" wrapText="1"/>
      <protection locked="0"/>
    </xf>
    <xf numFmtId="0" fontId="51" fillId="0" borderId="13" xfId="0" applyFont="1" applyBorder="1" applyAlignment="1" applyProtection="1">
      <alignment horizontal="center" vertical="center" wrapText="1"/>
      <protection locked="0"/>
    </xf>
    <xf numFmtId="0" fontId="51" fillId="0" borderId="12" xfId="0" applyFont="1" applyBorder="1" applyAlignment="1" applyProtection="1">
      <alignment horizontal="center" vertical="center" wrapText="1"/>
      <protection locked="0"/>
    </xf>
    <xf numFmtId="0" fontId="51" fillId="0" borderId="10" xfId="0" applyFont="1" applyBorder="1" applyAlignment="1" applyProtection="1">
      <alignment horizontal="center" vertical="center" wrapText="1"/>
      <protection locked="0"/>
    </xf>
    <xf numFmtId="0" fontId="22" fillId="0" borderId="13" xfId="0" applyFont="1" applyFill="1" applyBorder="1" applyAlignment="1" applyProtection="1">
      <alignment horizontal="justify" vertical="center" wrapText="1"/>
      <protection locked="0"/>
    </xf>
    <xf numFmtId="0" fontId="22" fillId="0" borderId="12" xfId="0" applyFont="1" applyFill="1" applyBorder="1" applyAlignment="1" applyProtection="1">
      <alignment horizontal="justify" vertical="center" wrapText="1"/>
      <protection locked="0"/>
    </xf>
    <xf numFmtId="0" fontId="22" fillId="0" borderId="10" xfId="0" applyFont="1" applyFill="1" applyBorder="1" applyAlignment="1" applyProtection="1">
      <alignment horizontal="justify" vertical="center" wrapText="1"/>
      <protection locked="0"/>
    </xf>
    <xf numFmtId="0" fontId="22" fillId="0" borderId="13" xfId="0" applyFont="1" applyBorder="1" applyAlignment="1" applyProtection="1">
      <alignment horizontal="justify" vertical="center" wrapText="1"/>
      <protection locked="0"/>
    </xf>
    <xf numFmtId="0" fontId="22" fillId="0" borderId="12" xfId="0" applyFont="1" applyBorder="1" applyAlignment="1" applyProtection="1">
      <alignment horizontal="justify" vertical="center" wrapText="1"/>
      <protection locked="0"/>
    </xf>
    <xf numFmtId="0" fontId="22" fillId="0" borderId="10" xfId="0" applyFont="1" applyBorder="1" applyAlignment="1" applyProtection="1">
      <alignment horizontal="justify" vertical="center" wrapText="1"/>
      <protection locked="0"/>
    </xf>
    <xf numFmtId="0" fontId="8" fillId="0" borderId="25"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justify" vertical="center" wrapText="1"/>
      <protection locked="0"/>
    </xf>
    <xf numFmtId="1" fontId="14" fillId="0" borderId="5" xfId="0" applyNumberFormat="1" applyFont="1" applyBorder="1" applyAlignment="1" applyProtection="1">
      <alignment horizontal="center" vertical="center"/>
    </xf>
    <xf numFmtId="1" fontId="14" fillId="0" borderId="6" xfId="0" applyNumberFormat="1" applyFont="1" applyBorder="1" applyAlignment="1" applyProtection="1">
      <alignment horizontal="center" vertical="center"/>
    </xf>
    <xf numFmtId="1" fontId="14" fillId="0" borderId="8" xfId="0" applyNumberFormat="1" applyFont="1" applyBorder="1" applyAlignment="1" applyProtection="1">
      <alignment horizontal="center" vertical="center"/>
    </xf>
    <xf numFmtId="0" fontId="8" fillId="0" borderId="13" xfId="0" applyFont="1" applyBorder="1" applyAlignment="1" applyProtection="1">
      <alignment horizontal="center" vertical="center" textRotation="90" wrapText="1"/>
      <protection locked="0"/>
    </xf>
    <xf numFmtId="0" fontId="13" fillId="0" borderId="13" xfId="0" applyFont="1" applyBorder="1" applyAlignment="1" applyProtection="1">
      <alignment horizontal="center" vertical="center"/>
    </xf>
    <xf numFmtId="0" fontId="13" fillId="0" borderId="10" xfId="0" applyFont="1" applyBorder="1" applyAlignment="1" applyProtection="1">
      <alignment horizontal="center" vertical="center"/>
    </xf>
    <xf numFmtId="0" fontId="22" fillId="3" borderId="1" xfId="0" applyFont="1" applyFill="1" applyBorder="1" applyAlignment="1" applyProtection="1">
      <alignment horizontal="center" vertical="center" wrapText="1"/>
      <protection locked="0"/>
    </xf>
    <xf numFmtId="0" fontId="22" fillId="0" borderId="1" xfId="0" applyFont="1" applyFill="1" applyBorder="1" applyAlignment="1" applyProtection="1">
      <alignment horizontal="justify" vertical="justify" wrapText="1"/>
      <protection locked="0"/>
    </xf>
    <xf numFmtId="1" fontId="0" fillId="0" borderId="5" xfId="0" applyNumberFormat="1" applyFont="1" applyBorder="1" applyAlignment="1" applyProtection="1">
      <alignment horizontal="center" vertical="center"/>
    </xf>
    <xf numFmtId="1" fontId="0" fillId="0" borderId="8" xfId="0" applyNumberFormat="1" applyFont="1" applyBorder="1" applyAlignment="1" applyProtection="1">
      <alignment horizontal="center" vertical="center"/>
    </xf>
    <xf numFmtId="0" fontId="2" fillId="0" borderId="22" xfId="0" applyFont="1" applyBorder="1" applyAlignment="1" applyProtection="1">
      <alignment horizontal="center"/>
    </xf>
    <xf numFmtId="0" fontId="2" fillId="0" borderId="1" xfId="0" applyFont="1" applyBorder="1" applyAlignment="1" applyProtection="1">
      <alignment horizontal="center"/>
    </xf>
    <xf numFmtId="0" fontId="12" fillId="4" borderId="10" xfId="0" applyFont="1" applyFill="1" applyBorder="1" applyAlignment="1" applyProtection="1">
      <alignment horizontal="center" vertical="center" wrapText="1"/>
    </xf>
    <xf numFmtId="0" fontId="2" fillId="0" borderId="3" xfId="0" applyFont="1" applyBorder="1" applyAlignment="1" applyProtection="1">
      <alignment horizontal="center"/>
    </xf>
    <xf numFmtId="0" fontId="2" fillId="0" borderId="20" xfId="0" applyFont="1" applyBorder="1" applyAlignment="1" applyProtection="1">
      <alignment horizontal="center"/>
    </xf>
    <xf numFmtId="0" fontId="2" fillId="0" borderId="26" xfId="0" applyFont="1" applyBorder="1" applyAlignment="1" applyProtection="1">
      <alignment horizontal="center"/>
    </xf>
    <xf numFmtId="0" fontId="2" fillId="0" borderId="23" xfId="0" applyFont="1" applyBorder="1" applyAlignment="1" applyProtection="1">
      <alignment horizontal="center"/>
    </xf>
    <xf numFmtId="0" fontId="2" fillId="0" borderId="10" xfId="0" applyFont="1" applyBorder="1" applyAlignment="1" applyProtection="1">
      <alignment horizontal="center"/>
    </xf>
    <xf numFmtId="0" fontId="6" fillId="0" borderId="10" xfId="0" applyFont="1" applyBorder="1" applyAlignment="1" applyProtection="1">
      <alignment horizontal="center" vertical="center"/>
    </xf>
    <xf numFmtId="0" fontId="6" fillId="0" borderId="1" xfId="0" applyFont="1" applyBorder="1" applyAlignment="1" applyProtection="1">
      <alignment horizontal="center" vertical="center"/>
    </xf>
    <xf numFmtId="0" fontId="2" fillId="4" borderId="10" xfId="0" applyFont="1" applyFill="1" applyBorder="1" applyAlignment="1" applyProtection="1">
      <alignment horizontal="center" vertical="center"/>
    </xf>
    <xf numFmtId="0" fontId="2" fillId="4" borderId="1" xfId="0" applyFont="1" applyFill="1" applyBorder="1" applyAlignment="1" applyProtection="1">
      <alignment horizontal="center" vertical="center"/>
    </xf>
    <xf numFmtId="0" fontId="16" fillId="4" borderId="10" xfId="0" applyFont="1" applyFill="1" applyBorder="1" applyAlignment="1" applyProtection="1">
      <alignment horizontal="center" vertical="center"/>
    </xf>
    <xf numFmtId="0" fontId="16" fillId="4" borderId="1" xfId="0"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31" xfId="0" applyFont="1" applyBorder="1" applyAlignment="1" applyProtection="1">
      <alignment horizontal="center" vertical="center"/>
    </xf>
    <xf numFmtId="0" fontId="14" fillId="0" borderId="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0" fillId="0" borderId="4" xfId="0" applyBorder="1" applyAlignment="1" applyProtection="1">
      <alignment horizontal="center" wrapText="1"/>
    </xf>
    <xf numFmtId="0" fontId="0" fillId="0" borderId="9" xfId="0" applyBorder="1" applyAlignment="1" applyProtection="1">
      <alignment horizontal="center"/>
    </xf>
    <xf numFmtId="0" fontId="0" fillId="0" borderId="5" xfId="0" applyBorder="1" applyAlignment="1" applyProtection="1">
      <alignment horizontal="center"/>
    </xf>
    <xf numFmtId="0" fontId="0" fillId="0" borderId="2" xfId="0" applyBorder="1" applyAlignment="1" applyProtection="1">
      <alignment horizontal="center"/>
    </xf>
    <xf numFmtId="0" fontId="0" fillId="0" borderId="0" xfId="0" applyBorder="1" applyAlignment="1" applyProtection="1">
      <alignment horizontal="center"/>
    </xf>
    <xf numFmtId="0" fontId="0" fillId="0" borderId="6" xfId="0" applyBorder="1" applyAlignment="1" applyProtection="1">
      <alignment horizontal="center"/>
    </xf>
    <xf numFmtId="0" fontId="0" fillId="0" borderId="7" xfId="0" applyBorder="1" applyAlignment="1" applyProtection="1">
      <alignment horizontal="center"/>
    </xf>
    <xf numFmtId="0" fontId="0" fillId="0" borderId="11" xfId="0" applyBorder="1" applyAlignment="1" applyProtection="1">
      <alignment horizontal="center"/>
    </xf>
    <xf numFmtId="0" fontId="0" fillId="0" borderId="8" xfId="0" applyBorder="1" applyAlignment="1" applyProtection="1">
      <alignment horizontal="center"/>
    </xf>
    <xf numFmtId="0" fontId="0" fillId="0" borderId="11" xfId="0" applyBorder="1" applyAlignment="1" applyProtection="1">
      <alignment horizontal="center" vertical="center" wrapText="1"/>
    </xf>
    <xf numFmtId="0" fontId="20" fillId="3" borderId="13" xfId="0" applyFont="1" applyFill="1" applyBorder="1" applyAlignment="1" applyProtection="1">
      <alignment horizontal="left" vertical="center"/>
      <protection locked="0"/>
    </xf>
    <xf numFmtId="14" fontId="26" fillId="0" borderId="13" xfId="0" applyNumberFormat="1" applyFont="1" applyBorder="1" applyAlignment="1" applyProtection="1">
      <alignment horizontal="center" vertical="center"/>
      <protection locked="0"/>
    </xf>
    <xf numFmtId="0" fontId="26" fillId="0" borderId="13" xfId="0" applyFont="1" applyBorder="1" applyAlignment="1" applyProtection="1">
      <alignment horizontal="center" vertical="center"/>
      <protection locked="0"/>
    </xf>
    <xf numFmtId="0" fontId="0" fillId="0" borderId="13" xfId="0" applyBorder="1" applyAlignment="1" applyProtection="1">
      <alignment horizontal="center" vertical="center"/>
    </xf>
    <xf numFmtId="0" fontId="2" fillId="4" borderId="0"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21" fillId="3" borderId="4" xfId="0" applyFont="1" applyFill="1" applyBorder="1" applyAlignment="1" applyProtection="1">
      <alignment horizontal="center" vertical="center"/>
    </xf>
    <xf numFmtId="0" fontId="21" fillId="3" borderId="5"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1" fillId="2" borderId="0" xfId="0" applyFont="1" applyFill="1" applyBorder="1" applyAlignment="1" applyProtection="1">
      <alignment horizontal="center" vertical="center"/>
    </xf>
    <xf numFmtId="0" fontId="2" fillId="0" borderId="40" xfId="0" applyFont="1" applyBorder="1" applyAlignment="1" applyProtection="1">
      <alignment horizontal="center" vertical="center"/>
    </xf>
    <xf numFmtId="0" fontId="2" fillId="0" borderId="41" xfId="0" applyFont="1" applyBorder="1" applyAlignment="1" applyProtection="1">
      <alignment horizontal="center" vertical="center"/>
    </xf>
    <xf numFmtId="0" fontId="2" fillId="0" borderId="42" xfId="0" applyFont="1" applyBorder="1" applyAlignment="1" applyProtection="1">
      <alignment horizontal="center" vertical="center"/>
    </xf>
    <xf numFmtId="0" fontId="2" fillId="0" borderId="35" xfId="0" applyFont="1" applyBorder="1" applyAlignment="1" applyProtection="1">
      <alignment horizontal="center" vertical="center"/>
    </xf>
    <xf numFmtId="0" fontId="2" fillId="0" borderId="34" xfId="0" applyFont="1" applyBorder="1" applyAlignment="1" applyProtection="1">
      <alignment horizontal="center" vertical="center"/>
    </xf>
    <xf numFmtId="0" fontId="2" fillId="0" borderId="33" xfId="0" applyFont="1" applyBorder="1" applyAlignment="1" applyProtection="1">
      <alignment horizontal="center" vertical="center"/>
    </xf>
    <xf numFmtId="0" fontId="6" fillId="0" borderId="37" xfId="0" applyFont="1" applyBorder="1" applyAlignment="1" applyProtection="1">
      <alignment horizontal="center" vertical="center"/>
    </xf>
    <xf numFmtId="0" fontId="6" fillId="0" borderId="38" xfId="0" applyFont="1" applyBorder="1" applyAlignment="1" applyProtection="1">
      <alignment horizontal="center" vertical="center"/>
    </xf>
    <xf numFmtId="0" fontId="6" fillId="0" borderId="39" xfId="0" applyFont="1" applyBorder="1" applyAlignment="1" applyProtection="1">
      <alignment horizontal="center" vertical="center"/>
    </xf>
    <xf numFmtId="0" fontId="6" fillId="0" borderId="27" xfId="0" applyFont="1" applyBorder="1" applyAlignment="1" applyProtection="1">
      <alignment horizontal="center" vertical="center"/>
    </xf>
    <xf numFmtId="0" fontId="6" fillId="0" borderId="0" xfId="0" applyFont="1" applyBorder="1" applyAlignment="1" applyProtection="1">
      <alignment horizontal="center" vertical="center"/>
    </xf>
    <xf numFmtId="0" fontId="6" fillId="0" borderId="36" xfId="0" applyFont="1" applyBorder="1" applyAlignment="1" applyProtection="1">
      <alignment horizontal="center" vertical="center"/>
    </xf>
    <xf numFmtId="0" fontId="6" fillId="0" borderId="48" xfId="0" applyFont="1" applyBorder="1" applyAlignment="1" applyProtection="1">
      <alignment horizontal="center" vertical="center"/>
    </xf>
    <xf numFmtId="0" fontId="6" fillId="0" borderId="11" xfId="0" applyFont="1" applyBorder="1" applyAlignment="1" applyProtection="1">
      <alignment horizontal="center" vertical="center"/>
    </xf>
    <xf numFmtId="0" fontId="6" fillId="0" borderId="31" xfId="0" applyFont="1" applyBorder="1" applyAlignment="1" applyProtection="1">
      <alignment horizontal="center" vertical="center"/>
    </xf>
    <xf numFmtId="0" fontId="2" fillId="4" borderId="21" xfId="0" applyFont="1" applyFill="1" applyBorder="1" applyAlignment="1" applyProtection="1">
      <alignment horizontal="center" vertical="center"/>
    </xf>
    <xf numFmtId="0" fontId="2" fillId="4" borderId="30" xfId="0" applyFont="1" applyFill="1" applyBorder="1" applyAlignment="1" applyProtection="1">
      <alignment horizontal="center" vertical="center"/>
    </xf>
    <xf numFmtId="0" fontId="2" fillId="0" borderId="3"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17" xfId="0" applyFont="1" applyBorder="1" applyAlignment="1" applyProtection="1">
      <alignment horizontal="center" vertical="center"/>
    </xf>
    <xf numFmtId="14" fontId="26" fillId="0" borderId="13" xfId="0" applyNumberFormat="1" applyFont="1" applyBorder="1" applyAlignment="1" applyProtection="1">
      <alignment horizontal="center" vertical="center" wrapText="1"/>
      <protection locked="0"/>
    </xf>
    <xf numFmtId="0" fontId="26" fillId="0" borderId="13" xfId="0" applyFont="1" applyBorder="1" applyAlignment="1" applyProtection="1">
      <alignment horizontal="center" vertical="center" wrapText="1"/>
      <protection locked="0"/>
    </xf>
    <xf numFmtId="0" fontId="17" fillId="4" borderId="10" xfId="0" applyFont="1" applyFill="1" applyBorder="1" applyAlignment="1" applyProtection="1">
      <alignment horizontal="center" vertical="center" wrapText="1"/>
    </xf>
    <xf numFmtId="0" fontId="20" fillId="0" borderId="1" xfId="0" applyFont="1" applyBorder="1" applyAlignment="1" applyProtection="1">
      <alignment horizontal="center" vertical="center" wrapText="1"/>
    </xf>
    <xf numFmtId="0" fontId="21" fillId="0" borderId="25" xfId="0" applyFont="1" applyBorder="1" applyAlignment="1" applyProtection="1">
      <alignment horizontal="center" vertical="center" wrapText="1"/>
      <protection locked="0"/>
    </xf>
    <xf numFmtId="0" fontId="21" fillId="0" borderId="24" xfId="0" applyFont="1" applyBorder="1" applyAlignment="1" applyProtection="1">
      <alignment horizontal="center" vertical="center" wrapText="1"/>
      <protection locked="0"/>
    </xf>
    <xf numFmtId="0" fontId="21" fillId="0" borderId="52" xfId="0" applyFont="1" applyBorder="1" applyAlignment="1" applyProtection="1">
      <alignment horizontal="center" vertical="center" wrapText="1"/>
      <protection locked="0"/>
    </xf>
    <xf numFmtId="0" fontId="21" fillId="0" borderId="13" xfId="0" applyFont="1" applyBorder="1" applyAlignment="1" applyProtection="1">
      <alignment horizontal="center" vertical="center" wrapText="1"/>
      <protection locked="0"/>
    </xf>
    <xf numFmtId="0" fontId="21" fillId="0" borderId="12" xfId="0" applyFont="1" applyBorder="1" applyAlignment="1" applyProtection="1">
      <alignment horizontal="center" vertical="center" wrapText="1"/>
      <protection locked="0"/>
    </xf>
    <xf numFmtId="0" fontId="21" fillId="0" borderId="10" xfId="0" applyFont="1" applyBorder="1" applyAlignment="1" applyProtection="1">
      <alignment horizontal="center" vertical="center" wrapText="1"/>
      <protection locked="0"/>
    </xf>
    <xf numFmtId="0" fontId="22" fillId="0" borderId="12" xfId="0" applyFont="1" applyBorder="1" applyAlignment="1" applyProtection="1">
      <alignment horizontal="left" vertical="center" wrapText="1"/>
      <protection locked="0"/>
    </xf>
    <xf numFmtId="0" fontId="22" fillId="0" borderId="12" xfId="0" applyFont="1" applyBorder="1" applyAlignment="1" applyProtection="1">
      <alignment horizontal="center" vertical="center" wrapText="1"/>
      <protection locked="0"/>
    </xf>
    <xf numFmtId="0" fontId="74" fillId="0" borderId="13" xfId="0" applyFont="1" applyBorder="1" applyAlignment="1" applyProtection="1">
      <alignment horizontal="left" vertical="center" wrapText="1"/>
    </xf>
    <xf numFmtId="0" fontId="74" fillId="0" borderId="12" xfId="0" applyFont="1" applyBorder="1" applyAlignment="1" applyProtection="1">
      <alignment horizontal="left" vertical="center" wrapText="1"/>
    </xf>
    <xf numFmtId="0" fontId="74" fillId="0" borderId="10" xfId="0" applyFont="1" applyBorder="1" applyAlignment="1" applyProtection="1">
      <alignment horizontal="left" vertical="center" wrapText="1"/>
    </xf>
    <xf numFmtId="0" fontId="24" fillId="0" borderId="13" xfId="0" applyFont="1" applyBorder="1" applyAlignment="1" applyProtection="1">
      <alignment horizontal="left" vertical="center" wrapText="1"/>
    </xf>
    <xf numFmtId="0" fontId="24" fillId="0" borderId="12" xfId="0" applyFont="1" applyBorder="1" applyAlignment="1" applyProtection="1">
      <alignment horizontal="left" vertical="center" wrapText="1"/>
    </xf>
    <xf numFmtId="0" fontId="24" fillId="0" borderId="10" xfId="0" applyFont="1" applyBorder="1" applyAlignment="1" applyProtection="1">
      <alignment horizontal="left" vertical="center" wrapText="1"/>
    </xf>
    <xf numFmtId="0" fontId="21" fillId="0" borderId="43" xfId="0" applyFont="1" applyBorder="1" applyAlignment="1" applyProtection="1">
      <alignment horizontal="center" vertical="center" wrapText="1"/>
      <protection locked="0"/>
    </xf>
    <xf numFmtId="0" fontId="22" fillId="0" borderId="44" xfId="0" applyFont="1" applyBorder="1" applyAlignment="1" applyProtection="1">
      <alignment horizontal="justify" vertical="center" wrapText="1"/>
      <protection locked="0"/>
    </xf>
    <xf numFmtId="14" fontId="22" fillId="0" borderId="32" xfId="0" applyNumberFormat="1" applyFont="1" applyBorder="1" applyAlignment="1" applyProtection="1">
      <alignment horizontal="center" vertical="center" wrapText="1"/>
      <protection locked="0"/>
    </xf>
    <xf numFmtId="0" fontId="24" fillId="0" borderId="4" xfId="0" applyFont="1" applyBorder="1" applyAlignment="1" applyProtection="1">
      <alignment horizontal="justify" vertical="center" wrapText="1"/>
      <protection locked="0"/>
    </xf>
    <xf numFmtId="0" fontId="24" fillId="0" borderId="2" xfId="0" applyFont="1" applyBorder="1" applyAlignment="1" applyProtection="1">
      <alignment horizontal="justify" vertical="center" wrapText="1"/>
      <protection locked="0"/>
    </xf>
    <xf numFmtId="0" fontId="24" fillId="0" borderId="4" xfId="0" applyFont="1" applyBorder="1" applyAlignment="1" applyProtection="1">
      <alignment horizontal="center" vertical="center" wrapText="1"/>
      <protection locked="0"/>
    </xf>
    <xf numFmtId="0" fontId="24" fillId="0" borderId="2" xfId="0" applyFont="1" applyBorder="1" applyAlignment="1" applyProtection="1">
      <alignment horizontal="center" vertical="center" wrapText="1"/>
      <protection locked="0"/>
    </xf>
    <xf numFmtId="0" fontId="24" fillId="0" borderId="13" xfId="0" applyFont="1" applyBorder="1" applyAlignment="1" applyProtection="1">
      <alignment horizontal="justify" vertical="center" wrapText="1"/>
      <protection locked="0"/>
    </xf>
    <xf numFmtId="0" fontId="24" fillId="0" borderId="12" xfId="0" applyFont="1" applyBorder="1" applyAlignment="1" applyProtection="1">
      <alignment horizontal="justify" vertical="center" wrapText="1"/>
      <protection locked="0"/>
    </xf>
    <xf numFmtId="0" fontId="24" fillId="0" borderId="10" xfId="0" applyFont="1" applyBorder="1" applyAlignment="1" applyProtection="1">
      <alignment horizontal="justify" vertical="center" wrapText="1"/>
      <protection locked="0"/>
    </xf>
    <xf numFmtId="0" fontId="24" fillId="0" borderId="1" xfId="0" applyFont="1" applyBorder="1" applyAlignment="1" applyProtection="1">
      <alignment horizontal="center" vertical="center" wrapText="1"/>
      <protection locked="0"/>
    </xf>
    <xf numFmtId="0" fontId="24" fillId="0" borderId="13" xfId="0" applyFont="1" applyFill="1" applyBorder="1" applyAlignment="1" applyProtection="1">
      <alignment horizontal="justify" vertical="center" wrapText="1"/>
      <protection locked="0"/>
    </xf>
    <xf numFmtId="0" fontId="24" fillId="0" borderId="12" xfId="0" applyFont="1" applyFill="1" applyBorder="1" applyAlignment="1" applyProtection="1">
      <alignment horizontal="justify" vertical="center" wrapText="1"/>
      <protection locked="0"/>
    </xf>
    <xf numFmtId="0" fontId="24" fillId="0" borderId="10" xfId="0" applyFont="1" applyFill="1" applyBorder="1" applyAlignment="1" applyProtection="1">
      <alignment horizontal="justify" vertical="center" wrapText="1"/>
      <protection locked="0"/>
    </xf>
    <xf numFmtId="0" fontId="24" fillId="0" borderId="13" xfId="0" applyFont="1" applyBorder="1" applyAlignment="1" applyProtection="1">
      <alignment horizontal="center" vertical="center" wrapText="1"/>
      <protection locked="0"/>
    </xf>
    <xf numFmtId="0" fontId="24" fillId="0" borderId="12" xfId="0" applyFont="1" applyBorder="1" applyAlignment="1" applyProtection="1">
      <alignment horizontal="center" vertical="center" wrapText="1"/>
      <protection locked="0"/>
    </xf>
    <xf numFmtId="0" fontId="24" fillId="0" borderId="10" xfId="0" applyFont="1" applyBorder="1" applyAlignment="1" applyProtection="1">
      <alignment horizontal="center" vertical="center" wrapText="1"/>
      <protection locked="0"/>
    </xf>
    <xf numFmtId="0" fontId="28" fillId="0" borderId="13" xfId="0" applyFont="1" applyBorder="1" applyAlignment="1" applyProtection="1">
      <alignment horizontal="center" vertical="center" textRotation="90" wrapText="1"/>
      <protection locked="0"/>
    </xf>
    <xf numFmtId="0" fontId="28" fillId="0" borderId="12" xfId="0" applyFont="1" applyBorder="1" applyAlignment="1" applyProtection="1">
      <alignment horizontal="center" vertical="center" textRotation="90" wrapText="1"/>
      <protection locked="0"/>
    </xf>
    <xf numFmtId="0" fontId="28" fillId="0" borderId="4" xfId="0" applyFont="1" applyBorder="1" applyAlignment="1" applyProtection="1">
      <alignment horizontal="center" vertical="center" wrapText="1"/>
    </xf>
    <xf numFmtId="0" fontId="28" fillId="0" borderId="2" xfId="0" applyFont="1" applyBorder="1" applyAlignment="1" applyProtection="1">
      <alignment horizontal="center" vertical="center" wrapText="1"/>
    </xf>
    <xf numFmtId="0" fontId="28" fillId="0" borderId="7" xfId="0" applyFont="1" applyBorder="1" applyAlignment="1" applyProtection="1">
      <alignment horizontal="center" vertical="center" wrapText="1"/>
    </xf>
    <xf numFmtId="1" fontId="22" fillId="0" borderId="5" xfId="0" applyNumberFormat="1" applyFont="1" applyBorder="1" applyAlignment="1" applyProtection="1">
      <alignment horizontal="center" vertical="center" wrapText="1"/>
    </xf>
    <xf numFmtId="1" fontId="28" fillId="0" borderId="4" xfId="0" applyNumberFormat="1" applyFont="1" applyBorder="1" applyAlignment="1" applyProtection="1">
      <alignment horizontal="center" vertical="center" wrapText="1"/>
    </xf>
    <xf numFmtId="1" fontId="28" fillId="0" borderId="2" xfId="0" applyNumberFormat="1" applyFont="1" applyBorder="1" applyAlignment="1" applyProtection="1">
      <alignment horizontal="center" vertical="center" wrapText="1"/>
    </xf>
    <xf numFmtId="1" fontId="28" fillId="0" borderId="7" xfId="0" applyNumberFormat="1" applyFont="1" applyBorder="1" applyAlignment="1" applyProtection="1">
      <alignment horizontal="center" vertical="center" wrapText="1"/>
    </xf>
    <xf numFmtId="1" fontId="23" fillId="0" borderId="8" xfId="0" applyNumberFormat="1" applyFont="1" applyBorder="1" applyAlignment="1" applyProtection="1">
      <alignment horizontal="center" vertical="center" wrapText="1"/>
    </xf>
    <xf numFmtId="0" fontId="22" fillId="3" borderId="4" xfId="0" applyFont="1" applyFill="1" applyBorder="1" applyAlignment="1" applyProtection="1">
      <alignment horizontal="center" vertical="center" wrapText="1"/>
      <protection locked="0"/>
    </xf>
    <xf numFmtId="0" fontId="22" fillId="3" borderId="2" xfId="0" applyFont="1" applyFill="1" applyBorder="1" applyAlignment="1" applyProtection="1">
      <alignment horizontal="center" vertical="center" wrapText="1"/>
      <protection locked="0"/>
    </xf>
    <xf numFmtId="0" fontId="68" fillId="0" borderId="13" xfId="0" applyFont="1" applyBorder="1" applyAlignment="1" applyProtection="1">
      <alignment horizontal="left" vertical="center" wrapText="1"/>
    </xf>
    <xf numFmtId="0" fontId="68" fillId="0" borderId="12" xfId="0" applyFont="1" applyBorder="1" applyAlignment="1" applyProtection="1">
      <alignment horizontal="left" vertical="center" wrapText="1"/>
    </xf>
    <xf numFmtId="0" fontId="68" fillId="0" borderId="10" xfId="0" applyFont="1" applyBorder="1" applyAlignment="1" applyProtection="1">
      <alignment horizontal="left" vertical="center" wrapText="1"/>
    </xf>
    <xf numFmtId="0" fontId="23" fillId="0" borderId="12" xfId="0" applyFont="1" applyBorder="1" applyAlignment="1" applyProtection="1">
      <alignment horizontal="center" vertical="center" wrapText="1"/>
      <protection locked="0"/>
    </xf>
    <xf numFmtId="0" fontId="23" fillId="0" borderId="10" xfId="0" applyFont="1" applyBorder="1" applyAlignment="1" applyProtection="1">
      <alignment horizontal="center" vertical="center" wrapText="1"/>
      <protection locked="0"/>
    </xf>
    <xf numFmtId="0" fontId="28" fillId="0" borderId="43" xfId="0" applyFont="1" applyBorder="1" applyAlignment="1" applyProtection="1">
      <alignment horizontal="center" vertical="center" textRotation="90" wrapText="1"/>
      <protection locked="0"/>
    </xf>
    <xf numFmtId="0" fontId="28" fillId="0" borderId="47" xfId="0" applyFont="1" applyBorder="1" applyAlignment="1" applyProtection="1">
      <alignment horizontal="center" vertical="center" wrapText="1"/>
    </xf>
    <xf numFmtId="0" fontId="24" fillId="0" borderId="3" xfId="0" applyFont="1" applyBorder="1" applyAlignment="1" applyProtection="1">
      <alignment horizontal="justify" vertical="center" wrapText="1"/>
      <protection locked="0"/>
    </xf>
    <xf numFmtId="0" fontId="24" fillId="0" borderId="20" xfId="0" applyFont="1" applyBorder="1" applyAlignment="1" applyProtection="1">
      <alignment horizontal="justify" vertical="center" wrapText="1"/>
      <protection locked="0"/>
    </xf>
    <xf numFmtId="0" fontId="24" fillId="0" borderId="17" xfId="0" applyFont="1" applyBorder="1" applyAlignment="1" applyProtection="1">
      <alignment horizontal="justify" vertical="center" wrapText="1"/>
      <protection locked="0"/>
    </xf>
    <xf numFmtId="0" fontId="24" fillId="0" borderId="43" xfId="0" applyFont="1" applyFill="1" applyBorder="1" applyAlignment="1" applyProtection="1">
      <alignment horizontal="justify" vertical="center" wrapText="1"/>
      <protection locked="0"/>
    </xf>
    <xf numFmtId="0" fontId="24" fillId="0" borderId="43" xfId="0" applyFont="1" applyBorder="1" applyAlignment="1" applyProtection="1">
      <alignment horizontal="justify" vertical="center" wrapText="1"/>
      <protection locked="0"/>
    </xf>
    <xf numFmtId="0" fontId="27" fillId="0" borderId="4" xfId="0" applyFont="1" applyBorder="1" applyAlignment="1" applyProtection="1">
      <alignment horizontal="justify" vertical="center" wrapText="1"/>
      <protection locked="0"/>
    </xf>
    <xf numFmtId="0" fontId="27" fillId="0" borderId="2" xfId="0" applyFont="1" applyBorder="1" applyAlignment="1" applyProtection="1">
      <alignment horizontal="justify" vertical="center" wrapText="1"/>
      <protection locked="0"/>
    </xf>
    <xf numFmtId="0" fontId="27" fillId="0" borderId="47" xfId="0" applyFont="1" applyBorder="1" applyAlignment="1" applyProtection="1">
      <alignment horizontal="justify" vertical="center" wrapText="1"/>
      <protection locked="0"/>
    </xf>
    <xf numFmtId="1" fontId="28" fillId="0" borderId="47" xfId="0" applyNumberFormat="1" applyFont="1" applyBorder="1" applyAlignment="1" applyProtection="1">
      <alignment horizontal="center" vertical="center" wrapText="1"/>
    </xf>
    <xf numFmtId="0" fontId="24" fillId="0" borderId="44" xfId="0" applyFont="1" applyBorder="1" applyAlignment="1" applyProtection="1">
      <alignment horizontal="center" vertical="center" wrapText="1"/>
      <protection locked="0"/>
    </xf>
    <xf numFmtId="0" fontId="37" fillId="0" borderId="3" xfId="0" applyFont="1" applyBorder="1" applyAlignment="1" applyProtection="1">
      <alignment horizontal="center" vertical="center" wrapText="1"/>
      <protection locked="0"/>
    </xf>
    <xf numFmtId="0" fontId="37" fillId="0" borderId="20" xfId="0" applyFont="1" applyBorder="1" applyAlignment="1" applyProtection="1">
      <alignment horizontal="center" vertical="center" wrapText="1"/>
      <protection locked="0"/>
    </xf>
    <xf numFmtId="0" fontId="37" fillId="0" borderId="17" xfId="0" applyFont="1" applyBorder="1" applyAlignment="1" applyProtection="1">
      <alignment horizontal="center" vertical="center" wrapText="1"/>
      <protection locked="0"/>
    </xf>
    <xf numFmtId="14" fontId="21"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0" fontId="47" fillId="0" borderId="1" xfId="1" applyFont="1" applyBorder="1" applyAlignment="1" applyProtection="1">
      <alignment horizontal="center" vertical="center" wrapText="1"/>
    </xf>
    <xf numFmtId="0" fontId="47" fillId="0" borderId="3" xfId="1" applyFont="1" applyBorder="1" applyAlignment="1" applyProtection="1">
      <alignment horizontal="center" vertical="center" wrapText="1"/>
    </xf>
    <xf numFmtId="0" fontId="47" fillId="0" borderId="20" xfId="1" applyFont="1" applyBorder="1" applyAlignment="1" applyProtection="1">
      <alignment horizontal="center" vertical="center" wrapText="1"/>
    </xf>
    <xf numFmtId="0" fontId="47" fillId="0" borderId="17" xfId="1" applyFont="1" applyBorder="1" applyAlignment="1" applyProtection="1">
      <alignment horizontal="center" vertical="center" wrapText="1"/>
    </xf>
    <xf numFmtId="0" fontId="17" fillId="5" borderId="1" xfId="0" applyFont="1" applyFill="1" applyBorder="1" applyAlignment="1" applyProtection="1">
      <alignment horizontal="center" vertical="center" wrapText="1"/>
    </xf>
    <xf numFmtId="0" fontId="21" fillId="3" borderId="53" xfId="0" applyFont="1" applyFill="1" applyBorder="1" applyAlignment="1" applyProtection="1">
      <alignment horizontal="center" vertical="center"/>
    </xf>
    <xf numFmtId="0" fontId="21" fillId="3" borderId="56" xfId="0" applyFont="1" applyFill="1" applyBorder="1" applyAlignment="1" applyProtection="1">
      <alignment horizontal="center" vertical="center"/>
    </xf>
    <xf numFmtId="0" fontId="21" fillId="0" borderId="40" xfId="0" applyFont="1" applyBorder="1" applyAlignment="1" applyProtection="1">
      <alignment horizontal="center" vertical="center"/>
    </xf>
    <xf numFmtId="0" fontId="21" fillId="0" borderId="41" xfId="0" applyFont="1" applyBorder="1" applyAlignment="1" applyProtection="1">
      <alignment horizontal="center" vertical="center"/>
    </xf>
    <xf numFmtId="0" fontId="21" fillId="0" borderId="42" xfId="0" applyFont="1" applyBorder="1" applyAlignment="1" applyProtection="1">
      <alignment horizontal="center" vertical="center"/>
    </xf>
    <xf numFmtId="0" fontId="21" fillId="0" borderId="35" xfId="0" applyFont="1" applyBorder="1" applyAlignment="1" applyProtection="1">
      <alignment horizontal="center" vertical="center"/>
    </xf>
    <xf numFmtId="0" fontId="21" fillId="0" borderId="34" xfId="0" applyFont="1" applyBorder="1" applyAlignment="1" applyProtection="1">
      <alignment horizontal="center" vertical="center"/>
    </xf>
    <xf numFmtId="0" fontId="21" fillId="0" borderId="33" xfId="0" applyFont="1" applyBorder="1" applyAlignment="1" applyProtection="1">
      <alignment horizontal="center" vertical="center"/>
    </xf>
    <xf numFmtId="0" fontId="20" fillId="0" borderId="37" xfId="0" applyFont="1" applyBorder="1" applyAlignment="1" applyProtection="1">
      <alignment horizontal="center" vertical="center"/>
    </xf>
    <xf numFmtId="0" fontId="20" fillId="0" borderId="38" xfId="0" applyFont="1" applyBorder="1" applyAlignment="1" applyProtection="1">
      <alignment horizontal="center" vertical="center"/>
    </xf>
    <xf numFmtId="0" fontId="20" fillId="0" borderId="39" xfId="0" applyFont="1" applyBorder="1" applyAlignment="1" applyProtection="1">
      <alignment horizontal="center" vertical="center"/>
    </xf>
    <xf numFmtId="0" fontId="20" fillId="0" borderId="27" xfId="0" applyFont="1" applyBorder="1" applyAlignment="1" applyProtection="1">
      <alignment horizontal="center" vertical="center"/>
    </xf>
    <xf numFmtId="0" fontId="20" fillId="0" borderId="0" xfId="0" applyFont="1" applyBorder="1" applyAlignment="1" applyProtection="1">
      <alignment horizontal="center" vertical="center"/>
    </xf>
    <xf numFmtId="0" fontId="20" fillId="0" borderId="36" xfId="0" applyFont="1" applyBorder="1" applyAlignment="1" applyProtection="1">
      <alignment horizontal="center" vertical="center"/>
    </xf>
    <xf numFmtId="0" fontId="20" fillId="0" borderId="48" xfId="0" applyFont="1" applyBorder="1" applyAlignment="1" applyProtection="1">
      <alignment horizontal="center" vertical="center"/>
    </xf>
    <xf numFmtId="0" fontId="20" fillId="0" borderId="11" xfId="0" applyFont="1" applyBorder="1" applyAlignment="1" applyProtection="1">
      <alignment horizontal="center" vertical="center"/>
    </xf>
    <xf numFmtId="0" fontId="20" fillId="0" borderId="31" xfId="0" applyFont="1" applyBorder="1" applyAlignment="1" applyProtection="1">
      <alignment horizontal="center" vertical="center"/>
    </xf>
    <xf numFmtId="0" fontId="21" fillId="4" borderId="58" xfId="0" applyFont="1" applyFill="1" applyBorder="1" applyAlignment="1" applyProtection="1">
      <alignment horizontal="center" vertical="center" wrapText="1"/>
    </xf>
    <xf numFmtId="0" fontId="21" fillId="4" borderId="43" xfId="0" applyFont="1" applyFill="1" applyBorder="1" applyAlignment="1" applyProtection="1">
      <alignment horizontal="center" vertical="center" wrapText="1"/>
    </xf>
    <xf numFmtId="0" fontId="21" fillId="4" borderId="44" xfId="0" applyFont="1" applyFill="1" applyBorder="1" applyAlignment="1" applyProtection="1">
      <alignment horizontal="center" vertical="center" wrapText="1"/>
    </xf>
    <xf numFmtId="0" fontId="21" fillId="4" borderId="21" xfId="0" applyFont="1" applyFill="1" applyBorder="1" applyAlignment="1" applyProtection="1">
      <alignment horizontal="center" vertical="center"/>
    </xf>
    <xf numFmtId="0" fontId="21" fillId="4" borderId="45" xfId="0" applyFont="1" applyFill="1" applyBorder="1" applyAlignment="1" applyProtection="1">
      <alignment horizontal="center" vertical="center"/>
    </xf>
    <xf numFmtId="0" fontId="21" fillId="0" borderId="22" xfId="0" applyFont="1" applyBorder="1" applyAlignment="1" applyProtection="1">
      <alignment horizontal="center"/>
    </xf>
    <xf numFmtId="0" fontId="21" fillId="0" borderId="1" xfId="0" applyFont="1" applyBorder="1" applyAlignment="1" applyProtection="1">
      <alignment horizontal="center"/>
    </xf>
    <xf numFmtId="0" fontId="17" fillId="4" borderId="43" xfId="0" applyFont="1" applyFill="1" applyBorder="1" applyAlignment="1" applyProtection="1">
      <alignment horizontal="center" vertical="center" wrapText="1"/>
    </xf>
    <xf numFmtId="0" fontId="21" fillId="0" borderId="3" xfId="0" applyFont="1" applyBorder="1" applyAlignment="1" applyProtection="1">
      <alignment horizontal="center"/>
    </xf>
    <xf numFmtId="0" fontId="21" fillId="0" borderId="20" xfId="0" applyFont="1" applyBorder="1" applyAlignment="1" applyProtection="1">
      <alignment horizontal="center"/>
    </xf>
    <xf numFmtId="0" fontId="21" fillId="0" borderId="26" xfId="0" applyFont="1" applyBorder="1" applyAlignment="1" applyProtection="1">
      <alignment horizontal="center"/>
    </xf>
    <xf numFmtId="0" fontId="21" fillId="0" borderId="23" xfId="0" applyFont="1" applyBorder="1" applyAlignment="1" applyProtection="1">
      <alignment horizontal="center"/>
    </xf>
    <xf numFmtId="0" fontId="21" fillId="0" borderId="10" xfId="0" applyFont="1" applyBorder="1" applyAlignment="1" applyProtection="1">
      <alignment horizontal="center"/>
    </xf>
    <xf numFmtId="0" fontId="20" fillId="0" borderId="10" xfId="0" applyFont="1" applyBorder="1" applyAlignment="1" applyProtection="1">
      <alignment horizontal="center" vertical="center"/>
    </xf>
    <xf numFmtId="0" fontId="20" fillId="0" borderId="44" xfId="0" applyFont="1" applyBorder="1" applyAlignment="1" applyProtection="1">
      <alignment horizontal="center" vertical="center"/>
    </xf>
    <xf numFmtId="0" fontId="21" fillId="4" borderId="10" xfId="0" applyFont="1" applyFill="1" applyBorder="1" applyAlignment="1" applyProtection="1">
      <alignment horizontal="center" vertical="center"/>
    </xf>
    <xf numFmtId="0" fontId="21" fillId="4" borderId="44" xfId="0" applyFont="1" applyFill="1" applyBorder="1" applyAlignment="1" applyProtection="1">
      <alignment horizontal="center" vertical="center"/>
    </xf>
    <xf numFmtId="0" fontId="33" fillId="4" borderId="10" xfId="0" applyFont="1" applyFill="1" applyBorder="1" applyAlignment="1" applyProtection="1">
      <alignment horizontal="center" vertical="center"/>
    </xf>
    <xf numFmtId="0" fontId="33" fillId="4" borderId="44" xfId="0" applyFont="1" applyFill="1" applyBorder="1" applyAlignment="1" applyProtection="1">
      <alignment horizontal="center" vertical="center"/>
    </xf>
    <xf numFmtId="0" fontId="21" fillId="0" borderId="7" xfId="0" applyFont="1" applyBorder="1" applyAlignment="1" applyProtection="1">
      <alignment horizontal="center" vertical="center"/>
    </xf>
    <xf numFmtId="0" fontId="21" fillId="0" borderId="11" xfId="0" applyFont="1" applyBorder="1" applyAlignment="1" applyProtection="1">
      <alignment horizontal="center" vertical="center"/>
    </xf>
    <xf numFmtId="0" fontId="21" fillId="0" borderId="31" xfId="0" applyFont="1" applyBorder="1" applyAlignment="1" applyProtection="1">
      <alignment horizontal="center" vertical="center"/>
    </xf>
    <xf numFmtId="0" fontId="22" fillId="0" borderId="0" xfId="0" applyFont="1" applyBorder="1" applyAlignment="1" applyProtection="1">
      <alignment horizontal="center" vertical="center"/>
    </xf>
    <xf numFmtId="0" fontId="29" fillId="0" borderId="10" xfId="0" applyFont="1" applyBorder="1" applyAlignment="1" applyProtection="1">
      <alignment horizontal="center" vertical="center"/>
    </xf>
    <xf numFmtId="0" fontId="29" fillId="0" borderId="1" xfId="0" applyFont="1" applyBorder="1" applyAlignment="1" applyProtection="1">
      <alignment horizontal="center" vertical="center"/>
    </xf>
    <xf numFmtId="1" fontId="22" fillId="0" borderId="0" xfId="0" applyNumberFormat="1" applyFont="1" applyBorder="1" applyAlignment="1" applyProtection="1">
      <alignment horizontal="center" vertical="center"/>
    </xf>
    <xf numFmtId="0" fontId="20" fillId="3" borderId="64" xfId="0" applyFont="1" applyFill="1" applyBorder="1" applyAlignment="1" applyProtection="1">
      <alignment horizontal="left" vertical="center"/>
      <protection locked="0"/>
    </xf>
    <xf numFmtId="0" fontId="20" fillId="3" borderId="51" xfId="0" applyFont="1" applyFill="1" applyBorder="1" applyAlignment="1" applyProtection="1">
      <alignment horizontal="left" vertical="center"/>
      <protection locked="0"/>
    </xf>
    <xf numFmtId="0" fontId="32" fillId="0" borderId="51" xfId="0" applyFont="1" applyBorder="1" applyAlignment="1" applyProtection="1">
      <alignment horizontal="center" vertical="center"/>
      <protection locked="0"/>
    </xf>
    <xf numFmtId="0" fontId="22" fillId="0" borderId="51" xfId="0" applyFont="1" applyBorder="1" applyAlignment="1" applyProtection="1">
      <alignment horizontal="center" vertical="center"/>
    </xf>
    <xf numFmtId="0" fontId="21" fillId="4" borderId="38" xfId="0" applyFont="1" applyFill="1" applyBorder="1" applyAlignment="1" applyProtection="1">
      <alignment horizontal="center" vertical="center"/>
    </xf>
    <xf numFmtId="0" fontId="21" fillId="4" borderId="56" xfId="0" applyFont="1" applyFill="1" applyBorder="1" applyAlignment="1" applyProtection="1">
      <alignment horizontal="center" vertical="center"/>
    </xf>
    <xf numFmtId="0" fontId="22" fillId="0" borderId="6" xfId="0" applyFont="1" applyBorder="1" applyAlignment="1" applyProtection="1">
      <alignment horizontal="center" vertical="center"/>
    </xf>
    <xf numFmtId="0" fontId="29" fillId="0" borderId="28" xfId="0" applyFont="1" applyBorder="1" applyAlignment="1" applyProtection="1">
      <alignment horizontal="center" vertical="center"/>
    </xf>
    <xf numFmtId="0" fontId="29" fillId="0" borderId="21" xfId="0" applyFont="1" applyBorder="1" applyAlignment="1" applyProtection="1">
      <alignment horizontal="center" vertical="center"/>
    </xf>
    <xf numFmtId="0" fontId="20" fillId="0" borderId="24" xfId="0" applyFont="1" applyBorder="1" applyAlignment="1" applyProtection="1">
      <alignment horizontal="justify" vertical="center" wrapText="1"/>
      <protection locked="0"/>
    </xf>
    <xf numFmtId="0" fontId="20" fillId="0" borderId="52" xfId="0" applyFont="1" applyBorder="1" applyAlignment="1" applyProtection="1">
      <alignment horizontal="justify" vertical="center" wrapText="1"/>
      <protection locked="0"/>
    </xf>
    <xf numFmtId="0" fontId="20" fillId="0" borderId="12" xfId="0" applyFont="1" applyBorder="1" applyAlignment="1" applyProtection="1">
      <alignment horizontal="center" vertical="center" wrapText="1"/>
      <protection locked="0"/>
    </xf>
    <xf numFmtId="0" fontId="20" fillId="0" borderId="43" xfId="0" applyFont="1" applyBorder="1" applyAlignment="1" applyProtection="1">
      <alignment horizontal="center" vertical="center" wrapText="1"/>
      <protection locked="0"/>
    </xf>
    <xf numFmtId="0" fontId="24" fillId="0" borderId="1" xfId="0" applyFont="1" applyBorder="1" applyAlignment="1" applyProtection="1">
      <alignment horizontal="justify" vertical="center"/>
      <protection locked="0"/>
    </xf>
    <xf numFmtId="0" fontId="24" fillId="0" borderId="13" xfId="0" applyFont="1" applyBorder="1" applyAlignment="1" applyProtection="1">
      <alignment horizontal="justify" vertical="center"/>
      <protection locked="0"/>
    </xf>
    <xf numFmtId="0" fontId="24" fillId="0" borderId="1" xfId="0" applyFont="1" applyBorder="1" applyAlignment="1" applyProtection="1">
      <alignment horizontal="justify" vertical="center" wrapText="1"/>
      <protection locked="0"/>
    </xf>
    <xf numFmtId="0" fontId="22" fillId="0" borderId="9" xfId="0" applyFont="1" applyBorder="1" applyAlignment="1" applyProtection="1">
      <alignment horizontal="center" vertical="center"/>
    </xf>
    <xf numFmtId="0" fontId="22" fillId="0" borderId="46" xfId="0" applyFont="1" applyBorder="1" applyAlignment="1" applyProtection="1">
      <alignment horizontal="center" vertical="center"/>
    </xf>
    <xf numFmtId="0" fontId="29" fillId="0" borderId="13" xfId="0" applyFont="1" applyBorder="1" applyAlignment="1" applyProtection="1">
      <alignment horizontal="center" vertical="center"/>
    </xf>
    <xf numFmtId="0" fontId="26" fillId="0" borderId="2" xfId="0" applyFont="1" applyBorder="1" applyAlignment="1" applyProtection="1">
      <alignment horizontal="justify" vertical="center"/>
      <protection locked="0"/>
    </xf>
    <xf numFmtId="0" fontId="26" fillId="0" borderId="47" xfId="0" applyFont="1" applyBorder="1" applyAlignment="1" applyProtection="1">
      <alignment horizontal="justify" vertical="center"/>
      <protection locked="0"/>
    </xf>
    <xf numFmtId="1" fontId="22" fillId="0" borderId="9" xfId="0" applyNumberFormat="1" applyFont="1" applyBorder="1" applyAlignment="1" applyProtection="1">
      <alignment horizontal="center" vertical="center"/>
    </xf>
    <xf numFmtId="0" fontId="10" fillId="0" borderId="1" xfId="0" applyFont="1" applyFill="1" applyBorder="1" applyAlignment="1" applyProtection="1">
      <alignment horizontal="center" vertical="center"/>
    </xf>
    <xf numFmtId="0" fontId="10" fillId="0" borderId="44" xfId="0" applyFont="1" applyFill="1" applyBorder="1" applyAlignment="1" applyProtection="1">
      <alignment horizontal="center" vertical="center"/>
    </xf>
    <xf numFmtId="0" fontId="23" fillId="0" borderId="10" xfId="0" applyFont="1" applyBorder="1" applyAlignment="1" applyProtection="1">
      <alignment horizontal="center" vertical="center"/>
      <protection locked="0"/>
    </xf>
    <xf numFmtId="0" fontId="23" fillId="0" borderId="1"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1" fontId="23" fillId="0" borderId="5" xfId="0" applyNumberFormat="1" applyFont="1" applyBorder="1" applyAlignment="1" applyProtection="1">
      <alignment horizontal="center" vertical="center"/>
    </xf>
    <xf numFmtId="1" fontId="23" fillId="0" borderId="6" xfId="0" applyNumberFormat="1" applyFont="1" applyBorder="1" applyAlignment="1" applyProtection="1">
      <alignment horizontal="center" vertical="center"/>
    </xf>
    <xf numFmtId="1" fontId="23" fillId="0" borderId="61" xfId="0" applyNumberFormat="1" applyFont="1" applyBorder="1" applyAlignment="1" applyProtection="1">
      <alignment horizontal="center" vertical="center"/>
    </xf>
    <xf numFmtId="0" fontId="10" fillId="0" borderId="13" xfId="0" applyFont="1" applyFill="1" applyBorder="1" applyAlignment="1" applyProtection="1">
      <alignment horizontal="center" vertical="center"/>
    </xf>
    <xf numFmtId="0" fontId="17" fillId="0" borderId="21" xfId="0" applyFont="1" applyFill="1" applyBorder="1" applyAlignment="1" applyProtection="1">
      <alignment horizontal="center" vertical="center"/>
    </xf>
    <xf numFmtId="0" fontId="17" fillId="0" borderId="30" xfId="0" applyFont="1" applyFill="1" applyBorder="1" applyAlignment="1" applyProtection="1">
      <alignment horizontal="center" vertical="center"/>
    </xf>
    <xf numFmtId="0" fontId="24" fillId="0" borderId="44" xfId="0" applyFont="1" applyBorder="1" applyAlignment="1" applyProtection="1">
      <alignment horizontal="justify" vertical="center"/>
      <protection locked="0"/>
    </xf>
    <xf numFmtId="0" fontId="24" fillId="0" borderId="44" xfId="0" applyFont="1" applyBorder="1" applyAlignment="1" applyProtection="1">
      <alignment horizontal="justify" vertical="center" wrapText="1"/>
      <protection locked="0"/>
    </xf>
    <xf numFmtId="0" fontId="22" fillId="0" borderId="1" xfId="0" applyFont="1" applyBorder="1" applyAlignment="1" applyProtection="1">
      <alignment horizontal="center" vertical="center"/>
      <protection locked="0"/>
    </xf>
    <xf numFmtId="0" fontId="22" fillId="0" borderId="44" xfId="0" applyFont="1" applyBorder="1" applyAlignment="1" applyProtection="1">
      <alignment horizontal="center" vertical="center"/>
      <protection locked="0"/>
    </xf>
    <xf numFmtId="14" fontId="22" fillId="0" borderId="2" xfId="0" applyNumberFormat="1" applyFont="1" applyBorder="1" applyAlignment="1" applyProtection="1">
      <alignment horizontal="center" vertical="center"/>
      <protection locked="0"/>
    </xf>
    <xf numFmtId="14" fontId="22" fillId="0" borderId="27" xfId="0" applyNumberFormat="1" applyFont="1" applyBorder="1" applyAlignment="1" applyProtection="1">
      <alignment horizontal="center" vertical="center"/>
      <protection locked="0"/>
    </xf>
    <xf numFmtId="0" fontId="22" fillId="0" borderId="27" xfId="0" applyFont="1" applyBorder="1" applyAlignment="1" applyProtection="1">
      <alignment horizontal="center" vertical="center"/>
      <protection locked="0"/>
    </xf>
    <xf numFmtId="1" fontId="22" fillId="0" borderId="6" xfId="0" applyNumberFormat="1" applyFont="1" applyBorder="1" applyAlignment="1" applyProtection="1">
      <alignment horizontal="center" vertical="center"/>
    </xf>
    <xf numFmtId="14" fontId="22" fillId="0" borderId="13" xfId="0" applyNumberFormat="1" applyFont="1" applyBorder="1" applyAlignment="1" applyProtection="1">
      <alignment horizontal="center" vertical="center"/>
      <protection locked="0"/>
    </xf>
    <xf numFmtId="0" fontId="22" fillId="0" borderId="12" xfId="0" applyFont="1" applyBorder="1" applyAlignment="1" applyProtection="1">
      <alignment horizontal="center" vertical="center"/>
      <protection locked="0"/>
    </xf>
    <xf numFmtId="0" fontId="22" fillId="0" borderId="43" xfId="0" applyFont="1" applyBorder="1" applyAlignment="1" applyProtection="1">
      <alignment horizontal="center" vertical="center"/>
      <protection locked="0"/>
    </xf>
    <xf numFmtId="0" fontId="24" fillId="0" borderId="47" xfId="0" applyFont="1" applyBorder="1" applyAlignment="1" applyProtection="1">
      <alignment horizontal="justify" vertical="center" wrapText="1"/>
      <protection locked="0"/>
    </xf>
    <xf numFmtId="0" fontId="24" fillId="0" borderId="47" xfId="0" applyFont="1" applyBorder="1" applyAlignment="1" applyProtection="1">
      <alignment horizontal="center" vertical="center" wrapText="1"/>
      <protection locked="0"/>
    </xf>
    <xf numFmtId="0" fontId="22" fillId="0" borderId="5" xfId="0" applyFont="1" applyBorder="1" applyAlignment="1" applyProtection="1">
      <alignment horizontal="center" vertical="center"/>
    </xf>
    <xf numFmtId="0" fontId="22" fillId="0" borderId="61" xfId="0" applyFont="1" applyBorder="1" applyAlignment="1" applyProtection="1">
      <alignment horizontal="center" vertical="center"/>
    </xf>
    <xf numFmtId="14" fontId="22" fillId="0" borderId="4" xfId="0" applyNumberFormat="1" applyFont="1" applyBorder="1" applyAlignment="1" applyProtection="1">
      <alignment horizontal="center" vertical="center"/>
      <protection locked="0"/>
    </xf>
    <xf numFmtId="14" fontId="22" fillId="0" borderId="47" xfId="0" applyNumberFormat="1" applyFont="1" applyBorder="1" applyAlignment="1" applyProtection="1">
      <alignment horizontal="center" vertical="center"/>
      <protection locked="0"/>
    </xf>
    <xf numFmtId="0" fontId="17" fillId="0" borderId="45" xfId="0" applyFont="1" applyFill="1" applyBorder="1" applyAlignment="1" applyProtection="1">
      <alignment horizontal="center" vertical="center"/>
    </xf>
    <xf numFmtId="0" fontId="22" fillId="0" borderId="1" xfId="0" applyFont="1" applyBorder="1" applyAlignment="1" applyProtection="1">
      <alignment horizontal="center"/>
      <protection locked="0"/>
    </xf>
    <xf numFmtId="0" fontId="37" fillId="0" borderId="3" xfId="0" applyFont="1" applyBorder="1" applyAlignment="1" applyProtection="1">
      <alignment horizontal="center" vertical="top" wrapText="1"/>
      <protection locked="0"/>
    </xf>
    <xf numFmtId="0" fontId="37" fillId="0" borderId="20" xfId="0" applyFont="1" applyBorder="1" applyAlignment="1" applyProtection="1">
      <alignment horizontal="center" vertical="top" wrapText="1"/>
      <protection locked="0"/>
    </xf>
    <xf numFmtId="0" fontId="37" fillId="0" borderId="17" xfId="0" applyFont="1" applyBorder="1" applyAlignment="1" applyProtection="1">
      <alignment horizontal="center" vertical="top" wrapText="1"/>
      <protection locked="0"/>
    </xf>
    <xf numFmtId="0" fontId="17" fillId="5" borderId="1" xfId="0" applyFont="1" applyFill="1" applyBorder="1" applyAlignment="1" applyProtection="1">
      <alignment horizontal="center" vertical="center"/>
    </xf>
    <xf numFmtId="0" fontId="30" fillId="2" borderId="2" xfId="0" applyFont="1" applyFill="1" applyBorder="1" applyAlignment="1" applyProtection="1">
      <alignment horizontal="center" vertical="center"/>
    </xf>
    <xf numFmtId="0" fontId="30" fillId="2" borderId="0" xfId="0" applyFont="1" applyFill="1" applyBorder="1" applyAlignment="1" applyProtection="1">
      <alignment horizontal="center" vertical="center"/>
    </xf>
    <xf numFmtId="0" fontId="21" fillId="0" borderId="3" xfId="0" applyFont="1" applyBorder="1" applyAlignment="1" applyProtection="1">
      <alignment horizontal="center" vertical="center"/>
    </xf>
    <xf numFmtId="0" fontId="21" fillId="0" borderId="20" xfId="0" applyFont="1" applyBorder="1" applyAlignment="1" applyProtection="1">
      <alignment horizontal="center" vertical="center"/>
    </xf>
    <xf numFmtId="0" fontId="21" fillId="0" borderId="17" xfId="0" applyFont="1" applyBorder="1" applyAlignment="1" applyProtection="1">
      <alignment horizontal="center" vertical="center"/>
    </xf>
    <xf numFmtId="10" fontId="68" fillId="0" borderId="4" xfId="2" applyNumberFormat="1" applyFont="1" applyBorder="1" applyAlignment="1" applyProtection="1">
      <alignment horizontal="left" vertical="center" wrapText="1"/>
    </xf>
    <xf numFmtId="10" fontId="68" fillId="0" borderId="9" xfId="2" applyNumberFormat="1" applyFont="1" applyBorder="1" applyAlignment="1" applyProtection="1">
      <alignment horizontal="left" vertical="center"/>
    </xf>
    <xf numFmtId="10" fontId="68" fillId="0" borderId="5" xfId="2" applyNumberFormat="1" applyFont="1" applyBorder="1" applyAlignment="1" applyProtection="1">
      <alignment horizontal="left" vertical="center"/>
    </xf>
    <xf numFmtId="10" fontId="68" fillId="0" borderId="2" xfId="2" applyNumberFormat="1" applyFont="1" applyBorder="1" applyAlignment="1" applyProtection="1">
      <alignment horizontal="left" vertical="center"/>
    </xf>
    <xf numFmtId="10" fontId="68" fillId="0" borderId="0" xfId="2" applyNumberFormat="1" applyFont="1" applyBorder="1" applyAlignment="1" applyProtection="1">
      <alignment horizontal="left" vertical="center"/>
    </xf>
    <xf numFmtId="10" fontId="68" fillId="0" borderId="6" xfId="2" applyNumberFormat="1" applyFont="1" applyBorder="1" applyAlignment="1" applyProtection="1">
      <alignment horizontal="left" vertical="center"/>
    </xf>
    <xf numFmtId="10" fontId="68" fillId="0" borderId="7" xfId="2" applyNumberFormat="1" applyFont="1" applyBorder="1" applyAlignment="1" applyProtection="1">
      <alignment horizontal="left" vertical="center"/>
    </xf>
    <xf numFmtId="10" fontId="68" fillId="0" borderId="11" xfId="2" applyNumberFormat="1" applyFont="1" applyBorder="1" applyAlignment="1" applyProtection="1">
      <alignment horizontal="left" vertical="center"/>
    </xf>
    <xf numFmtId="10" fontId="68" fillId="0" borderId="8" xfId="2" applyNumberFormat="1" applyFont="1" applyBorder="1" applyAlignment="1" applyProtection="1">
      <alignment horizontal="left" vertical="center"/>
    </xf>
    <xf numFmtId="0" fontId="40" fillId="2" borderId="1" xfId="0" applyFont="1" applyFill="1" applyBorder="1" applyAlignment="1" applyProtection="1">
      <alignment vertical="center"/>
    </xf>
    <xf numFmtId="0" fontId="20" fillId="3" borderId="1" xfId="0" applyFont="1" applyFill="1" applyBorder="1" applyAlignment="1" applyProtection="1">
      <alignment horizontal="center" vertical="center"/>
    </xf>
    <xf numFmtId="0" fontId="20" fillId="3" borderId="3" xfId="0" applyFont="1" applyFill="1" applyBorder="1" applyAlignment="1" applyProtection="1">
      <alignment horizontal="center" vertical="top" wrapText="1"/>
    </xf>
    <xf numFmtId="0" fontId="20" fillId="3" borderId="20" xfId="0" applyFont="1" applyFill="1" applyBorder="1" applyAlignment="1" applyProtection="1">
      <alignment horizontal="center" vertical="top" wrapText="1"/>
    </xf>
    <xf numFmtId="0" fontId="20" fillId="3" borderId="17" xfId="0" applyFont="1" applyFill="1" applyBorder="1" applyAlignment="1" applyProtection="1">
      <alignment horizontal="center" vertical="top" wrapText="1"/>
    </xf>
    <xf numFmtId="0" fontId="20" fillId="3" borderId="3" xfId="0" applyFont="1" applyFill="1" applyBorder="1" applyAlignment="1" applyProtection="1">
      <alignment horizontal="center" vertical="center"/>
    </xf>
    <xf numFmtId="0" fontId="20" fillId="3" borderId="20" xfId="0" applyFont="1" applyFill="1" applyBorder="1" applyAlignment="1" applyProtection="1">
      <alignment horizontal="center" vertical="center"/>
    </xf>
    <xf numFmtId="0" fontId="20" fillId="3" borderId="17" xfId="0" applyFont="1" applyFill="1" applyBorder="1" applyAlignment="1" applyProtection="1">
      <alignment horizontal="center" vertical="center"/>
    </xf>
    <xf numFmtId="0" fontId="75" fillId="0" borderId="4" xfId="0" applyFont="1" applyBorder="1" applyAlignment="1" applyProtection="1">
      <alignment horizontal="left" vertical="center" wrapText="1"/>
    </xf>
    <xf numFmtId="0" fontId="75" fillId="0" borderId="9" xfId="0" applyFont="1" applyBorder="1" applyAlignment="1" applyProtection="1">
      <alignment horizontal="left" vertical="center"/>
    </xf>
    <xf numFmtId="0" fontId="75" fillId="0" borderId="5" xfId="0" applyFont="1" applyBorder="1" applyAlignment="1" applyProtection="1">
      <alignment horizontal="left" vertical="center"/>
    </xf>
    <xf numFmtId="0" fontId="75" fillId="0" borderId="2" xfId="0" applyFont="1" applyBorder="1" applyAlignment="1" applyProtection="1">
      <alignment horizontal="left" vertical="center"/>
    </xf>
    <xf numFmtId="0" fontId="75" fillId="0" borderId="0" xfId="0" applyFont="1" applyBorder="1" applyAlignment="1" applyProtection="1">
      <alignment horizontal="left" vertical="center"/>
    </xf>
    <xf numFmtId="0" fontId="75" fillId="0" borderId="6" xfId="0" applyFont="1" applyBorder="1" applyAlignment="1" applyProtection="1">
      <alignment horizontal="left" vertical="center"/>
    </xf>
    <xf numFmtId="0" fontId="75" fillId="0" borderId="7" xfId="0" applyFont="1" applyBorder="1" applyAlignment="1" applyProtection="1">
      <alignment horizontal="left" vertical="center"/>
    </xf>
    <xf numFmtId="0" fontId="75" fillId="0" borderId="11" xfId="0" applyFont="1" applyBorder="1" applyAlignment="1" applyProtection="1">
      <alignment horizontal="left" vertical="center"/>
    </xf>
    <xf numFmtId="0" fontId="75" fillId="0" borderId="8" xfId="0" applyFont="1" applyBorder="1" applyAlignment="1" applyProtection="1">
      <alignment horizontal="left" vertical="center"/>
    </xf>
    <xf numFmtId="0" fontId="3" fillId="0" borderId="4" xfId="0" applyFont="1" applyBorder="1" applyAlignment="1" applyProtection="1">
      <alignment horizontal="left" vertical="center" wrapText="1"/>
    </xf>
    <xf numFmtId="0" fontId="3" fillId="0" borderId="9" xfId="0" applyFont="1" applyBorder="1" applyAlignment="1" applyProtection="1">
      <alignment horizontal="left" vertical="center"/>
    </xf>
    <xf numFmtId="0" fontId="3" fillId="0" borderId="5" xfId="0" applyFont="1" applyBorder="1" applyAlignment="1" applyProtection="1">
      <alignment horizontal="left" vertical="center"/>
    </xf>
    <xf numFmtId="0" fontId="3" fillId="0" borderId="2" xfId="0" applyFont="1" applyBorder="1" applyAlignment="1" applyProtection="1">
      <alignment horizontal="left" vertical="center"/>
    </xf>
    <xf numFmtId="0" fontId="3" fillId="0" borderId="0"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7" xfId="0" applyFont="1" applyBorder="1" applyAlignment="1" applyProtection="1">
      <alignment horizontal="left" vertical="center"/>
    </xf>
    <xf numFmtId="0" fontId="3" fillId="0" borderId="11" xfId="0" applyFont="1" applyBorder="1" applyAlignment="1" applyProtection="1">
      <alignment horizontal="left" vertical="center"/>
    </xf>
    <xf numFmtId="0" fontId="3" fillId="0" borderId="8" xfId="0" applyFont="1" applyBorder="1" applyAlignment="1" applyProtection="1">
      <alignment horizontal="left" vertical="center"/>
    </xf>
    <xf numFmtId="0" fontId="10" fillId="0" borderId="3" xfId="0" applyFont="1" applyBorder="1" applyAlignment="1" applyProtection="1">
      <alignment horizontal="center" vertical="center"/>
    </xf>
    <xf numFmtId="0" fontId="10" fillId="0" borderId="20" xfId="0" applyFont="1" applyBorder="1" applyAlignment="1" applyProtection="1">
      <alignment horizontal="center" vertical="center"/>
    </xf>
    <xf numFmtId="0" fontId="10" fillId="0" borderId="17" xfId="0" applyFont="1" applyBorder="1" applyAlignment="1" applyProtection="1">
      <alignment horizontal="center" vertical="center"/>
    </xf>
    <xf numFmtId="0" fontId="10" fillId="0" borderId="1" xfId="0" applyFont="1" applyBorder="1" applyAlignment="1" applyProtection="1">
      <alignment horizontal="center" vertical="center"/>
    </xf>
    <xf numFmtId="0" fontId="28" fillId="0" borderId="3" xfId="0" applyFont="1" applyBorder="1" applyAlignment="1" applyProtection="1">
      <alignment horizontal="center" vertical="center"/>
    </xf>
    <xf numFmtId="0" fontId="28" fillId="0" borderId="20" xfId="0" applyFont="1" applyBorder="1" applyAlignment="1" applyProtection="1">
      <alignment horizontal="center" vertical="center"/>
    </xf>
    <xf numFmtId="0" fontId="28" fillId="0" borderId="17" xfId="0" applyFont="1" applyBorder="1" applyAlignment="1" applyProtection="1">
      <alignment horizontal="center" vertical="center"/>
    </xf>
    <xf numFmtId="0" fontId="28" fillId="0" borderId="1" xfId="0" applyFont="1" applyBorder="1" applyAlignment="1" applyProtection="1">
      <alignment horizontal="center" vertical="center"/>
    </xf>
    <xf numFmtId="0" fontId="4" fillId="0" borderId="3"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0" fillId="0" borderId="3" xfId="0" applyBorder="1" applyAlignment="1" applyProtection="1">
      <alignment horizontal="center" vertical="center" wrapText="1"/>
      <protection locked="0"/>
    </xf>
    <xf numFmtId="0" fontId="0" fillId="0" borderId="20" xfId="0" applyBorder="1" applyAlignment="1" applyProtection="1">
      <alignment horizontal="center" vertical="center" wrapText="1"/>
      <protection locked="0"/>
    </xf>
    <xf numFmtId="0" fontId="0" fillId="0" borderId="17" xfId="0"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4"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0" fillId="0" borderId="30" xfId="0" applyBorder="1" applyAlignment="1" applyProtection="1">
      <alignment horizontal="center" vertical="center"/>
      <protection locked="0"/>
    </xf>
    <xf numFmtId="0" fontId="0" fillId="0" borderId="29" xfId="0"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32" xfId="0" applyBorder="1" applyAlignment="1" applyProtection="1">
      <alignment horizontal="center" vertical="center"/>
      <protection locked="0"/>
    </xf>
    <xf numFmtId="1" fontId="0" fillId="0" borderId="61" xfId="0" applyNumberFormat="1" applyFont="1" applyBorder="1" applyAlignment="1" applyProtection="1">
      <alignment horizontal="center" vertical="center"/>
    </xf>
    <xf numFmtId="1" fontId="56" fillId="0" borderId="2" xfId="0" applyNumberFormat="1" applyFont="1" applyBorder="1" applyAlignment="1" applyProtection="1">
      <alignment horizontal="center" vertical="center" wrapText="1"/>
    </xf>
    <xf numFmtId="1" fontId="56" fillId="0" borderId="47" xfId="0" applyNumberFormat="1" applyFont="1" applyBorder="1" applyAlignment="1" applyProtection="1">
      <alignment horizontal="center" vertical="center" wrapText="1"/>
    </xf>
    <xf numFmtId="0" fontId="0" fillId="0" borderId="61" xfId="0" applyBorder="1" applyAlignment="1" applyProtection="1">
      <alignment horizontal="center" vertical="center"/>
    </xf>
    <xf numFmtId="0" fontId="12" fillId="0" borderId="45" xfId="0" applyFont="1" applyFill="1" applyBorder="1" applyAlignment="1" applyProtection="1">
      <alignment horizontal="center" vertical="center"/>
    </xf>
    <xf numFmtId="0" fontId="56" fillId="0" borderId="13" xfId="0" applyFont="1" applyBorder="1" applyAlignment="1" applyProtection="1">
      <alignment horizontal="center" vertical="center" textRotation="90" wrapText="1"/>
      <protection locked="0"/>
    </xf>
    <xf numFmtId="0" fontId="56" fillId="0" borderId="12" xfId="0" applyFont="1" applyBorder="1" applyAlignment="1" applyProtection="1">
      <alignment horizontal="center" vertical="center" textRotation="90" wrapText="1"/>
      <protection locked="0"/>
    </xf>
    <xf numFmtId="0" fontId="56" fillId="0" borderId="43" xfId="0" applyFont="1" applyBorder="1" applyAlignment="1" applyProtection="1">
      <alignment horizontal="center" vertical="center" textRotation="90" wrapText="1"/>
      <protection locked="0"/>
    </xf>
    <xf numFmtId="0" fontId="56" fillId="0" borderId="2" xfId="0" applyFont="1" applyBorder="1" applyAlignment="1" applyProtection="1">
      <alignment horizontal="center" vertical="center" wrapText="1"/>
    </xf>
    <xf numFmtId="0" fontId="56" fillId="0" borderId="47" xfId="0" applyFont="1" applyBorder="1" applyAlignment="1" applyProtection="1">
      <alignment horizontal="center" vertical="center" wrapText="1"/>
    </xf>
    <xf numFmtId="0" fontId="0" fillId="0" borderId="46" xfId="0" applyBorder="1" applyAlignment="1" applyProtection="1">
      <alignment horizontal="center" vertical="center"/>
    </xf>
    <xf numFmtId="0" fontId="14" fillId="0" borderId="4"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47" xfId="0" applyFont="1" applyBorder="1" applyAlignment="1" applyProtection="1">
      <alignment horizontal="center" vertical="center"/>
      <protection locked="0"/>
    </xf>
    <xf numFmtId="0" fontId="11" fillId="0" borderId="44" xfId="0" applyFont="1" applyFill="1" applyBorder="1" applyAlignment="1" applyProtection="1">
      <alignment horizontal="center" vertical="center"/>
    </xf>
    <xf numFmtId="1" fontId="0" fillId="0" borderId="0" xfId="0" applyNumberFormat="1" applyBorder="1" applyAlignment="1" applyProtection="1">
      <alignment horizontal="center" vertical="center"/>
    </xf>
    <xf numFmtId="0" fontId="4" fillId="0" borderId="22" xfId="0" applyFont="1" applyBorder="1" applyAlignment="1" applyProtection="1">
      <alignment horizontal="center" vertical="center" wrapText="1"/>
      <protection locked="0"/>
    </xf>
    <xf numFmtId="0" fontId="4" fillId="0" borderId="58"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2" xfId="0" applyFont="1" applyBorder="1" applyAlignment="1" applyProtection="1">
      <alignment horizontal="center" vertical="center" wrapText="1"/>
      <protection locked="0"/>
    </xf>
    <xf numFmtId="0" fontId="4" fillId="0" borderId="43" xfId="0" applyFont="1" applyBorder="1" applyAlignment="1" applyProtection="1">
      <alignment horizontal="center" vertical="center" wrapText="1"/>
      <protection locked="0"/>
    </xf>
    <xf numFmtId="0" fontId="0" fillId="0" borderId="1" xfId="0" applyBorder="1" applyAlignment="1" applyProtection="1">
      <alignment horizontal="left" vertical="center" wrapText="1"/>
      <protection locked="0"/>
    </xf>
    <xf numFmtId="0" fontId="0" fillId="0" borderId="1" xfId="0" applyBorder="1" applyAlignment="1" applyProtection="1">
      <alignment horizontal="left" vertical="center"/>
      <protection locked="0"/>
    </xf>
    <xf numFmtId="0" fontId="0" fillId="0" borderId="44" xfId="0" applyBorder="1" applyAlignment="1" applyProtection="1">
      <alignment horizontal="left" vertical="center"/>
      <protection locked="0"/>
    </xf>
    <xf numFmtId="0" fontId="0" fillId="0" borderId="44" xfId="0" applyBorder="1" applyAlignment="1" applyProtection="1">
      <alignment horizontal="center" vertical="center" wrapText="1"/>
      <protection locked="0"/>
    </xf>
    <xf numFmtId="0" fontId="55" fillId="0" borderId="21" xfId="0" applyFont="1" applyBorder="1" applyAlignment="1" applyProtection="1">
      <alignment horizontal="center" vertical="center" wrapText="1"/>
      <protection locked="0"/>
    </xf>
    <xf numFmtId="0" fontId="55" fillId="0" borderId="21" xfId="0" applyFont="1" applyBorder="1" applyAlignment="1" applyProtection="1">
      <alignment horizontal="center" vertical="center"/>
      <protection locked="0"/>
    </xf>
    <xf numFmtId="0" fontId="55" fillId="0" borderId="45" xfId="0" applyFont="1"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56" fillId="0" borderId="7" xfId="0" applyFont="1" applyBorder="1" applyAlignment="1" applyProtection="1">
      <alignment horizontal="center" vertical="center" wrapText="1"/>
    </xf>
    <xf numFmtId="1" fontId="56" fillId="0" borderId="7" xfId="0" applyNumberFormat="1" applyFont="1" applyBorder="1" applyAlignment="1" applyProtection="1">
      <alignment horizontal="center" vertical="center" wrapText="1"/>
    </xf>
    <xf numFmtId="0" fontId="4" fillId="0" borderId="10" xfId="0" applyFont="1" applyBorder="1" applyAlignment="1" applyProtection="1">
      <alignment horizontal="center" vertical="center" wrapText="1"/>
      <protection locked="0"/>
    </xf>
    <xf numFmtId="0" fontId="0" fillId="0" borderId="10" xfId="0" applyBorder="1" applyAlignment="1" applyProtection="1">
      <alignment horizontal="left" vertical="center" wrapText="1"/>
      <protection locked="0"/>
    </xf>
    <xf numFmtId="0" fontId="0" fillId="0" borderId="13" xfId="0" applyBorder="1" applyAlignment="1" applyProtection="1">
      <alignment horizontal="left" vertical="center"/>
      <protection locked="0"/>
    </xf>
    <xf numFmtId="0" fontId="0" fillId="0" borderId="10" xfId="0"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55" fillId="0" borderId="28" xfId="0" applyFont="1" applyBorder="1" applyAlignment="1" applyProtection="1">
      <alignment horizontal="center" vertical="center" wrapText="1"/>
      <protection locked="0"/>
    </xf>
    <xf numFmtId="0" fontId="55" fillId="0" borderId="30" xfId="0" applyFont="1" applyBorder="1" applyAlignment="1" applyProtection="1">
      <alignment horizontal="center" vertical="center"/>
      <protection locked="0"/>
    </xf>
    <xf numFmtId="0" fontId="8" fillId="0" borderId="23" xfId="0" applyFont="1" applyFill="1" applyBorder="1" applyAlignment="1" applyProtection="1">
      <alignment horizontal="center" vertical="center" wrapText="1"/>
      <protection locked="0"/>
    </xf>
    <xf numFmtId="0" fontId="24" fillId="0" borderId="3" xfId="0" applyFont="1" applyBorder="1" applyAlignment="1" applyProtection="1">
      <alignment horizontal="justify" vertical="center"/>
      <protection locked="0"/>
    </xf>
    <xf numFmtId="0" fontId="24" fillId="0" borderId="67" xfId="0" applyFont="1" applyBorder="1" applyAlignment="1" applyProtection="1">
      <alignment horizontal="justify" vertical="center"/>
      <protection locked="0"/>
    </xf>
    <xf numFmtId="14" fontId="24" fillId="0" borderId="22" xfId="0" applyNumberFormat="1" applyFont="1" applyBorder="1" applyAlignment="1" applyProtection="1">
      <alignment horizontal="center" vertical="center"/>
      <protection locked="0"/>
    </xf>
    <xf numFmtId="14" fontId="24" fillId="0" borderId="58" xfId="0" applyNumberFormat="1" applyFont="1" applyBorder="1" applyAlignment="1" applyProtection="1">
      <alignment horizontal="center" vertical="center"/>
      <protection locked="0"/>
    </xf>
    <xf numFmtId="0" fontId="20" fillId="0" borderId="64" xfId="0" applyFont="1" applyBorder="1" applyAlignment="1" applyProtection="1">
      <alignment horizontal="justify" vertical="center" wrapText="1"/>
      <protection locked="0"/>
    </xf>
    <xf numFmtId="0" fontId="20" fillId="0" borderId="51" xfId="0" applyFont="1" applyBorder="1" applyAlignment="1" applyProtection="1">
      <alignment horizontal="justify" vertical="center" wrapText="1"/>
      <protection locked="0"/>
    </xf>
    <xf numFmtId="0" fontId="20" fillId="0" borderId="12" xfId="0" applyFont="1" applyBorder="1" applyAlignment="1" applyProtection="1">
      <alignment horizontal="justify" vertical="center" wrapText="1"/>
      <protection locked="0"/>
    </xf>
    <xf numFmtId="0" fontId="20" fillId="0" borderId="10" xfId="0" applyFont="1" applyBorder="1" applyAlignment="1" applyProtection="1">
      <alignment horizontal="justify" vertical="center" wrapText="1"/>
      <protection locked="0"/>
    </xf>
    <xf numFmtId="0" fontId="24" fillId="0" borderId="41" xfId="0" applyFont="1" applyBorder="1" applyAlignment="1" applyProtection="1">
      <alignment horizontal="justify" vertical="center" wrapText="1"/>
      <protection locked="0"/>
    </xf>
    <xf numFmtId="0" fontId="0" fillId="0" borderId="10" xfId="0" applyBorder="1" applyAlignment="1" applyProtection="1">
      <alignment horizontal="center" vertical="center"/>
      <protection locked="0"/>
    </xf>
    <xf numFmtId="0" fontId="8" fillId="0" borderId="10" xfId="0" applyFont="1" applyBorder="1" applyAlignment="1" applyProtection="1">
      <alignment horizontal="center" vertical="center" wrapText="1"/>
      <protection locked="0"/>
    </xf>
    <xf numFmtId="0" fontId="24" fillId="0" borderId="67" xfId="0" applyFont="1" applyBorder="1" applyAlignment="1" applyProtection="1">
      <alignment horizontal="center" vertical="center" wrapText="1"/>
      <protection locked="0"/>
    </xf>
    <xf numFmtId="1" fontId="14" fillId="0" borderId="61" xfId="0" applyNumberFormat="1" applyFont="1" applyBorder="1" applyAlignment="1" applyProtection="1">
      <alignment horizontal="center" vertical="center"/>
    </xf>
    <xf numFmtId="0" fontId="27" fillId="0" borderId="2" xfId="0" applyFont="1" applyBorder="1" applyAlignment="1" applyProtection="1">
      <alignment horizontal="justify" vertical="center"/>
      <protection locked="0"/>
    </xf>
    <xf numFmtId="0" fontId="27" fillId="0" borderId="47" xfId="0" applyFont="1" applyBorder="1" applyAlignment="1" applyProtection="1">
      <alignment horizontal="justify" vertical="center"/>
      <protection locked="0"/>
    </xf>
    <xf numFmtId="0" fontId="20" fillId="0" borderId="13" xfId="0" applyFont="1" applyBorder="1" applyAlignment="1" applyProtection="1">
      <alignment horizontal="justify" vertical="center" wrapText="1"/>
      <protection locked="0"/>
    </xf>
    <xf numFmtId="0" fontId="20" fillId="0" borderId="43" xfId="0" applyFont="1" applyBorder="1" applyAlignment="1" applyProtection="1">
      <alignment horizontal="justify" vertical="center" wrapText="1"/>
      <protection locked="0"/>
    </xf>
    <xf numFmtId="0" fontId="24" fillId="0" borderId="53" xfId="0" applyFont="1" applyBorder="1" applyAlignment="1" applyProtection="1">
      <alignment horizontal="center" vertical="center" wrapText="1"/>
      <protection locked="0"/>
    </xf>
    <xf numFmtId="0" fontId="24" fillId="0" borderId="66" xfId="0" applyFont="1" applyBorder="1" applyAlignment="1" applyProtection="1">
      <alignment horizontal="justify" vertical="center" wrapText="1"/>
      <protection locked="0"/>
    </xf>
    <xf numFmtId="0" fontId="24" fillId="0" borderId="4" xfId="0" applyFont="1" applyBorder="1" applyAlignment="1" applyProtection="1">
      <alignment horizontal="justify" vertical="center"/>
      <protection locked="0"/>
    </xf>
    <xf numFmtId="1" fontId="0" fillId="0" borderId="56" xfId="0" applyNumberFormat="1" applyFont="1" applyBorder="1" applyAlignment="1" applyProtection="1">
      <alignment horizontal="center" vertical="center"/>
    </xf>
    <xf numFmtId="0" fontId="0" fillId="0" borderId="56" xfId="0" applyBorder="1" applyAlignment="1" applyProtection="1">
      <alignment horizontal="center" vertical="center"/>
    </xf>
    <xf numFmtId="0" fontId="13" fillId="0" borderId="42" xfId="0" applyFont="1" applyBorder="1" applyAlignment="1" applyProtection="1">
      <alignment horizontal="center" vertical="center"/>
    </xf>
    <xf numFmtId="0" fontId="14" fillId="0" borderId="41" xfId="0" applyFont="1" applyBorder="1" applyAlignment="1" applyProtection="1">
      <alignment horizontal="center" vertical="center"/>
      <protection locked="0"/>
    </xf>
    <xf numFmtId="0" fontId="0" fillId="0" borderId="38" xfId="0" applyBorder="1" applyAlignment="1" applyProtection="1">
      <alignment horizontal="center" vertical="center"/>
    </xf>
    <xf numFmtId="0" fontId="13" fillId="0" borderId="41" xfId="0" applyFont="1" applyBorder="1" applyAlignment="1" applyProtection="1">
      <alignment horizontal="center" vertical="center"/>
    </xf>
    <xf numFmtId="0" fontId="27" fillId="0" borderId="53" xfId="0" applyFont="1" applyBorder="1" applyAlignment="1" applyProtection="1">
      <alignment horizontal="justify" vertical="center" wrapText="1"/>
      <protection locked="0"/>
    </xf>
    <xf numFmtId="1" fontId="0" fillId="0" borderId="38" xfId="0" applyNumberFormat="1" applyBorder="1" applyAlignment="1" applyProtection="1">
      <alignment horizontal="center" vertical="center"/>
    </xf>
    <xf numFmtId="0" fontId="6" fillId="0" borderId="40" xfId="0" applyFont="1" applyBorder="1" applyAlignment="1" applyProtection="1">
      <alignment horizontal="center" vertical="center"/>
    </xf>
    <xf numFmtId="0" fontId="6" fillId="0" borderId="41" xfId="0" applyFont="1" applyBorder="1" applyAlignment="1" applyProtection="1">
      <alignment horizontal="center" vertical="center"/>
    </xf>
    <xf numFmtId="0" fontId="6" fillId="0" borderId="42"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21"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0" borderId="1" xfId="0" applyFont="1" applyBorder="1" applyAlignment="1" applyProtection="1">
      <alignment horizontal="center" vertical="center"/>
    </xf>
    <xf numFmtId="0" fontId="2" fillId="0" borderId="26" xfId="0" applyFont="1" applyBorder="1" applyAlignment="1" applyProtection="1">
      <alignment horizontal="center" vertical="center"/>
    </xf>
    <xf numFmtId="0" fontId="2" fillId="0" borderId="23" xfId="0" applyFont="1" applyBorder="1" applyAlignment="1" applyProtection="1">
      <alignment horizontal="center" vertical="center"/>
    </xf>
    <xf numFmtId="0" fontId="2" fillId="0" borderId="10" xfId="0" applyFont="1" applyBorder="1" applyAlignment="1" applyProtection="1">
      <alignment horizontal="center" vertical="center"/>
    </xf>
    <xf numFmtId="0" fontId="6" fillId="0" borderId="13" xfId="0" applyFont="1" applyBorder="1" applyAlignment="1" applyProtection="1">
      <alignment horizontal="center" vertical="center"/>
    </xf>
    <xf numFmtId="0" fontId="2" fillId="4" borderId="13" xfId="0" applyFont="1" applyFill="1" applyBorder="1" applyAlignment="1" applyProtection="1">
      <alignment horizontal="center" vertical="center"/>
    </xf>
    <xf numFmtId="0" fontId="16" fillId="4" borderId="13" xfId="0" applyFont="1" applyFill="1" applyBorder="1" applyAlignment="1" applyProtection="1">
      <alignment horizontal="center" vertical="center"/>
    </xf>
    <xf numFmtId="0" fontId="4" fillId="0" borderId="13" xfId="0" applyFont="1" applyBorder="1" applyAlignment="1" applyProtection="1">
      <alignment horizontal="left" vertical="center" wrapText="1"/>
      <protection locked="0"/>
    </xf>
    <xf numFmtId="0" fontId="4" fillId="0" borderId="12"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0" fillId="0" borderId="1" xfId="0" applyFont="1" applyBorder="1" applyAlignment="1" applyProtection="1">
      <alignment horizontal="left" vertical="center"/>
      <protection locked="0"/>
    </xf>
    <xf numFmtId="0" fontId="0" fillId="0" borderId="13" xfId="0" applyFont="1" applyBorder="1" applyAlignment="1" applyProtection="1">
      <alignment horizontal="left" vertical="center"/>
      <protection locked="0"/>
    </xf>
    <xf numFmtId="0" fontId="14" fillId="0" borderId="1" xfId="0" applyFont="1" applyBorder="1" applyAlignment="1" applyProtection="1">
      <alignment horizontal="left" vertical="center" wrapText="1"/>
      <protection locked="0"/>
    </xf>
    <xf numFmtId="0" fontId="14" fillId="0" borderId="13" xfId="0" applyFont="1" applyBorder="1" applyAlignment="1" applyProtection="1">
      <alignment horizontal="left" vertical="center" wrapText="1"/>
      <protection locked="0"/>
    </xf>
    <xf numFmtId="0" fontId="14" fillId="0" borderId="1" xfId="0" applyFont="1" applyBorder="1" applyAlignment="1" applyProtection="1">
      <alignment horizontal="left" vertical="center"/>
      <protection locked="0"/>
    </xf>
    <xf numFmtId="0" fontId="14" fillId="0" borderId="13" xfId="0" applyFont="1" applyBorder="1" applyAlignment="1" applyProtection="1">
      <alignment horizontal="left" vertical="center"/>
      <protection locked="0"/>
    </xf>
    <xf numFmtId="0" fontId="0" fillId="3" borderId="13" xfId="0" applyFill="1" applyBorder="1" applyAlignment="1" applyProtection="1">
      <alignment horizontal="left" vertical="center" wrapText="1"/>
      <protection locked="0"/>
    </xf>
    <xf numFmtId="0" fontId="0" fillId="3" borderId="12" xfId="0" applyFill="1" applyBorder="1" applyAlignment="1" applyProtection="1">
      <alignment horizontal="left" vertical="center" wrapText="1"/>
      <protection locked="0"/>
    </xf>
    <xf numFmtId="0" fontId="0" fillId="3" borderId="10" xfId="0" applyFill="1"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12" xfId="0" applyBorder="1" applyAlignment="1" applyProtection="1">
      <alignment horizontal="left" vertical="center" wrapText="1"/>
      <protection locked="0"/>
    </xf>
    <xf numFmtId="0" fontId="0" fillId="0" borderId="13" xfId="0" applyFont="1" applyBorder="1" applyAlignment="1" applyProtection="1">
      <alignment horizontal="left" vertical="center" wrapText="1"/>
      <protection locked="0"/>
    </xf>
    <xf numFmtId="0" fontId="0" fillId="0" borderId="12" xfId="0" applyFont="1" applyBorder="1" applyAlignment="1" applyProtection="1">
      <alignment horizontal="left" vertical="center" wrapText="1"/>
      <protection locked="0"/>
    </xf>
    <xf numFmtId="0" fontId="0" fillId="0" borderId="10" xfId="0" applyFont="1" applyBorder="1" applyAlignment="1" applyProtection="1">
      <alignment horizontal="left" vertical="center" wrapText="1"/>
      <protection locked="0"/>
    </xf>
    <xf numFmtId="14" fontId="26" fillId="0" borderId="1" xfId="0" applyNumberFormat="1" applyFont="1" applyBorder="1" applyAlignment="1" applyProtection="1">
      <alignment horizontal="center" vertical="center"/>
      <protection locked="0"/>
    </xf>
    <xf numFmtId="0" fontId="26" fillId="0" borderId="1" xfId="0" applyFont="1" applyBorder="1" applyAlignment="1" applyProtection="1">
      <alignment horizontal="center" vertical="center"/>
      <protection locked="0"/>
    </xf>
    <xf numFmtId="0" fontId="14" fillId="0" borderId="4" xfId="0" applyFont="1" applyBorder="1" applyAlignment="1" applyProtection="1">
      <alignment horizontal="center" vertical="center" wrapText="1"/>
      <protection locked="0"/>
    </xf>
    <xf numFmtId="0" fontId="14" fillId="0" borderId="4" xfId="0" applyFont="1" applyBorder="1" applyAlignment="1" applyProtection="1">
      <alignment horizontal="left" vertical="center" wrapText="1"/>
      <protection locked="0"/>
    </xf>
    <xf numFmtId="0" fontId="14" fillId="0" borderId="2" xfId="0" applyFont="1" applyBorder="1" applyAlignment="1" applyProtection="1">
      <alignment horizontal="left" vertical="center" wrapText="1"/>
      <protection locked="0"/>
    </xf>
    <xf numFmtId="0" fontId="48" fillId="0" borderId="2" xfId="0" applyFont="1" applyBorder="1" applyAlignment="1" applyProtection="1">
      <alignment horizontal="center" vertical="center" wrapText="1"/>
      <protection locked="0"/>
    </xf>
    <xf numFmtId="0" fontId="0" fillId="3" borderId="12" xfId="0" applyFill="1" applyBorder="1" applyAlignment="1" applyProtection="1">
      <alignment horizontal="center" vertical="center" wrapText="1"/>
    </xf>
    <xf numFmtId="0" fontId="0" fillId="3" borderId="10" xfId="0" applyFill="1" applyBorder="1" applyAlignment="1" applyProtection="1">
      <alignment horizontal="center" vertical="center" wrapText="1"/>
    </xf>
    <xf numFmtId="0" fontId="48" fillId="0" borderId="2" xfId="0" applyFont="1" applyBorder="1" applyAlignment="1" applyProtection="1">
      <alignment horizontal="left" vertical="center" wrapText="1"/>
      <protection locked="0"/>
    </xf>
    <xf numFmtId="9" fontId="0" fillId="0" borderId="30" xfId="0" applyNumberFormat="1" applyBorder="1" applyAlignment="1" applyProtection="1">
      <alignment horizontal="center" vertical="center" wrapText="1"/>
      <protection locked="0"/>
    </xf>
    <xf numFmtId="0" fontId="0" fillId="0" borderId="30"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14" fontId="0" fillId="0" borderId="32" xfId="0" applyNumberFormat="1" applyBorder="1" applyAlignment="1" applyProtection="1">
      <alignment horizontal="center" vertical="center"/>
      <protection locked="0"/>
    </xf>
    <xf numFmtId="0" fontId="14" fillId="0" borderId="13" xfId="0" applyFont="1" applyBorder="1" applyAlignment="1" applyProtection="1">
      <alignment horizontal="center" vertical="center" wrapText="1"/>
      <protection locked="0"/>
    </xf>
    <xf numFmtId="0" fontId="14" fillId="0" borderId="12" xfId="0" applyFont="1" applyBorder="1" applyAlignment="1" applyProtection="1">
      <alignment horizontal="center" vertical="center" wrapText="1"/>
      <protection locked="0"/>
    </xf>
    <xf numFmtId="0" fontId="14" fillId="0" borderId="10" xfId="0" applyFont="1" applyBorder="1" applyAlignment="1" applyProtection="1">
      <alignment horizontal="center" vertical="center" wrapText="1"/>
      <protection locked="0"/>
    </xf>
    <xf numFmtId="9" fontId="0" fillId="0" borderId="13" xfId="0" applyNumberFormat="1" applyBorder="1" applyAlignment="1" applyProtection="1">
      <alignment horizontal="center" vertical="center" wrapText="1"/>
      <protection locked="0"/>
    </xf>
    <xf numFmtId="0" fontId="0" fillId="0" borderId="12" xfId="0" applyBorder="1" applyAlignment="1" applyProtection="1">
      <alignment horizontal="center" vertical="center"/>
      <protection locked="0"/>
    </xf>
    <xf numFmtId="0" fontId="0" fillId="3" borderId="4" xfId="0" applyFill="1" applyBorder="1" applyAlignment="1" applyProtection="1">
      <alignment horizontal="center" vertical="center" wrapText="1"/>
      <protection locked="0"/>
    </xf>
    <xf numFmtId="0" fontId="0" fillId="3" borderId="2" xfId="0" applyFill="1" applyBorder="1" applyAlignment="1" applyProtection="1">
      <alignment horizontal="center" vertical="center" wrapText="1"/>
      <protection locked="0"/>
    </xf>
    <xf numFmtId="0" fontId="14" fillId="0" borderId="12" xfId="0" applyFont="1" applyBorder="1" applyAlignment="1" applyProtection="1">
      <alignment horizontal="left" vertical="center" wrapText="1"/>
      <protection locked="0"/>
    </xf>
    <xf numFmtId="0" fontId="14" fillId="0" borderId="10" xfId="0" applyFont="1" applyBorder="1" applyAlignment="1" applyProtection="1">
      <alignment horizontal="left" vertical="center" wrapText="1"/>
      <protection locked="0"/>
    </xf>
    <xf numFmtId="0" fontId="51" fillId="0" borderId="5" xfId="0" applyFont="1" applyBorder="1" applyAlignment="1" applyProtection="1">
      <alignment horizontal="center" vertical="center" wrapText="1"/>
      <protection locked="0"/>
    </xf>
    <xf numFmtId="0" fontId="51" fillId="0" borderId="6" xfId="0" applyFont="1" applyBorder="1" applyAlignment="1" applyProtection="1">
      <alignment horizontal="center" vertical="center" wrapText="1"/>
      <protection locked="0"/>
    </xf>
    <xf numFmtId="0" fontId="51" fillId="0" borderId="61" xfId="0" applyFont="1" applyBorder="1" applyAlignment="1" applyProtection="1">
      <alignment horizontal="center" vertical="center" wrapText="1"/>
      <protection locked="0"/>
    </xf>
    <xf numFmtId="0" fontId="2" fillId="0" borderId="1" xfId="0" applyFont="1" applyBorder="1" applyAlignment="1" applyProtection="1">
      <alignment horizontal="center"/>
      <protection locked="0"/>
    </xf>
    <xf numFmtId="0" fontId="17" fillId="3" borderId="1" xfId="0" applyFont="1" applyFill="1" applyBorder="1" applyAlignment="1" applyProtection="1">
      <alignment horizontal="center" vertical="center"/>
    </xf>
    <xf numFmtId="0" fontId="6" fillId="3" borderId="3" xfId="0" applyFont="1" applyFill="1" applyBorder="1" applyAlignment="1" applyProtection="1">
      <alignment horizontal="center" vertical="top" wrapText="1"/>
    </xf>
    <xf numFmtId="0" fontId="6" fillId="3" borderId="3" xfId="0" applyFont="1" applyFill="1" applyBorder="1" applyAlignment="1" applyProtection="1">
      <alignment horizontal="center" vertical="center"/>
    </xf>
    <xf numFmtId="0" fontId="6" fillId="3" borderId="20" xfId="0" applyFont="1" applyFill="1" applyBorder="1" applyAlignment="1" applyProtection="1">
      <alignment horizontal="center" vertical="center"/>
    </xf>
    <xf numFmtId="0" fontId="6" fillId="3" borderId="17" xfId="0" applyFont="1" applyFill="1" applyBorder="1" applyAlignment="1" applyProtection="1">
      <alignment horizontal="center" vertical="center"/>
    </xf>
    <xf numFmtId="15" fontId="26" fillId="0" borderId="13" xfId="0" applyNumberFormat="1" applyFont="1" applyBorder="1" applyAlignment="1" applyProtection="1">
      <alignment horizontal="center" vertical="center"/>
      <protection locked="0"/>
    </xf>
    <xf numFmtId="0" fontId="0" fillId="0" borderId="13" xfId="0" applyFont="1" applyBorder="1" applyAlignment="1" applyProtection="1">
      <alignment horizontal="center" vertical="center" wrapText="1"/>
      <protection locked="0"/>
    </xf>
    <xf numFmtId="0" fontId="0" fillId="0" borderId="12" xfId="0" applyFont="1" applyBorder="1" applyAlignment="1" applyProtection="1">
      <alignment horizontal="center" vertical="center" wrapText="1"/>
      <protection locked="0"/>
    </xf>
    <xf numFmtId="0" fontId="0" fillId="0" borderId="10"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2" fillId="0" borderId="12"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52" fillId="0" borderId="4" xfId="0" applyFont="1" applyBorder="1" applyAlignment="1" applyProtection="1">
      <alignment horizontal="center" vertical="center" wrapText="1"/>
      <protection locked="0"/>
    </xf>
    <xf numFmtId="0" fontId="52" fillId="0" borderId="2" xfId="0" applyFont="1" applyBorder="1" applyAlignment="1" applyProtection="1">
      <alignment horizontal="center" vertical="center"/>
      <protection locked="0"/>
    </xf>
    <xf numFmtId="49" fontId="0" fillId="0" borderId="13" xfId="0" applyNumberFormat="1" applyBorder="1" applyAlignment="1" applyProtection="1">
      <alignment horizontal="center" vertical="center" wrapText="1"/>
      <protection locked="0"/>
    </xf>
    <xf numFmtId="49" fontId="0" fillId="0" borderId="12" xfId="0" applyNumberFormat="1" applyBorder="1" applyAlignment="1" applyProtection="1">
      <alignment horizontal="center" vertical="center" wrapText="1"/>
      <protection locked="0"/>
    </xf>
    <xf numFmtId="49" fontId="0" fillId="0" borderId="10" xfId="0" applyNumberFormat="1" applyBorder="1" applyAlignment="1" applyProtection="1">
      <alignment horizontal="center" vertical="center" wrapText="1"/>
      <protection locked="0"/>
    </xf>
    <xf numFmtId="14" fontId="0" fillId="0" borderId="32" xfId="0" applyNumberFormat="1" applyBorder="1" applyAlignment="1" applyProtection="1">
      <alignment horizontal="center" vertical="center" wrapText="1"/>
      <protection locked="0"/>
    </xf>
    <xf numFmtId="0" fontId="0" fillId="0" borderId="27" xfId="0" applyBorder="1" applyAlignment="1" applyProtection="1">
      <alignment horizontal="center" vertical="center" wrapText="1"/>
      <protection locked="0"/>
    </xf>
    <xf numFmtId="0" fontId="44" fillId="0" borderId="1" xfId="1" applyBorder="1" applyAlignment="1" applyProtection="1">
      <alignment horizontal="center" vertical="center"/>
    </xf>
    <xf numFmtId="14" fontId="20" fillId="3" borderId="3" xfId="0" applyNumberFormat="1" applyFont="1" applyFill="1" applyBorder="1" applyAlignment="1" applyProtection="1">
      <alignment horizontal="center" vertical="center"/>
    </xf>
    <xf numFmtId="14" fontId="20" fillId="3" borderId="20" xfId="0" applyNumberFormat="1" applyFont="1" applyFill="1" applyBorder="1" applyAlignment="1" applyProtection="1">
      <alignment horizontal="center" vertical="center"/>
    </xf>
    <xf numFmtId="14" fontId="20" fillId="3" borderId="17" xfId="0" applyNumberFormat="1" applyFont="1" applyFill="1" applyBorder="1" applyAlignment="1" applyProtection="1">
      <alignment horizontal="center" vertical="center"/>
    </xf>
    <xf numFmtId="0" fontId="24" fillId="3" borderId="3" xfId="0" applyFont="1" applyFill="1" applyBorder="1" applyAlignment="1" applyProtection="1">
      <alignment horizontal="justify" vertical="center" wrapText="1"/>
    </xf>
    <xf numFmtId="0" fontId="24" fillId="3" borderId="20" xfId="0" applyFont="1" applyFill="1" applyBorder="1" applyAlignment="1" applyProtection="1">
      <alignment horizontal="justify" vertical="center" wrapText="1"/>
    </xf>
    <xf numFmtId="0" fontId="24" fillId="3" borderId="17" xfId="0" applyFont="1" applyFill="1" applyBorder="1" applyAlignment="1" applyProtection="1">
      <alignment horizontal="justify" vertical="center" wrapText="1"/>
    </xf>
    <xf numFmtId="0" fontId="4" fillId="0" borderId="23" xfId="0" applyFont="1" applyBorder="1" applyAlignment="1" applyProtection="1">
      <alignment horizontal="center" vertical="center" wrapText="1"/>
      <protection locked="0"/>
    </xf>
    <xf numFmtId="0" fontId="24" fillId="0" borderId="30" xfId="0" applyFont="1" applyBorder="1" applyAlignment="1" applyProtection="1">
      <alignment horizontal="center" vertical="center" wrapText="1"/>
      <protection locked="0"/>
    </xf>
    <xf numFmtId="0" fontId="24" fillId="0" borderId="29" xfId="0" applyFont="1" applyBorder="1" applyAlignment="1" applyProtection="1">
      <alignment horizontal="center" vertical="center" wrapText="1"/>
      <protection locked="0"/>
    </xf>
    <xf numFmtId="0" fontId="24" fillId="0" borderId="50" xfId="0" applyFont="1" applyBorder="1" applyAlignment="1" applyProtection="1">
      <alignment horizontal="center" vertical="center" wrapText="1"/>
      <protection locked="0"/>
    </xf>
    <xf numFmtId="0" fontId="0" fillId="0" borderId="37" xfId="0" applyBorder="1" applyAlignment="1" applyProtection="1">
      <alignment horizontal="center" vertical="center" wrapText="1"/>
      <protection locked="0"/>
    </xf>
    <xf numFmtId="0" fontId="0" fillId="0" borderId="49" xfId="0" applyBorder="1" applyAlignment="1" applyProtection="1">
      <alignment horizontal="center" vertical="center" wrapText="1"/>
      <protection locked="0"/>
    </xf>
    <xf numFmtId="0" fontId="0" fillId="0" borderId="4" xfId="0" applyBorder="1" applyAlignment="1" applyProtection="1">
      <alignment horizontal="justify" vertical="center" wrapText="1"/>
      <protection locked="0"/>
    </xf>
    <xf numFmtId="0" fontId="24" fillId="0" borderId="43" xfId="0" applyFont="1" applyBorder="1" applyAlignment="1" applyProtection="1">
      <alignment horizontal="center" vertical="center" wrapText="1"/>
      <protection locked="0"/>
    </xf>
    <xf numFmtId="0" fontId="54" fillId="0" borderId="13" xfId="0" applyFont="1" applyBorder="1" applyAlignment="1" applyProtection="1">
      <alignment horizontal="center" vertical="center" wrapText="1"/>
      <protection locked="0"/>
    </xf>
    <xf numFmtId="0" fontId="54" fillId="0" borderId="12" xfId="0" applyFont="1" applyBorder="1" applyAlignment="1" applyProtection="1">
      <alignment horizontal="center" vertical="center" wrapText="1"/>
      <protection locked="0"/>
    </xf>
    <xf numFmtId="0" fontId="54" fillId="0" borderId="43" xfId="0" applyFont="1" applyBorder="1" applyAlignment="1" applyProtection="1">
      <alignment horizontal="center" vertical="center" wrapText="1"/>
      <protection locked="0"/>
    </xf>
    <xf numFmtId="0" fontId="20" fillId="0" borderId="25" xfId="0" applyFont="1" applyBorder="1" applyAlignment="1" applyProtection="1">
      <alignment horizontal="justify" vertical="center" wrapText="1"/>
      <protection locked="0"/>
    </xf>
    <xf numFmtId="0" fontId="24" fillId="0" borderId="21" xfId="0" applyFont="1" applyBorder="1" applyAlignment="1" applyProtection="1">
      <alignment horizontal="justify" vertical="center" wrapText="1"/>
      <protection locked="0"/>
    </xf>
    <xf numFmtId="0" fontId="24" fillId="0" borderId="21" xfId="0" applyFont="1" applyBorder="1" applyAlignment="1" applyProtection="1">
      <alignment horizontal="justify" vertical="center"/>
      <protection locked="0"/>
    </xf>
    <xf numFmtId="0" fontId="24" fillId="0" borderId="45" xfId="0" applyFont="1" applyBorder="1" applyAlignment="1" applyProtection="1">
      <alignment horizontal="justify" vertical="center"/>
      <protection locked="0"/>
    </xf>
    <xf numFmtId="0" fontId="24" fillId="0" borderId="32" xfId="0" applyFont="1" applyBorder="1" applyAlignment="1" applyProtection="1">
      <alignment horizontal="justify" vertical="center" wrapText="1"/>
      <protection locked="0"/>
    </xf>
    <xf numFmtId="0" fontId="24" fillId="0" borderId="27" xfId="0" applyFont="1" applyBorder="1" applyAlignment="1" applyProtection="1">
      <alignment horizontal="justify" vertical="center" wrapText="1"/>
      <protection locked="0"/>
    </xf>
    <xf numFmtId="0" fontId="24" fillId="0" borderId="49" xfId="0" applyFont="1" applyBorder="1" applyAlignment="1" applyProtection="1">
      <alignment horizontal="justify" vertical="center" wrapText="1"/>
      <protection locked="0"/>
    </xf>
    <xf numFmtId="0" fontId="0" fillId="0" borderId="2" xfId="0" applyBorder="1" applyAlignment="1" applyProtection="1">
      <alignment horizontal="justify" vertical="center"/>
      <protection locked="0"/>
    </xf>
    <xf numFmtId="0" fontId="24" fillId="0" borderId="28" xfId="0" applyFont="1" applyBorder="1" applyAlignment="1" applyProtection="1">
      <alignment horizontal="center" vertical="center" wrapText="1"/>
      <protection locked="0"/>
    </xf>
    <xf numFmtId="0" fontId="24" fillId="0" borderId="2" xfId="0" applyFont="1" applyBorder="1" applyAlignment="1" applyProtection="1">
      <alignment horizontal="justify" vertical="center"/>
      <protection locked="0"/>
    </xf>
    <xf numFmtId="0" fontId="24" fillId="0" borderId="57" xfId="0" applyFont="1" applyBorder="1" applyAlignment="1" applyProtection="1">
      <alignment horizontal="center" vertical="center" wrapText="1"/>
      <protection locked="0"/>
    </xf>
    <xf numFmtId="0" fontId="24" fillId="0" borderId="30" xfId="0" applyFont="1" applyBorder="1" applyAlignment="1" applyProtection="1">
      <alignment horizontal="justify" vertical="center"/>
      <protection locked="0"/>
    </xf>
    <xf numFmtId="0" fontId="54" fillId="0" borderId="51" xfId="0" applyFont="1" applyBorder="1" applyAlignment="1" applyProtection="1">
      <alignment horizontal="center" vertical="center" wrapText="1"/>
      <protection locked="0"/>
    </xf>
    <xf numFmtId="0" fontId="24" fillId="0" borderId="53" xfId="0" applyFont="1" applyBorder="1" applyAlignment="1" applyProtection="1">
      <alignment horizontal="justify" vertical="center" wrapText="1"/>
      <protection locked="0"/>
    </xf>
    <xf numFmtId="0" fontId="0" fillId="0" borderId="53" xfId="0" applyBorder="1" applyAlignment="1" applyProtection="1">
      <alignment horizontal="justify" vertical="center" wrapText="1"/>
      <protection locked="0"/>
    </xf>
    <xf numFmtId="0" fontId="24" fillId="0" borderId="51" xfId="0" applyFont="1" applyBorder="1" applyAlignment="1" applyProtection="1">
      <alignment horizontal="center" vertical="center" wrapText="1"/>
      <protection locked="0"/>
    </xf>
    <xf numFmtId="0" fontId="24" fillId="0" borderId="37" xfId="0" applyFont="1" applyBorder="1" applyAlignment="1" applyProtection="1">
      <alignment horizontal="justify" vertical="center" wrapText="1"/>
      <protection locked="0"/>
    </xf>
    <xf numFmtId="14" fontId="32" fillId="0" borderId="13" xfId="0" applyNumberFormat="1" applyFont="1" applyBorder="1" applyAlignment="1" applyProtection="1">
      <alignment horizontal="center" vertical="center"/>
      <protection locked="0"/>
    </xf>
    <xf numFmtId="0" fontId="32" fillId="0" borderId="13" xfId="0" applyFont="1" applyBorder="1" applyAlignment="1" applyProtection="1">
      <alignment horizontal="center" vertical="center"/>
      <protection locked="0"/>
    </xf>
    <xf numFmtId="0" fontId="24" fillId="0" borderId="51" xfId="0" applyFont="1" applyBorder="1" applyAlignment="1" applyProtection="1">
      <alignment horizontal="justify" vertical="center" wrapText="1"/>
      <protection locked="0"/>
    </xf>
    <xf numFmtId="0" fontId="24" fillId="0" borderId="42" xfId="0" applyFont="1" applyBorder="1" applyAlignment="1" applyProtection="1">
      <alignment horizontal="justify" vertical="center" wrapText="1"/>
      <protection locked="0"/>
    </xf>
    <xf numFmtId="0" fontId="24" fillId="0" borderId="30" xfId="0" applyFont="1" applyBorder="1" applyAlignment="1" applyProtection="1">
      <alignment horizontal="justify" vertical="center" wrapText="1"/>
      <protection locked="0"/>
    </xf>
    <xf numFmtId="0" fontId="24" fillId="0" borderId="29" xfId="0" applyFont="1" applyBorder="1" applyAlignment="1" applyProtection="1">
      <alignment horizontal="justify" vertical="center" wrapText="1"/>
      <protection locked="0"/>
    </xf>
    <xf numFmtId="14" fontId="24" fillId="0" borderId="32" xfId="0" applyNumberFormat="1" applyFont="1" applyBorder="1" applyAlignment="1" applyProtection="1">
      <alignment horizontal="center" vertical="center"/>
      <protection locked="0"/>
    </xf>
    <xf numFmtId="0" fontId="24" fillId="0" borderId="27" xfId="0" applyFont="1" applyBorder="1" applyAlignment="1" applyProtection="1">
      <alignment horizontal="center" vertical="center"/>
      <protection locked="0"/>
    </xf>
    <xf numFmtId="0" fontId="24" fillId="0" borderId="47" xfId="0" applyFont="1" applyBorder="1" applyAlignment="1" applyProtection="1">
      <alignment horizontal="justify" vertical="center"/>
      <protection locked="0"/>
    </xf>
    <xf numFmtId="0" fontId="24" fillId="0" borderId="50" xfId="0" applyFont="1" applyBorder="1" applyAlignment="1" applyProtection="1">
      <alignment horizontal="justify" vertical="center" wrapText="1"/>
      <protection locked="0"/>
    </xf>
    <xf numFmtId="0" fontId="24" fillId="0" borderId="49" xfId="0" applyFont="1" applyBorder="1" applyAlignment="1" applyProtection="1">
      <alignment horizontal="center" vertical="center"/>
      <protection locked="0"/>
    </xf>
    <xf numFmtId="0" fontId="43" fillId="0" borderId="20" xfId="0" applyFont="1" applyBorder="1" applyAlignment="1" applyProtection="1">
      <alignment horizontal="center" vertical="center" wrapText="1"/>
      <protection locked="0"/>
    </xf>
    <xf numFmtId="0" fontId="43" fillId="0" borderId="17" xfId="0" applyFont="1" applyBorder="1" applyAlignment="1" applyProtection="1">
      <alignment horizontal="center" vertical="center" wrapText="1"/>
      <protection locked="0"/>
    </xf>
    <xf numFmtId="14" fontId="24" fillId="3" borderId="3" xfId="0" applyNumberFormat="1" applyFont="1" applyFill="1" applyBorder="1" applyAlignment="1" applyProtection="1">
      <alignment horizontal="center" vertical="center"/>
    </xf>
    <xf numFmtId="0" fontId="24" fillId="3" borderId="20" xfId="0" applyFont="1" applyFill="1" applyBorder="1" applyAlignment="1" applyProtection="1">
      <alignment horizontal="center" vertical="center"/>
    </xf>
    <xf numFmtId="0" fontId="24" fillId="3" borderId="17" xfId="0" applyFont="1" applyFill="1" applyBorder="1" applyAlignment="1" applyProtection="1">
      <alignment horizontal="center" vertical="center"/>
    </xf>
    <xf numFmtId="0" fontId="24" fillId="3" borderId="3" xfId="0" applyFont="1" applyFill="1" applyBorder="1" applyAlignment="1" applyProtection="1">
      <alignment horizontal="center" vertical="center"/>
    </xf>
    <xf numFmtId="0" fontId="22" fillId="0" borderId="1" xfId="0" applyFont="1" applyBorder="1" applyAlignment="1" applyProtection="1">
      <alignment horizontal="justify" vertical="center" wrapText="1"/>
    </xf>
    <xf numFmtId="0" fontId="10" fillId="0" borderId="3" xfId="0" applyFont="1" applyBorder="1" applyAlignment="1" applyProtection="1">
      <alignment horizontal="left" vertical="center" wrapText="1"/>
    </xf>
    <xf numFmtId="0" fontId="10" fillId="0" borderId="20" xfId="0" applyFont="1" applyBorder="1" applyAlignment="1" applyProtection="1">
      <alignment horizontal="left" vertical="center" wrapText="1"/>
    </xf>
    <xf numFmtId="0" fontId="10" fillId="0" borderId="17" xfId="0" applyFont="1" applyBorder="1" applyAlignment="1" applyProtection="1">
      <alignment horizontal="left" vertical="center" wrapText="1"/>
    </xf>
    <xf numFmtId="0" fontId="22" fillId="0" borderId="3" xfId="0" applyFont="1" applyBorder="1" applyAlignment="1" applyProtection="1">
      <alignment horizontal="center" vertical="center" wrapText="1"/>
      <protection locked="0"/>
    </xf>
    <xf numFmtId="0" fontId="22" fillId="0" borderId="20" xfId="0" applyFont="1" applyBorder="1" applyAlignment="1" applyProtection="1">
      <alignment horizontal="center" vertical="center" wrapText="1"/>
      <protection locked="0"/>
    </xf>
    <xf numFmtId="0" fontId="22" fillId="0" borderId="17" xfId="0" applyFont="1" applyBorder="1" applyAlignment="1" applyProtection="1">
      <alignment horizontal="center" vertical="center" wrapText="1"/>
      <protection locked="0"/>
    </xf>
    <xf numFmtId="0" fontId="21" fillId="2" borderId="3" xfId="0" applyFont="1" applyFill="1" applyBorder="1" applyAlignment="1" applyProtection="1">
      <alignment horizontal="center" vertical="center" wrapText="1"/>
    </xf>
    <xf numFmtId="0" fontId="21" fillId="2" borderId="20"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17" fillId="0" borderId="3" xfId="0" applyFont="1" applyBorder="1" applyAlignment="1" applyProtection="1">
      <alignment horizontal="center" vertical="center" wrapText="1"/>
    </xf>
    <xf numFmtId="0" fontId="17" fillId="0" borderId="20" xfId="0" applyFont="1" applyBorder="1" applyAlignment="1" applyProtection="1">
      <alignment horizontal="center" vertical="center" wrapText="1"/>
    </xf>
    <xf numFmtId="0" fontId="17" fillId="0" borderId="17" xfId="0" applyFont="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17" fillId="3" borderId="20" xfId="0" applyFont="1" applyFill="1" applyBorder="1" applyAlignment="1" applyProtection="1">
      <alignment horizontal="center" vertical="center" wrapText="1"/>
    </xf>
    <xf numFmtId="0" fontId="17" fillId="3" borderId="17" xfId="0" applyFont="1" applyFill="1" applyBorder="1" applyAlignment="1" applyProtection="1">
      <alignment horizontal="center" vertical="center" wrapText="1"/>
    </xf>
    <xf numFmtId="0" fontId="24" fillId="0" borderId="67" xfId="0" applyFont="1" applyBorder="1" applyAlignment="1" applyProtection="1">
      <alignment horizontal="justify" vertical="center" wrapText="1"/>
      <protection locked="0"/>
    </xf>
    <xf numFmtId="0" fontId="38" fillId="2" borderId="3" xfId="0" applyFont="1" applyFill="1" applyBorder="1" applyAlignment="1" applyProtection="1">
      <alignment horizontal="center" vertical="center" wrapText="1"/>
    </xf>
    <xf numFmtId="0" fontId="38" fillId="2" borderId="20" xfId="0" applyFont="1" applyFill="1" applyBorder="1" applyAlignment="1" applyProtection="1">
      <alignment horizontal="center" vertical="center" wrapText="1"/>
    </xf>
    <xf numFmtId="0" fontId="38" fillId="2" borderId="17" xfId="0" applyFont="1" applyFill="1" applyBorder="1" applyAlignment="1" applyProtection="1">
      <alignment horizontal="center" vertical="center" wrapText="1"/>
    </xf>
    <xf numFmtId="0" fontId="23" fillId="0" borderId="1" xfId="0" applyFont="1" applyBorder="1" applyAlignment="1" applyProtection="1">
      <alignment horizontal="justify" vertical="center" wrapText="1"/>
      <protection locked="0"/>
    </xf>
    <xf numFmtId="0" fontId="23" fillId="0" borderId="44" xfId="0" applyFont="1" applyBorder="1" applyAlignment="1" applyProtection="1">
      <alignment horizontal="justify" vertical="center" wrapText="1"/>
      <protection locked="0"/>
    </xf>
    <xf numFmtId="14" fontId="24" fillId="0" borderId="1" xfId="0" applyNumberFormat="1" applyFont="1" applyBorder="1" applyAlignment="1" applyProtection="1">
      <alignment horizontal="center" vertical="center" wrapText="1"/>
      <protection locked="0"/>
    </xf>
    <xf numFmtId="0" fontId="24" fillId="0" borderId="22" xfId="0" applyFont="1" applyBorder="1" applyAlignment="1" applyProtection="1">
      <alignment horizontal="justify" vertical="center" wrapText="1"/>
      <protection locked="0"/>
    </xf>
    <xf numFmtId="0" fontId="24" fillId="0" borderId="58" xfId="0" applyFont="1" applyBorder="1" applyAlignment="1" applyProtection="1">
      <alignment horizontal="justify" vertical="center" wrapText="1"/>
      <protection locked="0"/>
    </xf>
    <xf numFmtId="0" fontId="33" fillId="4" borderId="1" xfId="0" applyFont="1" applyFill="1" applyBorder="1" applyAlignment="1" applyProtection="1">
      <alignment horizontal="center" vertical="center" wrapText="1"/>
    </xf>
    <xf numFmtId="0" fontId="20" fillId="3" borderId="64" xfId="0" applyFont="1" applyFill="1" applyBorder="1" applyAlignment="1" applyProtection="1">
      <alignment horizontal="left" vertical="center" wrapText="1"/>
      <protection locked="0"/>
    </xf>
    <xf numFmtId="0" fontId="20" fillId="3" borderId="51" xfId="0" applyFont="1" applyFill="1" applyBorder="1" applyAlignment="1" applyProtection="1">
      <alignment horizontal="left" vertical="center" wrapText="1"/>
      <protection locked="0"/>
    </xf>
    <xf numFmtId="14" fontId="26" fillId="0" borderId="51" xfId="0" applyNumberFormat="1" applyFont="1" applyBorder="1" applyAlignment="1" applyProtection="1">
      <alignment horizontal="center" vertical="center" wrapText="1"/>
      <protection locked="0"/>
    </xf>
    <xf numFmtId="0" fontId="26" fillId="0" borderId="51" xfId="0" applyFont="1" applyBorder="1" applyAlignment="1" applyProtection="1">
      <alignment horizontal="center" vertical="center" wrapText="1"/>
      <protection locked="0"/>
    </xf>
    <xf numFmtId="0" fontId="22" fillId="0" borderId="51" xfId="0" applyFont="1" applyBorder="1" applyAlignment="1" applyProtection="1">
      <alignment horizontal="center" vertical="center" wrapText="1"/>
    </xf>
    <xf numFmtId="0" fontId="21" fillId="4" borderId="38" xfId="0" applyFont="1" applyFill="1" applyBorder="1" applyAlignment="1" applyProtection="1">
      <alignment horizontal="center" vertical="center" wrapText="1"/>
    </xf>
    <xf numFmtId="0" fontId="21" fillId="4" borderId="56" xfId="0" applyFont="1" applyFill="1" applyBorder="1" applyAlignment="1" applyProtection="1">
      <alignment horizontal="center" vertical="center" wrapText="1"/>
    </xf>
    <xf numFmtId="0" fontId="21" fillId="3" borderId="53" xfId="0" applyFont="1" applyFill="1" applyBorder="1" applyAlignment="1" applyProtection="1">
      <alignment horizontal="center" vertical="center" wrapText="1"/>
    </xf>
    <xf numFmtId="0" fontId="21" fillId="3" borderId="56" xfId="0" applyFont="1" applyFill="1" applyBorder="1" applyAlignment="1" applyProtection="1">
      <alignment horizontal="center" vertical="center" wrapText="1"/>
    </xf>
    <xf numFmtId="0" fontId="61" fillId="0" borderId="40" xfId="0" applyFont="1" applyBorder="1" applyAlignment="1" applyProtection="1">
      <alignment horizontal="justify" vertical="center" wrapText="1"/>
      <protection locked="0"/>
    </xf>
    <xf numFmtId="0" fontId="61" fillId="0" borderId="22" xfId="0" applyFont="1" applyBorder="1" applyAlignment="1" applyProtection="1">
      <alignment horizontal="justify" vertical="center" wrapText="1"/>
      <protection locked="0"/>
    </xf>
    <xf numFmtId="0" fontId="61" fillId="0" borderId="58" xfId="0" applyFont="1" applyBorder="1" applyAlignment="1" applyProtection="1">
      <alignment horizontal="justify" vertical="center" wrapText="1"/>
      <protection locked="0"/>
    </xf>
    <xf numFmtId="0" fontId="40" fillId="0" borderId="27" xfId="0" applyFont="1" applyBorder="1" applyAlignment="1" applyProtection="1">
      <alignment horizontal="left" vertical="center" wrapText="1"/>
    </xf>
    <xf numFmtId="0" fontId="40" fillId="0" borderId="0" xfId="0" applyFont="1" applyAlignment="1" applyProtection="1">
      <alignment horizontal="left" vertical="center"/>
    </xf>
    <xf numFmtId="0" fontId="40" fillId="0" borderId="27" xfId="0" applyFont="1" applyBorder="1" applyAlignment="1" applyProtection="1">
      <alignment horizontal="left" vertical="center"/>
    </xf>
    <xf numFmtId="0" fontId="61" fillId="3" borderId="13" xfId="0" applyFont="1" applyFill="1" applyBorder="1" applyAlignment="1" applyProtection="1">
      <alignment horizontal="left" vertical="center"/>
      <protection locked="0"/>
    </xf>
    <xf numFmtId="14" fontId="10" fillId="0" borderId="13" xfId="0" applyNumberFormat="1"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8" fillId="0" borderId="13" xfId="0" applyFont="1" applyBorder="1" applyAlignment="1" applyProtection="1">
      <alignment horizontal="center" vertical="center"/>
    </xf>
    <xf numFmtId="0" fontId="61" fillId="4" borderId="0" xfId="0" applyFont="1" applyFill="1" applyBorder="1" applyAlignment="1" applyProtection="1">
      <alignment horizontal="center" vertical="center"/>
    </xf>
    <xf numFmtId="0" fontId="61" fillId="4" borderId="6" xfId="0" applyFont="1" applyFill="1" applyBorder="1" applyAlignment="1" applyProtection="1">
      <alignment horizontal="center" vertical="center"/>
    </xf>
    <xf numFmtId="0" fontId="61" fillId="3" borderId="4" xfId="0" applyFont="1" applyFill="1" applyBorder="1" applyAlignment="1" applyProtection="1">
      <alignment horizontal="center" vertical="center"/>
    </xf>
    <xf numFmtId="0" fontId="61" fillId="3" borderId="5" xfId="0" applyFont="1" applyFill="1" applyBorder="1" applyAlignment="1" applyProtection="1">
      <alignment horizontal="center" vertical="center"/>
    </xf>
    <xf numFmtId="0" fontId="61" fillId="0" borderId="41" xfId="0" applyFont="1" applyBorder="1" applyAlignment="1" applyProtection="1">
      <alignment horizontal="center" vertical="center" wrapText="1"/>
      <protection locked="0"/>
    </xf>
    <xf numFmtId="0" fontId="61" fillId="0" borderId="1" xfId="0" applyFont="1" applyBorder="1" applyAlignment="1" applyProtection="1">
      <alignment horizontal="center" vertical="center" wrapText="1"/>
      <protection locked="0"/>
    </xf>
    <xf numFmtId="0" fontId="61" fillId="0" borderId="44" xfId="0" applyFont="1" applyBorder="1" applyAlignment="1" applyProtection="1">
      <alignment horizontal="center" vertical="center" wrapText="1"/>
      <protection locked="0"/>
    </xf>
    <xf numFmtId="0" fontId="18" fillId="0" borderId="41" xfId="0" applyFont="1" applyBorder="1" applyAlignment="1" applyProtection="1">
      <alignment horizontal="justify" vertical="center" wrapText="1"/>
      <protection locked="0"/>
    </xf>
    <xf numFmtId="0" fontId="18" fillId="0" borderId="1" xfId="0" applyFont="1" applyBorder="1" applyAlignment="1" applyProtection="1">
      <alignment horizontal="justify" vertical="center"/>
      <protection locked="0"/>
    </xf>
    <xf numFmtId="0" fontId="18" fillId="0" borderId="44" xfId="0" applyFont="1" applyBorder="1" applyAlignment="1" applyProtection="1">
      <alignment horizontal="justify" vertical="center"/>
      <protection locked="0"/>
    </xf>
    <xf numFmtId="0" fontId="18" fillId="0" borderId="1" xfId="0" applyFont="1" applyBorder="1" applyAlignment="1" applyProtection="1">
      <alignment horizontal="justify" vertical="center" wrapText="1"/>
      <protection locked="0"/>
    </xf>
    <xf numFmtId="0" fontId="18" fillId="0" borderId="44" xfId="0" applyFont="1" applyBorder="1" applyAlignment="1" applyProtection="1">
      <alignment horizontal="justify" vertical="center" wrapText="1"/>
      <protection locked="0"/>
    </xf>
    <xf numFmtId="0" fontId="28" fillId="0" borderId="41" xfId="0" applyFont="1" applyFill="1" applyBorder="1" applyAlignment="1" applyProtection="1">
      <alignment horizontal="center" vertical="center" wrapText="1"/>
      <protection locked="0"/>
    </xf>
    <xf numFmtId="0" fontId="28" fillId="0" borderId="1" xfId="0" applyFont="1" applyFill="1" applyBorder="1" applyAlignment="1" applyProtection="1">
      <alignment horizontal="center" vertical="center" wrapText="1"/>
      <protection locked="0"/>
    </xf>
    <xf numFmtId="0" fontId="28" fillId="0" borderId="44" xfId="0" applyFont="1" applyFill="1" applyBorder="1" applyAlignment="1" applyProtection="1">
      <alignment horizontal="center" vertical="center" wrapText="1"/>
      <protection locked="0"/>
    </xf>
    <xf numFmtId="0" fontId="19" fillId="2" borderId="41" xfId="0" applyFont="1" applyFill="1" applyBorder="1" applyAlignment="1" applyProtection="1">
      <alignment horizontal="center" vertical="center" wrapText="1"/>
    </xf>
    <xf numFmtId="0" fontId="19" fillId="2" borderId="1" xfId="0" applyFont="1" applyFill="1" applyBorder="1" applyAlignment="1" applyProtection="1">
      <alignment horizontal="center" vertical="center" wrapText="1"/>
    </xf>
    <xf numFmtId="0" fontId="19" fillId="2" borderId="44" xfId="0" applyFont="1" applyFill="1" applyBorder="1" applyAlignment="1" applyProtection="1">
      <alignment horizontal="center" vertical="center" wrapText="1"/>
    </xf>
    <xf numFmtId="0" fontId="18" fillId="0" borderId="41" xfId="0" applyFont="1" applyBorder="1" applyAlignment="1" applyProtection="1">
      <alignment horizontal="center" vertical="center" wrapText="1"/>
    </xf>
    <xf numFmtId="0" fontId="18" fillId="0" borderId="1" xfId="0" applyFont="1" applyBorder="1" applyAlignment="1" applyProtection="1">
      <alignment horizontal="center" vertical="center" wrapText="1"/>
    </xf>
    <xf numFmtId="0" fontId="18" fillId="0" borderId="44" xfId="0" applyFont="1" applyBorder="1" applyAlignment="1" applyProtection="1">
      <alignment horizontal="center" vertical="center" wrapText="1"/>
    </xf>
    <xf numFmtId="0" fontId="28" fillId="0" borderId="41" xfId="0" applyFont="1" applyBorder="1" applyAlignment="1" applyProtection="1">
      <alignment horizontal="center" vertical="center" textRotation="90" wrapText="1"/>
      <protection locked="0"/>
    </xf>
    <xf numFmtId="0" fontId="28" fillId="0" borderId="1" xfId="0" applyFont="1" applyBorder="1" applyAlignment="1" applyProtection="1">
      <alignment horizontal="center" vertical="center" textRotation="90" wrapText="1"/>
      <protection locked="0"/>
    </xf>
    <xf numFmtId="0" fontId="28" fillId="0" borderId="44" xfId="0" applyFont="1" applyBorder="1" applyAlignment="1" applyProtection="1">
      <alignment horizontal="center" vertical="center" textRotation="90" wrapText="1"/>
      <protection locked="0"/>
    </xf>
    <xf numFmtId="0" fontId="28" fillId="0" borderId="41" xfId="0" applyFont="1" applyBorder="1" applyAlignment="1" applyProtection="1">
      <alignment horizontal="center" vertical="center"/>
      <protection locked="0"/>
    </xf>
    <xf numFmtId="0" fontId="28" fillId="0" borderId="1" xfId="0" applyFont="1" applyBorder="1" applyAlignment="1" applyProtection="1">
      <alignment horizontal="center" vertical="center"/>
      <protection locked="0"/>
    </xf>
    <xf numFmtId="0" fontId="28" fillId="0" borderId="44" xfId="0" applyFont="1" applyBorder="1" applyAlignment="1" applyProtection="1">
      <alignment horizontal="center" vertical="center"/>
      <protection locked="0"/>
    </xf>
    <xf numFmtId="0" fontId="28" fillId="0" borderId="41" xfId="0" applyFont="1" applyBorder="1" applyAlignment="1" applyProtection="1">
      <alignment horizontal="center" vertical="center" wrapText="1"/>
      <protection locked="0"/>
    </xf>
    <xf numFmtId="0" fontId="18" fillId="0" borderId="41" xfId="0" applyFont="1" applyBorder="1" applyAlignment="1" applyProtection="1">
      <alignment horizontal="center" vertical="center"/>
    </xf>
    <xf numFmtId="0" fontId="18" fillId="0" borderId="1" xfId="0" applyFont="1" applyBorder="1" applyAlignment="1" applyProtection="1">
      <alignment horizontal="center" vertical="center"/>
    </xf>
    <xf numFmtId="0" fontId="18" fillId="0" borderId="44" xfId="0" applyFont="1" applyBorder="1" applyAlignment="1" applyProtection="1">
      <alignment horizontal="center" vertical="center"/>
    </xf>
    <xf numFmtId="0" fontId="10" fillId="0" borderId="41" xfId="0" applyFont="1" applyBorder="1" applyAlignment="1" applyProtection="1">
      <alignment horizontal="center" vertical="center"/>
    </xf>
    <xf numFmtId="0" fontId="28" fillId="0" borderId="41" xfId="0" applyFont="1" applyBorder="1" applyAlignment="1" applyProtection="1">
      <alignment horizontal="justify" vertical="center" wrapText="1"/>
      <protection locked="0"/>
    </xf>
    <xf numFmtId="0" fontId="28" fillId="0" borderId="1" xfId="0" applyFont="1" applyBorder="1" applyAlignment="1" applyProtection="1">
      <alignment horizontal="justify" vertical="center"/>
      <protection locked="0"/>
    </xf>
    <xf numFmtId="0" fontId="28" fillId="0" borderId="44" xfId="0" applyFont="1" applyBorder="1" applyAlignment="1" applyProtection="1">
      <alignment horizontal="justify" vertical="center"/>
      <protection locked="0"/>
    </xf>
    <xf numFmtId="1" fontId="18" fillId="0" borderId="41" xfId="0" applyNumberFormat="1" applyFont="1" applyBorder="1" applyAlignment="1" applyProtection="1">
      <alignment horizontal="center" vertical="center"/>
    </xf>
    <xf numFmtId="0" fontId="19" fillId="2" borderId="2"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61" fillId="0" borderId="40" xfId="0" applyFont="1" applyBorder="1" applyAlignment="1" applyProtection="1">
      <alignment horizontal="center" vertical="center"/>
    </xf>
    <xf numFmtId="0" fontId="61" fillId="0" borderId="41" xfId="0" applyFont="1" applyBorder="1" applyAlignment="1" applyProtection="1">
      <alignment horizontal="center" vertical="center"/>
    </xf>
    <xf numFmtId="0" fontId="61" fillId="0" borderId="42" xfId="0" applyFont="1" applyBorder="1" applyAlignment="1" applyProtection="1">
      <alignment horizontal="center" vertical="center"/>
    </xf>
    <xf numFmtId="0" fontId="61" fillId="0" borderId="35" xfId="0" applyFont="1" applyBorder="1" applyAlignment="1" applyProtection="1">
      <alignment horizontal="center" vertical="center"/>
    </xf>
    <xf numFmtId="0" fontId="61" fillId="0" borderId="34" xfId="0" applyFont="1" applyBorder="1" applyAlignment="1" applyProtection="1">
      <alignment horizontal="center" vertical="center"/>
    </xf>
    <xf numFmtId="0" fontId="61" fillId="0" borderId="33" xfId="0" applyFont="1" applyBorder="1" applyAlignment="1" applyProtection="1">
      <alignment horizontal="center" vertical="center"/>
    </xf>
    <xf numFmtId="0" fontId="61" fillId="0" borderId="37" xfId="0" applyFont="1" applyBorder="1" applyAlignment="1" applyProtection="1">
      <alignment horizontal="center" vertical="center" wrapText="1"/>
    </xf>
    <xf numFmtId="0" fontId="61" fillId="0" borderId="38" xfId="0" applyFont="1" applyBorder="1" applyAlignment="1" applyProtection="1">
      <alignment horizontal="center" vertical="center" wrapText="1"/>
    </xf>
    <xf numFmtId="0" fontId="61" fillId="0" borderId="39" xfId="0" applyFont="1" applyBorder="1" applyAlignment="1" applyProtection="1">
      <alignment horizontal="center" vertical="center" wrapText="1"/>
    </xf>
    <xf numFmtId="0" fontId="61" fillId="0" borderId="27"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36" xfId="0" applyFont="1" applyBorder="1" applyAlignment="1" applyProtection="1">
      <alignment horizontal="center" vertical="center" wrapText="1"/>
    </xf>
    <xf numFmtId="0" fontId="61" fillId="0" borderId="48" xfId="0" applyFont="1" applyBorder="1" applyAlignment="1" applyProtection="1">
      <alignment horizontal="center" vertical="center" wrapText="1"/>
    </xf>
    <xf numFmtId="0" fontId="61" fillId="0" borderId="11" xfId="0" applyFont="1" applyBorder="1" applyAlignment="1" applyProtection="1">
      <alignment horizontal="center" vertical="center" wrapText="1"/>
    </xf>
    <xf numFmtId="0" fontId="61" fillId="0" borderId="31" xfId="0" applyFont="1" applyBorder="1" applyAlignment="1" applyProtection="1">
      <alignment horizontal="center" vertical="center" wrapText="1"/>
    </xf>
    <xf numFmtId="0" fontId="61" fillId="0" borderId="37" xfId="0" applyFont="1" applyBorder="1" applyAlignment="1" applyProtection="1">
      <alignment horizontal="center" vertical="center"/>
    </xf>
    <xf numFmtId="0" fontId="61" fillId="0" borderId="38" xfId="0" applyFont="1" applyBorder="1" applyAlignment="1" applyProtection="1">
      <alignment horizontal="center" vertical="center"/>
    </xf>
    <xf numFmtId="0" fontId="61" fillId="0" borderId="39" xfId="0" applyFont="1" applyBorder="1" applyAlignment="1" applyProtection="1">
      <alignment horizontal="center" vertical="center"/>
    </xf>
    <xf numFmtId="0" fontId="61" fillId="0" borderId="27" xfId="0" applyFont="1" applyBorder="1" applyAlignment="1" applyProtection="1">
      <alignment horizontal="center" vertical="center"/>
    </xf>
    <xf numFmtId="0" fontId="61" fillId="0" borderId="0" xfId="0" applyFont="1" applyBorder="1" applyAlignment="1" applyProtection="1">
      <alignment horizontal="center" vertical="center"/>
    </xf>
    <xf numFmtId="0" fontId="61" fillId="0" borderId="36" xfId="0" applyFont="1" applyBorder="1" applyAlignment="1" applyProtection="1">
      <alignment horizontal="center" vertical="center"/>
    </xf>
    <xf numFmtId="0" fontId="61" fillId="0" borderId="48" xfId="0" applyFont="1" applyBorder="1" applyAlignment="1" applyProtection="1">
      <alignment horizontal="center" vertical="center"/>
    </xf>
    <xf numFmtId="0" fontId="61" fillId="0" borderId="11" xfId="0" applyFont="1" applyBorder="1" applyAlignment="1" applyProtection="1">
      <alignment horizontal="center" vertical="center"/>
    </xf>
    <xf numFmtId="0" fontId="61" fillId="0" borderId="31" xfId="0" applyFont="1" applyBorder="1" applyAlignment="1" applyProtection="1">
      <alignment horizontal="center" vertical="center"/>
    </xf>
    <xf numFmtId="0" fontId="61" fillId="4" borderId="22" xfId="0" applyFont="1" applyFill="1" applyBorder="1" applyAlignment="1" applyProtection="1">
      <alignment horizontal="center" vertical="center" wrapText="1"/>
    </xf>
    <xf numFmtId="0" fontId="61" fillId="4" borderId="25" xfId="0" applyFont="1" applyFill="1" applyBorder="1" applyAlignment="1" applyProtection="1">
      <alignment horizontal="center" vertical="center" wrapText="1"/>
    </xf>
    <xf numFmtId="0" fontId="61" fillId="4" borderId="13" xfId="0" applyFont="1" applyFill="1" applyBorder="1" applyAlignment="1" applyProtection="1">
      <alignment horizontal="center" vertical="center" wrapText="1"/>
    </xf>
    <xf numFmtId="0" fontId="61" fillId="4" borderId="12" xfId="0" applyFont="1" applyFill="1" applyBorder="1" applyAlignment="1" applyProtection="1">
      <alignment horizontal="center" vertical="center" wrapText="1"/>
    </xf>
    <xf numFmtId="0" fontId="61" fillId="4" borderId="1" xfId="0" applyFont="1" applyFill="1" applyBorder="1" applyAlignment="1" applyProtection="1">
      <alignment horizontal="center" vertical="center" wrapText="1"/>
    </xf>
    <xf numFmtId="0" fontId="61" fillId="4" borderId="21" xfId="0" applyFont="1" applyFill="1" applyBorder="1" applyAlignment="1" applyProtection="1">
      <alignment horizontal="center" vertical="center"/>
    </xf>
    <xf numFmtId="0" fontId="61" fillId="4" borderId="30" xfId="0" applyFont="1" applyFill="1" applyBorder="1" applyAlignment="1" applyProtection="1">
      <alignment horizontal="center" vertical="center"/>
    </xf>
    <xf numFmtId="0" fontId="61" fillId="0" borderId="22" xfId="0" applyFont="1" applyBorder="1" applyAlignment="1" applyProtection="1">
      <alignment horizontal="center" vertical="center"/>
    </xf>
    <xf numFmtId="0" fontId="61" fillId="0" borderId="1" xfId="0" applyFont="1" applyBorder="1" applyAlignment="1" applyProtection="1">
      <alignment horizontal="center" vertical="center"/>
    </xf>
    <xf numFmtId="0" fontId="10" fillId="4" borderId="13" xfId="0" applyFont="1" applyFill="1" applyBorder="1" applyAlignment="1" applyProtection="1">
      <alignment horizontal="center" vertical="center" wrapText="1"/>
    </xf>
    <xf numFmtId="0" fontId="10" fillId="4" borderId="12" xfId="0" applyFont="1" applyFill="1" applyBorder="1" applyAlignment="1" applyProtection="1">
      <alignment horizontal="center" vertical="center" wrapText="1"/>
    </xf>
    <xf numFmtId="0" fontId="61" fillId="0" borderId="3" xfId="0" applyFont="1" applyBorder="1" applyAlignment="1" applyProtection="1">
      <alignment horizontal="center" vertical="center"/>
    </xf>
    <xf numFmtId="0" fontId="61" fillId="0" borderId="20" xfId="0" applyFont="1" applyBorder="1" applyAlignment="1" applyProtection="1">
      <alignment horizontal="center" vertical="center"/>
    </xf>
    <xf numFmtId="0" fontId="61" fillId="0" borderId="26" xfId="0" applyFont="1" applyBorder="1" applyAlignment="1" applyProtection="1">
      <alignment horizontal="center" vertical="center"/>
    </xf>
    <xf numFmtId="0" fontId="61" fillId="0" borderId="23" xfId="0" applyFont="1" applyBorder="1" applyAlignment="1" applyProtection="1">
      <alignment horizontal="center" vertical="center"/>
    </xf>
    <xf numFmtId="0" fontId="61" fillId="0" borderId="10" xfId="0" applyFont="1" applyBorder="1" applyAlignment="1" applyProtection="1">
      <alignment horizontal="center" vertical="center"/>
    </xf>
    <xf numFmtId="0" fontId="61" fillId="0" borderId="13" xfId="0" applyFont="1" applyBorder="1" applyAlignment="1" applyProtection="1">
      <alignment horizontal="center" vertical="center"/>
    </xf>
    <xf numFmtId="0" fontId="61" fillId="4" borderId="10" xfId="0" applyFont="1" applyFill="1" applyBorder="1" applyAlignment="1" applyProtection="1">
      <alignment horizontal="center" vertical="center"/>
    </xf>
    <xf numFmtId="0" fontId="61" fillId="4" borderId="13" xfId="0" applyFont="1" applyFill="1" applyBorder="1" applyAlignment="1" applyProtection="1">
      <alignment horizontal="center" vertical="center"/>
    </xf>
    <xf numFmtId="0" fontId="10" fillId="4" borderId="10" xfId="0" applyFont="1" applyFill="1" applyBorder="1" applyAlignment="1" applyProtection="1">
      <alignment horizontal="center" vertical="center"/>
    </xf>
    <xf numFmtId="0" fontId="10" fillId="4" borderId="13" xfId="0" applyFont="1" applyFill="1" applyBorder="1" applyAlignment="1" applyProtection="1">
      <alignment horizontal="center" vertical="center"/>
    </xf>
    <xf numFmtId="0" fontId="61" fillId="0" borderId="7" xfId="0" applyFont="1" applyBorder="1" applyAlignment="1" applyProtection="1">
      <alignment horizontal="center" vertical="center"/>
    </xf>
    <xf numFmtId="0" fontId="18" fillId="0" borderId="71" xfId="0" applyFont="1" applyBorder="1" applyAlignment="1" applyProtection="1">
      <alignment horizontal="right" vertical="center" wrapText="1"/>
      <protection locked="0"/>
    </xf>
    <xf numFmtId="0" fontId="10" fillId="0" borderId="21" xfId="0" applyFont="1" applyFill="1" applyBorder="1" applyAlignment="1" applyProtection="1">
      <alignment horizontal="center" vertical="center"/>
    </xf>
    <xf numFmtId="0" fontId="10" fillId="0" borderId="45" xfId="0" applyFont="1" applyFill="1" applyBorder="1" applyAlignment="1" applyProtection="1">
      <alignment horizontal="center" vertical="center"/>
    </xf>
    <xf numFmtId="0" fontId="18" fillId="0" borderId="41" xfId="0" applyFont="1" applyBorder="1" applyAlignment="1" applyProtection="1">
      <alignment horizontal="center" vertical="center"/>
      <protection locked="0"/>
    </xf>
    <xf numFmtId="0" fontId="18" fillId="0" borderId="1" xfId="0" applyFont="1" applyBorder="1" applyAlignment="1" applyProtection="1">
      <alignment horizontal="center" vertical="center"/>
      <protection locked="0"/>
    </xf>
    <xf numFmtId="0" fontId="18" fillId="0" borderId="44" xfId="0" applyFont="1" applyBorder="1" applyAlignment="1" applyProtection="1">
      <alignment horizontal="center" vertical="center"/>
      <protection locked="0"/>
    </xf>
    <xf numFmtId="0" fontId="18" fillId="0" borderId="70" xfId="0" applyFont="1" applyBorder="1" applyAlignment="1" applyProtection="1">
      <alignment horizontal="center" vertical="center" wrapText="1"/>
      <protection locked="0"/>
    </xf>
    <xf numFmtId="0" fontId="18" fillId="0" borderId="70" xfId="0" applyFont="1" applyBorder="1" applyAlignment="1" applyProtection="1">
      <alignment horizontal="center" vertical="center"/>
      <protection locked="0"/>
    </xf>
    <xf numFmtId="0" fontId="18" fillId="0" borderId="70" xfId="0" applyFont="1" applyBorder="1" applyAlignment="1" applyProtection="1">
      <alignment horizontal="justify" vertical="center" wrapText="1"/>
      <protection locked="0"/>
    </xf>
    <xf numFmtId="14" fontId="18" fillId="0" borderId="70" xfId="0" applyNumberFormat="1" applyFont="1" applyFill="1" applyBorder="1" applyAlignment="1" applyProtection="1">
      <alignment horizontal="center" vertical="center" wrapText="1"/>
      <protection locked="0"/>
    </xf>
    <xf numFmtId="0" fontId="18" fillId="0" borderId="70" xfId="0" applyFont="1" applyFill="1" applyBorder="1" applyAlignment="1" applyProtection="1">
      <alignment horizontal="center" vertical="center"/>
      <protection locked="0"/>
    </xf>
    <xf numFmtId="0" fontId="18" fillId="0" borderId="70" xfId="0" applyFont="1" applyBorder="1" applyAlignment="1" applyProtection="1">
      <alignment horizontal="justify" vertical="center"/>
      <protection locked="0"/>
    </xf>
    <xf numFmtId="0" fontId="28" fillId="0" borderId="41" xfId="0" applyFont="1" applyBorder="1" applyAlignment="1" applyProtection="1">
      <alignment horizontal="center" vertical="center" wrapText="1"/>
    </xf>
    <xf numFmtId="0" fontId="28" fillId="0" borderId="1" xfId="0" applyFont="1" applyBorder="1" applyAlignment="1" applyProtection="1">
      <alignment horizontal="center" vertical="center" wrapText="1"/>
    </xf>
    <xf numFmtId="0" fontId="28" fillId="0" borderId="44" xfId="0" applyFont="1" applyBorder="1" applyAlignment="1" applyProtection="1">
      <alignment horizontal="center" vertical="center" wrapText="1"/>
    </xf>
    <xf numFmtId="1" fontId="18" fillId="0" borderId="1" xfId="0" applyNumberFormat="1" applyFont="1" applyBorder="1" applyAlignment="1" applyProtection="1">
      <alignment horizontal="center" vertical="center"/>
    </xf>
    <xf numFmtId="1" fontId="18" fillId="0" borderId="44" xfId="0" applyNumberFormat="1" applyFont="1" applyBorder="1" applyAlignment="1" applyProtection="1">
      <alignment horizontal="center" vertical="center"/>
    </xf>
    <xf numFmtId="1" fontId="28" fillId="0" borderId="41" xfId="0" applyNumberFormat="1" applyFont="1" applyBorder="1" applyAlignment="1" applyProtection="1">
      <alignment horizontal="center" vertical="center" wrapText="1"/>
    </xf>
    <xf numFmtId="1" fontId="28" fillId="0" borderId="1" xfId="0" applyNumberFormat="1" applyFont="1" applyBorder="1" applyAlignment="1" applyProtection="1">
      <alignment horizontal="center" vertical="center" wrapText="1"/>
    </xf>
    <xf numFmtId="1" fontId="28" fillId="0" borderId="44" xfId="0" applyNumberFormat="1" applyFont="1" applyBorder="1" applyAlignment="1" applyProtection="1">
      <alignment horizontal="center" vertical="center" wrapText="1"/>
    </xf>
    <xf numFmtId="0" fontId="10" fillId="0" borderId="42" xfId="0" applyFont="1" applyBorder="1" applyAlignment="1" applyProtection="1">
      <alignment horizontal="center" vertical="center"/>
    </xf>
    <xf numFmtId="0" fontId="10" fillId="0" borderId="21" xfId="0" applyFont="1" applyBorder="1" applyAlignment="1" applyProtection="1">
      <alignment horizontal="center" vertical="center"/>
    </xf>
    <xf numFmtId="0" fontId="18" fillId="0" borderId="69" xfId="0" applyFont="1" applyBorder="1" applyAlignment="1" applyProtection="1">
      <alignment horizontal="justify" vertical="center" wrapText="1"/>
      <protection locked="0"/>
    </xf>
    <xf numFmtId="1" fontId="28" fillId="0" borderId="41" xfId="0" applyNumberFormat="1" applyFont="1" applyBorder="1" applyAlignment="1" applyProtection="1">
      <alignment horizontal="center" vertical="center"/>
    </xf>
    <xf numFmtId="1" fontId="28" fillId="0" borderId="1" xfId="0" applyNumberFormat="1" applyFont="1" applyBorder="1" applyAlignment="1" applyProtection="1">
      <alignment horizontal="center" vertical="center"/>
    </xf>
    <xf numFmtId="1" fontId="28" fillId="0" borderId="44" xfId="0" applyNumberFormat="1" applyFont="1" applyBorder="1" applyAlignment="1" applyProtection="1">
      <alignment horizontal="center" vertical="center"/>
    </xf>
    <xf numFmtId="0" fontId="28" fillId="0" borderId="1" xfId="0" applyFont="1" applyBorder="1" applyAlignment="1" applyProtection="1">
      <alignment horizontal="justify" vertical="center" wrapText="1"/>
      <protection locked="0"/>
    </xf>
    <xf numFmtId="0" fontId="28" fillId="0" borderId="44" xfId="0" applyFont="1" applyBorder="1" applyAlignment="1" applyProtection="1">
      <alignment horizontal="justify" vertical="center" wrapText="1"/>
      <protection locked="0"/>
    </xf>
    <xf numFmtId="0" fontId="61" fillId="0" borderId="10" xfId="0" applyFont="1" applyBorder="1" applyAlignment="1" applyProtection="1">
      <alignment horizontal="left" vertical="center" wrapText="1"/>
      <protection locked="0"/>
    </xf>
    <xf numFmtId="0" fontId="61" fillId="2" borderId="1" xfId="0" applyFont="1" applyFill="1" applyBorder="1" applyAlignment="1" applyProtection="1">
      <alignment horizontal="center" vertical="center" wrapText="1"/>
    </xf>
    <xf numFmtId="0" fontId="18" fillId="2" borderId="1" xfId="0" applyFont="1" applyFill="1" applyBorder="1" applyAlignment="1" applyProtection="1">
      <alignment vertical="center"/>
    </xf>
    <xf numFmtId="0" fontId="61" fillId="3" borderId="3" xfId="0" applyFont="1" applyFill="1" applyBorder="1" applyAlignment="1" applyProtection="1">
      <alignment horizontal="center" vertical="center" wrapText="1"/>
    </xf>
    <xf numFmtId="0" fontId="61" fillId="3" borderId="20" xfId="0" applyFont="1" applyFill="1" applyBorder="1" applyAlignment="1" applyProtection="1">
      <alignment horizontal="center" vertical="center" wrapText="1"/>
    </xf>
    <xf numFmtId="0" fontId="61" fillId="3" borderId="17" xfId="0" applyFont="1" applyFill="1" applyBorder="1" applyAlignment="1" applyProtection="1">
      <alignment horizontal="center" vertical="center" wrapText="1"/>
    </xf>
    <xf numFmtId="0" fontId="61" fillId="3" borderId="1" xfId="0" applyFont="1" applyFill="1" applyBorder="1" applyAlignment="1" applyProtection="1">
      <alignment horizontal="center" vertical="center"/>
    </xf>
    <xf numFmtId="0" fontId="18" fillId="3" borderId="3" xfId="0" applyFont="1" applyFill="1" applyBorder="1" applyAlignment="1" applyProtection="1">
      <alignment horizontal="center" vertical="center" wrapText="1"/>
    </xf>
    <xf numFmtId="0" fontId="18" fillId="3" borderId="20" xfId="0" applyFont="1" applyFill="1" applyBorder="1" applyAlignment="1" applyProtection="1">
      <alignment horizontal="center" vertical="center" wrapText="1"/>
    </xf>
    <xf numFmtId="0" fontId="18" fillId="3" borderId="17" xfId="0" applyFont="1" applyFill="1" applyBorder="1" applyAlignment="1" applyProtection="1">
      <alignment horizontal="center" vertical="center" wrapText="1"/>
    </xf>
    <xf numFmtId="14" fontId="18" fillId="0" borderId="3" xfId="0" applyNumberFormat="1"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18" fillId="0" borderId="17" xfId="0" applyFont="1" applyBorder="1" applyAlignment="1" applyProtection="1">
      <alignment horizontal="center" vertical="center"/>
      <protection locked="0"/>
    </xf>
    <xf numFmtId="0" fontId="18" fillId="0" borderId="70" xfId="0" applyFont="1" applyFill="1" applyBorder="1" applyAlignment="1" applyProtection="1">
      <alignment horizontal="justify" vertical="center"/>
      <protection locked="0"/>
    </xf>
    <xf numFmtId="0" fontId="18" fillId="0" borderId="57" xfId="0" applyFont="1" applyBorder="1" applyAlignment="1" applyProtection="1">
      <alignment horizontal="center" vertical="center" wrapText="1"/>
      <protection locked="0"/>
    </xf>
    <xf numFmtId="0" fontId="18" fillId="0" borderId="29" xfId="0" applyFont="1" applyBorder="1" applyAlignment="1" applyProtection="1">
      <alignment horizontal="center" vertical="center" wrapText="1"/>
      <protection locked="0"/>
    </xf>
    <xf numFmtId="0" fontId="18" fillId="0" borderId="50" xfId="0" applyFont="1" applyBorder="1" applyAlignment="1" applyProtection="1">
      <alignment horizontal="center" vertical="center" wrapText="1"/>
      <protection locked="0"/>
    </xf>
    <xf numFmtId="0" fontId="61" fillId="0" borderId="3" xfId="0" applyFont="1" applyBorder="1" applyAlignment="1" applyProtection="1">
      <alignment horizontal="center" vertical="center" wrapText="1"/>
      <protection locked="0"/>
    </xf>
    <xf numFmtId="0" fontId="61" fillId="0" borderId="20" xfId="0" applyFont="1" applyBorder="1" applyAlignment="1" applyProtection="1">
      <alignment horizontal="center" vertical="center" wrapText="1"/>
      <protection locked="0"/>
    </xf>
    <xf numFmtId="0" fontId="61" fillId="0" borderId="17" xfId="0" applyFont="1" applyBorder="1" applyAlignment="1" applyProtection="1">
      <alignment horizontal="center" vertical="center" wrapText="1"/>
      <protection locked="0"/>
    </xf>
    <xf numFmtId="0" fontId="61" fillId="2" borderId="7" xfId="0" applyFont="1" applyFill="1" applyBorder="1" applyAlignment="1" applyProtection="1">
      <alignment horizontal="center" vertical="center" wrapText="1"/>
    </xf>
    <xf numFmtId="0" fontId="61" fillId="2" borderId="11" xfId="0" applyFont="1" applyFill="1" applyBorder="1" applyAlignment="1" applyProtection="1">
      <alignment horizontal="center" vertical="center" wrapText="1"/>
    </xf>
    <xf numFmtId="0" fontId="61" fillId="2" borderId="8"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xf>
    <xf numFmtId="0" fontId="18" fillId="0" borderId="3" xfId="0" applyFont="1" applyBorder="1" applyAlignment="1" applyProtection="1">
      <alignment horizontal="center" vertical="center" wrapText="1"/>
      <protection locked="0"/>
    </xf>
    <xf numFmtId="0" fontId="18" fillId="0" borderId="20" xfId="0" applyFont="1" applyBorder="1" applyAlignment="1" applyProtection="1">
      <alignment horizontal="center" vertical="center" wrapText="1"/>
      <protection locked="0"/>
    </xf>
    <xf numFmtId="0" fontId="18" fillId="0" borderId="17" xfId="0" applyFont="1" applyBorder="1" applyAlignment="1" applyProtection="1">
      <alignment horizontal="center" vertical="center" wrapText="1"/>
      <protection locked="0"/>
    </xf>
    <xf numFmtId="0" fontId="18" fillId="0" borderId="1" xfId="0" applyFont="1" applyBorder="1" applyAlignment="1" applyProtection="1">
      <alignment horizontal="center" vertical="center" wrapText="1"/>
      <protection locked="0"/>
    </xf>
    <xf numFmtId="0" fontId="61" fillId="0" borderId="1" xfId="0" applyFont="1" applyBorder="1" applyAlignment="1" applyProtection="1">
      <alignment horizontal="center" vertical="center"/>
      <protection locked="0"/>
    </xf>
    <xf numFmtId="0" fontId="44" fillId="0" borderId="1" xfId="1" applyBorder="1" applyAlignment="1" applyProtection="1">
      <alignment horizontal="center" vertical="center"/>
      <protection locked="0"/>
    </xf>
    <xf numFmtId="0" fontId="6" fillId="0" borderId="13" xfId="0" applyFont="1" applyBorder="1" applyAlignment="1" applyProtection="1">
      <alignment horizontal="center" vertical="center" wrapText="1"/>
      <protection locked="0"/>
    </xf>
    <xf numFmtId="0" fontId="6" fillId="0" borderId="12" xfId="0" applyFont="1" applyBorder="1" applyAlignment="1" applyProtection="1">
      <alignment horizontal="center" vertical="center" wrapText="1"/>
      <protection locked="0"/>
    </xf>
    <xf numFmtId="0" fontId="6" fillId="0" borderId="10" xfId="0" applyFont="1" applyBorder="1" applyAlignment="1" applyProtection="1">
      <alignment horizontal="center" vertical="center" wrapText="1"/>
      <protection locked="0"/>
    </xf>
    <xf numFmtId="0" fontId="27" fillId="0" borderId="1" xfId="0" applyFont="1" applyFill="1" applyBorder="1" applyAlignment="1" applyProtection="1">
      <alignment horizontal="justify" vertical="center" wrapText="1"/>
      <protection locked="0"/>
    </xf>
    <xf numFmtId="0" fontId="27" fillId="0" borderId="1" xfId="0" applyFont="1" applyFill="1" applyBorder="1" applyAlignment="1" applyProtection="1">
      <alignment horizontal="center" vertical="center" wrapText="1"/>
      <protection locked="0"/>
    </xf>
    <xf numFmtId="0" fontId="58" fillId="0" borderId="1" xfId="0" applyFont="1" applyFill="1" applyBorder="1" applyAlignment="1" applyProtection="1">
      <alignment horizontal="center" vertical="center" wrapText="1"/>
    </xf>
    <xf numFmtId="0" fontId="24" fillId="0" borderId="1" xfId="0" applyFont="1" applyFill="1" applyBorder="1" applyAlignment="1" applyProtection="1">
      <alignment horizontal="center" vertical="center" wrapText="1"/>
    </xf>
    <xf numFmtId="0" fontId="27" fillId="0" borderId="1" xfId="0" applyFont="1" applyFill="1" applyBorder="1" applyAlignment="1" applyProtection="1">
      <alignment horizontal="center" vertical="center" textRotation="90" wrapText="1"/>
      <protection locked="0"/>
    </xf>
    <xf numFmtId="0" fontId="24" fillId="0" borderId="1" xfId="0" applyFont="1" applyFill="1" applyBorder="1" applyAlignment="1" applyProtection="1">
      <alignment horizontal="center" vertical="center"/>
      <protection locked="0"/>
    </xf>
    <xf numFmtId="1" fontId="24" fillId="0" borderId="1" xfId="0" applyNumberFormat="1" applyFont="1" applyFill="1" applyBorder="1" applyAlignment="1" applyProtection="1">
      <alignment horizontal="center" vertical="center"/>
    </xf>
    <xf numFmtId="0" fontId="24" fillId="0" borderId="1" xfId="0" applyFont="1" applyFill="1" applyBorder="1" applyAlignment="1" applyProtection="1">
      <alignment horizontal="center" vertical="center"/>
    </xf>
    <xf numFmtId="0" fontId="27" fillId="0" borderId="44" xfId="0" applyFont="1" applyFill="1" applyBorder="1" applyAlignment="1" applyProtection="1">
      <alignment horizontal="justify" vertical="center" wrapText="1"/>
      <protection locked="0"/>
    </xf>
    <xf numFmtId="0" fontId="27" fillId="0" borderId="44" xfId="0" applyFont="1" applyFill="1" applyBorder="1" applyAlignment="1" applyProtection="1">
      <alignment horizontal="center" vertical="center" wrapText="1"/>
      <protection locked="0"/>
    </xf>
    <xf numFmtId="0" fontId="24" fillId="0" borderId="1" xfId="0" applyFont="1" applyBorder="1" applyAlignment="1" applyProtection="1">
      <alignment horizontal="center" vertical="center"/>
      <protection locked="0"/>
    </xf>
    <xf numFmtId="0" fontId="24" fillId="0" borderId="44" xfId="0" applyFont="1" applyBorder="1" applyAlignment="1" applyProtection="1">
      <alignment horizontal="center" vertical="center"/>
      <protection locked="0"/>
    </xf>
    <xf numFmtId="0" fontId="27" fillId="0" borderId="1" xfId="0" applyFont="1" applyBorder="1" applyAlignment="1" applyProtection="1">
      <alignment horizontal="center" vertical="center" wrapText="1"/>
      <protection locked="0"/>
    </xf>
    <xf numFmtId="0" fontId="27" fillId="0" borderId="44" xfId="0" applyFont="1" applyBorder="1" applyAlignment="1" applyProtection="1">
      <alignment horizontal="center" vertical="center" wrapText="1"/>
      <protection locked="0"/>
    </xf>
    <xf numFmtId="14" fontId="24" fillId="0" borderId="1" xfId="0" applyNumberFormat="1" applyFont="1" applyFill="1" applyBorder="1" applyAlignment="1" applyProtection="1">
      <alignment horizontal="center" vertical="center" wrapText="1"/>
      <protection locked="0"/>
    </xf>
    <xf numFmtId="0" fontId="24" fillId="0" borderId="1" xfId="0" applyFont="1" applyFill="1" applyBorder="1" applyAlignment="1" applyProtection="1">
      <alignment horizontal="center" vertical="center" wrapText="1"/>
      <protection locked="0"/>
    </xf>
    <xf numFmtId="0" fontId="27" fillId="3" borderId="1" xfId="0" applyFont="1" applyFill="1" applyBorder="1" applyAlignment="1" applyProtection="1">
      <alignment horizontal="justify" vertical="center" wrapText="1"/>
      <protection locked="0"/>
    </xf>
    <xf numFmtId="0" fontId="27" fillId="0" borderId="1" xfId="0" applyFont="1" applyFill="1" applyBorder="1" applyAlignment="1" applyProtection="1">
      <alignment horizontal="center" vertical="center" wrapText="1"/>
    </xf>
    <xf numFmtId="1" fontId="58" fillId="0" borderId="1" xfId="0" applyNumberFormat="1" applyFont="1" applyFill="1" applyBorder="1" applyAlignment="1" applyProtection="1">
      <alignment horizontal="center" vertical="center"/>
    </xf>
    <xf numFmtId="1" fontId="27" fillId="0" borderId="1" xfId="0" applyNumberFormat="1" applyFont="1" applyFill="1" applyBorder="1" applyAlignment="1" applyProtection="1">
      <alignment horizontal="center" vertical="center" wrapText="1"/>
    </xf>
    <xf numFmtId="0" fontId="24" fillId="0" borderId="1" xfId="0" applyFont="1" applyFill="1" applyBorder="1" applyAlignment="1" applyProtection="1">
      <alignment horizontal="justify" vertical="center" wrapText="1"/>
      <protection locked="0"/>
    </xf>
    <xf numFmtId="0" fontId="24" fillId="0" borderId="44" xfId="0" applyFont="1" applyFill="1" applyBorder="1" applyAlignment="1" applyProtection="1">
      <alignment horizontal="justify" vertical="center" wrapText="1"/>
      <protection locked="0"/>
    </xf>
    <xf numFmtId="1" fontId="24" fillId="0" borderId="1" xfId="0" applyNumberFormat="1" applyFont="1" applyBorder="1" applyAlignment="1" applyProtection="1">
      <alignment horizontal="center" vertical="center"/>
    </xf>
    <xf numFmtId="0" fontId="24" fillId="0" borderId="1" xfId="0" applyFont="1" applyBorder="1" applyAlignment="1" applyProtection="1">
      <alignment horizontal="center" vertical="center"/>
    </xf>
    <xf numFmtId="0" fontId="24" fillId="0" borderId="44" xfId="0" applyFont="1" applyBorder="1" applyAlignment="1" applyProtection="1">
      <alignment horizontal="center" vertical="center"/>
    </xf>
    <xf numFmtId="0" fontId="24" fillId="0" borderId="1" xfId="0" applyFont="1" applyBorder="1" applyAlignment="1" applyProtection="1">
      <alignment horizontal="center" vertical="center" wrapText="1"/>
    </xf>
    <xf numFmtId="0" fontId="24" fillId="0" borderId="44" xfId="0" applyFont="1" applyBorder="1" applyAlignment="1" applyProtection="1">
      <alignment horizontal="center" vertical="center" wrapText="1"/>
    </xf>
    <xf numFmtId="0" fontId="24" fillId="3" borderId="3" xfId="0" applyFont="1" applyFill="1" applyBorder="1" applyAlignment="1" applyProtection="1">
      <alignment horizontal="justify" vertical="center" wrapText="1"/>
      <protection locked="0"/>
    </xf>
    <xf numFmtId="0" fontId="24" fillId="3" borderId="3" xfId="0" applyFont="1" applyFill="1" applyBorder="1" applyAlignment="1" applyProtection="1">
      <alignment horizontal="justify" vertical="center"/>
      <protection locked="0"/>
    </xf>
    <xf numFmtId="14" fontId="24" fillId="3" borderId="1" xfId="0" applyNumberFormat="1" applyFont="1" applyFill="1" applyBorder="1" applyAlignment="1" applyProtection="1">
      <alignment horizontal="center" vertical="center"/>
      <protection locked="0"/>
    </xf>
    <xf numFmtId="0" fontId="24" fillId="3" borderId="1" xfId="0" applyFont="1" applyFill="1" applyBorder="1" applyAlignment="1" applyProtection="1">
      <alignment horizontal="center" vertical="center"/>
      <protection locked="0"/>
    </xf>
    <xf numFmtId="0" fontId="24" fillId="3" borderId="1" xfId="0" applyFont="1" applyFill="1" applyBorder="1" applyAlignment="1" applyProtection="1">
      <alignment horizontal="justify" vertical="center"/>
      <protection locked="0"/>
    </xf>
    <xf numFmtId="0" fontId="18" fillId="3" borderId="1" xfId="0" applyFont="1" applyFill="1" applyBorder="1" applyAlignment="1" applyProtection="1">
      <alignment horizontal="justify" vertical="center" wrapText="1"/>
      <protection locked="0"/>
    </xf>
    <xf numFmtId="0" fontId="18" fillId="3" borderId="44" xfId="0" applyFont="1" applyFill="1" applyBorder="1" applyAlignment="1" applyProtection="1">
      <alignment horizontal="justify" vertical="center" wrapText="1"/>
      <protection locked="0"/>
    </xf>
    <xf numFmtId="0" fontId="24" fillId="3" borderId="1" xfId="0" applyFont="1" applyFill="1" applyBorder="1" applyAlignment="1" applyProtection="1">
      <alignment horizontal="justify" vertical="center" wrapText="1"/>
      <protection locked="0"/>
    </xf>
    <xf numFmtId="0" fontId="24" fillId="3" borderId="44" xfId="0" applyFont="1" applyFill="1" applyBorder="1" applyAlignment="1" applyProtection="1">
      <alignment horizontal="justify" vertical="center" wrapText="1"/>
      <protection locked="0"/>
    </xf>
    <xf numFmtId="0" fontId="24" fillId="3" borderId="67" xfId="0" applyFont="1" applyFill="1" applyBorder="1" applyAlignment="1" applyProtection="1">
      <alignment horizontal="justify" vertical="center"/>
      <protection locked="0"/>
    </xf>
    <xf numFmtId="1" fontId="27" fillId="0" borderId="1" xfId="0" applyNumberFormat="1" applyFont="1" applyBorder="1" applyAlignment="1" applyProtection="1">
      <alignment horizontal="center" vertical="center" wrapText="1"/>
    </xf>
    <xf numFmtId="1" fontId="27" fillId="0" borderId="44" xfId="0" applyNumberFormat="1" applyFont="1" applyBorder="1" applyAlignment="1" applyProtection="1">
      <alignment horizontal="center" vertical="center" wrapText="1"/>
    </xf>
    <xf numFmtId="0" fontId="27" fillId="3" borderId="44" xfId="0" applyFont="1" applyFill="1" applyBorder="1" applyAlignment="1" applyProtection="1">
      <alignment horizontal="justify" vertical="center" wrapText="1"/>
      <protection locked="0"/>
    </xf>
    <xf numFmtId="0" fontId="58" fillId="2" borderId="1" xfId="0" applyFont="1" applyFill="1" applyBorder="1" applyAlignment="1" applyProtection="1">
      <alignment horizontal="center" vertical="center" wrapText="1"/>
    </xf>
    <xf numFmtId="0" fontId="58" fillId="2" borderId="44" xfId="0" applyFont="1" applyFill="1" applyBorder="1" applyAlignment="1" applyProtection="1">
      <alignment horizontal="center" vertical="center" wrapText="1"/>
    </xf>
    <xf numFmtId="0" fontId="27" fillId="0" borderId="1" xfId="0" applyFont="1" applyBorder="1" applyAlignment="1" applyProtection="1">
      <alignment horizontal="center" vertical="center" textRotation="90" wrapText="1"/>
      <protection locked="0"/>
    </xf>
    <xf numFmtId="0" fontId="27" fillId="0" borderId="44" xfId="0" applyFont="1" applyBorder="1" applyAlignment="1" applyProtection="1">
      <alignment horizontal="center" vertical="center" textRotation="90" wrapText="1"/>
      <protection locked="0"/>
    </xf>
    <xf numFmtId="0" fontId="27" fillId="0" borderId="1" xfId="0" applyFont="1" applyBorder="1" applyAlignment="1" applyProtection="1">
      <alignment horizontal="center" vertical="center" wrapText="1"/>
    </xf>
    <xf numFmtId="0" fontId="27" fillId="0" borderId="44" xfId="0" applyFont="1" applyBorder="1" applyAlignment="1" applyProtection="1">
      <alignment horizontal="center" vertical="center" wrapText="1"/>
    </xf>
    <xf numFmtId="1" fontId="58" fillId="0" borderId="1" xfId="0" applyNumberFormat="1" applyFont="1" applyBorder="1" applyAlignment="1" applyProtection="1">
      <alignment horizontal="center" vertical="center"/>
    </xf>
    <xf numFmtId="1" fontId="58" fillId="0" borderId="44" xfId="0" applyNumberFormat="1" applyFont="1" applyBorder="1" applyAlignment="1" applyProtection="1">
      <alignment horizontal="center" vertical="center"/>
    </xf>
    <xf numFmtId="14" fontId="6" fillId="3" borderId="3" xfId="0" applyNumberFormat="1" applyFont="1" applyFill="1" applyBorder="1" applyAlignment="1" applyProtection="1">
      <alignment horizontal="center" vertical="center"/>
    </xf>
    <xf numFmtId="0" fontId="0" fillId="0" borderId="9" xfId="0" applyBorder="1" applyAlignment="1" applyProtection="1">
      <alignment horizontal="center" vertical="center"/>
    </xf>
    <xf numFmtId="0" fontId="0" fillId="0" borderId="5" xfId="0" applyBorder="1" applyAlignment="1" applyProtection="1">
      <alignment horizontal="center" vertical="center"/>
    </xf>
    <xf numFmtId="0" fontId="0" fillId="0" borderId="2" xfId="0" applyBorder="1" applyAlignment="1" applyProtection="1">
      <alignment horizontal="center" vertical="center"/>
    </xf>
    <xf numFmtId="0" fontId="0" fillId="0" borderId="7" xfId="0" applyBorder="1" applyAlignment="1" applyProtection="1">
      <alignment horizontal="center" vertical="center"/>
    </xf>
    <xf numFmtId="0" fontId="0" fillId="0" borderId="11" xfId="0" applyBorder="1" applyAlignment="1" applyProtection="1">
      <alignment horizontal="center" vertical="center"/>
    </xf>
    <xf numFmtId="0" fontId="0" fillId="0" borderId="8" xfId="0" applyBorder="1" applyAlignment="1" applyProtection="1">
      <alignment horizontal="center" vertical="center"/>
    </xf>
    <xf numFmtId="0" fontId="0" fillId="0" borderId="3"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17" xfId="0" applyBorder="1" applyAlignment="1" applyProtection="1">
      <alignment horizontal="center"/>
      <protection locked="0"/>
    </xf>
    <xf numFmtId="0" fontId="10" fillId="3" borderId="1" xfId="0" applyFont="1" applyFill="1" applyBorder="1" applyAlignment="1" applyProtection="1">
      <alignment horizontal="center" vertical="top"/>
    </xf>
    <xf numFmtId="0" fontId="20" fillId="0" borderId="25" xfId="0" applyFont="1" applyBorder="1" applyAlignment="1" applyProtection="1">
      <alignment horizontal="center" vertical="top" wrapText="1"/>
      <protection locked="0"/>
    </xf>
    <xf numFmtId="0" fontId="20" fillId="0" borderId="24" xfId="0" applyFont="1" applyBorder="1" applyAlignment="1" applyProtection="1">
      <alignment horizontal="center" vertical="top" wrapText="1"/>
      <protection locked="0"/>
    </xf>
    <xf numFmtId="0" fontId="38" fillId="0" borderId="13" xfId="0" applyFont="1" applyBorder="1" applyAlignment="1" applyProtection="1">
      <alignment horizontal="center" vertical="center" wrapText="1"/>
      <protection locked="0"/>
    </xf>
    <xf numFmtId="0" fontId="38" fillId="0" borderId="12"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40" fillId="0" borderId="1" xfId="0" applyFont="1" applyBorder="1" applyAlignment="1" applyProtection="1">
      <alignment horizontal="left" vertical="center" wrapText="1"/>
      <protection locked="0"/>
    </xf>
    <xf numFmtId="0" fontId="40" fillId="0" borderId="1" xfId="0" applyFont="1" applyBorder="1" applyAlignment="1" applyProtection="1">
      <alignment horizontal="left" vertical="center"/>
      <protection locked="0"/>
    </xf>
    <xf numFmtId="0" fontId="40" fillId="0" borderId="13" xfId="0" applyFont="1" applyBorder="1" applyAlignment="1" applyProtection="1">
      <alignment horizontal="left" vertical="center"/>
      <protection locked="0"/>
    </xf>
    <xf numFmtId="0" fontId="40" fillId="0" borderId="21" xfId="0" applyFont="1" applyBorder="1" applyAlignment="1" applyProtection="1">
      <alignment horizontal="left" vertical="center" wrapText="1"/>
      <protection locked="0"/>
    </xf>
    <xf numFmtId="0" fontId="40" fillId="0" borderId="21" xfId="0" applyFont="1" applyBorder="1" applyAlignment="1" applyProtection="1">
      <alignment horizontal="left" vertical="center"/>
      <protection locked="0"/>
    </xf>
    <xf numFmtId="0" fontId="40" fillId="0" borderId="30" xfId="0" applyFont="1" applyBorder="1" applyAlignment="1" applyProtection="1">
      <alignment horizontal="left" vertical="center"/>
      <protection locked="0"/>
    </xf>
    <xf numFmtId="0" fontId="64" fillId="0" borderId="22" xfId="0" applyFont="1" applyFill="1" applyBorder="1" applyAlignment="1" applyProtection="1">
      <alignment horizontal="center" vertical="center" wrapText="1"/>
      <protection locked="0"/>
    </xf>
    <xf numFmtId="0" fontId="64" fillId="0" borderId="25" xfId="0" applyFont="1" applyFill="1" applyBorder="1" applyAlignment="1" applyProtection="1">
      <alignment horizontal="center" vertical="center" wrapText="1"/>
      <protection locked="0"/>
    </xf>
    <xf numFmtId="0" fontId="65" fillId="0" borderId="13" xfId="0" applyFont="1" applyBorder="1" applyAlignment="1" applyProtection="1">
      <alignment horizontal="center" vertical="center" textRotation="90" wrapText="1"/>
      <protection locked="0"/>
    </xf>
    <xf numFmtId="0" fontId="65" fillId="0" borderId="12" xfId="0" applyFont="1" applyBorder="1" applyAlignment="1" applyProtection="1">
      <alignment horizontal="center" vertical="center" textRotation="90" wrapText="1"/>
      <protection locked="0"/>
    </xf>
    <xf numFmtId="0" fontId="64" fillId="0" borderId="1" xfId="0" applyFont="1" applyBorder="1" applyAlignment="1" applyProtection="1">
      <alignment horizontal="center" vertical="center"/>
      <protection locked="0"/>
    </xf>
    <xf numFmtId="0" fontId="64" fillId="0" borderId="13" xfId="0" applyFont="1" applyBorder="1" applyAlignment="1" applyProtection="1">
      <alignment horizontal="center" vertical="center"/>
      <protection locked="0"/>
    </xf>
    <xf numFmtId="0" fontId="64" fillId="0" borderId="1" xfId="0" applyFont="1" applyBorder="1" applyAlignment="1" applyProtection="1">
      <alignment horizontal="center" vertical="center" wrapText="1"/>
      <protection locked="0"/>
    </xf>
    <xf numFmtId="0" fontId="64" fillId="0" borderId="13" xfId="0" applyFont="1" applyBorder="1" applyAlignment="1" applyProtection="1">
      <alignment horizontal="center" vertical="center" wrapText="1"/>
      <protection locked="0"/>
    </xf>
    <xf numFmtId="0" fontId="41" fillId="0" borderId="4" xfId="0" applyFont="1" applyBorder="1" applyAlignment="1" applyProtection="1">
      <alignment horizontal="left" vertical="top" wrapText="1"/>
      <protection locked="0"/>
    </xf>
    <xf numFmtId="0" fontId="41" fillId="0" borderId="2" xfId="0" applyFont="1" applyBorder="1" applyAlignment="1" applyProtection="1">
      <alignment horizontal="left" vertical="top"/>
      <protection locked="0"/>
    </xf>
    <xf numFmtId="0" fontId="46" fillId="0" borderId="4" xfId="0" applyFont="1" applyBorder="1" applyAlignment="1" applyProtection="1">
      <alignment horizontal="center" vertical="center"/>
      <protection locked="0"/>
    </xf>
    <xf numFmtId="0" fontId="46" fillId="0" borderId="2" xfId="0" applyFont="1" applyBorder="1" applyAlignment="1" applyProtection="1">
      <alignment horizontal="center" vertical="center"/>
      <protection locked="0"/>
    </xf>
    <xf numFmtId="0" fontId="46" fillId="0" borderId="7" xfId="0" applyFont="1" applyBorder="1" applyAlignment="1" applyProtection="1">
      <alignment horizontal="center" vertical="center"/>
      <protection locked="0"/>
    </xf>
    <xf numFmtId="0" fontId="38" fillId="0" borderId="25" xfId="0" applyFont="1" applyBorder="1" applyAlignment="1" applyProtection="1">
      <alignment horizontal="center" vertical="top" wrapText="1"/>
      <protection locked="0"/>
    </xf>
    <xf numFmtId="0" fontId="38" fillId="0" borderId="24" xfId="0" applyFont="1" applyBorder="1" applyAlignment="1" applyProtection="1">
      <alignment horizontal="center" vertical="top" wrapText="1"/>
      <protection locked="0"/>
    </xf>
    <xf numFmtId="0" fontId="40" fillId="0" borderId="1" xfId="0" applyFont="1" applyBorder="1" applyAlignment="1" applyProtection="1">
      <alignment horizontal="center" vertical="center" wrapText="1"/>
      <protection locked="0"/>
    </xf>
    <xf numFmtId="0" fontId="40" fillId="0" borderId="21" xfId="0" applyFont="1" applyBorder="1" applyAlignment="1" applyProtection="1">
      <alignment horizontal="center" vertical="center" wrapText="1"/>
      <protection locked="0"/>
    </xf>
    <xf numFmtId="0" fontId="40" fillId="0" borderId="21" xfId="0" applyFont="1" applyBorder="1" applyAlignment="1" applyProtection="1">
      <alignment horizontal="center" vertical="center"/>
      <protection locked="0"/>
    </xf>
    <xf numFmtId="0" fontId="40" fillId="0" borderId="30" xfId="0" applyFont="1" applyBorder="1" applyAlignment="1" applyProtection="1">
      <alignment horizontal="center" vertical="center"/>
      <protection locked="0"/>
    </xf>
    <xf numFmtId="0" fontId="46" fillId="0" borderId="1" xfId="0" applyFont="1" applyBorder="1" applyAlignment="1" applyProtection="1">
      <alignment horizontal="center" vertical="center"/>
      <protection locked="0"/>
    </xf>
    <xf numFmtId="0" fontId="46" fillId="0" borderId="13" xfId="0" applyFont="1" applyBorder="1" applyAlignment="1" applyProtection="1">
      <alignment horizontal="center" vertical="center"/>
      <protection locked="0"/>
    </xf>
    <xf numFmtId="0" fontId="24" fillId="0" borderId="4" xfId="0" applyFont="1" applyBorder="1" applyAlignment="1" applyProtection="1">
      <alignment horizontal="center" vertical="center"/>
      <protection locked="0"/>
    </xf>
    <xf numFmtId="0" fontId="24" fillId="0" borderId="2" xfId="0" applyFont="1" applyBorder="1" applyAlignment="1" applyProtection="1">
      <alignment horizontal="center" vertical="center"/>
      <protection locked="0"/>
    </xf>
    <xf numFmtId="14" fontId="46" fillId="0" borderId="25" xfId="0" applyNumberFormat="1" applyFont="1" applyBorder="1" applyAlignment="1" applyProtection="1">
      <alignment horizontal="center" vertical="center"/>
      <protection locked="0"/>
    </xf>
    <xf numFmtId="0" fontId="46" fillId="0" borderId="24" xfId="0" applyFont="1" applyBorder="1" applyAlignment="1" applyProtection="1">
      <alignment horizontal="center" vertical="center"/>
      <protection locked="0"/>
    </xf>
    <xf numFmtId="0" fontId="46" fillId="0" borderId="23" xfId="0" applyFont="1" applyBorder="1" applyAlignment="1" applyProtection="1">
      <alignment horizontal="center" vertical="center"/>
      <protection locked="0"/>
    </xf>
    <xf numFmtId="0" fontId="66" fillId="0" borderId="13" xfId="0" applyFont="1" applyBorder="1" applyAlignment="1" applyProtection="1">
      <alignment horizontal="justify" vertical="center" wrapText="1"/>
      <protection locked="0"/>
    </xf>
    <xf numFmtId="0" fontId="66" fillId="0" borderId="12" xfId="0" applyFont="1" applyBorder="1" applyAlignment="1" applyProtection="1">
      <alignment horizontal="justify" vertical="center" wrapText="1"/>
      <protection locked="0"/>
    </xf>
    <xf numFmtId="0" fontId="66" fillId="0" borderId="10" xfId="0" applyFont="1" applyBorder="1" applyAlignment="1" applyProtection="1">
      <alignment horizontal="justify" vertical="center" wrapText="1"/>
      <protection locked="0"/>
    </xf>
    <xf numFmtId="0" fontId="40" fillId="0" borderId="10" xfId="0" applyFont="1" applyBorder="1" applyAlignment="1" applyProtection="1">
      <alignment horizontal="center" vertical="center" wrapText="1"/>
      <protection locked="0"/>
    </xf>
    <xf numFmtId="0" fontId="65" fillId="0" borderId="4" xfId="0" applyFont="1" applyBorder="1" applyAlignment="1" applyProtection="1">
      <alignment horizontal="center" vertical="center" wrapText="1"/>
    </xf>
    <xf numFmtId="0" fontId="65" fillId="0" borderId="2" xfId="0" applyFont="1" applyBorder="1" applyAlignment="1" applyProtection="1">
      <alignment horizontal="center" vertical="center" wrapText="1"/>
    </xf>
    <xf numFmtId="0" fontId="65" fillId="0" borderId="7" xfId="0" applyFont="1" applyBorder="1" applyAlignment="1" applyProtection="1">
      <alignment horizontal="center" vertical="center" wrapText="1"/>
    </xf>
    <xf numFmtId="1" fontId="66" fillId="0" borderId="5" xfId="0" applyNumberFormat="1" applyFont="1" applyBorder="1" applyAlignment="1" applyProtection="1">
      <alignment horizontal="center" vertical="center"/>
    </xf>
    <xf numFmtId="1" fontId="66" fillId="0" borderId="6" xfId="0" applyNumberFormat="1" applyFont="1" applyBorder="1" applyAlignment="1" applyProtection="1">
      <alignment horizontal="center" vertical="center"/>
    </xf>
    <xf numFmtId="1" fontId="66" fillId="0" borderId="8" xfId="0" applyNumberFormat="1" applyFont="1" applyBorder="1" applyAlignment="1" applyProtection="1">
      <alignment horizontal="center" vertical="center"/>
    </xf>
    <xf numFmtId="1" fontId="65" fillId="0" borderId="4" xfId="0" applyNumberFormat="1" applyFont="1" applyBorder="1" applyAlignment="1" applyProtection="1">
      <alignment horizontal="center" vertical="center" wrapText="1"/>
    </xf>
    <xf numFmtId="1" fontId="65" fillId="0" borderId="2" xfId="0" applyNumberFormat="1" applyFont="1" applyBorder="1" applyAlignment="1" applyProtection="1">
      <alignment horizontal="center" vertical="center" wrapText="1"/>
    </xf>
    <xf numFmtId="1" fontId="65" fillId="0" borderId="7" xfId="0" applyNumberFormat="1" applyFont="1" applyBorder="1" applyAlignment="1" applyProtection="1">
      <alignment horizontal="center" vertical="center" wrapText="1"/>
    </xf>
    <xf numFmtId="0" fontId="24" fillId="0" borderId="32" xfId="0" applyFont="1" applyBorder="1" applyAlignment="1" applyProtection="1">
      <alignment horizontal="center" vertical="top" wrapText="1"/>
      <protection locked="0"/>
    </xf>
    <xf numFmtId="0" fontId="24" fillId="0" borderId="27" xfId="0" applyFont="1" applyBorder="1" applyAlignment="1" applyProtection="1">
      <alignment horizontal="center" vertical="top" wrapText="1"/>
      <protection locked="0"/>
    </xf>
    <xf numFmtId="0" fontId="67" fillId="0" borderId="13" xfId="0" applyFont="1" applyBorder="1" applyAlignment="1" applyProtection="1">
      <alignment horizontal="left" vertical="top" wrapText="1"/>
      <protection locked="0"/>
    </xf>
    <xf numFmtId="0" fontId="67" fillId="0" borderId="12" xfId="0" applyFont="1" applyBorder="1" applyAlignment="1" applyProtection="1">
      <alignment horizontal="left" vertical="top"/>
      <protection locked="0"/>
    </xf>
    <xf numFmtId="0" fontId="67" fillId="0" borderId="10" xfId="0" applyFont="1" applyBorder="1" applyAlignment="1" applyProtection="1">
      <alignment horizontal="left" vertical="top"/>
      <protection locked="0"/>
    </xf>
    <xf numFmtId="0" fontId="71" fillId="0" borderId="1" xfId="0" applyFont="1" applyFill="1" applyBorder="1" applyAlignment="1" applyProtection="1">
      <alignment horizontal="center" vertical="center"/>
    </xf>
    <xf numFmtId="0" fontId="71" fillId="0" borderId="13" xfId="0" applyFont="1" applyFill="1" applyBorder="1" applyAlignment="1" applyProtection="1">
      <alignment horizontal="center" vertical="center"/>
    </xf>
    <xf numFmtId="0" fontId="46" fillId="0" borderId="13" xfId="0" applyFont="1" applyBorder="1" applyAlignment="1" applyProtection="1">
      <alignment horizontal="center" vertical="center" wrapText="1"/>
      <protection locked="0"/>
    </xf>
    <xf numFmtId="0" fontId="46" fillId="0" borderId="12" xfId="0" applyFont="1" applyBorder="1" applyAlignment="1" applyProtection="1">
      <alignment horizontal="center" vertical="center" wrapText="1"/>
      <protection locked="0"/>
    </xf>
    <xf numFmtId="0" fontId="46" fillId="0" borderId="10" xfId="0" applyFont="1" applyBorder="1" applyAlignment="1" applyProtection="1">
      <alignment horizontal="center" vertical="center" wrapText="1"/>
      <protection locked="0"/>
    </xf>
    <xf numFmtId="0" fontId="66" fillId="0" borderId="4" xfId="0" applyFont="1" applyBorder="1" applyAlignment="1" applyProtection="1">
      <alignment horizontal="center" vertical="center" wrapText="1"/>
      <protection locked="0"/>
    </xf>
    <xf numFmtId="0" fontId="66" fillId="0" borderId="2" xfId="0" applyFont="1" applyBorder="1" applyAlignment="1" applyProtection="1">
      <alignment horizontal="center" vertical="center" wrapText="1"/>
      <protection locked="0"/>
    </xf>
    <xf numFmtId="0" fontId="68" fillId="0" borderId="4" xfId="0" applyFont="1" applyBorder="1" applyAlignment="1" applyProtection="1">
      <alignment horizontal="center" vertical="center" wrapText="1"/>
      <protection locked="0"/>
    </xf>
    <xf numFmtId="0" fontId="68" fillId="0" borderId="2" xfId="0" applyFont="1" applyBorder="1" applyAlignment="1" applyProtection="1">
      <alignment horizontal="center" vertical="center" wrapText="1"/>
      <protection locked="0"/>
    </xf>
    <xf numFmtId="1" fontId="65" fillId="0" borderId="5" xfId="0" applyNumberFormat="1" applyFont="1" applyBorder="1" applyAlignment="1" applyProtection="1">
      <alignment horizontal="center" vertical="center"/>
    </xf>
    <xf numFmtId="1" fontId="65" fillId="0" borderId="6" xfId="0" applyNumberFormat="1" applyFont="1" applyBorder="1" applyAlignment="1" applyProtection="1">
      <alignment horizontal="center" vertical="center"/>
    </xf>
    <xf numFmtId="1" fontId="65" fillId="0" borderId="8" xfId="0" applyNumberFormat="1" applyFont="1" applyBorder="1" applyAlignment="1" applyProtection="1">
      <alignment horizontal="center" vertical="center"/>
    </xf>
    <xf numFmtId="0" fontId="68" fillId="0" borderId="4" xfId="0" applyFont="1" applyBorder="1" applyAlignment="1" applyProtection="1">
      <alignment horizontal="center" vertical="top" wrapText="1"/>
      <protection locked="0"/>
    </xf>
    <xf numFmtId="0" fontId="68" fillId="0" borderId="2" xfId="0" applyFont="1" applyBorder="1" applyAlignment="1" applyProtection="1">
      <alignment horizontal="center" vertical="top" wrapText="1"/>
      <protection locked="0"/>
    </xf>
    <xf numFmtId="0" fontId="68" fillId="0" borderId="30" xfId="0" applyFont="1" applyBorder="1" applyAlignment="1" applyProtection="1">
      <alignment horizontal="center" vertical="top" wrapText="1"/>
      <protection locked="0"/>
    </xf>
    <xf numFmtId="0" fontId="68" fillId="0" borderId="29" xfId="0" applyFont="1" applyBorder="1" applyAlignment="1" applyProtection="1">
      <alignment horizontal="center" vertical="top" wrapText="1"/>
      <protection locked="0"/>
    </xf>
    <xf numFmtId="14" fontId="46" fillId="0" borderId="32" xfId="0" applyNumberFormat="1" applyFont="1" applyBorder="1" applyAlignment="1" applyProtection="1">
      <alignment horizontal="center" vertical="center"/>
      <protection locked="0"/>
    </xf>
    <xf numFmtId="0" fontId="46" fillId="0" borderId="27" xfId="0" applyFont="1" applyBorder="1" applyAlignment="1" applyProtection="1">
      <alignment horizontal="center" vertical="center"/>
      <protection locked="0"/>
    </xf>
    <xf numFmtId="0" fontId="70" fillId="0" borderId="25" xfId="0" applyFont="1" applyBorder="1" applyAlignment="1" applyProtection="1">
      <alignment horizontal="center" vertical="top" wrapText="1"/>
      <protection locked="0"/>
    </xf>
    <xf numFmtId="0" fontId="70" fillId="0" borderId="24" xfId="0" applyFont="1" applyBorder="1" applyAlignment="1" applyProtection="1">
      <alignment horizontal="center" vertical="top" wrapText="1"/>
      <protection locked="0"/>
    </xf>
    <xf numFmtId="0" fontId="66" fillId="0" borderId="1" xfId="0" applyFont="1" applyBorder="1" applyAlignment="1" applyProtection="1">
      <alignment horizontal="left" vertical="center" wrapText="1"/>
      <protection locked="0"/>
    </xf>
    <xf numFmtId="0" fontId="66" fillId="0" borderId="1" xfId="0" applyFont="1" applyBorder="1" applyAlignment="1" applyProtection="1">
      <alignment horizontal="left" vertical="center"/>
      <protection locked="0"/>
    </xf>
    <xf numFmtId="0" fontId="66" fillId="0" borderId="13" xfId="0" applyFont="1" applyBorder="1" applyAlignment="1" applyProtection="1">
      <alignment horizontal="left" vertical="center"/>
      <protection locked="0"/>
    </xf>
    <xf numFmtId="0" fontId="66" fillId="0" borderId="1" xfId="0" applyFont="1" applyBorder="1" applyAlignment="1" applyProtection="1">
      <alignment horizontal="center" vertical="center" wrapText="1"/>
      <protection locked="0"/>
    </xf>
    <xf numFmtId="0" fontId="66" fillId="0" borderId="13" xfId="0" applyFont="1" applyBorder="1" applyAlignment="1" applyProtection="1">
      <alignment horizontal="center" vertical="center" wrapText="1"/>
      <protection locked="0"/>
    </xf>
    <xf numFmtId="0" fontId="66" fillId="0" borderId="1" xfId="0" applyFont="1" applyBorder="1" applyAlignment="1" applyProtection="1">
      <alignment horizontal="center" vertical="center"/>
      <protection locked="0"/>
    </xf>
    <xf numFmtId="0" fontId="66" fillId="0" borderId="13" xfId="0" applyFont="1" applyBorder="1" applyAlignment="1" applyProtection="1">
      <alignment horizontal="center" vertical="center"/>
      <protection locked="0"/>
    </xf>
    <xf numFmtId="0" fontId="65" fillId="0" borderId="22" xfId="0" applyFont="1" applyFill="1" applyBorder="1" applyAlignment="1" applyProtection="1">
      <alignment horizontal="center" vertical="center" wrapText="1"/>
      <protection locked="0"/>
    </xf>
    <xf numFmtId="0" fontId="65" fillId="0" borderId="25" xfId="0" applyFont="1" applyFill="1" applyBorder="1" applyAlignment="1" applyProtection="1">
      <alignment horizontal="center" vertical="center" wrapText="1"/>
      <protection locked="0"/>
    </xf>
    <xf numFmtId="0" fontId="73" fillId="0" borderId="25" xfId="0" applyFont="1" applyBorder="1" applyAlignment="1" applyProtection="1">
      <alignment horizontal="center" vertical="top" wrapText="1"/>
      <protection locked="0"/>
    </xf>
    <xf numFmtId="0" fontId="73" fillId="0" borderId="24" xfId="0" applyFont="1" applyBorder="1" applyAlignment="1" applyProtection="1">
      <alignment horizontal="center" vertical="top" wrapText="1"/>
      <protection locked="0"/>
    </xf>
    <xf numFmtId="0" fontId="73" fillId="0" borderId="13" xfId="0" applyFont="1" applyBorder="1" applyAlignment="1" applyProtection="1">
      <alignment horizontal="center" vertical="center" wrapText="1"/>
      <protection locked="0"/>
    </xf>
    <xf numFmtId="0" fontId="73" fillId="0" borderId="12" xfId="0" applyFont="1" applyBorder="1" applyAlignment="1" applyProtection="1">
      <alignment horizontal="center" vertical="center" wrapText="1"/>
      <protection locked="0"/>
    </xf>
    <xf numFmtId="0" fontId="73" fillId="0" borderId="10" xfId="0" applyFont="1" applyBorder="1" applyAlignment="1" applyProtection="1">
      <alignment horizontal="center" vertical="center" wrapText="1"/>
      <protection locked="0"/>
    </xf>
    <xf numFmtId="0" fontId="75" fillId="0" borderId="1" xfId="0" applyFont="1" applyBorder="1" applyAlignment="1" applyProtection="1">
      <alignment horizontal="left" vertical="center" wrapText="1"/>
      <protection locked="0"/>
    </xf>
    <xf numFmtId="0" fontId="75" fillId="0" borderId="1" xfId="0" applyFont="1" applyBorder="1" applyAlignment="1" applyProtection="1">
      <alignment horizontal="left" vertical="center"/>
      <protection locked="0"/>
    </xf>
    <xf numFmtId="0" fontId="75" fillId="0" borderId="1" xfId="0" applyFont="1" applyBorder="1" applyAlignment="1" applyProtection="1">
      <alignment horizontal="center" vertical="center" wrapText="1"/>
      <protection locked="0"/>
    </xf>
    <xf numFmtId="0" fontId="75" fillId="0" borderId="21" xfId="0" applyFont="1" applyBorder="1" applyAlignment="1" applyProtection="1">
      <alignment horizontal="center" vertical="center" wrapText="1"/>
      <protection locked="0"/>
    </xf>
    <xf numFmtId="0" fontId="75" fillId="0" borderId="21" xfId="0" applyFont="1" applyBorder="1" applyAlignment="1" applyProtection="1">
      <alignment horizontal="center" vertical="center"/>
      <protection locked="0"/>
    </xf>
    <xf numFmtId="0" fontId="72" fillId="0" borderId="22" xfId="0" applyFont="1" applyFill="1" applyBorder="1" applyAlignment="1" applyProtection="1">
      <alignment horizontal="center" vertical="center" wrapText="1"/>
      <protection locked="0"/>
    </xf>
    <xf numFmtId="0" fontId="72" fillId="0" borderId="58" xfId="0" applyFont="1" applyFill="1" applyBorder="1" applyAlignment="1" applyProtection="1">
      <alignment horizontal="center" vertical="center" wrapText="1"/>
      <protection locked="0"/>
    </xf>
    <xf numFmtId="0" fontId="75" fillId="0" borderId="1" xfId="0" applyFont="1" applyBorder="1" applyAlignment="1" applyProtection="1">
      <alignment horizontal="center" vertical="center"/>
      <protection locked="0"/>
    </xf>
    <xf numFmtId="0" fontId="75" fillId="0" borderId="44" xfId="0" applyFont="1" applyBorder="1" applyAlignment="1" applyProtection="1">
      <alignment horizontal="center" vertical="center"/>
      <protection locked="0"/>
    </xf>
    <xf numFmtId="0" fontId="46" fillId="0" borderId="12" xfId="0" applyFont="1" applyBorder="1" applyAlignment="1" applyProtection="1">
      <alignment horizontal="center" vertical="center"/>
      <protection locked="0"/>
    </xf>
    <xf numFmtId="0" fontId="46" fillId="0" borderId="10" xfId="0" applyFont="1" applyBorder="1" applyAlignment="1" applyProtection="1">
      <alignment horizontal="center" vertical="center"/>
      <protection locked="0"/>
    </xf>
    <xf numFmtId="0" fontId="46" fillId="0" borderId="4" xfId="0" applyFont="1" applyBorder="1" applyAlignment="1" applyProtection="1">
      <alignment horizontal="center" vertical="center" wrapText="1"/>
      <protection locked="0"/>
    </xf>
    <xf numFmtId="0" fontId="64" fillId="0" borderId="4" xfId="0" applyFont="1" applyBorder="1" applyAlignment="1" applyProtection="1">
      <alignment horizontal="center" vertical="center" wrapText="1"/>
    </xf>
    <xf numFmtId="0" fontId="64" fillId="0" borderId="2" xfId="0" applyFont="1" applyBorder="1" applyAlignment="1" applyProtection="1">
      <alignment horizontal="center" vertical="center" wrapText="1"/>
    </xf>
    <xf numFmtId="0" fontId="64" fillId="0" borderId="7" xfId="0" applyFont="1" applyBorder="1" applyAlignment="1" applyProtection="1">
      <alignment horizontal="center" vertical="center" wrapText="1"/>
    </xf>
    <xf numFmtId="1" fontId="64" fillId="0" borderId="5" xfId="0" applyNumberFormat="1" applyFont="1" applyBorder="1" applyAlignment="1" applyProtection="1">
      <alignment horizontal="center" vertical="center"/>
    </xf>
    <xf numFmtId="1" fontId="64" fillId="0" borderId="6" xfId="0" applyNumberFormat="1" applyFont="1" applyBorder="1" applyAlignment="1" applyProtection="1">
      <alignment horizontal="center" vertical="center"/>
    </xf>
    <xf numFmtId="1" fontId="64" fillId="0" borderId="8" xfId="0" applyNumberFormat="1" applyFont="1" applyBorder="1" applyAlignment="1" applyProtection="1">
      <alignment horizontal="center" vertical="center"/>
    </xf>
    <xf numFmtId="1" fontId="64" fillId="0" borderId="4" xfId="0" applyNumberFormat="1" applyFont="1" applyBorder="1" applyAlignment="1" applyProtection="1">
      <alignment horizontal="center" vertical="center" wrapText="1"/>
    </xf>
    <xf numFmtId="1" fontId="64" fillId="0" borderId="2" xfId="0" applyNumberFormat="1" applyFont="1" applyBorder="1" applyAlignment="1" applyProtection="1">
      <alignment horizontal="center" vertical="center" wrapText="1"/>
    </xf>
    <xf numFmtId="1" fontId="64" fillId="0" borderId="7" xfId="0" applyNumberFormat="1" applyFont="1" applyBorder="1" applyAlignment="1" applyProtection="1">
      <alignment horizontal="center" vertical="center" wrapText="1"/>
    </xf>
    <xf numFmtId="0" fontId="66" fillId="0" borderId="25" xfId="0" applyFont="1" applyBorder="1" applyAlignment="1" applyProtection="1">
      <alignment horizontal="center" vertical="center" wrapText="1"/>
      <protection locked="0"/>
    </xf>
    <xf numFmtId="0" fontId="66" fillId="0" borderId="24" xfId="0" applyFont="1" applyBorder="1" applyAlignment="1" applyProtection="1">
      <alignment horizontal="center" vertical="center" wrapText="1"/>
      <protection locked="0"/>
    </xf>
    <xf numFmtId="0" fontId="66" fillId="0" borderId="23" xfId="0" applyFont="1" applyBorder="1" applyAlignment="1" applyProtection="1">
      <alignment horizontal="center" vertical="center" wrapText="1"/>
      <protection locked="0"/>
    </xf>
    <xf numFmtId="0" fontId="46" fillId="0" borderId="13" xfId="0" applyFont="1" applyBorder="1" applyAlignment="1" applyProtection="1">
      <alignment horizontal="center" vertical="center" textRotation="90" wrapText="1"/>
      <protection locked="0"/>
    </xf>
    <xf numFmtId="0" fontId="46" fillId="0" borderId="12" xfId="0" applyFont="1" applyBorder="1" applyAlignment="1" applyProtection="1">
      <alignment horizontal="center" vertical="center" textRotation="90" wrapText="1"/>
      <protection locked="0"/>
    </xf>
    <xf numFmtId="0" fontId="71" fillId="0" borderId="1" xfId="0" applyFont="1" applyBorder="1" applyAlignment="1" applyProtection="1">
      <alignment horizontal="center" vertical="center"/>
    </xf>
    <xf numFmtId="0" fontId="72" fillId="0" borderId="4" xfId="0" applyFont="1" applyBorder="1" applyAlignment="1" applyProtection="1">
      <alignment horizontal="left" vertical="center" wrapText="1"/>
      <protection locked="0"/>
    </xf>
    <xf numFmtId="0" fontId="72" fillId="0" borderId="2" xfId="0" applyFont="1" applyBorder="1" applyAlignment="1" applyProtection="1">
      <alignment horizontal="left" vertical="center"/>
      <protection locked="0"/>
    </xf>
    <xf numFmtId="0" fontId="40" fillId="0" borderId="13" xfId="0" applyFont="1" applyBorder="1" applyAlignment="1" applyProtection="1">
      <alignment horizontal="justify" wrapText="1"/>
      <protection locked="0"/>
    </xf>
    <xf numFmtId="0" fontId="40" fillId="0" borderId="12" xfId="0" applyFont="1" applyBorder="1" applyAlignment="1" applyProtection="1">
      <alignment horizontal="justify" wrapText="1"/>
      <protection locked="0"/>
    </xf>
    <xf numFmtId="0" fontId="40" fillId="0" borderId="10" xfId="0" applyFont="1" applyBorder="1" applyAlignment="1" applyProtection="1">
      <alignment horizontal="justify" wrapText="1"/>
      <protection locked="0"/>
    </xf>
    <xf numFmtId="0" fontId="75" fillId="0" borderId="13" xfId="0" applyFont="1" applyBorder="1" applyAlignment="1" applyProtection="1">
      <alignment horizontal="center" vertical="center" wrapText="1"/>
      <protection locked="0"/>
    </xf>
    <xf numFmtId="0" fontId="75" fillId="0" borderId="12" xfId="0" applyFont="1" applyBorder="1" applyAlignment="1" applyProtection="1">
      <alignment horizontal="center" vertical="center" wrapText="1"/>
      <protection locked="0"/>
    </xf>
    <xf numFmtId="0" fontId="75" fillId="0" borderId="43" xfId="0" applyFont="1" applyBorder="1" applyAlignment="1" applyProtection="1">
      <alignment horizontal="center" vertical="center" wrapText="1"/>
      <protection locked="0"/>
    </xf>
    <xf numFmtId="0" fontId="75" fillId="0" borderId="4" xfId="0" applyFont="1" applyBorder="1" applyAlignment="1" applyProtection="1">
      <alignment horizontal="center" vertical="center" wrapText="1"/>
      <protection locked="0"/>
    </xf>
    <xf numFmtId="0" fontId="75" fillId="0" borderId="2" xfId="0" applyFont="1" applyBorder="1" applyAlignment="1" applyProtection="1">
      <alignment horizontal="center" vertical="center" wrapText="1"/>
      <protection locked="0"/>
    </xf>
    <xf numFmtId="0" fontId="75" fillId="0" borderId="47" xfId="0" applyFont="1" applyBorder="1" applyAlignment="1" applyProtection="1">
      <alignment horizontal="center" vertical="center" wrapText="1"/>
      <protection locked="0"/>
    </xf>
    <xf numFmtId="0" fontId="66" fillId="0" borderId="12" xfId="0" applyFont="1" applyBorder="1" applyAlignment="1" applyProtection="1">
      <alignment horizontal="center" vertical="center"/>
      <protection locked="0"/>
    </xf>
    <xf numFmtId="0" fontId="66" fillId="0" borderId="10" xfId="0" applyFont="1" applyBorder="1" applyAlignment="1" applyProtection="1">
      <alignment horizontal="center" vertical="center"/>
      <protection locked="0"/>
    </xf>
    <xf numFmtId="0" fontId="68" fillId="0" borderId="25" xfId="0" applyFont="1" applyBorder="1" applyAlignment="1" applyProtection="1">
      <alignment horizontal="center" vertical="center" wrapText="1"/>
      <protection locked="0"/>
    </xf>
    <xf numFmtId="0" fontId="68" fillId="0" borderId="24" xfId="0" applyFont="1" applyBorder="1" applyAlignment="1" applyProtection="1">
      <alignment horizontal="center" vertical="center" wrapText="1"/>
      <protection locked="0"/>
    </xf>
    <xf numFmtId="0" fontId="68" fillId="0" borderId="23" xfId="0" applyFont="1" applyBorder="1" applyAlignment="1" applyProtection="1">
      <alignment horizontal="center" vertical="center" wrapText="1"/>
      <protection locked="0"/>
    </xf>
    <xf numFmtId="0" fontId="70" fillId="0" borderId="13" xfId="0" applyFont="1" applyBorder="1" applyAlignment="1" applyProtection="1">
      <alignment horizontal="center" vertical="center" wrapText="1"/>
      <protection locked="0"/>
    </xf>
    <xf numFmtId="0" fontId="70" fillId="0" borderId="12" xfId="0" applyFont="1" applyBorder="1" applyAlignment="1" applyProtection="1">
      <alignment horizontal="center" vertical="center" wrapText="1"/>
      <protection locked="0"/>
    </xf>
    <xf numFmtId="0" fontId="70" fillId="0" borderId="10" xfId="0" applyFont="1" applyBorder="1" applyAlignment="1" applyProtection="1">
      <alignment horizontal="center" vertical="center" wrapText="1"/>
      <protection locked="0"/>
    </xf>
    <xf numFmtId="0" fontId="66" fillId="0" borderId="21" xfId="0" applyFont="1" applyBorder="1" applyAlignment="1" applyProtection="1">
      <alignment horizontal="center" vertical="center" wrapText="1"/>
      <protection locked="0"/>
    </xf>
    <xf numFmtId="0" fontId="66" fillId="0" borderId="21" xfId="0" applyFont="1" applyBorder="1" applyAlignment="1" applyProtection="1">
      <alignment horizontal="center" vertical="center"/>
      <protection locked="0"/>
    </xf>
    <xf numFmtId="0" fontId="66" fillId="0" borderId="12" xfId="0" applyFont="1" applyBorder="1" applyAlignment="1" applyProtection="1">
      <alignment horizontal="center" vertical="center" wrapText="1"/>
      <protection locked="0"/>
    </xf>
    <xf numFmtId="0" fontId="66" fillId="0" borderId="10" xfId="0" applyFont="1" applyBorder="1" applyAlignment="1" applyProtection="1">
      <alignment horizontal="center" vertical="center" wrapText="1"/>
      <protection locked="0"/>
    </xf>
    <xf numFmtId="0" fontId="66" fillId="0" borderId="30" xfId="0" applyFont="1" applyBorder="1" applyAlignment="1" applyProtection="1">
      <alignment horizontal="center" vertical="center" wrapText="1"/>
      <protection locked="0"/>
    </xf>
    <xf numFmtId="0" fontId="66" fillId="0" borderId="29" xfId="0" applyFont="1" applyBorder="1" applyAlignment="1" applyProtection="1">
      <alignment horizontal="center" vertical="center" wrapText="1"/>
      <protection locked="0"/>
    </xf>
    <xf numFmtId="0" fontId="66" fillId="0" borderId="28" xfId="0" applyFont="1" applyBorder="1" applyAlignment="1" applyProtection="1">
      <alignment horizontal="center" vertical="center" wrapText="1"/>
      <protection locked="0"/>
    </xf>
    <xf numFmtId="14" fontId="3" fillId="0" borderId="25" xfId="0" applyNumberFormat="1"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52" xfId="0" applyFont="1" applyBorder="1" applyAlignment="1" applyProtection="1">
      <alignment horizontal="center" vertical="center"/>
      <protection locked="0"/>
    </xf>
    <xf numFmtId="0" fontId="1" fillId="2" borderId="11" xfId="0" applyFont="1" applyFill="1" applyBorder="1" applyAlignment="1" applyProtection="1">
      <alignment horizontal="center" vertical="center" wrapText="1"/>
    </xf>
    <xf numFmtId="0" fontId="51" fillId="0" borderId="13" xfId="0" applyFont="1" applyBorder="1" applyAlignment="1" applyProtection="1">
      <alignment horizontal="center" vertical="center" textRotation="90" wrapText="1"/>
      <protection locked="0"/>
    </xf>
    <xf numFmtId="0" fontId="51" fillId="0" borderId="12" xfId="0" applyFont="1" applyBorder="1" applyAlignment="1" applyProtection="1">
      <alignment horizontal="center" vertical="center" textRotation="90" wrapText="1"/>
      <protection locked="0"/>
    </xf>
    <xf numFmtId="0" fontId="51" fillId="0" borderId="10" xfId="0" applyFont="1" applyBorder="1" applyAlignment="1" applyProtection="1">
      <alignment horizontal="center" vertical="center" textRotation="90" wrapText="1"/>
      <protection locked="0"/>
    </xf>
    <xf numFmtId="0" fontId="72" fillId="0" borderId="1" xfId="0" applyFont="1" applyBorder="1" applyAlignment="1" applyProtection="1">
      <alignment horizontal="center" vertical="center" wrapText="1"/>
      <protection locked="0"/>
    </xf>
    <xf numFmtId="0" fontId="72" fillId="0" borderId="44" xfId="0" applyFont="1" applyBorder="1" applyAlignment="1" applyProtection="1">
      <alignment horizontal="center" vertical="center" wrapText="1"/>
      <protection locked="0"/>
    </xf>
    <xf numFmtId="0" fontId="14" fillId="0" borderId="2"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64" fillId="0" borderId="13" xfId="0" applyFont="1" applyBorder="1" applyAlignment="1" applyProtection="1">
      <alignment horizontal="center" vertical="center" textRotation="90" wrapText="1"/>
      <protection locked="0"/>
    </xf>
    <xf numFmtId="0" fontId="64" fillId="0" borderId="12" xfId="0" applyFont="1" applyBorder="1" applyAlignment="1" applyProtection="1">
      <alignment horizontal="center" vertical="center" textRotation="90" wrapText="1"/>
      <protection locked="0"/>
    </xf>
    <xf numFmtId="0" fontId="64" fillId="0" borderId="10" xfId="0" applyFont="1" applyBorder="1" applyAlignment="1" applyProtection="1">
      <alignment horizontal="center" vertical="center" textRotation="90" wrapText="1"/>
      <protection locked="0"/>
    </xf>
    <xf numFmtId="0" fontId="65" fillId="0" borderId="1" xfId="0" applyFont="1" applyBorder="1" applyAlignment="1" applyProtection="1">
      <alignment horizontal="center" vertical="center"/>
      <protection locked="0"/>
    </xf>
    <xf numFmtId="0" fontId="65" fillId="0" borderId="1" xfId="0" applyFont="1" applyBorder="1" applyAlignment="1" applyProtection="1">
      <alignment horizontal="center" vertical="center" wrapText="1"/>
      <protection locked="0"/>
    </xf>
    <xf numFmtId="0" fontId="28" fillId="0" borderId="4" xfId="0" applyFont="1" applyBorder="1" applyAlignment="1" applyProtection="1">
      <alignment horizontal="left" vertical="center" wrapText="1"/>
      <protection locked="0"/>
    </xf>
    <xf numFmtId="0" fontId="28" fillId="0" borderId="2" xfId="0" applyFont="1" applyBorder="1" applyAlignment="1" applyProtection="1">
      <alignment horizontal="left" vertical="center"/>
      <protection locked="0"/>
    </xf>
    <xf numFmtId="0" fontId="28" fillId="0" borderId="7" xfId="0" applyFont="1" applyBorder="1" applyAlignment="1" applyProtection="1">
      <alignment horizontal="left" vertical="center"/>
      <protection locked="0"/>
    </xf>
    <xf numFmtId="0" fontId="75" fillId="0" borderId="7" xfId="0" applyFont="1" applyBorder="1" applyAlignment="1" applyProtection="1">
      <alignment horizontal="center" vertical="center" wrapText="1"/>
      <protection locked="0"/>
    </xf>
    <xf numFmtId="0" fontId="68" fillId="0" borderId="30" xfId="0" applyFont="1" applyBorder="1" applyAlignment="1" applyProtection="1">
      <alignment horizontal="left" vertical="center" wrapText="1"/>
      <protection locked="0"/>
    </xf>
    <xf numFmtId="0" fontId="68" fillId="0" borderId="29" xfId="0" applyFont="1" applyBorder="1" applyAlignment="1" applyProtection="1">
      <alignment horizontal="left" vertical="center" wrapText="1"/>
      <protection locked="0"/>
    </xf>
    <xf numFmtId="0" fontId="68" fillId="0" borderId="28" xfId="0" applyFont="1" applyBorder="1" applyAlignment="1" applyProtection="1">
      <alignment horizontal="left" vertical="center" wrapText="1"/>
      <protection locked="0"/>
    </xf>
    <xf numFmtId="14" fontId="3" fillId="0" borderId="32" xfId="0" applyNumberFormat="1" applyFont="1" applyBorder="1" applyAlignment="1" applyProtection="1">
      <alignment horizontal="center" vertical="center"/>
      <protection locked="0"/>
    </xf>
    <xf numFmtId="0" fontId="3" fillId="0" borderId="27" xfId="0" applyFont="1" applyBorder="1" applyAlignment="1" applyProtection="1">
      <alignment horizontal="center" vertical="center"/>
      <protection locked="0"/>
    </xf>
    <xf numFmtId="0" fontId="3" fillId="0" borderId="48" xfId="0" applyFont="1" applyBorder="1" applyAlignment="1" applyProtection="1">
      <alignment horizontal="center" vertical="center"/>
      <protection locked="0"/>
    </xf>
    <xf numFmtId="0" fontId="66" fillId="0" borderId="13" xfId="0" applyFont="1" applyBorder="1" applyAlignment="1" applyProtection="1">
      <alignment horizontal="left" vertical="center" wrapText="1"/>
      <protection locked="0"/>
    </xf>
    <xf numFmtId="0" fontId="66" fillId="0" borderId="12" xfId="0" applyFont="1" applyBorder="1" applyAlignment="1" applyProtection="1">
      <alignment horizontal="left" vertical="center"/>
      <protection locked="0"/>
    </xf>
    <xf numFmtId="0" fontId="66" fillId="0" borderId="10" xfId="0" applyFont="1" applyBorder="1" applyAlignment="1" applyProtection="1">
      <alignment horizontal="left" vertical="center"/>
      <protection locked="0"/>
    </xf>
    <xf numFmtId="0" fontId="75" fillId="0" borderId="51" xfId="0" applyFont="1" applyBorder="1" applyAlignment="1" applyProtection="1">
      <alignment horizontal="center" vertical="center" wrapText="1"/>
      <protection locked="0"/>
    </xf>
    <xf numFmtId="0" fontId="75" fillId="0" borderId="10" xfId="0" applyFont="1" applyBorder="1" applyAlignment="1" applyProtection="1">
      <alignment horizontal="center" vertical="center" wrapText="1"/>
      <protection locked="0"/>
    </xf>
    <xf numFmtId="0" fontId="73" fillId="0" borderId="13" xfId="0" applyFont="1" applyBorder="1" applyAlignment="1" applyProtection="1">
      <alignment horizontal="left" vertical="center" wrapText="1"/>
      <protection locked="0"/>
    </xf>
    <xf numFmtId="0" fontId="73" fillId="0" borderId="12" xfId="0" applyFont="1" applyBorder="1" applyAlignment="1" applyProtection="1">
      <alignment horizontal="left" vertical="center" wrapText="1"/>
      <protection locked="0"/>
    </xf>
    <xf numFmtId="0" fontId="73" fillId="0" borderId="10" xfId="0" applyFont="1" applyBorder="1" applyAlignment="1" applyProtection="1">
      <alignment horizontal="left" vertical="center" wrapText="1"/>
      <protection locked="0"/>
    </xf>
    <xf numFmtId="0" fontId="74" fillId="0" borderId="1" xfId="0" applyFont="1" applyBorder="1" applyAlignment="1" applyProtection="1">
      <alignment horizontal="left" vertical="center" wrapText="1"/>
      <protection locked="0"/>
    </xf>
    <xf numFmtId="0" fontId="74" fillId="0" borderId="1" xfId="0" applyFont="1" applyBorder="1" applyAlignment="1" applyProtection="1">
      <alignment horizontal="left" vertical="center"/>
      <protection locked="0"/>
    </xf>
    <xf numFmtId="0" fontId="74" fillId="0" borderId="13" xfId="0" applyFont="1" applyBorder="1" applyAlignment="1" applyProtection="1">
      <alignment horizontal="left" vertical="center"/>
      <protection locked="0"/>
    </xf>
    <xf numFmtId="0" fontId="74" fillId="0" borderId="13" xfId="0" applyFont="1" applyBorder="1" applyAlignment="1" applyProtection="1">
      <alignment horizontal="left" vertical="center" wrapText="1"/>
      <protection locked="0"/>
    </xf>
    <xf numFmtId="0" fontId="72" fillId="0" borderId="25" xfId="0" applyFont="1" applyFill="1" applyBorder="1" applyAlignment="1" applyProtection="1">
      <alignment horizontal="center" vertical="center" wrapText="1"/>
      <protection locked="0"/>
    </xf>
    <xf numFmtId="0" fontId="75" fillId="0" borderId="13" xfId="0" applyFont="1" applyBorder="1" applyAlignment="1" applyProtection="1">
      <alignment horizontal="center" vertical="center"/>
      <protection locked="0"/>
    </xf>
    <xf numFmtId="0" fontId="68" fillId="0" borderId="4" xfId="0" applyFont="1" applyBorder="1" applyAlignment="1" applyProtection="1">
      <alignment horizontal="center" vertical="center"/>
      <protection locked="0"/>
    </xf>
    <xf numFmtId="0" fontId="68" fillId="0" borderId="2" xfId="0" applyFont="1" applyBorder="1" applyAlignment="1" applyProtection="1">
      <alignment horizontal="center" vertical="center"/>
      <protection locked="0"/>
    </xf>
    <xf numFmtId="0" fontId="68" fillId="0" borderId="7" xfId="0" applyFont="1" applyBorder="1" applyAlignment="1" applyProtection="1">
      <alignment horizontal="center" vertical="center"/>
      <protection locked="0"/>
    </xf>
    <xf numFmtId="0" fontId="68" fillId="0" borderId="4" xfId="0" applyFont="1" applyBorder="1" applyAlignment="1" applyProtection="1">
      <alignment horizontal="left" vertical="center" wrapText="1"/>
      <protection locked="0"/>
    </xf>
    <xf numFmtId="0" fontId="68" fillId="0" borderId="2" xfId="0" applyFont="1" applyBorder="1" applyAlignment="1" applyProtection="1">
      <alignment horizontal="left" vertical="center" wrapText="1"/>
      <protection locked="0"/>
    </xf>
    <xf numFmtId="0" fontId="68" fillId="0" borderId="7" xfId="0" applyFont="1" applyBorder="1" applyAlignment="1" applyProtection="1">
      <alignment horizontal="left" vertical="center" wrapText="1"/>
      <protection locked="0"/>
    </xf>
    <xf numFmtId="1" fontId="46" fillId="0" borderId="5" xfId="0" applyNumberFormat="1" applyFont="1" applyBorder="1" applyAlignment="1" applyProtection="1">
      <alignment horizontal="center" vertical="center"/>
    </xf>
    <xf numFmtId="1" fontId="46" fillId="0" borderId="6" xfId="0" applyNumberFormat="1" applyFont="1" applyBorder="1" applyAlignment="1" applyProtection="1">
      <alignment horizontal="center" vertical="center"/>
    </xf>
    <xf numFmtId="1" fontId="46" fillId="0" borderId="8" xfId="0" applyNumberFormat="1" applyFont="1" applyBorder="1" applyAlignment="1" applyProtection="1">
      <alignment horizontal="center" vertical="center"/>
    </xf>
    <xf numFmtId="0" fontId="68" fillId="0" borderId="25" xfId="0" applyFont="1" applyBorder="1" applyAlignment="1" applyProtection="1">
      <alignment horizontal="left" vertical="center" wrapText="1"/>
      <protection locked="0"/>
    </xf>
    <xf numFmtId="0" fontId="68" fillId="0" borderId="24" xfId="0" applyFont="1" applyBorder="1" applyAlignment="1" applyProtection="1">
      <alignment horizontal="left" vertical="center" wrapText="1"/>
      <protection locked="0"/>
    </xf>
    <xf numFmtId="0" fontId="68" fillId="0" borderId="23" xfId="0" applyFont="1" applyBorder="1" applyAlignment="1" applyProtection="1">
      <alignment horizontal="left" vertical="center" wrapText="1"/>
      <protection locked="0"/>
    </xf>
    <xf numFmtId="0" fontId="67" fillId="0" borderId="13" xfId="0" applyFont="1" applyBorder="1" applyAlignment="1" applyProtection="1">
      <alignment horizontal="center" vertical="center" textRotation="90" wrapText="1"/>
      <protection locked="0"/>
    </xf>
    <xf numFmtId="0" fontId="67" fillId="0" borderId="12" xfId="0" applyFont="1" applyBorder="1" applyAlignment="1" applyProtection="1">
      <alignment horizontal="center" vertical="center" textRotation="90" wrapText="1"/>
      <protection locked="0"/>
    </xf>
    <xf numFmtId="0" fontId="67" fillId="0" borderId="10" xfId="0" applyFont="1" applyBorder="1" applyAlignment="1" applyProtection="1">
      <alignment horizontal="center" vertical="center" textRotation="90" wrapText="1"/>
      <protection locked="0"/>
    </xf>
    <xf numFmtId="0" fontId="67" fillId="0" borderId="4" xfId="0" applyFont="1" applyBorder="1" applyAlignment="1" applyProtection="1">
      <alignment horizontal="center" vertical="center" wrapText="1"/>
    </xf>
    <xf numFmtId="0" fontId="67" fillId="0" borderId="2" xfId="0" applyFont="1" applyBorder="1" applyAlignment="1" applyProtection="1">
      <alignment horizontal="center" vertical="center" wrapText="1"/>
    </xf>
    <xf numFmtId="0" fontId="67" fillId="0" borderId="7" xfId="0" applyFont="1" applyBorder="1" applyAlignment="1" applyProtection="1">
      <alignment horizontal="center" vertical="center" wrapText="1"/>
    </xf>
    <xf numFmtId="0" fontId="72" fillId="0" borderId="13" xfId="0" applyFont="1" applyBorder="1" applyAlignment="1" applyProtection="1">
      <alignment horizontal="center" vertical="center" wrapText="1"/>
      <protection locked="0"/>
    </xf>
    <xf numFmtId="0" fontId="41" fillId="0" borderId="4" xfId="0" applyFont="1" applyBorder="1" applyAlignment="1" applyProtection="1">
      <alignment horizontal="left" vertical="center" wrapText="1"/>
      <protection locked="0"/>
    </xf>
    <xf numFmtId="0" fontId="41" fillId="0" borderId="2" xfId="0" applyFont="1" applyBorder="1" applyAlignment="1" applyProtection="1">
      <alignment horizontal="left" vertical="center" wrapText="1"/>
      <protection locked="0"/>
    </xf>
    <xf numFmtId="0" fontId="24" fillId="0" borderId="4" xfId="0" applyFont="1" applyBorder="1" applyAlignment="1" applyProtection="1">
      <alignment horizontal="left" vertical="center" wrapText="1"/>
      <protection locked="0"/>
    </xf>
    <xf numFmtId="0" fontId="24" fillId="0" borderId="2" xfId="0" applyFont="1" applyBorder="1" applyAlignment="1" applyProtection="1">
      <alignment horizontal="left" vertical="center" wrapText="1"/>
      <protection locked="0"/>
    </xf>
    <xf numFmtId="0" fontId="24" fillId="0" borderId="7" xfId="0" applyFont="1" applyBorder="1" applyAlignment="1" applyProtection="1">
      <alignment horizontal="left" vertical="center" wrapText="1"/>
      <protection locked="0"/>
    </xf>
    <xf numFmtId="0" fontId="24" fillId="0" borderId="30" xfId="0" applyFont="1" applyBorder="1" applyAlignment="1" applyProtection="1">
      <alignment horizontal="left" vertical="center" wrapText="1"/>
      <protection locked="0"/>
    </xf>
    <xf numFmtId="0" fontId="24" fillId="0" borderId="29" xfId="0" applyFont="1" applyBorder="1" applyAlignment="1" applyProtection="1">
      <alignment horizontal="left" vertical="center" wrapText="1"/>
      <protection locked="0"/>
    </xf>
    <xf numFmtId="0" fontId="24" fillId="0" borderId="28" xfId="0" applyFont="1" applyBorder="1" applyAlignment="1" applyProtection="1">
      <alignment horizontal="left" vertical="center" wrapText="1"/>
      <protection locked="0"/>
    </xf>
    <xf numFmtId="0" fontId="46" fillId="0" borderId="2" xfId="0" applyFont="1" applyBorder="1" applyAlignment="1" applyProtection="1">
      <alignment horizontal="center" vertical="center" wrapText="1"/>
      <protection locked="0"/>
    </xf>
    <xf numFmtId="0" fontId="46" fillId="0" borderId="7" xfId="0" applyFont="1" applyBorder="1" applyAlignment="1" applyProtection="1">
      <alignment horizontal="center" vertical="center" wrapText="1"/>
      <protection locked="0"/>
    </xf>
    <xf numFmtId="1" fontId="3" fillId="0" borderId="5" xfId="0" applyNumberFormat="1" applyFont="1" applyBorder="1" applyAlignment="1" applyProtection="1">
      <alignment horizontal="center" vertical="center"/>
    </xf>
    <xf numFmtId="1" fontId="3" fillId="0" borderId="6" xfId="0" applyNumberFormat="1" applyFont="1" applyBorder="1" applyAlignment="1" applyProtection="1">
      <alignment horizontal="center" vertical="center"/>
    </xf>
    <xf numFmtId="1" fontId="3" fillId="0" borderId="8" xfId="0" applyNumberFormat="1" applyFont="1" applyBorder="1" applyAlignment="1" applyProtection="1">
      <alignment horizontal="center" vertical="center"/>
    </xf>
    <xf numFmtId="1" fontId="67" fillId="0" borderId="4" xfId="0" applyNumberFormat="1" applyFont="1" applyBorder="1" applyAlignment="1" applyProtection="1">
      <alignment horizontal="center" vertical="center" wrapText="1"/>
    </xf>
    <xf numFmtId="1" fontId="67" fillId="0" borderId="2" xfId="0" applyNumberFormat="1" applyFont="1" applyBorder="1" applyAlignment="1" applyProtection="1">
      <alignment horizontal="center" vertical="center" wrapText="1"/>
    </xf>
    <xf numFmtId="1" fontId="67" fillId="0" borderId="7" xfId="0" applyNumberFormat="1" applyFont="1" applyBorder="1" applyAlignment="1" applyProtection="1">
      <alignment horizontal="center" vertical="center" wrapText="1"/>
    </xf>
    <xf numFmtId="0" fontId="24" fillId="0" borderId="7" xfId="0" applyFont="1" applyBorder="1" applyAlignment="1" applyProtection="1">
      <alignment horizontal="center" vertical="center"/>
      <protection locked="0"/>
    </xf>
    <xf numFmtId="0" fontId="80" fillId="0" borderId="1" xfId="1" applyFont="1" applyBorder="1" applyAlignment="1" applyProtection="1">
      <alignment horizontal="center" vertical="top"/>
    </xf>
    <xf numFmtId="0" fontId="79" fillId="0" borderId="1" xfId="0" applyFont="1" applyBorder="1" applyAlignment="1" applyProtection="1">
      <alignment horizontal="center" vertical="top"/>
    </xf>
    <xf numFmtId="0" fontId="26" fillId="0" borderId="3" xfId="0" applyFont="1" applyBorder="1" applyAlignment="1" applyProtection="1">
      <alignment horizontal="center" vertical="top" wrapText="1"/>
    </xf>
    <xf numFmtId="0" fontId="26" fillId="0" borderId="20" xfId="0" applyFont="1" applyBorder="1" applyAlignment="1" applyProtection="1">
      <alignment horizontal="center" vertical="top" wrapText="1"/>
    </xf>
    <xf numFmtId="0" fontId="26" fillId="0" borderId="17" xfId="0" applyFont="1" applyBorder="1" applyAlignment="1" applyProtection="1">
      <alignment horizontal="center" vertical="top" wrapText="1"/>
    </xf>
    <xf numFmtId="0" fontId="26" fillId="0" borderId="1" xfId="0" applyFont="1" applyBorder="1" applyAlignment="1" applyProtection="1">
      <alignment horizontal="left" vertical="center"/>
    </xf>
    <xf numFmtId="0" fontId="46" fillId="0" borderId="1" xfId="0" applyFont="1" applyBorder="1" applyAlignment="1" applyProtection="1">
      <alignment horizontal="center"/>
      <protection locked="0"/>
    </xf>
    <xf numFmtId="0" fontId="66" fillId="0" borderId="3" xfId="0" applyFont="1" applyBorder="1" applyAlignment="1" applyProtection="1">
      <alignment horizontal="left" vertical="top" wrapText="1"/>
      <protection locked="0"/>
    </xf>
    <xf numFmtId="0" fontId="66" fillId="0" borderId="20" xfId="0" applyFont="1" applyBorder="1" applyAlignment="1" applyProtection="1">
      <alignment horizontal="left" vertical="top" wrapText="1"/>
      <protection locked="0"/>
    </xf>
    <xf numFmtId="0" fontId="66" fillId="0" borderId="17" xfId="0" applyFont="1" applyBorder="1" applyAlignment="1" applyProtection="1">
      <alignment horizontal="left" vertical="top" wrapText="1"/>
      <protection locked="0"/>
    </xf>
    <xf numFmtId="14" fontId="0" fillId="0" borderId="1" xfId="0" applyNumberFormat="1" applyBorder="1" applyAlignment="1" applyProtection="1">
      <alignment horizontal="center"/>
      <protection locked="0"/>
    </xf>
    <xf numFmtId="0" fontId="0" fillId="0" borderId="1" xfId="0" applyBorder="1" applyAlignment="1" applyProtection="1">
      <alignment horizontal="center" wrapText="1"/>
      <protection locked="0"/>
    </xf>
    <xf numFmtId="0" fontId="66" fillId="3" borderId="3" xfId="0" applyFont="1" applyFill="1" applyBorder="1" applyAlignment="1" applyProtection="1">
      <alignment horizontal="left" vertical="center" wrapText="1"/>
    </xf>
    <xf numFmtId="0" fontId="66" fillId="3" borderId="20" xfId="0" applyFont="1" applyFill="1" applyBorder="1" applyAlignment="1" applyProtection="1">
      <alignment horizontal="left" vertical="center" wrapText="1"/>
    </xf>
    <xf numFmtId="0" fontId="66" fillId="3" borderId="17" xfId="0" applyFont="1" applyFill="1" applyBorder="1" applyAlignment="1" applyProtection="1">
      <alignment horizontal="left" vertical="center" wrapText="1"/>
    </xf>
  </cellXfs>
  <cellStyles count="3">
    <cellStyle name="Hipervínculo" xfId="1" builtinId="8"/>
    <cellStyle name="Normal" xfId="0" builtinId="0"/>
    <cellStyle name="Porcentaje" xfId="2" builtinId="5"/>
  </cellStyles>
  <dxfs count="368">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FF3399"/>
          </stop>
        </gradientFill>
      </fill>
    </dxf>
    <dxf>
      <fill>
        <gradientFill type="path" left="0.5" right="0.5" top="0.5" bottom="0.5">
          <stop position="0">
            <color theme="0"/>
          </stop>
          <stop position="1">
            <color rgb="FFFF6600"/>
          </stop>
        </gradientFill>
      </fill>
    </dxf>
    <dxf>
      <fill>
        <gradientFill type="path" left="0.5" right="0.5" top="0.5" bottom="0.5">
          <stop position="0">
            <color theme="0"/>
          </stop>
          <stop position="1">
            <color rgb="FF0066FF"/>
          </stop>
        </gradientFill>
      </fill>
    </dxf>
    <dxf>
      <fill>
        <gradientFill type="path" left="0.5" right="0.5" top="0.5" bottom="0.5">
          <stop position="0">
            <color theme="0"/>
          </stop>
          <stop position="1">
            <color rgb="FF66FF66"/>
          </stop>
        </gradientFill>
      </fill>
    </dxf>
  </dxfs>
  <tableStyles count="0" defaultTableStyle="TableStyleMedium2" defaultPivotStyle="PivotStyleLight16"/>
  <colors>
    <mruColors>
      <color rgb="FF0066FF"/>
      <color rgb="FFFF3399"/>
      <color rgb="FFFF66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12.jpeg"/><Relationship Id="rId1" Type="http://schemas.openxmlformats.org/officeDocument/2006/relationships/image" Target="../media/image11.jpeg"/><Relationship Id="rId4" Type="http://schemas.openxmlformats.org/officeDocument/2006/relationships/image" Target="../media/image1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image" Target="../media/image14.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image" Target="../media/image16.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0.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33</xdr:col>
      <xdr:colOff>1835866</xdr:colOff>
      <xdr:row>5</xdr:row>
      <xdr:rowOff>71437</xdr:rowOff>
    </xdr:to>
    <xdr:grpSp>
      <xdr:nvGrpSpPr>
        <xdr:cNvPr id="2" name="Group 4">
          <a:extLst>
            <a:ext uri="{FF2B5EF4-FFF2-40B4-BE49-F238E27FC236}">
              <a16:creationId xmlns:a16="http://schemas.microsoft.com/office/drawing/2014/main" id="{00000000-0008-0000-0000-000002000000}"/>
            </a:ext>
          </a:extLst>
        </xdr:cNvPr>
        <xdr:cNvGrpSpPr>
          <a:grpSpLocks/>
        </xdr:cNvGrpSpPr>
      </xdr:nvGrpSpPr>
      <xdr:grpSpPr bwMode="auto">
        <a:xfrm>
          <a:off x="0" y="31750"/>
          <a:ext cx="42102804" cy="992187"/>
          <a:chOff x="-8" y="0"/>
          <a:chExt cx="1382" cy="136"/>
        </a:xfrm>
      </xdr:grpSpPr>
      <xdr:sp macro="" textlink="">
        <xdr:nvSpPr>
          <xdr:cNvPr id="3" name="1 CuadroTexto">
            <a:extLst>
              <a:ext uri="{FF2B5EF4-FFF2-40B4-BE49-F238E27FC236}">
                <a16:creationId xmlns:a16="http://schemas.microsoft.com/office/drawing/2014/main" id="{00000000-0008-0000-00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0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6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0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6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0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6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0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0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6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0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0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0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0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6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0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6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0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6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0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6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0</xdr:col>
      <xdr:colOff>2103151</xdr:colOff>
      <xdr:row>5</xdr:row>
      <xdr:rowOff>75278</xdr:rowOff>
    </xdr:to>
    <xdr:pic>
      <xdr:nvPicPr>
        <xdr:cNvPr id="16" name="Imagen 16">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48403"/>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17" name="Conector recto 46">
          <a:extLst>
            <a:ext uri="{FF2B5EF4-FFF2-40B4-BE49-F238E27FC236}">
              <a16:creationId xmlns:a16="http://schemas.microsoft.com/office/drawing/2014/main" id="{00000000-0008-0000-0000-000011000000}"/>
            </a:ext>
          </a:extLst>
        </xdr:cNvPr>
        <xdr:cNvCxnSpPr/>
      </xdr:nvCxnSpPr>
      <xdr:spPr>
        <a:xfrm>
          <a:off x="14293850" y="194405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18" name="Conector recto 54">
          <a:extLst>
            <a:ext uri="{FF2B5EF4-FFF2-40B4-BE49-F238E27FC236}">
              <a16:creationId xmlns:a16="http://schemas.microsoft.com/office/drawing/2014/main" id="{00000000-0008-0000-0000-000012000000}"/>
            </a:ext>
          </a:extLst>
        </xdr:cNvPr>
        <xdr:cNvCxnSpPr/>
      </xdr:nvCxnSpPr>
      <xdr:spPr>
        <a:xfrm flipV="1">
          <a:off x="14297025" y="197929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47</xdr:row>
      <xdr:rowOff>0</xdr:rowOff>
    </xdr:from>
    <xdr:to>
      <xdr:col>9</xdr:col>
      <xdr:colOff>2968625</xdr:colOff>
      <xdr:row>47</xdr:row>
      <xdr:rowOff>0</xdr:rowOff>
    </xdr:to>
    <xdr:cxnSp macro="">
      <xdr:nvCxnSpPr>
        <xdr:cNvPr id="19" name="Conector recto 46">
          <a:extLst>
            <a:ext uri="{FF2B5EF4-FFF2-40B4-BE49-F238E27FC236}">
              <a16:creationId xmlns:a16="http://schemas.microsoft.com/office/drawing/2014/main" id="{00000000-0008-0000-0000-000013000000}"/>
            </a:ext>
          </a:extLst>
        </xdr:cNvPr>
        <xdr:cNvCxnSpPr/>
      </xdr:nvCxnSpPr>
      <xdr:spPr>
        <a:xfrm>
          <a:off x="14293850" y="197929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0" name="Conector recto 54">
          <a:extLst>
            <a:ext uri="{FF2B5EF4-FFF2-40B4-BE49-F238E27FC236}">
              <a16:creationId xmlns:a16="http://schemas.microsoft.com/office/drawing/2014/main" id="{00000000-0008-0000-0000-000014000000}"/>
            </a:ext>
          </a:extLst>
        </xdr:cNvPr>
        <xdr:cNvCxnSpPr/>
      </xdr:nvCxnSpPr>
      <xdr:spPr>
        <a:xfrm flipV="1">
          <a:off x="14297025" y="20364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21" name="Conector recto 54">
          <a:extLst>
            <a:ext uri="{FF2B5EF4-FFF2-40B4-BE49-F238E27FC236}">
              <a16:creationId xmlns:a16="http://schemas.microsoft.com/office/drawing/2014/main" id="{00000000-0008-0000-0000-000015000000}"/>
            </a:ext>
          </a:extLst>
        </xdr:cNvPr>
        <xdr:cNvCxnSpPr/>
      </xdr:nvCxnSpPr>
      <xdr:spPr>
        <a:xfrm flipV="1">
          <a:off x="14297025" y="197929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2" name="Conector recto 54">
          <a:extLst>
            <a:ext uri="{FF2B5EF4-FFF2-40B4-BE49-F238E27FC236}">
              <a16:creationId xmlns:a16="http://schemas.microsoft.com/office/drawing/2014/main" id="{00000000-0008-0000-0000-000016000000}"/>
            </a:ext>
          </a:extLst>
        </xdr:cNvPr>
        <xdr:cNvCxnSpPr/>
      </xdr:nvCxnSpPr>
      <xdr:spPr>
        <a:xfrm flipV="1">
          <a:off x="14297025" y="20364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23" name="Conector recto 54">
          <a:extLst>
            <a:ext uri="{FF2B5EF4-FFF2-40B4-BE49-F238E27FC236}">
              <a16:creationId xmlns:a16="http://schemas.microsoft.com/office/drawing/2014/main" id="{00000000-0008-0000-0000-000017000000}"/>
            </a:ext>
          </a:extLst>
        </xdr:cNvPr>
        <xdr:cNvCxnSpPr/>
      </xdr:nvCxnSpPr>
      <xdr:spPr>
        <a:xfrm flipV="1">
          <a:off x="14297025" y="197929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24" name="Conector recto 54">
          <a:extLst>
            <a:ext uri="{FF2B5EF4-FFF2-40B4-BE49-F238E27FC236}">
              <a16:creationId xmlns:a16="http://schemas.microsoft.com/office/drawing/2014/main" id="{00000000-0008-0000-0000-000018000000}"/>
            </a:ext>
          </a:extLst>
        </xdr:cNvPr>
        <xdr:cNvCxnSpPr/>
      </xdr:nvCxnSpPr>
      <xdr:spPr>
        <a:xfrm flipV="1">
          <a:off x="14297025" y="20364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31750</xdr:rowOff>
    </xdr:from>
    <xdr:to>
      <xdr:col>33</xdr:col>
      <xdr:colOff>1769191</xdr:colOff>
      <xdr:row>5</xdr:row>
      <xdr:rowOff>119062</xdr:rowOff>
    </xdr:to>
    <xdr:grpSp>
      <xdr:nvGrpSpPr>
        <xdr:cNvPr id="25" name="Group 4">
          <a:extLst>
            <a:ext uri="{FF2B5EF4-FFF2-40B4-BE49-F238E27FC236}">
              <a16:creationId xmlns:a16="http://schemas.microsoft.com/office/drawing/2014/main" id="{00000000-0008-0000-0000-000019000000}"/>
            </a:ext>
          </a:extLst>
        </xdr:cNvPr>
        <xdr:cNvGrpSpPr>
          <a:grpSpLocks/>
        </xdr:cNvGrpSpPr>
      </xdr:nvGrpSpPr>
      <xdr:grpSpPr bwMode="auto">
        <a:xfrm>
          <a:off x="0" y="31750"/>
          <a:ext cx="42036129" cy="1039812"/>
          <a:chOff x="-8" y="0"/>
          <a:chExt cx="1382" cy="136"/>
        </a:xfrm>
      </xdr:grpSpPr>
      <xdr:sp macro="" textlink="">
        <xdr:nvSpPr>
          <xdr:cNvPr id="26" name="1 CuadroTexto">
            <a:extLst>
              <a:ext uri="{FF2B5EF4-FFF2-40B4-BE49-F238E27FC236}">
                <a16:creationId xmlns:a16="http://schemas.microsoft.com/office/drawing/2014/main" id="{00000000-0008-0000-0000-00001A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7" name="3 CuadroTexto">
            <a:extLst>
              <a:ext uri="{FF2B5EF4-FFF2-40B4-BE49-F238E27FC236}">
                <a16:creationId xmlns:a16="http://schemas.microsoft.com/office/drawing/2014/main" id="{00000000-0008-0000-0000-00001B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600" b="1" i="0" strike="noStrike">
                <a:solidFill>
                  <a:srgbClr val="000000"/>
                </a:solidFill>
                <a:latin typeface="Times New Roman"/>
                <a:cs typeface="Times New Roman"/>
              </a:rPr>
              <a:t>PROCESO</a:t>
            </a:r>
          </a:p>
        </xdr:txBody>
      </xdr:sp>
      <xdr:sp macro="" textlink="">
        <xdr:nvSpPr>
          <xdr:cNvPr id="28" name="7 CuadroTexto">
            <a:extLst>
              <a:ext uri="{FF2B5EF4-FFF2-40B4-BE49-F238E27FC236}">
                <a16:creationId xmlns:a16="http://schemas.microsoft.com/office/drawing/2014/main" id="{00000000-0008-0000-0000-00001C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600" b="1" i="0" strike="noStrike">
                <a:solidFill>
                  <a:srgbClr val="000000"/>
                </a:solidFill>
                <a:latin typeface="Times New Roman"/>
                <a:cs typeface="Times New Roman"/>
              </a:rPr>
              <a:t>FORMATO</a:t>
            </a:r>
          </a:p>
        </xdr:txBody>
      </xdr:sp>
      <xdr:sp macro="" textlink="">
        <xdr:nvSpPr>
          <xdr:cNvPr id="29" name="8 CuadroTexto">
            <a:extLst>
              <a:ext uri="{FF2B5EF4-FFF2-40B4-BE49-F238E27FC236}">
                <a16:creationId xmlns:a16="http://schemas.microsoft.com/office/drawing/2014/main" id="{00000000-0008-0000-0000-00001D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600" b="1" i="0" strike="noStrike">
                <a:solidFill>
                  <a:srgbClr val="000000"/>
                </a:solidFill>
                <a:latin typeface="Times New Roman"/>
                <a:cs typeface="Times New Roman"/>
              </a:rPr>
              <a:t>PLANEACIÓN</a:t>
            </a:r>
          </a:p>
        </xdr:txBody>
      </xdr:sp>
      <xdr:sp macro="" textlink="">
        <xdr:nvSpPr>
          <xdr:cNvPr id="30" name="10 CuadroTexto">
            <a:extLst>
              <a:ext uri="{FF2B5EF4-FFF2-40B4-BE49-F238E27FC236}">
                <a16:creationId xmlns:a16="http://schemas.microsoft.com/office/drawing/2014/main" id="{00000000-0008-0000-0000-00001E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31" name="11 CuadroTexto">
            <a:extLst>
              <a:ext uri="{FF2B5EF4-FFF2-40B4-BE49-F238E27FC236}">
                <a16:creationId xmlns:a16="http://schemas.microsoft.com/office/drawing/2014/main" id="{00000000-0008-0000-0000-00001F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600" b="1" i="0" strike="noStrike">
                <a:solidFill>
                  <a:srgbClr val="000000"/>
                </a:solidFill>
                <a:latin typeface="Times New Roman"/>
                <a:cs typeface="Times New Roman"/>
              </a:rPr>
              <a:t>CÓDIGO</a:t>
            </a:r>
          </a:p>
        </xdr:txBody>
      </xdr:sp>
      <xdr:sp macro="" textlink="">
        <xdr:nvSpPr>
          <xdr:cNvPr id="32" name="12 CuadroTexto">
            <a:extLst>
              <a:ext uri="{FF2B5EF4-FFF2-40B4-BE49-F238E27FC236}">
                <a16:creationId xmlns:a16="http://schemas.microsoft.com/office/drawing/2014/main" id="{00000000-0008-0000-0000-000020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rgbClr val="000000"/>
                </a:solidFill>
                <a:latin typeface="Times New Roman"/>
                <a:cs typeface="Times New Roman"/>
              </a:rPr>
              <a:t>VERSIÓN</a:t>
            </a:r>
          </a:p>
        </xdr:txBody>
      </xdr:sp>
      <xdr:sp macro="" textlink="">
        <xdr:nvSpPr>
          <xdr:cNvPr id="33" name="13 CuadroTexto">
            <a:extLst>
              <a:ext uri="{FF2B5EF4-FFF2-40B4-BE49-F238E27FC236}">
                <a16:creationId xmlns:a16="http://schemas.microsoft.com/office/drawing/2014/main" id="{00000000-0008-0000-0000-000021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rgbClr val="000000"/>
                </a:solidFill>
                <a:latin typeface="Times New Roman"/>
                <a:cs typeface="Times New Roman"/>
              </a:rPr>
              <a:t>PÁGINA</a:t>
            </a:r>
          </a:p>
        </xdr:txBody>
      </xdr:sp>
      <xdr:sp macro="" textlink="">
        <xdr:nvSpPr>
          <xdr:cNvPr id="34" name="14 CuadroTexto">
            <a:extLst>
              <a:ext uri="{FF2B5EF4-FFF2-40B4-BE49-F238E27FC236}">
                <a16:creationId xmlns:a16="http://schemas.microsoft.com/office/drawing/2014/main" id="{00000000-0008-0000-0000-000022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600" b="1" i="0" strike="noStrike">
                <a:solidFill>
                  <a:srgbClr val="000000"/>
                </a:solidFill>
                <a:latin typeface="Times New Roman"/>
                <a:cs typeface="Times New Roman"/>
              </a:rPr>
              <a:t>VIGENTE DESDE</a:t>
            </a:r>
          </a:p>
        </xdr:txBody>
      </xdr:sp>
      <xdr:sp macro="" textlink="">
        <xdr:nvSpPr>
          <xdr:cNvPr id="35" name="16 CuadroTexto">
            <a:extLst>
              <a:ext uri="{FF2B5EF4-FFF2-40B4-BE49-F238E27FC236}">
                <a16:creationId xmlns:a16="http://schemas.microsoft.com/office/drawing/2014/main" id="{00000000-0008-0000-0000-000023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600" b="1" i="0" strike="noStrike">
                <a:solidFill>
                  <a:srgbClr val="000000"/>
                </a:solidFill>
                <a:latin typeface="Times New Roman"/>
                <a:cs typeface="Times New Roman"/>
              </a:rPr>
              <a:t>E-PLA-FT-020</a:t>
            </a:r>
          </a:p>
        </xdr:txBody>
      </xdr:sp>
      <xdr:sp macro="" textlink="">
        <xdr:nvSpPr>
          <xdr:cNvPr id="36" name="17 CuadroTexto">
            <a:extLst>
              <a:ext uri="{FF2B5EF4-FFF2-40B4-BE49-F238E27FC236}">
                <a16:creationId xmlns:a16="http://schemas.microsoft.com/office/drawing/2014/main" id="{00000000-0008-0000-0000-000024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600" b="1" i="0" strike="noStrike">
                <a:solidFill>
                  <a:srgbClr val="000000"/>
                </a:solidFill>
                <a:latin typeface="Times New Roman"/>
                <a:cs typeface="Times New Roman"/>
              </a:rPr>
              <a:t>04</a:t>
            </a:r>
          </a:p>
        </xdr:txBody>
      </xdr:sp>
      <xdr:sp macro="" textlink="">
        <xdr:nvSpPr>
          <xdr:cNvPr id="37" name="18 CuadroTexto">
            <a:extLst>
              <a:ext uri="{FF2B5EF4-FFF2-40B4-BE49-F238E27FC236}">
                <a16:creationId xmlns:a16="http://schemas.microsoft.com/office/drawing/2014/main" id="{00000000-0008-0000-0000-000025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600" b="1">
                <a:latin typeface="Times New Roman" pitchFamily="18" charset="0"/>
                <a:cs typeface="Times New Roman" pitchFamily="18" charset="0"/>
              </a:rPr>
              <a:t>1 DE 1</a:t>
            </a:r>
          </a:p>
        </xdr:txBody>
      </xdr:sp>
    </xdr:grpSp>
    <xdr:clientData/>
  </xdr:twoCellAnchor>
  <xdr:twoCellAnchor editAs="oneCell">
    <xdr:from>
      <xdr:col>0</xdr:col>
      <xdr:colOff>1226484</xdr:colOff>
      <xdr:row>0</xdr:row>
      <xdr:rowOff>79375</xdr:rowOff>
    </xdr:from>
    <xdr:to>
      <xdr:col>0</xdr:col>
      <xdr:colOff>2103151</xdr:colOff>
      <xdr:row>5</xdr:row>
      <xdr:rowOff>122903</xdr:rowOff>
    </xdr:to>
    <xdr:pic>
      <xdr:nvPicPr>
        <xdr:cNvPr id="38" name="Imagen 16">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48403"/>
        </a:xfrm>
        <a:prstGeom prst="rect">
          <a:avLst/>
        </a:prstGeom>
      </xdr:spPr>
    </xdr:pic>
    <xdr:clientData/>
  </xdr:twoCellAnchor>
  <xdr:twoCellAnchor>
    <xdr:from>
      <xdr:col>9</xdr:col>
      <xdr:colOff>1397000</xdr:colOff>
      <xdr:row>46</xdr:row>
      <xdr:rowOff>0</xdr:rowOff>
    </xdr:from>
    <xdr:to>
      <xdr:col>9</xdr:col>
      <xdr:colOff>2968625</xdr:colOff>
      <xdr:row>46</xdr:row>
      <xdr:rowOff>0</xdr:rowOff>
    </xdr:to>
    <xdr:cxnSp macro="">
      <xdr:nvCxnSpPr>
        <xdr:cNvPr id="39" name="Conector recto 46">
          <a:extLst>
            <a:ext uri="{FF2B5EF4-FFF2-40B4-BE49-F238E27FC236}">
              <a16:creationId xmlns:a16="http://schemas.microsoft.com/office/drawing/2014/main" id="{00000000-0008-0000-0000-000027000000}"/>
            </a:ext>
          </a:extLst>
        </xdr:cNvPr>
        <xdr:cNvCxnSpPr/>
      </xdr:nvCxnSpPr>
      <xdr:spPr>
        <a:xfrm>
          <a:off x="14284325" y="20745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0" name="Conector recto 54">
          <a:extLst>
            <a:ext uri="{FF2B5EF4-FFF2-40B4-BE49-F238E27FC236}">
              <a16:creationId xmlns:a16="http://schemas.microsoft.com/office/drawing/2014/main" id="{00000000-0008-0000-0000-000028000000}"/>
            </a:ext>
          </a:extLst>
        </xdr:cNvPr>
        <xdr:cNvCxnSpPr/>
      </xdr:nvCxnSpPr>
      <xdr:spPr>
        <a:xfrm flipV="1">
          <a:off x="14287500" y="210978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47</xdr:row>
      <xdr:rowOff>0</xdr:rowOff>
    </xdr:from>
    <xdr:to>
      <xdr:col>9</xdr:col>
      <xdr:colOff>2968625</xdr:colOff>
      <xdr:row>47</xdr:row>
      <xdr:rowOff>0</xdr:rowOff>
    </xdr:to>
    <xdr:cxnSp macro="">
      <xdr:nvCxnSpPr>
        <xdr:cNvPr id="41" name="Conector recto 46">
          <a:extLst>
            <a:ext uri="{FF2B5EF4-FFF2-40B4-BE49-F238E27FC236}">
              <a16:creationId xmlns:a16="http://schemas.microsoft.com/office/drawing/2014/main" id="{00000000-0008-0000-0000-000029000000}"/>
            </a:ext>
          </a:extLst>
        </xdr:cNvPr>
        <xdr:cNvCxnSpPr/>
      </xdr:nvCxnSpPr>
      <xdr:spPr>
        <a:xfrm>
          <a:off x="14284325" y="21097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2" name="Conector recto 54">
          <a:extLst>
            <a:ext uri="{FF2B5EF4-FFF2-40B4-BE49-F238E27FC236}">
              <a16:creationId xmlns:a16="http://schemas.microsoft.com/office/drawing/2014/main" id="{00000000-0008-0000-0000-00002A000000}"/>
            </a:ext>
          </a:extLst>
        </xdr:cNvPr>
        <xdr:cNvCxnSpPr/>
      </xdr:nvCxnSpPr>
      <xdr:spPr>
        <a:xfrm flipV="1">
          <a:off x="14287500" y="216693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3" name="Conector recto 54">
          <a:extLst>
            <a:ext uri="{FF2B5EF4-FFF2-40B4-BE49-F238E27FC236}">
              <a16:creationId xmlns:a16="http://schemas.microsoft.com/office/drawing/2014/main" id="{00000000-0008-0000-0000-00002B000000}"/>
            </a:ext>
          </a:extLst>
        </xdr:cNvPr>
        <xdr:cNvCxnSpPr/>
      </xdr:nvCxnSpPr>
      <xdr:spPr>
        <a:xfrm flipV="1">
          <a:off x="14287500" y="210978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4" name="Conector recto 54">
          <a:extLst>
            <a:ext uri="{FF2B5EF4-FFF2-40B4-BE49-F238E27FC236}">
              <a16:creationId xmlns:a16="http://schemas.microsoft.com/office/drawing/2014/main" id="{00000000-0008-0000-0000-00002C000000}"/>
            </a:ext>
          </a:extLst>
        </xdr:cNvPr>
        <xdr:cNvCxnSpPr/>
      </xdr:nvCxnSpPr>
      <xdr:spPr>
        <a:xfrm flipV="1">
          <a:off x="14287500" y="216693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47</xdr:row>
      <xdr:rowOff>1</xdr:rowOff>
    </xdr:from>
    <xdr:to>
      <xdr:col>10</xdr:col>
      <xdr:colOff>0</xdr:colOff>
      <xdr:row>47</xdr:row>
      <xdr:rowOff>15875</xdr:rowOff>
    </xdr:to>
    <xdr:cxnSp macro="">
      <xdr:nvCxnSpPr>
        <xdr:cNvPr id="45" name="Conector recto 54">
          <a:extLst>
            <a:ext uri="{FF2B5EF4-FFF2-40B4-BE49-F238E27FC236}">
              <a16:creationId xmlns:a16="http://schemas.microsoft.com/office/drawing/2014/main" id="{00000000-0008-0000-0000-00002D000000}"/>
            </a:ext>
          </a:extLst>
        </xdr:cNvPr>
        <xdr:cNvCxnSpPr/>
      </xdr:nvCxnSpPr>
      <xdr:spPr>
        <a:xfrm flipV="1">
          <a:off x="14287500" y="210978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46" name="Conector recto 54">
          <a:extLst>
            <a:ext uri="{FF2B5EF4-FFF2-40B4-BE49-F238E27FC236}">
              <a16:creationId xmlns:a16="http://schemas.microsoft.com/office/drawing/2014/main" id="{00000000-0008-0000-0000-00002E000000}"/>
            </a:ext>
          </a:extLst>
        </xdr:cNvPr>
        <xdr:cNvCxnSpPr/>
      </xdr:nvCxnSpPr>
      <xdr:spPr>
        <a:xfrm flipV="1">
          <a:off x="14287500" y="216693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2273300</xdr:colOff>
      <xdr:row>5</xdr:row>
      <xdr:rowOff>133350</xdr:rowOff>
    </xdr:to>
    <xdr:grpSp>
      <xdr:nvGrpSpPr>
        <xdr:cNvPr id="2" name="Group 4">
          <a:extLst>
            <a:ext uri="{FF2B5EF4-FFF2-40B4-BE49-F238E27FC236}">
              <a16:creationId xmlns:a16="http://schemas.microsoft.com/office/drawing/2014/main" id="{00000000-0008-0000-0900-000002000000}"/>
            </a:ext>
          </a:extLst>
        </xdr:cNvPr>
        <xdr:cNvGrpSpPr>
          <a:grpSpLocks/>
        </xdr:cNvGrpSpPr>
      </xdr:nvGrpSpPr>
      <xdr:grpSpPr bwMode="auto">
        <a:xfrm>
          <a:off x="0" y="31751"/>
          <a:ext cx="31165800" cy="974724"/>
          <a:chOff x="-8" y="0"/>
          <a:chExt cx="1382" cy="136"/>
        </a:xfrm>
      </xdr:grpSpPr>
      <xdr:sp macro="" textlink="">
        <xdr:nvSpPr>
          <xdr:cNvPr id="3" name="1 CuadroTexto">
            <a:extLst>
              <a:ext uri="{FF2B5EF4-FFF2-40B4-BE49-F238E27FC236}">
                <a16:creationId xmlns:a16="http://schemas.microsoft.com/office/drawing/2014/main" id="{00000000-0008-0000-09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9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9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9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9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9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9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9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9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9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9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9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9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559486</xdr:colOff>
      <xdr:row>5</xdr:row>
      <xdr:rowOff>75278</xdr:rowOff>
    </xdr:to>
    <xdr:pic>
      <xdr:nvPicPr>
        <xdr:cNvPr id="16" name="Imagen 16">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66527"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a16="http://schemas.microsoft.com/office/drawing/2014/main" id="{00000000-0008-0000-0900-000011000000}"/>
            </a:ext>
          </a:extLst>
        </xdr:cNvPr>
        <xdr:cNvCxnSpPr/>
      </xdr:nvCxnSpPr>
      <xdr:spPr>
        <a:xfrm>
          <a:off x="11588750" y="128016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a16="http://schemas.microsoft.com/office/drawing/2014/main" id="{00000000-0008-0000-0900-000012000000}"/>
            </a:ext>
          </a:extLst>
        </xdr:cNvPr>
        <xdr:cNvCxnSpPr/>
      </xdr:nvCxnSpPr>
      <xdr:spPr>
        <a:xfrm flipV="1">
          <a:off x="11591925" y="131540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19" name="Conector recto 46">
          <a:extLst>
            <a:ext uri="{FF2B5EF4-FFF2-40B4-BE49-F238E27FC236}">
              <a16:creationId xmlns:a16="http://schemas.microsoft.com/office/drawing/2014/main" id="{00000000-0008-0000-0900-000013000000}"/>
            </a:ext>
          </a:extLst>
        </xdr:cNvPr>
        <xdr:cNvCxnSpPr/>
      </xdr:nvCxnSpPr>
      <xdr:spPr>
        <a:xfrm>
          <a:off x="11588750" y="13154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0" name="Conector recto 54">
          <a:extLst>
            <a:ext uri="{FF2B5EF4-FFF2-40B4-BE49-F238E27FC236}">
              <a16:creationId xmlns:a16="http://schemas.microsoft.com/office/drawing/2014/main" id="{00000000-0008-0000-0900-000014000000}"/>
            </a:ext>
          </a:extLst>
        </xdr:cNvPr>
        <xdr:cNvCxnSpPr/>
      </xdr:nvCxnSpPr>
      <xdr:spPr>
        <a:xfrm flipV="1">
          <a:off x="11591925" y="134397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34</xdr:col>
      <xdr:colOff>161413</xdr:colOff>
      <xdr:row>5</xdr:row>
      <xdr:rowOff>75278</xdr:rowOff>
    </xdr:to>
    <xdr:grpSp>
      <xdr:nvGrpSpPr>
        <xdr:cNvPr id="21" name="Group 4">
          <a:extLst>
            <a:ext uri="{FF2B5EF4-FFF2-40B4-BE49-F238E27FC236}">
              <a16:creationId xmlns:a16="http://schemas.microsoft.com/office/drawing/2014/main" id="{00000000-0008-0000-0900-000015000000}"/>
            </a:ext>
          </a:extLst>
        </xdr:cNvPr>
        <xdr:cNvGrpSpPr>
          <a:grpSpLocks/>
        </xdr:cNvGrpSpPr>
      </xdr:nvGrpSpPr>
      <xdr:grpSpPr bwMode="auto">
        <a:xfrm>
          <a:off x="0" y="31751"/>
          <a:ext cx="34435538" cy="916652"/>
          <a:chOff x="-8" y="0"/>
          <a:chExt cx="1382" cy="136"/>
        </a:xfrm>
      </xdr:grpSpPr>
      <xdr:sp macro="" textlink="">
        <xdr:nvSpPr>
          <xdr:cNvPr id="22" name="1 CuadroTexto">
            <a:extLst>
              <a:ext uri="{FF2B5EF4-FFF2-40B4-BE49-F238E27FC236}">
                <a16:creationId xmlns:a16="http://schemas.microsoft.com/office/drawing/2014/main" id="{00000000-0008-0000-09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9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9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9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9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9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9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9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9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9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1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9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1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9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100"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9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1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569011</xdr:colOff>
      <xdr:row>5</xdr:row>
      <xdr:rowOff>75278</xdr:rowOff>
    </xdr:to>
    <xdr:pic>
      <xdr:nvPicPr>
        <xdr:cNvPr id="35" name="Imagen 16">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37952" cy="900778"/>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6" name="Conector recto 46">
          <a:extLst>
            <a:ext uri="{FF2B5EF4-FFF2-40B4-BE49-F238E27FC236}">
              <a16:creationId xmlns:a16="http://schemas.microsoft.com/office/drawing/2014/main" id="{00000000-0008-0000-0900-000024000000}"/>
            </a:ext>
          </a:extLst>
        </xdr:cNvPr>
        <xdr:cNvCxnSpPr/>
      </xdr:nvCxnSpPr>
      <xdr:spPr>
        <a:xfrm>
          <a:off x="11607800" y="13601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37" name="Conector recto 54">
          <a:extLst>
            <a:ext uri="{FF2B5EF4-FFF2-40B4-BE49-F238E27FC236}">
              <a16:creationId xmlns:a16="http://schemas.microsoft.com/office/drawing/2014/main" id="{00000000-0008-0000-0900-000025000000}"/>
            </a:ext>
          </a:extLst>
        </xdr:cNvPr>
        <xdr:cNvCxnSpPr/>
      </xdr:nvCxnSpPr>
      <xdr:spPr>
        <a:xfrm flipV="1">
          <a:off x="11610975" y="13792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38" name="Conector recto 46">
          <a:extLst>
            <a:ext uri="{FF2B5EF4-FFF2-40B4-BE49-F238E27FC236}">
              <a16:creationId xmlns:a16="http://schemas.microsoft.com/office/drawing/2014/main" id="{00000000-0008-0000-0900-000026000000}"/>
            </a:ext>
          </a:extLst>
        </xdr:cNvPr>
        <xdr:cNvCxnSpPr/>
      </xdr:nvCxnSpPr>
      <xdr:spPr>
        <a:xfrm>
          <a:off x="11607800" y="137922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9" name="Conector recto 54">
          <a:extLst>
            <a:ext uri="{FF2B5EF4-FFF2-40B4-BE49-F238E27FC236}">
              <a16:creationId xmlns:a16="http://schemas.microsoft.com/office/drawing/2014/main" id="{00000000-0008-0000-0900-000027000000}"/>
            </a:ext>
          </a:extLst>
        </xdr:cNvPr>
        <xdr:cNvCxnSpPr/>
      </xdr:nvCxnSpPr>
      <xdr:spPr>
        <a:xfrm flipV="1">
          <a:off x="11610975" y="139827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36</xdr:col>
      <xdr:colOff>624041</xdr:colOff>
      <xdr:row>5</xdr:row>
      <xdr:rowOff>122903</xdr:rowOff>
    </xdr:to>
    <xdr:grpSp>
      <xdr:nvGrpSpPr>
        <xdr:cNvPr id="40" name="Group 4">
          <a:extLst>
            <a:ext uri="{FF2B5EF4-FFF2-40B4-BE49-F238E27FC236}">
              <a16:creationId xmlns:a16="http://schemas.microsoft.com/office/drawing/2014/main" id="{00000000-0008-0000-0900-000028000000}"/>
            </a:ext>
          </a:extLst>
        </xdr:cNvPr>
        <xdr:cNvGrpSpPr>
          <a:grpSpLocks/>
        </xdr:cNvGrpSpPr>
      </xdr:nvGrpSpPr>
      <xdr:grpSpPr bwMode="auto">
        <a:xfrm>
          <a:off x="0" y="31751"/>
          <a:ext cx="36358666" cy="964277"/>
          <a:chOff x="-8" y="0"/>
          <a:chExt cx="1382" cy="136"/>
        </a:xfrm>
      </xdr:grpSpPr>
      <xdr:sp macro="" textlink="">
        <xdr:nvSpPr>
          <xdr:cNvPr id="41" name="1 CuadroTexto">
            <a:extLst>
              <a:ext uri="{FF2B5EF4-FFF2-40B4-BE49-F238E27FC236}">
                <a16:creationId xmlns:a16="http://schemas.microsoft.com/office/drawing/2014/main" id="{00000000-0008-0000-0900-000029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2" name="3 CuadroTexto">
            <a:extLst>
              <a:ext uri="{FF2B5EF4-FFF2-40B4-BE49-F238E27FC236}">
                <a16:creationId xmlns:a16="http://schemas.microsoft.com/office/drawing/2014/main" id="{00000000-0008-0000-0900-00002A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43" name="7 CuadroTexto">
            <a:extLst>
              <a:ext uri="{FF2B5EF4-FFF2-40B4-BE49-F238E27FC236}">
                <a16:creationId xmlns:a16="http://schemas.microsoft.com/office/drawing/2014/main" id="{00000000-0008-0000-0900-00002B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44" name="8 CuadroTexto">
            <a:extLst>
              <a:ext uri="{FF2B5EF4-FFF2-40B4-BE49-F238E27FC236}">
                <a16:creationId xmlns:a16="http://schemas.microsoft.com/office/drawing/2014/main" id="{00000000-0008-0000-0900-00002C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PLANEACIÓN</a:t>
            </a:r>
          </a:p>
        </xdr:txBody>
      </xdr:sp>
      <xdr:sp macro="" textlink="">
        <xdr:nvSpPr>
          <xdr:cNvPr id="45" name="10 CuadroTexto">
            <a:extLst>
              <a:ext uri="{FF2B5EF4-FFF2-40B4-BE49-F238E27FC236}">
                <a16:creationId xmlns:a16="http://schemas.microsoft.com/office/drawing/2014/main" id="{00000000-0008-0000-0900-00002D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46" name="11 CuadroTexto">
            <a:extLst>
              <a:ext uri="{FF2B5EF4-FFF2-40B4-BE49-F238E27FC236}">
                <a16:creationId xmlns:a16="http://schemas.microsoft.com/office/drawing/2014/main" id="{00000000-0008-0000-0900-00002E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47" name="12 CuadroTexto">
            <a:extLst>
              <a:ext uri="{FF2B5EF4-FFF2-40B4-BE49-F238E27FC236}">
                <a16:creationId xmlns:a16="http://schemas.microsoft.com/office/drawing/2014/main" id="{00000000-0008-0000-0900-00002F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48" name="13 CuadroTexto">
            <a:extLst>
              <a:ext uri="{FF2B5EF4-FFF2-40B4-BE49-F238E27FC236}">
                <a16:creationId xmlns:a16="http://schemas.microsoft.com/office/drawing/2014/main" id="{00000000-0008-0000-0900-000030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49" name="14 CuadroTexto">
            <a:extLst>
              <a:ext uri="{FF2B5EF4-FFF2-40B4-BE49-F238E27FC236}">
                <a16:creationId xmlns:a16="http://schemas.microsoft.com/office/drawing/2014/main" id="{00000000-0008-0000-0900-000031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50" name="16 CuadroTexto">
            <a:extLst>
              <a:ext uri="{FF2B5EF4-FFF2-40B4-BE49-F238E27FC236}">
                <a16:creationId xmlns:a16="http://schemas.microsoft.com/office/drawing/2014/main" id="{00000000-0008-0000-0900-000032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100" b="1" i="0" strike="noStrike">
                <a:solidFill>
                  <a:srgbClr val="000000"/>
                </a:solidFill>
                <a:latin typeface="Times New Roman"/>
                <a:cs typeface="Times New Roman"/>
              </a:rPr>
              <a:t>E-PLA-FT-020</a:t>
            </a:r>
          </a:p>
        </xdr:txBody>
      </xdr:sp>
      <xdr:sp macro="" textlink="">
        <xdr:nvSpPr>
          <xdr:cNvPr id="51" name="17 CuadroTexto">
            <a:extLst>
              <a:ext uri="{FF2B5EF4-FFF2-40B4-BE49-F238E27FC236}">
                <a16:creationId xmlns:a16="http://schemas.microsoft.com/office/drawing/2014/main" id="{00000000-0008-0000-0900-000033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100" b="1" i="0" strike="noStrike">
                <a:solidFill>
                  <a:srgbClr val="000000"/>
                </a:solidFill>
                <a:latin typeface="Times New Roman"/>
                <a:cs typeface="Times New Roman"/>
              </a:rPr>
              <a:t>04</a:t>
            </a:r>
          </a:p>
        </xdr:txBody>
      </xdr:sp>
      <xdr:sp macro="" textlink="">
        <xdr:nvSpPr>
          <xdr:cNvPr id="52" name="18 CuadroTexto">
            <a:extLst>
              <a:ext uri="{FF2B5EF4-FFF2-40B4-BE49-F238E27FC236}">
                <a16:creationId xmlns:a16="http://schemas.microsoft.com/office/drawing/2014/main" id="{00000000-0008-0000-0900-000034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100" b="1">
                <a:latin typeface="Times New Roman" pitchFamily="18" charset="0"/>
                <a:cs typeface="Times New Roman" pitchFamily="18" charset="0"/>
              </a:rPr>
              <a:t>1 DE 1</a:t>
            </a:r>
          </a:p>
        </xdr:txBody>
      </xdr:sp>
      <xdr:sp macro="" textlink="">
        <xdr:nvSpPr>
          <xdr:cNvPr id="53" name="19 CuadroTexto">
            <a:extLst>
              <a:ext uri="{FF2B5EF4-FFF2-40B4-BE49-F238E27FC236}">
                <a16:creationId xmlns:a16="http://schemas.microsoft.com/office/drawing/2014/main" id="{00000000-0008-0000-0900-000035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1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616636</xdr:colOff>
      <xdr:row>5</xdr:row>
      <xdr:rowOff>122903</xdr:rowOff>
    </xdr:to>
    <xdr:pic>
      <xdr:nvPicPr>
        <xdr:cNvPr id="54" name="Imagen 16">
          <a:extLst>
            <a:ext uri="{FF2B5EF4-FFF2-40B4-BE49-F238E27FC236}">
              <a16:creationId xmlns:a16="http://schemas.microsoft.com/office/drawing/2014/main" id="{00000000-0008-0000-0900-00003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226484" y="79375"/>
          <a:ext cx="885577"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55" name="Conector recto 46">
          <a:extLst>
            <a:ext uri="{FF2B5EF4-FFF2-40B4-BE49-F238E27FC236}">
              <a16:creationId xmlns:a16="http://schemas.microsoft.com/office/drawing/2014/main" id="{00000000-0008-0000-0900-000037000000}"/>
            </a:ext>
          </a:extLst>
        </xdr:cNvPr>
        <xdr:cNvCxnSpPr/>
      </xdr:nvCxnSpPr>
      <xdr:spPr>
        <a:xfrm>
          <a:off x="11607800" y="13601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56" name="Conector recto 54">
          <a:extLst>
            <a:ext uri="{FF2B5EF4-FFF2-40B4-BE49-F238E27FC236}">
              <a16:creationId xmlns:a16="http://schemas.microsoft.com/office/drawing/2014/main" id="{00000000-0008-0000-0900-000038000000}"/>
            </a:ext>
          </a:extLst>
        </xdr:cNvPr>
        <xdr:cNvCxnSpPr/>
      </xdr:nvCxnSpPr>
      <xdr:spPr>
        <a:xfrm flipV="1">
          <a:off x="11610975" y="13792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57" name="Conector recto 46">
          <a:extLst>
            <a:ext uri="{FF2B5EF4-FFF2-40B4-BE49-F238E27FC236}">
              <a16:creationId xmlns:a16="http://schemas.microsoft.com/office/drawing/2014/main" id="{00000000-0008-0000-0900-000039000000}"/>
            </a:ext>
          </a:extLst>
        </xdr:cNvPr>
        <xdr:cNvCxnSpPr/>
      </xdr:nvCxnSpPr>
      <xdr:spPr>
        <a:xfrm>
          <a:off x="11607800" y="137922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58" name="Conector recto 54">
          <a:extLst>
            <a:ext uri="{FF2B5EF4-FFF2-40B4-BE49-F238E27FC236}">
              <a16:creationId xmlns:a16="http://schemas.microsoft.com/office/drawing/2014/main" id="{00000000-0008-0000-0900-00003A000000}"/>
            </a:ext>
          </a:extLst>
        </xdr:cNvPr>
        <xdr:cNvCxnSpPr/>
      </xdr:nvCxnSpPr>
      <xdr:spPr>
        <a:xfrm flipV="1">
          <a:off x="11610975" y="139827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33</xdr:col>
      <xdr:colOff>933450</xdr:colOff>
      <xdr:row>5</xdr:row>
      <xdr:rowOff>153629</xdr:rowOff>
    </xdr:to>
    <xdr:grpSp>
      <xdr:nvGrpSpPr>
        <xdr:cNvPr id="59" name="Group 4">
          <a:extLst>
            <a:ext uri="{FF2B5EF4-FFF2-40B4-BE49-F238E27FC236}">
              <a16:creationId xmlns:a16="http://schemas.microsoft.com/office/drawing/2014/main" id="{00000000-0008-0000-0900-00003B000000}"/>
            </a:ext>
          </a:extLst>
        </xdr:cNvPr>
        <xdr:cNvGrpSpPr>
          <a:grpSpLocks/>
        </xdr:cNvGrpSpPr>
      </xdr:nvGrpSpPr>
      <xdr:grpSpPr bwMode="auto">
        <a:xfrm>
          <a:off x="0" y="31751"/>
          <a:ext cx="33683575" cy="995003"/>
          <a:chOff x="-8" y="0"/>
          <a:chExt cx="1382" cy="136"/>
        </a:xfrm>
      </xdr:grpSpPr>
      <xdr:sp macro="" textlink="">
        <xdr:nvSpPr>
          <xdr:cNvPr id="60" name="1 CuadroTexto">
            <a:extLst>
              <a:ext uri="{FF2B5EF4-FFF2-40B4-BE49-F238E27FC236}">
                <a16:creationId xmlns:a16="http://schemas.microsoft.com/office/drawing/2014/main" id="{00000000-0008-0000-0900-00003C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61" name="3 CuadroTexto">
            <a:extLst>
              <a:ext uri="{FF2B5EF4-FFF2-40B4-BE49-F238E27FC236}">
                <a16:creationId xmlns:a16="http://schemas.microsoft.com/office/drawing/2014/main" id="{00000000-0008-0000-0900-00003D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62" name="7 CuadroTexto">
            <a:extLst>
              <a:ext uri="{FF2B5EF4-FFF2-40B4-BE49-F238E27FC236}">
                <a16:creationId xmlns:a16="http://schemas.microsoft.com/office/drawing/2014/main" id="{00000000-0008-0000-0900-00003E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3" name="8 CuadroTexto">
            <a:extLst>
              <a:ext uri="{FF2B5EF4-FFF2-40B4-BE49-F238E27FC236}">
                <a16:creationId xmlns:a16="http://schemas.microsoft.com/office/drawing/2014/main" id="{00000000-0008-0000-0900-00003F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64" name="10 CuadroTexto">
            <a:extLst>
              <a:ext uri="{FF2B5EF4-FFF2-40B4-BE49-F238E27FC236}">
                <a16:creationId xmlns:a16="http://schemas.microsoft.com/office/drawing/2014/main" id="{00000000-0008-0000-0900-000040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65" name="11 CuadroTexto">
            <a:extLst>
              <a:ext uri="{FF2B5EF4-FFF2-40B4-BE49-F238E27FC236}">
                <a16:creationId xmlns:a16="http://schemas.microsoft.com/office/drawing/2014/main" id="{00000000-0008-0000-0900-000041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66" name="12 CuadroTexto">
            <a:extLst>
              <a:ext uri="{FF2B5EF4-FFF2-40B4-BE49-F238E27FC236}">
                <a16:creationId xmlns:a16="http://schemas.microsoft.com/office/drawing/2014/main" id="{00000000-0008-0000-0900-000042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67" name="13 CuadroTexto">
            <a:extLst>
              <a:ext uri="{FF2B5EF4-FFF2-40B4-BE49-F238E27FC236}">
                <a16:creationId xmlns:a16="http://schemas.microsoft.com/office/drawing/2014/main" id="{00000000-0008-0000-0900-000043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68" name="14 CuadroTexto">
            <a:extLst>
              <a:ext uri="{FF2B5EF4-FFF2-40B4-BE49-F238E27FC236}">
                <a16:creationId xmlns:a16="http://schemas.microsoft.com/office/drawing/2014/main" id="{00000000-0008-0000-0900-000044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69" name="16 CuadroTexto">
            <a:extLst>
              <a:ext uri="{FF2B5EF4-FFF2-40B4-BE49-F238E27FC236}">
                <a16:creationId xmlns:a16="http://schemas.microsoft.com/office/drawing/2014/main" id="{00000000-0008-0000-0900-000045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70" name="17 CuadroTexto">
            <a:extLst>
              <a:ext uri="{FF2B5EF4-FFF2-40B4-BE49-F238E27FC236}">
                <a16:creationId xmlns:a16="http://schemas.microsoft.com/office/drawing/2014/main" id="{00000000-0008-0000-0900-000046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71" name="18 CuadroTexto">
            <a:extLst>
              <a:ext uri="{FF2B5EF4-FFF2-40B4-BE49-F238E27FC236}">
                <a16:creationId xmlns:a16="http://schemas.microsoft.com/office/drawing/2014/main" id="{00000000-0008-0000-0900-000047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72" name="19 CuadroTexto">
            <a:extLst>
              <a:ext uri="{FF2B5EF4-FFF2-40B4-BE49-F238E27FC236}">
                <a16:creationId xmlns:a16="http://schemas.microsoft.com/office/drawing/2014/main" id="{00000000-0008-0000-0900-000048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603936</xdr:colOff>
      <xdr:row>5</xdr:row>
      <xdr:rowOff>122903</xdr:rowOff>
    </xdr:to>
    <xdr:pic>
      <xdr:nvPicPr>
        <xdr:cNvPr id="73" name="Imagen 16">
          <a:extLst>
            <a:ext uri="{FF2B5EF4-FFF2-40B4-BE49-F238E27FC236}">
              <a16:creationId xmlns:a16="http://schemas.microsoft.com/office/drawing/2014/main" id="{00000000-0008-0000-0900-00004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26484" y="79375"/>
          <a:ext cx="866527"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74" name="Conector recto 46">
          <a:extLst>
            <a:ext uri="{FF2B5EF4-FFF2-40B4-BE49-F238E27FC236}">
              <a16:creationId xmlns:a16="http://schemas.microsoft.com/office/drawing/2014/main" id="{00000000-0008-0000-0900-00004A000000}"/>
            </a:ext>
          </a:extLst>
        </xdr:cNvPr>
        <xdr:cNvCxnSpPr/>
      </xdr:nvCxnSpPr>
      <xdr:spPr>
        <a:xfrm>
          <a:off x="11588750" y="128016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75" name="Conector recto 54">
          <a:extLst>
            <a:ext uri="{FF2B5EF4-FFF2-40B4-BE49-F238E27FC236}">
              <a16:creationId xmlns:a16="http://schemas.microsoft.com/office/drawing/2014/main" id="{00000000-0008-0000-0900-00004B000000}"/>
            </a:ext>
          </a:extLst>
        </xdr:cNvPr>
        <xdr:cNvCxnSpPr/>
      </xdr:nvCxnSpPr>
      <xdr:spPr>
        <a:xfrm flipV="1">
          <a:off x="11591925" y="131540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76" name="Conector recto 46">
          <a:extLst>
            <a:ext uri="{FF2B5EF4-FFF2-40B4-BE49-F238E27FC236}">
              <a16:creationId xmlns:a16="http://schemas.microsoft.com/office/drawing/2014/main" id="{00000000-0008-0000-0900-00004C000000}"/>
            </a:ext>
          </a:extLst>
        </xdr:cNvPr>
        <xdr:cNvCxnSpPr/>
      </xdr:nvCxnSpPr>
      <xdr:spPr>
        <a:xfrm>
          <a:off x="11588750" y="13154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77" name="Conector recto 54">
          <a:extLst>
            <a:ext uri="{FF2B5EF4-FFF2-40B4-BE49-F238E27FC236}">
              <a16:creationId xmlns:a16="http://schemas.microsoft.com/office/drawing/2014/main" id="{00000000-0008-0000-0900-00004D000000}"/>
            </a:ext>
          </a:extLst>
        </xdr:cNvPr>
        <xdr:cNvCxnSpPr/>
      </xdr:nvCxnSpPr>
      <xdr:spPr>
        <a:xfrm flipV="1">
          <a:off x="11591925" y="134397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31750</xdr:rowOff>
    </xdr:from>
    <xdr:to>
      <xdr:col>34</xdr:col>
      <xdr:colOff>193675</xdr:colOff>
      <xdr:row>4</xdr:row>
      <xdr:rowOff>177164</xdr:rowOff>
    </xdr:to>
    <xdr:grpSp>
      <xdr:nvGrpSpPr>
        <xdr:cNvPr id="2" name="Group 4">
          <a:extLst>
            <a:ext uri="{FF2B5EF4-FFF2-40B4-BE49-F238E27FC236}">
              <a16:creationId xmlns:a16="http://schemas.microsoft.com/office/drawing/2014/main" id="{00000000-0008-0000-0A00-000002000000}"/>
            </a:ext>
          </a:extLst>
        </xdr:cNvPr>
        <xdr:cNvGrpSpPr>
          <a:grpSpLocks/>
        </xdr:cNvGrpSpPr>
      </xdr:nvGrpSpPr>
      <xdr:grpSpPr bwMode="auto">
        <a:xfrm>
          <a:off x="0" y="31750"/>
          <a:ext cx="39317613" cy="1145539"/>
          <a:chOff x="-8" y="0"/>
          <a:chExt cx="1382" cy="136"/>
        </a:xfrm>
      </xdr:grpSpPr>
      <xdr:sp macro="" textlink="">
        <xdr:nvSpPr>
          <xdr:cNvPr id="3" name="1 CuadroTexto">
            <a:extLst>
              <a:ext uri="{FF2B5EF4-FFF2-40B4-BE49-F238E27FC236}">
                <a16:creationId xmlns:a16="http://schemas.microsoft.com/office/drawing/2014/main" id="{00000000-0008-0000-0A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A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A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A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A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A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A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A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A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A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A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A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A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1</xdr:col>
      <xdr:colOff>412250</xdr:colOff>
      <xdr:row>0</xdr:row>
      <xdr:rowOff>94736</xdr:rowOff>
    </xdr:from>
    <xdr:to>
      <xdr:col>1</xdr:col>
      <xdr:colOff>1376388</xdr:colOff>
      <xdr:row>4</xdr:row>
      <xdr:rowOff>181281</xdr:rowOff>
    </xdr:to>
    <xdr:pic>
      <xdr:nvPicPr>
        <xdr:cNvPr id="16" name="Imagen 16">
          <a:extLst>
            <a:ext uri="{FF2B5EF4-FFF2-40B4-BE49-F238E27FC236}">
              <a16:creationId xmlns:a16="http://schemas.microsoft.com/office/drawing/2014/main" id="{00000000-0008-0000-0A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2500" y="94736"/>
          <a:ext cx="1002238" cy="1086670"/>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a16="http://schemas.microsoft.com/office/drawing/2014/main" id="{00000000-0008-0000-0A00-000011000000}"/>
            </a:ext>
          </a:extLst>
        </xdr:cNvPr>
        <xdr:cNvCxnSpPr/>
      </xdr:nvCxnSpPr>
      <xdr:spPr>
        <a:xfrm>
          <a:off x="13522325" y="195929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a16="http://schemas.microsoft.com/office/drawing/2014/main" id="{00000000-0008-0000-0A00-000012000000}"/>
            </a:ext>
          </a:extLst>
        </xdr:cNvPr>
        <xdr:cNvCxnSpPr/>
      </xdr:nvCxnSpPr>
      <xdr:spPr>
        <a:xfrm flipV="1">
          <a:off x="13525500" y="200787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a16="http://schemas.microsoft.com/office/drawing/2014/main" id="{00000000-0008-0000-0A00-000013000000}"/>
            </a:ext>
          </a:extLst>
        </xdr:cNvPr>
        <xdr:cNvCxnSpPr/>
      </xdr:nvCxnSpPr>
      <xdr:spPr>
        <a:xfrm>
          <a:off x="13522325" y="20078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a16="http://schemas.microsoft.com/office/drawing/2014/main" id="{00000000-0008-0000-0A00-000014000000}"/>
            </a:ext>
          </a:extLst>
        </xdr:cNvPr>
        <xdr:cNvCxnSpPr/>
      </xdr:nvCxnSpPr>
      <xdr:spPr>
        <a:xfrm flipV="1">
          <a:off x="13525500" y="20564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21" name="Conector recto 54">
          <a:extLst>
            <a:ext uri="{FF2B5EF4-FFF2-40B4-BE49-F238E27FC236}">
              <a16:creationId xmlns:a16="http://schemas.microsoft.com/office/drawing/2014/main" id="{00000000-0008-0000-0A00-000015000000}"/>
            </a:ext>
          </a:extLst>
        </xdr:cNvPr>
        <xdr:cNvCxnSpPr/>
      </xdr:nvCxnSpPr>
      <xdr:spPr>
        <a:xfrm flipV="1">
          <a:off x="13525500" y="200787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2" name="Conector recto 54">
          <a:extLst>
            <a:ext uri="{FF2B5EF4-FFF2-40B4-BE49-F238E27FC236}">
              <a16:creationId xmlns:a16="http://schemas.microsoft.com/office/drawing/2014/main" id="{00000000-0008-0000-0A00-000016000000}"/>
            </a:ext>
          </a:extLst>
        </xdr:cNvPr>
        <xdr:cNvCxnSpPr/>
      </xdr:nvCxnSpPr>
      <xdr:spPr>
        <a:xfrm flipV="1">
          <a:off x="13525500" y="20564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23" name="Conector recto 54">
          <a:extLst>
            <a:ext uri="{FF2B5EF4-FFF2-40B4-BE49-F238E27FC236}">
              <a16:creationId xmlns:a16="http://schemas.microsoft.com/office/drawing/2014/main" id="{00000000-0008-0000-0A00-000017000000}"/>
            </a:ext>
          </a:extLst>
        </xdr:cNvPr>
        <xdr:cNvCxnSpPr/>
      </xdr:nvCxnSpPr>
      <xdr:spPr>
        <a:xfrm flipV="1">
          <a:off x="13525500" y="200787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4" name="Conector recto 54">
          <a:extLst>
            <a:ext uri="{FF2B5EF4-FFF2-40B4-BE49-F238E27FC236}">
              <a16:creationId xmlns:a16="http://schemas.microsoft.com/office/drawing/2014/main" id="{00000000-0008-0000-0A00-000018000000}"/>
            </a:ext>
          </a:extLst>
        </xdr:cNvPr>
        <xdr:cNvCxnSpPr/>
      </xdr:nvCxnSpPr>
      <xdr:spPr>
        <a:xfrm flipV="1">
          <a:off x="13525500" y="205644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31750</xdr:rowOff>
    </xdr:from>
    <xdr:to>
      <xdr:col>31</xdr:col>
      <xdr:colOff>2212258</xdr:colOff>
      <xdr:row>4</xdr:row>
      <xdr:rowOff>184048</xdr:rowOff>
    </xdr:to>
    <xdr:grpSp>
      <xdr:nvGrpSpPr>
        <xdr:cNvPr id="25" name="Group 4">
          <a:extLst>
            <a:ext uri="{FF2B5EF4-FFF2-40B4-BE49-F238E27FC236}">
              <a16:creationId xmlns:a16="http://schemas.microsoft.com/office/drawing/2014/main" id="{00000000-0008-0000-0A00-000019000000}"/>
            </a:ext>
          </a:extLst>
        </xdr:cNvPr>
        <xdr:cNvGrpSpPr>
          <a:grpSpLocks/>
        </xdr:cNvGrpSpPr>
      </xdr:nvGrpSpPr>
      <xdr:grpSpPr bwMode="auto">
        <a:xfrm>
          <a:off x="0" y="31750"/>
          <a:ext cx="35073508" cy="1152423"/>
          <a:chOff x="-8" y="0"/>
          <a:chExt cx="1382" cy="136"/>
        </a:xfrm>
      </xdr:grpSpPr>
      <xdr:sp macro="" textlink="">
        <xdr:nvSpPr>
          <xdr:cNvPr id="26" name="1 CuadroTexto">
            <a:extLst>
              <a:ext uri="{FF2B5EF4-FFF2-40B4-BE49-F238E27FC236}">
                <a16:creationId xmlns:a16="http://schemas.microsoft.com/office/drawing/2014/main" id="{00000000-0008-0000-0A00-00001A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7" name="3 CuadroTexto">
            <a:extLst>
              <a:ext uri="{FF2B5EF4-FFF2-40B4-BE49-F238E27FC236}">
                <a16:creationId xmlns:a16="http://schemas.microsoft.com/office/drawing/2014/main" id="{00000000-0008-0000-0A00-00001B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8" name="7 CuadroTexto">
            <a:extLst>
              <a:ext uri="{FF2B5EF4-FFF2-40B4-BE49-F238E27FC236}">
                <a16:creationId xmlns:a16="http://schemas.microsoft.com/office/drawing/2014/main" id="{00000000-0008-0000-0A00-00001C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9" name="8 CuadroTexto">
            <a:extLst>
              <a:ext uri="{FF2B5EF4-FFF2-40B4-BE49-F238E27FC236}">
                <a16:creationId xmlns:a16="http://schemas.microsoft.com/office/drawing/2014/main" id="{00000000-0008-0000-0A00-00001D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30" name="10 CuadroTexto">
            <a:extLst>
              <a:ext uri="{FF2B5EF4-FFF2-40B4-BE49-F238E27FC236}">
                <a16:creationId xmlns:a16="http://schemas.microsoft.com/office/drawing/2014/main" id="{00000000-0008-0000-0A00-00001E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31" name="11 CuadroTexto">
            <a:extLst>
              <a:ext uri="{FF2B5EF4-FFF2-40B4-BE49-F238E27FC236}">
                <a16:creationId xmlns:a16="http://schemas.microsoft.com/office/drawing/2014/main" id="{00000000-0008-0000-0A00-00001F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32" name="12 CuadroTexto">
            <a:extLst>
              <a:ext uri="{FF2B5EF4-FFF2-40B4-BE49-F238E27FC236}">
                <a16:creationId xmlns:a16="http://schemas.microsoft.com/office/drawing/2014/main" id="{00000000-0008-0000-0A00-000020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33" name="13 CuadroTexto">
            <a:extLst>
              <a:ext uri="{FF2B5EF4-FFF2-40B4-BE49-F238E27FC236}">
                <a16:creationId xmlns:a16="http://schemas.microsoft.com/office/drawing/2014/main" id="{00000000-0008-0000-0A00-000021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4" name="14 CuadroTexto">
            <a:extLst>
              <a:ext uri="{FF2B5EF4-FFF2-40B4-BE49-F238E27FC236}">
                <a16:creationId xmlns:a16="http://schemas.microsoft.com/office/drawing/2014/main" id="{00000000-0008-0000-0A00-000022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5" name="16 CuadroTexto">
            <a:extLst>
              <a:ext uri="{FF2B5EF4-FFF2-40B4-BE49-F238E27FC236}">
                <a16:creationId xmlns:a16="http://schemas.microsoft.com/office/drawing/2014/main" id="{00000000-0008-0000-0A00-000023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6" name="17 CuadroTexto">
            <a:extLst>
              <a:ext uri="{FF2B5EF4-FFF2-40B4-BE49-F238E27FC236}">
                <a16:creationId xmlns:a16="http://schemas.microsoft.com/office/drawing/2014/main" id="{00000000-0008-0000-0A00-000024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7" name="18 CuadroTexto">
            <a:extLst>
              <a:ext uri="{FF2B5EF4-FFF2-40B4-BE49-F238E27FC236}">
                <a16:creationId xmlns:a16="http://schemas.microsoft.com/office/drawing/2014/main" id="{00000000-0008-0000-0A00-000025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b="1">
                <a:latin typeface="Times New Roman" pitchFamily="18" charset="0"/>
                <a:cs typeface="Times New Roman" pitchFamily="18" charset="0"/>
              </a:rPr>
              <a:t>1 DE 1</a:t>
            </a:r>
          </a:p>
        </xdr:txBody>
      </xdr:sp>
      <xdr:sp macro="" textlink="">
        <xdr:nvSpPr>
          <xdr:cNvPr id="38" name="19 CuadroTexto">
            <a:extLst>
              <a:ext uri="{FF2B5EF4-FFF2-40B4-BE49-F238E27FC236}">
                <a16:creationId xmlns:a16="http://schemas.microsoft.com/office/drawing/2014/main" id="{00000000-0008-0000-0A00-000026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1</xdr:col>
      <xdr:colOff>412250</xdr:colOff>
      <xdr:row>0</xdr:row>
      <xdr:rowOff>94736</xdr:rowOff>
    </xdr:from>
    <xdr:to>
      <xdr:col>1</xdr:col>
      <xdr:colOff>1414488</xdr:colOff>
      <xdr:row>4</xdr:row>
      <xdr:rowOff>181281</xdr:rowOff>
    </xdr:to>
    <xdr:pic>
      <xdr:nvPicPr>
        <xdr:cNvPr id="39" name="Imagen 16">
          <a:extLst>
            <a:ext uri="{FF2B5EF4-FFF2-40B4-BE49-F238E27FC236}">
              <a16:creationId xmlns:a16="http://schemas.microsoft.com/office/drawing/2014/main" id="{00000000-0008-0000-0A00-00002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12500" y="94736"/>
          <a:ext cx="1002238" cy="1086670"/>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40" name="Conector recto 46">
          <a:extLst>
            <a:ext uri="{FF2B5EF4-FFF2-40B4-BE49-F238E27FC236}">
              <a16:creationId xmlns:a16="http://schemas.microsoft.com/office/drawing/2014/main" id="{00000000-0008-0000-0A00-000028000000}"/>
            </a:ext>
          </a:extLst>
        </xdr:cNvPr>
        <xdr:cNvCxnSpPr/>
      </xdr:nvCxnSpPr>
      <xdr:spPr>
        <a:xfrm>
          <a:off x="14379575" y="130587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41" name="Conector recto 54">
          <a:extLst>
            <a:ext uri="{FF2B5EF4-FFF2-40B4-BE49-F238E27FC236}">
              <a16:creationId xmlns:a16="http://schemas.microsoft.com/office/drawing/2014/main" id="{00000000-0008-0000-0A00-000029000000}"/>
            </a:ext>
          </a:extLst>
        </xdr:cNvPr>
        <xdr:cNvCxnSpPr/>
      </xdr:nvCxnSpPr>
      <xdr:spPr>
        <a:xfrm flipV="1">
          <a:off x="14382750" y="135445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42" name="Conector recto 46">
          <a:extLst>
            <a:ext uri="{FF2B5EF4-FFF2-40B4-BE49-F238E27FC236}">
              <a16:creationId xmlns:a16="http://schemas.microsoft.com/office/drawing/2014/main" id="{00000000-0008-0000-0A00-00002A000000}"/>
            </a:ext>
          </a:extLst>
        </xdr:cNvPr>
        <xdr:cNvCxnSpPr/>
      </xdr:nvCxnSpPr>
      <xdr:spPr>
        <a:xfrm>
          <a:off x="14379575" y="135445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43" name="Conector recto 54">
          <a:extLst>
            <a:ext uri="{FF2B5EF4-FFF2-40B4-BE49-F238E27FC236}">
              <a16:creationId xmlns:a16="http://schemas.microsoft.com/office/drawing/2014/main" id="{00000000-0008-0000-0A00-00002B000000}"/>
            </a:ext>
          </a:extLst>
        </xdr:cNvPr>
        <xdr:cNvCxnSpPr/>
      </xdr:nvCxnSpPr>
      <xdr:spPr>
        <a:xfrm flipV="1">
          <a:off x="14382750" y="14030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44" name="Conector recto 54">
          <a:extLst>
            <a:ext uri="{FF2B5EF4-FFF2-40B4-BE49-F238E27FC236}">
              <a16:creationId xmlns:a16="http://schemas.microsoft.com/office/drawing/2014/main" id="{00000000-0008-0000-0A00-00002C000000}"/>
            </a:ext>
          </a:extLst>
        </xdr:cNvPr>
        <xdr:cNvCxnSpPr/>
      </xdr:nvCxnSpPr>
      <xdr:spPr>
        <a:xfrm flipV="1">
          <a:off x="14382750" y="135445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45" name="Conector recto 54">
          <a:extLst>
            <a:ext uri="{FF2B5EF4-FFF2-40B4-BE49-F238E27FC236}">
              <a16:creationId xmlns:a16="http://schemas.microsoft.com/office/drawing/2014/main" id="{00000000-0008-0000-0A00-00002D000000}"/>
            </a:ext>
          </a:extLst>
        </xdr:cNvPr>
        <xdr:cNvCxnSpPr/>
      </xdr:nvCxnSpPr>
      <xdr:spPr>
        <a:xfrm flipV="1">
          <a:off x="14382750" y="14030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46" name="Conector recto 54">
          <a:extLst>
            <a:ext uri="{FF2B5EF4-FFF2-40B4-BE49-F238E27FC236}">
              <a16:creationId xmlns:a16="http://schemas.microsoft.com/office/drawing/2014/main" id="{00000000-0008-0000-0A00-00002E000000}"/>
            </a:ext>
          </a:extLst>
        </xdr:cNvPr>
        <xdr:cNvCxnSpPr/>
      </xdr:nvCxnSpPr>
      <xdr:spPr>
        <a:xfrm flipV="1">
          <a:off x="14382750" y="135445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47" name="Conector recto 54">
          <a:extLst>
            <a:ext uri="{FF2B5EF4-FFF2-40B4-BE49-F238E27FC236}">
              <a16:creationId xmlns:a16="http://schemas.microsoft.com/office/drawing/2014/main" id="{00000000-0008-0000-0A00-00002F000000}"/>
            </a:ext>
          </a:extLst>
        </xdr:cNvPr>
        <xdr:cNvCxnSpPr/>
      </xdr:nvCxnSpPr>
      <xdr:spPr>
        <a:xfrm flipV="1">
          <a:off x="14382750" y="140303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31752</xdr:rowOff>
    </xdr:from>
    <xdr:to>
      <xdr:col>38</xdr:col>
      <xdr:colOff>714375</xdr:colOff>
      <xdr:row>5</xdr:row>
      <xdr:rowOff>133350</xdr:rowOff>
    </xdr:to>
    <xdr:grpSp>
      <xdr:nvGrpSpPr>
        <xdr:cNvPr id="2" name="Group 4">
          <a:extLst>
            <a:ext uri="{FF2B5EF4-FFF2-40B4-BE49-F238E27FC236}">
              <a16:creationId xmlns:a16="http://schemas.microsoft.com/office/drawing/2014/main" id="{00000000-0008-0000-0B00-000002000000}"/>
            </a:ext>
          </a:extLst>
        </xdr:cNvPr>
        <xdr:cNvGrpSpPr>
          <a:grpSpLocks/>
        </xdr:cNvGrpSpPr>
      </xdr:nvGrpSpPr>
      <xdr:grpSpPr bwMode="auto">
        <a:xfrm>
          <a:off x="0" y="31752"/>
          <a:ext cx="37861875" cy="1054098"/>
          <a:chOff x="-8" y="0"/>
          <a:chExt cx="1382" cy="136"/>
        </a:xfrm>
      </xdr:grpSpPr>
      <xdr:sp macro="" textlink="">
        <xdr:nvSpPr>
          <xdr:cNvPr id="3" name="1 CuadroTexto">
            <a:extLst>
              <a:ext uri="{FF2B5EF4-FFF2-40B4-BE49-F238E27FC236}">
                <a16:creationId xmlns:a16="http://schemas.microsoft.com/office/drawing/2014/main" id="{00000000-0008-0000-0B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B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B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B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B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B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B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B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B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B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B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B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B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0</xdr:col>
      <xdr:colOff>2103151</xdr:colOff>
      <xdr:row>5</xdr:row>
      <xdr:rowOff>75278</xdr:rowOff>
    </xdr:to>
    <xdr:pic>
      <xdr:nvPicPr>
        <xdr:cNvPr id="16" name="Imagen 16">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B00-000011000000}"/>
            </a:ext>
          </a:extLst>
        </xdr:cNvPr>
        <xdr:cNvCxnSpPr/>
      </xdr:nvCxnSpPr>
      <xdr:spPr>
        <a:xfrm>
          <a:off x="13236575" y="12392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B00-000012000000}"/>
            </a:ext>
          </a:extLst>
        </xdr:cNvPr>
        <xdr:cNvCxnSpPr/>
      </xdr:nvCxnSpPr>
      <xdr:spPr>
        <a:xfrm flipV="1">
          <a:off x="13239750" y="12744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B00-000013000000}"/>
            </a:ext>
          </a:extLst>
        </xdr:cNvPr>
        <xdr:cNvCxnSpPr/>
      </xdr:nvCxnSpPr>
      <xdr:spPr>
        <a:xfrm>
          <a:off x="13236575" y="12744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B00-000014000000}"/>
            </a:ext>
          </a:extLst>
        </xdr:cNvPr>
        <xdr:cNvCxnSpPr/>
      </xdr:nvCxnSpPr>
      <xdr:spPr>
        <a:xfrm flipV="1">
          <a:off x="13239750" y="13030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31750</xdr:rowOff>
    </xdr:from>
    <xdr:to>
      <xdr:col>33</xdr:col>
      <xdr:colOff>1016000</xdr:colOff>
      <xdr:row>5</xdr:row>
      <xdr:rowOff>174624</xdr:rowOff>
    </xdr:to>
    <xdr:grpSp>
      <xdr:nvGrpSpPr>
        <xdr:cNvPr id="21" name="Group 4">
          <a:extLst>
            <a:ext uri="{FF2B5EF4-FFF2-40B4-BE49-F238E27FC236}">
              <a16:creationId xmlns:a16="http://schemas.microsoft.com/office/drawing/2014/main" id="{00000000-0008-0000-0B00-000015000000}"/>
            </a:ext>
          </a:extLst>
        </xdr:cNvPr>
        <xdr:cNvGrpSpPr>
          <a:grpSpLocks/>
        </xdr:cNvGrpSpPr>
      </xdr:nvGrpSpPr>
      <xdr:grpSpPr bwMode="auto">
        <a:xfrm>
          <a:off x="0" y="31750"/>
          <a:ext cx="31813500" cy="1095374"/>
          <a:chOff x="-8" y="0"/>
          <a:chExt cx="1382" cy="136"/>
        </a:xfrm>
      </xdr:grpSpPr>
      <xdr:sp macro="" textlink="">
        <xdr:nvSpPr>
          <xdr:cNvPr id="22" name="1 CuadroTexto">
            <a:extLst>
              <a:ext uri="{FF2B5EF4-FFF2-40B4-BE49-F238E27FC236}">
                <a16:creationId xmlns:a16="http://schemas.microsoft.com/office/drawing/2014/main" id="{00000000-0008-0000-0B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B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B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B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B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B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B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B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B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B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B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B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B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0</xdr:col>
      <xdr:colOff>2099174</xdr:colOff>
      <xdr:row>5</xdr:row>
      <xdr:rowOff>122903</xdr:rowOff>
    </xdr:to>
    <xdr:pic>
      <xdr:nvPicPr>
        <xdr:cNvPr id="35" name="Imagen 16">
          <a:extLst>
            <a:ext uri="{FF2B5EF4-FFF2-40B4-BE49-F238E27FC236}">
              <a16:creationId xmlns:a16="http://schemas.microsoft.com/office/drawing/2014/main" id="{00000000-0008-0000-0B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2690"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6" name="Conector recto 46">
          <a:extLst>
            <a:ext uri="{FF2B5EF4-FFF2-40B4-BE49-F238E27FC236}">
              <a16:creationId xmlns:a16="http://schemas.microsoft.com/office/drawing/2014/main" id="{00000000-0008-0000-0B00-000024000000}"/>
            </a:ext>
          </a:extLst>
        </xdr:cNvPr>
        <xdr:cNvCxnSpPr/>
      </xdr:nvCxnSpPr>
      <xdr:spPr>
        <a:xfrm>
          <a:off x="11579225" y="120777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37" name="Conector recto 54">
          <a:extLst>
            <a:ext uri="{FF2B5EF4-FFF2-40B4-BE49-F238E27FC236}">
              <a16:creationId xmlns:a16="http://schemas.microsoft.com/office/drawing/2014/main" id="{00000000-0008-0000-0B00-000025000000}"/>
            </a:ext>
          </a:extLst>
        </xdr:cNvPr>
        <xdr:cNvCxnSpPr/>
      </xdr:nvCxnSpPr>
      <xdr:spPr>
        <a:xfrm flipV="1">
          <a:off x="11582400" y="124301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38" name="Conector recto 46">
          <a:extLst>
            <a:ext uri="{FF2B5EF4-FFF2-40B4-BE49-F238E27FC236}">
              <a16:creationId xmlns:a16="http://schemas.microsoft.com/office/drawing/2014/main" id="{00000000-0008-0000-0B00-000026000000}"/>
            </a:ext>
          </a:extLst>
        </xdr:cNvPr>
        <xdr:cNvCxnSpPr/>
      </xdr:nvCxnSpPr>
      <xdr:spPr>
        <a:xfrm>
          <a:off x="11579225" y="124301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9" name="Conector recto 54">
          <a:extLst>
            <a:ext uri="{FF2B5EF4-FFF2-40B4-BE49-F238E27FC236}">
              <a16:creationId xmlns:a16="http://schemas.microsoft.com/office/drawing/2014/main" id="{00000000-0008-0000-0B00-000027000000}"/>
            </a:ext>
          </a:extLst>
        </xdr:cNvPr>
        <xdr:cNvCxnSpPr/>
      </xdr:nvCxnSpPr>
      <xdr:spPr>
        <a:xfrm flipV="1">
          <a:off x="11582400" y="12896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31752</xdr:rowOff>
    </xdr:from>
    <xdr:to>
      <xdr:col>33</xdr:col>
      <xdr:colOff>1003300</xdr:colOff>
      <xdr:row>5</xdr:row>
      <xdr:rowOff>133350</xdr:rowOff>
    </xdr:to>
    <xdr:grpSp>
      <xdr:nvGrpSpPr>
        <xdr:cNvPr id="2" name="Group 4">
          <a:extLst>
            <a:ext uri="{FF2B5EF4-FFF2-40B4-BE49-F238E27FC236}">
              <a16:creationId xmlns:a16="http://schemas.microsoft.com/office/drawing/2014/main" id="{00000000-0008-0000-0C00-000002000000}"/>
            </a:ext>
          </a:extLst>
        </xdr:cNvPr>
        <xdr:cNvGrpSpPr>
          <a:grpSpLocks/>
        </xdr:cNvGrpSpPr>
      </xdr:nvGrpSpPr>
      <xdr:grpSpPr bwMode="auto">
        <a:xfrm>
          <a:off x="0" y="31752"/>
          <a:ext cx="37865050" cy="974723"/>
          <a:chOff x="-8" y="0"/>
          <a:chExt cx="1382" cy="136"/>
        </a:xfrm>
      </xdr:grpSpPr>
      <xdr:sp macro="" textlink="">
        <xdr:nvSpPr>
          <xdr:cNvPr id="3" name="1 CuadroTexto">
            <a:extLst>
              <a:ext uri="{FF2B5EF4-FFF2-40B4-BE49-F238E27FC236}">
                <a16:creationId xmlns:a16="http://schemas.microsoft.com/office/drawing/2014/main" id="{00000000-0008-0000-0C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C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C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C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C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C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C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C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C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C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C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C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C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0</xdr:col>
      <xdr:colOff>2103151</xdr:colOff>
      <xdr:row>5</xdr:row>
      <xdr:rowOff>75278</xdr:rowOff>
    </xdr:to>
    <xdr:pic>
      <xdr:nvPicPr>
        <xdr:cNvPr id="16" name="Imagen 16">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C00-000011000000}"/>
            </a:ext>
          </a:extLst>
        </xdr:cNvPr>
        <xdr:cNvCxnSpPr/>
      </xdr:nvCxnSpPr>
      <xdr:spPr>
        <a:xfrm>
          <a:off x="13236575" y="12392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C00-000012000000}"/>
            </a:ext>
          </a:extLst>
        </xdr:cNvPr>
        <xdr:cNvCxnSpPr/>
      </xdr:nvCxnSpPr>
      <xdr:spPr>
        <a:xfrm flipV="1">
          <a:off x="13239750" y="12744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C00-000013000000}"/>
            </a:ext>
          </a:extLst>
        </xdr:cNvPr>
        <xdr:cNvCxnSpPr/>
      </xdr:nvCxnSpPr>
      <xdr:spPr>
        <a:xfrm>
          <a:off x="13236575" y="12744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C00-000014000000}"/>
            </a:ext>
          </a:extLst>
        </xdr:cNvPr>
        <xdr:cNvCxnSpPr/>
      </xdr:nvCxnSpPr>
      <xdr:spPr>
        <a:xfrm flipV="1">
          <a:off x="13239750" y="13030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1226484</xdr:colOff>
      <xdr:row>0</xdr:row>
      <xdr:rowOff>79375</xdr:rowOff>
    </xdr:from>
    <xdr:to>
      <xdr:col>0</xdr:col>
      <xdr:colOff>2103151</xdr:colOff>
      <xdr:row>5</xdr:row>
      <xdr:rowOff>122903</xdr:rowOff>
    </xdr:to>
    <xdr:pic>
      <xdr:nvPicPr>
        <xdr:cNvPr id="35" name="Imagen 16">
          <a:extLst>
            <a:ext uri="{FF2B5EF4-FFF2-40B4-BE49-F238E27FC236}">
              <a16:creationId xmlns:a16="http://schemas.microsoft.com/office/drawing/2014/main" id="{00000000-0008-0000-0C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667"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6" name="Conector recto 46">
          <a:extLst>
            <a:ext uri="{FF2B5EF4-FFF2-40B4-BE49-F238E27FC236}">
              <a16:creationId xmlns:a16="http://schemas.microsoft.com/office/drawing/2014/main" id="{00000000-0008-0000-0C00-000024000000}"/>
            </a:ext>
          </a:extLst>
        </xdr:cNvPr>
        <xdr:cNvCxnSpPr/>
      </xdr:nvCxnSpPr>
      <xdr:spPr>
        <a:xfrm>
          <a:off x="13227050" y="12392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37" name="Conector recto 54">
          <a:extLst>
            <a:ext uri="{FF2B5EF4-FFF2-40B4-BE49-F238E27FC236}">
              <a16:creationId xmlns:a16="http://schemas.microsoft.com/office/drawing/2014/main" id="{00000000-0008-0000-0C00-000025000000}"/>
            </a:ext>
          </a:extLst>
        </xdr:cNvPr>
        <xdr:cNvCxnSpPr/>
      </xdr:nvCxnSpPr>
      <xdr:spPr>
        <a:xfrm flipV="1">
          <a:off x="13230225" y="12744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38" name="Conector recto 46">
          <a:extLst>
            <a:ext uri="{FF2B5EF4-FFF2-40B4-BE49-F238E27FC236}">
              <a16:creationId xmlns:a16="http://schemas.microsoft.com/office/drawing/2014/main" id="{00000000-0008-0000-0C00-000026000000}"/>
            </a:ext>
          </a:extLst>
        </xdr:cNvPr>
        <xdr:cNvCxnSpPr/>
      </xdr:nvCxnSpPr>
      <xdr:spPr>
        <a:xfrm>
          <a:off x="13227050" y="12744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9" name="Conector recto 54">
          <a:extLst>
            <a:ext uri="{FF2B5EF4-FFF2-40B4-BE49-F238E27FC236}">
              <a16:creationId xmlns:a16="http://schemas.microsoft.com/office/drawing/2014/main" id="{00000000-0008-0000-0C00-000027000000}"/>
            </a:ext>
          </a:extLst>
        </xdr:cNvPr>
        <xdr:cNvCxnSpPr/>
      </xdr:nvCxnSpPr>
      <xdr:spPr>
        <a:xfrm flipV="1">
          <a:off x="13230225" y="13030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2270125</xdr:colOff>
      <xdr:row>5</xdr:row>
      <xdr:rowOff>133350</xdr:rowOff>
    </xdr:to>
    <xdr:grpSp>
      <xdr:nvGrpSpPr>
        <xdr:cNvPr id="2" name="Group 4">
          <a:extLst>
            <a:ext uri="{FF2B5EF4-FFF2-40B4-BE49-F238E27FC236}">
              <a16:creationId xmlns:a16="http://schemas.microsoft.com/office/drawing/2014/main" id="{00000000-0008-0000-0D00-000002000000}"/>
            </a:ext>
          </a:extLst>
        </xdr:cNvPr>
        <xdr:cNvGrpSpPr>
          <a:grpSpLocks/>
        </xdr:cNvGrpSpPr>
      </xdr:nvGrpSpPr>
      <xdr:grpSpPr bwMode="auto">
        <a:xfrm>
          <a:off x="0" y="31751"/>
          <a:ext cx="31226125" cy="1054099"/>
          <a:chOff x="-8" y="0"/>
          <a:chExt cx="1382" cy="136"/>
        </a:xfrm>
      </xdr:grpSpPr>
      <xdr:sp macro="" textlink="">
        <xdr:nvSpPr>
          <xdr:cNvPr id="3" name="1 CuadroTexto">
            <a:extLst>
              <a:ext uri="{FF2B5EF4-FFF2-40B4-BE49-F238E27FC236}">
                <a16:creationId xmlns:a16="http://schemas.microsoft.com/office/drawing/2014/main" id="{00000000-0008-0000-0D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D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D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D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D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D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D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D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D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D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D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D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D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559486</xdr:colOff>
      <xdr:row>5</xdr:row>
      <xdr:rowOff>75278</xdr:rowOff>
    </xdr:to>
    <xdr:pic>
      <xdr:nvPicPr>
        <xdr:cNvPr id="16" name="Imagen 16">
          <a:extLst>
            <a:ext uri="{FF2B5EF4-FFF2-40B4-BE49-F238E27FC236}">
              <a16:creationId xmlns:a16="http://schemas.microsoft.com/office/drawing/2014/main" id="{00000000-0008-0000-0D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66527" cy="948403"/>
        </a:xfrm>
        <a:prstGeom prst="rect">
          <a:avLst/>
        </a:prstGeom>
      </xdr:spPr>
    </xdr:pic>
    <xdr:clientData/>
  </xdr:twoCellAnchor>
  <xdr:twoCellAnchor>
    <xdr:from>
      <xdr:col>9</xdr:col>
      <xdr:colOff>1397000</xdr:colOff>
      <xdr:row>61</xdr:row>
      <xdr:rowOff>0</xdr:rowOff>
    </xdr:from>
    <xdr:to>
      <xdr:col>9</xdr:col>
      <xdr:colOff>2968625</xdr:colOff>
      <xdr:row>61</xdr:row>
      <xdr:rowOff>0</xdr:rowOff>
    </xdr:to>
    <xdr:cxnSp macro="">
      <xdr:nvCxnSpPr>
        <xdr:cNvPr id="17" name="Conector recto 46">
          <a:extLst>
            <a:ext uri="{FF2B5EF4-FFF2-40B4-BE49-F238E27FC236}">
              <a16:creationId xmlns:a16="http://schemas.microsoft.com/office/drawing/2014/main" id="{00000000-0008-0000-0D00-000011000000}"/>
            </a:ext>
          </a:extLst>
        </xdr:cNvPr>
        <xdr:cNvCxnSpPr/>
      </xdr:nvCxnSpPr>
      <xdr:spPr>
        <a:xfrm>
          <a:off x="11588750" y="39338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62</xdr:row>
      <xdr:rowOff>1</xdr:rowOff>
    </xdr:from>
    <xdr:to>
      <xdr:col>10</xdr:col>
      <xdr:colOff>0</xdr:colOff>
      <xdr:row>62</xdr:row>
      <xdr:rowOff>15875</xdr:rowOff>
    </xdr:to>
    <xdr:cxnSp macro="">
      <xdr:nvCxnSpPr>
        <xdr:cNvPr id="18" name="Conector recto 54">
          <a:extLst>
            <a:ext uri="{FF2B5EF4-FFF2-40B4-BE49-F238E27FC236}">
              <a16:creationId xmlns:a16="http://schemas.microsoft.com/office/drawing/2014/main" id="{00000000-0008-0000-0D00-000012000000}"/>
            </a:ext>
          </a:extLst>
        </xdr:cNvPr>
        <xdr:cNvCxnSpPr/>
      </xdr:nvCxnSpPr>
      <xdr:spPr>
        <a:xfrm flipV="1">
          <a:off x="11591925" y="39690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62</xdr:row>
      <xdr:rowOff>0</xdr:rowOff>
    </xdr:from>
    <xdr:to>
      <xdr:col>9</xdr:col>
      <xdr:colOff>2968625</xdr:colOff>
      <xdr:row>62</xdr:row>
      <xdr:rowOff>0</xdr:rowOff>
    </xdr:to>
    <xdr:cxnSp macro="">
      <xdr:nvCxnSpPr>
        <xdr:cNvPr id="19" name="Conector recto 46">
          <a:extLst>
            <a:ext uri="{FF2B5EF4-FFF2-40B4-BE49-F238E27FC236}">
              <a16:creationId xmlns:a16="http://schemas.microsoft.com/office/drawing/2014/main" id="{00000000-0008-0000-0D00-000013000000}"/>
            </a:ext>
          </a:extLst>
        </xdr:cNvPr>
        <xdr:cNvCxnSpPr/>
      </xdr:nvCxnSpPr>
      <xdr:spPr>
        <a:xfrm>
          <a:off x="11588750" y="39690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63</xdr:row>
      <xdr:rowOff>1</xdr:rowOff>
    </xdr:from>
    <xdr:to>
      <xdr:col>10</xdr:col>
      <xdr:colOff>0</xdr:colOff>
      <xdr:row>63</xdr:row>
      <xdr:rowOff>15875</xdr:rowOff>
    </xdr:to>
    <xdr:cxnSp macro="">
      <xdr:nvCxnSpPr>
        <xdr:cNvPr id="20" name="Conector recto 54">
          <a:extLst>
            <a:ext uri="{FF2B5EF4-FFF2-40B4-BE49-F238E27FC236}">
              <a16:creationId xmlns:a16="http://schemas.microsoft.com/office/drawing/2014/main" id="{00000000-0008-0000-0D00-000014000000}"/>
            </a:ext>
          </a:extLst>
        </xdr:cNvPr>
        <xdr:cNvCxnSpPr/>
      </xdr:nvCxnSpPr>
      <xdr:spPr>
        <a:xfrm flipV="1">
          <a:off x="11591925" y="405765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1255149</xdr:colOff>
      <xdr:row>4</xdr:row>
      <xdr:rowOff>104775</xdr:rowOff>
    </xdr:to>
    <xdr:grpSp>
      <xdr:nvGrpSpPr>
        <xdr:cNvPr id="2" name="Group 4">
          <a:extLst>
            <a:ext uri="{FF2B5EF4-FFF2-40B4-BE49-F238E27FC236}">
              <a16:creationId xmlns:a16="http://schemas.microsoft.com/office/drawing/2014/main" id="{00000000-0008-0000-0100-000002000000}"/>
            </a:ext>
          </a:extLst>
        </xdr:cNvPr>
        <xdr:cNvGrpSpPr>
          <a:grpSpLocks/>
        </xdr:cNvGrpSpPr>
      </xdr:nvGrpSpPr>
      <xdr:grpSpPr bwMode="auto">
        <a:xfrm>
          <a:off x="0" y="31751"/>
          <a:ext cx="32814649" cy="1025524"/>
          <a:chOff x="-8" y="0"/>
          <a:chExt cx="1382" cy="136"/>
        </a:xfrm>
      </xdr:grpSpPr>
      <xdr:sp macro="" textlink="">
        <xdr:nvSpPr>
          <xdr:cNvPr id="3" name="1 CuadroTexto">
            <a:extLst>
              <a:ext uri="{FF2B5EF4-FFF2-40B4-BE49-F238E27FC236}">
                <a16:creationId xmlns:a16="http://schemas.microsoft.com/office/drawing/2014/main" id="{00000000-0008-0000-01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1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1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1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1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1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1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1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1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1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1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1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1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4</xdr:row>
      <xdr:rowOff>46703</xdr:rowOff>
    </xdr:to>
    <xdr:pic>
      <xdr:nvPicPr>
        <xdr:cNvPr id="16" name="Imagen 16">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17" name="Conector recto 46">
          <a:extLst>
            <a:ext uri="{FF2B5EF4-FFF2-40B4-BE49-F238E27FC236}">
              <a16:creationId xmlns:a16="http://schemas.microsoft.com/office/drawing/2014/main" id="{00000000-0008-0000-0100-000011000000}"/>
            </a:ext>
          </a:extLst>
        </xdr:cNvPr>
        <xdr:cNvCxnSpPr/>
      </xdr:nvCxnSpPr>
      <xdr:spPr>
        <a:xfrm>
          <a:off x="11607800" y="11753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18" name="Conector recto 54">
          <a:extLst>
            <a:ext uri="{FF2B5EF4-FFF2-40B4-BE49-F238E27FC236}">
              <a16:creationId xmlns:a16="http://schemas.microsoft.com/office/drawing/2014/main" id="{00000000-0008-0000-0100-000012000000}"/>
            </a:ext>
          </a:extLst>
        </xdr:cNvPr>
        <xdr:cNvCxnSpPr/>
      </xdr:nvCxnSpPr>
      <xdr:spPr>
        <a:xfrm flipV="1">
          <a:off x="11610975" y="12277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19" name="Conector recto 46">
          <a:extLst>
            <a:ext uri="{FF2B5EF4-FFF2-40B4-BE49-F238E27FC236}">
              <a16:creationId xmlns:a16="http://schemas.microsoft.com/office/drawing/2014/main" id="{00000000-0008-0000-0100-000013000000}"/>
            </a:ext>
          </a:extLst>
        </xdr:cNvPr>
        <xdr:cNvCxnSpPr/>
      </xdr:nvCxnSpPr>
      <xdr:spPr>
        <a:xfrm>
          <a:off x="11607800" y="122777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20" name="Conector recto 54">
          <a:extLst>
            <a:ext uri="{FF2B5EF4-FFF2-40B4-BE49-F238E27FC236}">
              <a16:creationId xmlns:a16="http://schemas.microsoft.com/office/drawing/2014/main" id="{00000000-0008-0000-0100-000014000000}"/>
            </a:ext>
          </a:extLst>
        </xdr:cNvPr>
        <xdr:cNvCxnSpPr/>
      </xdr:nvCxnSpPr>
      <xdr:spPr>
        <a:xfrm flipV="1">
          <a:off x="11610975" y="127635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32</xdr:col>
      <xdr:colOff>1261953</xdr:colOff>
      <xdr:row>4</xdr:row>
      <xdr:rowOff>114300</xdr:rowOff>
    </xdr:to>
    <xdr:grpSp>
      <xdr:nvGrpSpPr>
        <xdr:cNvPr id="21" name="Group 4">
          <a:extLst>
            <a:ext uri="{FF2B5EF4-FFF2-40B4-BE49-F238E27FC236}">
              <a16:creationId xmlns:a16="http://schemas.microsoft.com/office/drawing/2014/main" id="{00000000-0008-0000-0100-000015000000}"/>
            </a:ext>
          </a:extLst>
        </xdr:cNvPr>
        <xdr:cNvGrpSpPr>
          <a:grpSpLocks/>
        </xdr:cNvGrpSpPr>
      </xdr:nvGrpSpPr>
      <xdr:grpSpPr bwMode="auto">
        <a:xfrm>
          <a:off x="0" y="31751"/>
          <a:ext cx="32821453" cy="1035049"/>
          <a:chOff x="-8" y="0"/>
          <a:chExt cx="1382" cy="136"/>
        </a:xfrm>
      </xdr:grpSpPr>
      <xdr:sp macro="" textlink="">
        <xdr:nvSpPr>
          <xdr:cNvPr id="22" name="1 CuadroTexto">
            <a:extLst>
              <a:ext uri="{FF2B5EF4-FFF2-40B4-BE49-F238E27FC236}">
                <a16:creationId xmlns:a16="http://schemas.microsoft.com/office/drawing/2014/main" id="{00000000-0008-0000-01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1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1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1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1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1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1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1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1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1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1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1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1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4</xdr:row>
      <xdr:rowOff>56228</xdr:rowOff>
    </xdr:to>
    <xdr:pic>
      <xdr:nvPicPr>
        <xdr:cNvPr id="35" name="Imagen 16">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26</xdr:row>
      <xdr:rowOff>0</xdr:rowOff>
    </xdr:from>
    <xdr:to>
      <xdr:col>9</xdr:col>
      <xdr:colOff>2968625</xdr:colOff>
      <xdr:row>26</xdr:row>
      <xdr:rowOff>0</xdr:rowOff>
    </xdr:to>
    <xdr:cxnSp macro="">
      <xdr:nvCxnSpPr>
        <xdr:cNvPr id="36" name="Conector recto 46">
          <a:extLst>
            <a:ext uri="{FF2B5EF4-FFF2-40B4-BE49-F238E27FC236}">
              <a16:creationId xmlns:a16="http://schemas.microsoft.com/office/drawing/2014/main" id="{00000000-0008-0000-0100-000024000000}"/>
            </a:ext>
          </a:extLst>
        </xdr:cNvPr>
        <xdr:cNvCxnSpPr/>
      </xdr:nvCxnSpPr>
      <xdr:spPr>
        <a:xfrm>
          <a:off x="11607800" y="124110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27</xdr:row>
      <xdr:rowOff>1</xdr:rowOff>
    </xdr:from>
    <xdr:to>
      <xdr:col>10</xdr:col>
      <xdr:colOff>0</xdr:colOff>
      <xdr:row>27</xdr:row>
      <xdr:rowOff>15875</xdr:rowOff>
    </xdr:to>
    <xdr:cxnSp macro="">
      <xdr:nvCxnSpPr>
        <xdr:cNvPr id="37" name="Conector recto 54">
          <a:extLst>
            <a:ext uri="{FF2B5EF4-FFF2-40B4-BE49-F238E27FC236}">
              <a16:creationId xmlns:a16="http://schemas.microsoft.com/office/drawing/2014/main" id="{00000000-0008-0000-0100-000025000000}"/>
            </a:ext>
          </a:extLst>
        </xdr:cNvPr>
        <xdr:cNvCxnSpPr/>
      </xdr:nvCxnSpPr>
      <xdr:spPr>
        <a:xfrm flipV="1">
          <a:off x="11610975" y="129349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27</xdr:row>
      <xdr:rowOff>0</xdr:rowOff>
    </xdr:from>
    <xdr:to>
      <xdr:col>9</xdr:col>
      <xdr:colOff>2968625</xdr:colOff>
      <xdr:row>27</xdr:row>
      <xdr:rowOff>0</xdr:rowOff>
    </xdr:to>
    <xdr:cxnSp macro="">
      <xdr:nvCxnSpPr>
        <xdr:cNvPr id="38" name="Conector recto 46">
          <a:extLst>
            <a:ext uri="{FF2B5EF4-FFF2-40B4-BE49-F238E27FC236}">
              <a16:creationId xmlns:a16="http://schemas.microsoft.com/office/drawing/2014/main" id="{00000000-0008-0000-0100-000026000000}"/>
            </a:ext>
          </a:extLst>
        </xdr:cNvPr>
        <xdr:cNvCxnSpPr/>
      </xdr:nvCxnSpPr>
      <xdr:spPr>
        <a:xfrm>
          <a:off x="11607800" y="129349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28</xdr:row>
      <xdr:rowOff>1</xdr:rowOff>
    </xdr:from>
    <xdr:to>
      <xdr:col>10</xdr:col>
      <xdr:colOff>0</xdr:colOff>
      <xdr:row>28</xdr:row>
      <xdr:rowOff>15875</xdr:rowOff>
    </xdr:to>
    <xdr:cxnSp macro="">
      <xdr:nvCxnSpPr>
        <xdr:cNvPr id="39" name="Conector recto 54">
          <a:extLst>
            <a:ext uri="{FF2B5EF4-FFF2-40B4-BE49-F238E27FC236}">
              <a16:creationId xmlns:a16="http://schemas.microsoft.com/office/drawing/2014/main" id="{00000000-0008-0000-0100-000027000000}"/>
            </a:ext>
          </a:extLst>
        </xdr:cNvPr>
        <xdr:cNvCxnSpPr/>
      </xdr:nvCxnSpPr>
      <xdr:spPr>
        <a:xfrm flipV="1">
          <a:off x="11610975" y="134207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377695</xdr:colOff>
      <xdr:row>5</xdr:row>
      <xdr:rowOff>133350</xdr:rowOff>
    </xdr:to>
    <xdr:grpSp>
      <xdr:nvGrpSpPr>
        <xdr:cNvPr id="2" name="Group 4">
          <a:extLst>
            <a:ext uri="{FF2B5EF4-FFF2-40B4-BE49-F238E27FC236}">
              <a16:creationId xmlns:a16="http://schemas.microsoft.com/office/drawing/2014/main" id="{00000000-0008-0000-0200-000002000000}"/>
            </a:ext>
          </a:extLst>
        </xdr:cNvPr>
        <xdr:cNvGrpSpPr>
          <a:grpSpLocks/>
        </xdr:cNvGrpSpPr>
      </xdr:nvGrpSpPr>
      <xdr:grpSpPr bwMode="auto">
        <a:xfrm>
          <a:off x="0" y="31751"/>
          <a:ext cx="31095820" cy="1054099"/>
          <a:chOff x="-8" y="0"/>
          <a:chExt cx="1382" cy="136"/>
        </a:xfrm>
      </xdr:grpSpPr>
      <xdr:sp macro="" textlink="">
        <xdr:nvSpPr>
          <xdr:cNvPr id="3" name="1 CuadroTexto">
            <a:extLst>
              <a:ext uri="{FF2B5EF4-FFF2-40B4-BE49-F238E27FC236}">
                <a16:creationId xmlns:a16="http://schemas.microsoft.com/office/drawing/2014/main" id="{00000000-0008-0000-02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2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2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2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2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2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2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2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2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2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2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2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2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549961</xdr:colOff>
      <xdr:row>5</xdr:row>
      <xdr:rowOff>75278</xdr:rowOff>
    </xdr:to>
    <xdr:pic>
      <xdr:nvPicPr>
        <xdr:cNvPr id="16" name="Imagen 16">
          <a:extLst>
            <a:ext uri="{FF2B5EF4-FFF2-40B4-BE49-F238E27FC236}">
              <a16:creationId xmlns:a16="http://schemas.microsoft.com/office/drawing/2014/main" id="{00000000-0008-0000-02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66527" cy="948403"/>
        </a:xfrm>
        <a:prstGeom prst="rect">
          <a:avLst/>
        </a:prstGeom>
      </xdr:spPr>
    </xdr:pic>
    <xdr:clientData/>
  </xdr:twoCellAnchor>
  <xdr:twoCellAnchor>
    <xdr:from>
      <xdr:col>9</xdr:col>
      <xdr:colOff>1397000</xdr:colOff>
      <xdr:row>40</xdr:row>
      <xdr:rowOff>0</xdr:rowOff>
    </xdr:from>
    <xdr:to>
      <xdr:col>9</xdr:col>
      <xdr:colOff>2968625</xdr:colOff>
      <xdr:row>40</xdr:row>
      <xdr:rowOff>0</xdr:rowOff>
    </xdr:to>
    <xdr:cxnSp macro="">
      <xdr:nvCxnSpPr>
        <xdr:cNvPr id="17" name="Conector recto 46">
          <a:extLst>
            <a:ext uri="{FF2B5EF4-FFF2-40B4-BE49-F238E27FC236}">
              <a16:creationId xmlns:a16="http://schemas.microsoft.com/office/drawing/2014/main" id="{00000000-0008-0000-0200-000011000000}"/>
            </a:ext>
          </a:extLst>
        </xdr:cNvPr>
        <xdr:cNvCxnSpPr/>
      </xdr:nvCxnSpPr>
      <xdr:spPr>
        <a:xfrm>
          <a:off x="11588750" y="172402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41</xdr:row>
      <xdr:rowOff>1</xdr:rowOff>
    </xdr:from>
    <xdr:to>
      <xdr:col>10</xdr:col>
      <xdr:colOff>0</xdr:colOff>
      <xdr:row>41</xdr:row>
      <xdr:rowOff>15875</xdr:rowOff>
    </xdr:to>
    <xdr:cxnSp macro="">
      <xdr:nvCxnSpPr>
        <xdr:cNvPr id="18" name="Conector recto 54">
          <a:extLst>
            <a:ext uri="{FF2B5EF4-FFF2-40B4-BE49-F238E27FC236}">
              <a16:creationId xmlns:a16="http://schemas.microsoft.com/office/drawing/2014/main" id="{00000000-0008-0000-0200-000012000000}"/>
            </a:ext>
          </a:extLst>
        </xdr:cNvPr>
        <xdr:cNvCxnSpPr/>
      </xdr:nvCxnSpPr>
      <xdr:spPr>
        <a:xfrm flipV="1">
          <a:off x="11591925" y="175926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41</xdr:row>
      <xdr:rowOff>0</xdr:rowOff>
    </xdr:from>
    <xdr:to>
      <xdr:col>9</xdr:col>
      <xdr:colOff>2968625</xdr:colOff>
      <xdr:row>41</xdr:row>
      <xdr:rowOff>0</xdr:rowOff>
    </xdr:to>
    <xdr:cxnSp macro="">
      <xdr:nvCxnSpPr>
        <xdr:cNvPr id="19" name="Conector recto 46">
          <a:extLst>
            <a:ext uri="{FF2B5EF4-FFF2-40B4-BE49-F238E27FC236}">
              <a16:creationId xmlns:a16="http://schemas.microsoft.com/office/drawing/2014/main" id="{00000000-0008-0000-0200-000013000000}"/>
            </a:ext>
          </a:extLst>
        </xdr:cNvPr>
        <xdr:cNvCxnSpPr/>
      </xdr:nvCxnSpPr>
      <xdr:spPr>
        <a:xfrm>
          <a:off x="11588750" y="17592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42</xdr:row>
      <xdr:rowOff>1</xdr:rowOff>
    </xdr:from>
    <xdr:to>
      <xdr:col>10</xdr:col>
      <xdr:colOff>0</xdr:colOff>
      <xdr:row>42</xdr:row>
      <xdr:rowOff>15875</xdr:rowOff>
    </xdr:to>
    <xdr:cxnSp macro="">
      <xdr:nvCxnSpPr>
        <xdr:cNvPr id="20" name="Conector recto 54">
          <a:extLst>
            <a:ext uri="{FF2B5EF4-FFF2-40B4-BE49-F238E27FC236}">
              <a16:creationId xmlns:a16="http://schemas.microsoft.com/office/drawing/2014/main" id="{00000000-0008-0000-0200-000014000000}"/>
            </a:ext>
          </a:extLst>
        </xdr:cNvPr>
        <xdr:cNvCxnSpPr/>
      </xdr:nvCxnSpPr>
      <xdr:spPr>
        <a:xfrm flipV="1">
          <a:off x="11591925" y="178784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2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40</xdr:row>
      <xdr:rowOff>0</xdr:rowOff>
    </xdr:from>
    <xdr:to>
      <xdr:col>9</xdr:col>
      <xdr:colOff>2968625</xdr:colOff>
      <xdr:row>40</xdr:row>
      <xdr:rowOff>0</xdr:rowOff>
    </xdr:to>
    <xdr:cxnSp macro="">
      <xdr:nvCxnSpPr>
        <xdr:cNvPr id="36" name="Conector recto 46">
          <a:extLst>
            <a:ext uri="{FF2B5EF4-FFF2-40B4-BE49-F238E27FC236}">
              <a16:creationId xmlns:a16="http://schemas.microsoft.com/office/drawing/2014/main" id="{00000000-0008-0000-0200-000024000000}"/>
            </a:ext>
          </a:extLst>
        </xdr:cNvPr>
        <xdr:cNvCxnSpPr/>
      </xdr:nvCxnSpPr>
      <xdr:spPr>
        <a:xfrm>
          <a:off x="11607800" y="214407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41</xdr:row>
      <xdr:rowOff>1</xdr:rowOff>
    </xdr:from>
    <xdr:to>
      <xdr:col>10</xdr:col>
      <xdr:colOff>0</xdr:colOff>
      <xdr:row>41</xdr:row>
      <xdr:rowOff>15875</xdr:rowOff>
    </xdr:to>
    <xdr:cxnSp macro="">
      <xdr:nvCxnSpPr>
        <xdr:cNvPr id="37" name="Conector recto 54">
          <a:extLst>
            <a:ext uri="{FF2B5EF4-FFF2-40B4-BE49-F238E27FC236}">
              <a16:creationId xmlns:a16="http://schemas.microsoft.com/office/drawing/2014/main" id="{00000000-0008-0000-0200-000025000000}"/>
            </a:ext>
          </a:extLst>
        </xdr:cNvPr>
        <xdr:cNvCxnSpPr/>
      </xdr:nvCxnSpPr>
      <xdr:spPr>
        <a:xfrm flipV="1">
          <a:off x="11610975" y="217932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41</xdr:row>
      <xdr:rowOff>0</xdr:rowOff>
    </xdr:from>
    <xdr:to>
      <xdr:col>9</xdr:col>
      <xdr:colOff>2968625</xdr:colOff>
      <xdr:row>41</xdr:row>
      <xdr:rowOff>0</xdr:rowOff>
    </xdr:to>
    <xdr:cxnSp macro="">
      <xdr:nvCxnSpPr>
        <xdr:cNvPr id="38" name="Conector recto 46">
          <a:extLst>
            <a:ext uri="{FF2B5EF4-FFF2-40B4-BE49-F238E27FC236}">
              <a16:creationId xmlns:a16="http://schemas.microsoft.com/office/drawing/2014/main" id="{00000000-0008-0000-0200-000026000000}"/>
            </a:ext>
          </a:extLst>
        </xdr:cNvPr>
        <xdr:cNvCxnSpPr/>
      </xdr:nvCxnSpPr>
      <xdr:spPr>
        <a:xfrm>
          <a:off x="11607800" y="217932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42</xdr:row>
      <xdr:rowOff>1</xdr:rowOff>
    </xdr:from>
    <xdr:to>
      <xdr:col>10</xdr:col>
      <xdr:colOff>0</xdr:colOff>
      <xdr:row>42</xdr:row>
      <xdr:rowOff>15875</xdr:rowOff>
    </xdr:to>
    <xdr:cxnSp macro="">
      <xdr:nvCxnSpPr>
        <xdr:cNvPr id="39" name="Conector recto 54">
          <a:extLst>
            <a:ext uri="{FF2B5EF4-FFF2-40B4-BE49-F238E27FC236}">
              <a16:creationId xmlns:a16="http://schemas.microsoft.com/office/drawing/2014/main" id="{00000000-0008-0000-0200-000027000000}"/>
            </a:ext>
          </a:extLst>
        </xdr:cNvPr>
        <xdr:cNvCxnSpPr/>
      </xdr:nvCxnSpPr>
      <xdr:spPr>
        <a:xfrm flipV="1">
          <a:off x="11610975" y="220789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3027202</xdr:colOff>
      <xdr:row>7</xdr:row>
      <xdr:rowOff>128459</xdr:rowOff>
    </xdr:to>
    <xdr:grpSp>
      <xdr:nvGrpSpPr>
        <xdr:cNvPr id="2" name="Group 4">
          <a:extLst>
            <a:ext uri="{FF2B5EF4-FFF2-40B4-BE49-F238E27FC236}">
              <a16:creationId xmlns:a16="http://schemas.microsoft.com/office/drawing/2014/main" id="{00000000-0008-0000-0300-000002000000}"/>
            </a:ext>
          </a:extLst>
        </xdr:cNvPr>
        <xdr:cNvGrpSpPr>
          <a:grpSpLocks/>
        </xdr:cNvGrpSpPr>
      </xdr:nvGrpSpPr>
      <xdr:grpSpPr bwMode="auto">
        <a:xfrm>
          <a:off x="0" y="31751"/>
          <a:ext cx="33856452" cy="2985958"/>
          <a:chOff x="-8" y="0"/>
          <a:chExt cx="1382" cy="136"/>
        </a:xfrm>
      </xdr:grpSpPr>
      <xdr:sp macro="" textlink="">
        <xdr:nvSpPr>
          <xdr:cNvPr id="3" name="1 CuadroTexto">
            <a:extLst>
              <a:ext uri="{FF2B5EF4-FFF2-40B4-BE49-F238E27FC236}">
                <a16:creationId xmlns:a16="http://schemas.microsoft.com/office/drawing/2014/main" id="{00000000-0008-0000-03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3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4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3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3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3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4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3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4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3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3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3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3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4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3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4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3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3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4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0</xdr:col>
      <xdr:colOff>2065051</xdr:colOff>
      <xdr:row>5</xdr:row>
      <xdr:rowOff>92010</xdr:rowOff>
    </xdr:to>
    <xdr:pic>
      <xdr:nvPicPr>
        <xdr:cNvPr id="16" name="Imagen 16">
          <a:extLst>
            <a:ext uri="{FF2B5EF4-FFF2-40B4-BE49-F238E27FC236}">
              <a16:creationId xmlns:a16="http://schemas.microsoft.com/office/drawing/2014/main" id="{00000000-0008-0000-03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135"/>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a16="http://schemas.microsoft.com/office/drawing/2014/main" id="{00000000-0008-0000-0300-000011000000}"/>
            </a:ext>
          </a:extLst>
        </xdr:cNvPr>
        <xdr:cNvCxnSpPr/>
      </xdr:nvCxnSpPr>
      <xdr:spPr>
        <a:xfrm>
          <a:off x="12455525" y="241744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a16="http://schemas.microsoft.com/office/drawing/2014/main" id="{00000000-0008-0000-0300-000012000000}"/>
            </a:ext>
          </a:extLst>
        </xdr:cNvPr>
        <xdr:cNvCxnSpPr/>
      </xdr:nvCxnSpPr>
      <xdr:spPr>
        <a:xfrm flipV="1">
          <a:off x="12458700" y="245268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19" name="Conector recto 46">
          <a:extLst>
            <a:ext uri="{FF2B5EF4-FFF2-40B4-BE49-F238E27FC236}">
              <a16:creationId xmlns:a16="http://schemas.microsoft.com/office/drawing/2014/main" id="{00000000-0008-0000-0300-000013000000}"/>
            </a:ext>
          </a:extLst>
        </xdr:cNvPr>
        <xdr:cNvCxnSpPr/>
      </xdr:nvCxnSpPr>
      <xdr:spPr>
        <a:xfrm>
          <a:off x="12455525" y="245268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0" name="Conector recto 54">
          <a:extLst>
            <a:ext uri="{FF2B5EF4-FFF2-40B4-BE49-F238E27FC236}">
              <a16:creationId xmlns:a16="http://schemas.microsoft.com/office/drawing/2014/main" id="{00000000-0008-0000-0300-000014000000}"/>
            </a:ext>
          </a:extLst>
        </xdr:cNvPr>
        <xdr:cNvCxnSpPr/>
      </xdr:nvCxnSpPr>
      <xdr:spPr>
        <a:xfrm flipV="1">
          <a:off x="12458700" y="249364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32</xdr:col>
      <xdr:colOff>1425252</xdr:colOff>
      <xdr:row>3</xdr:row>
      <xdr:rowOff>261809</xdr:rowOff>
    </xdr:to>
    <xdr:grpSp>
      <xdr:nvGrpSpPr>
        <xdr:cNvPr id="21" name="Group 4">
          <a:extLst>
            <a:ext uri="{FF2B5EF4-FFF2-40B4-BE49-F238E27FC236}">
              <a16:creationId xmlns:a16="http://schemas.microsoft.com/office/drawing/2014/main" id="{00000000-0008-0000-0300-000015000000}"/>
            </a:ext>
          </a:extLst>
        </xdr:cNvPr>
        <xdr:cNvGrpSpPr>
          <a:grpSpLocks/>
        </xdr:cNvGrpSpPr>
      </xdr:nvGrpSpPr>
      <xdr:grpSpPr bwMode="auto">
        <a:xfrm>
          <a:off x="0" y="31751"/>
          <a:ext cx="35778752" cy="1468308"/>
          <a:chOff x="-8" y="0"/>
          <a:chExt cx="1382" cy="136"/>
        </a:xfrm>
      </xdr:grpSpPr>
      <xdr:sp macro="" textlink="">
        <xdr:nvSpPr>
          <xdr:cNvPr id="22" name="1 CuadroTexto">
            <a:extLst>
              <a:ext uri="{FF2B5EF4-FFF2-40B4-BE49-F238E27FC236}">
                <a16:creationId xmlns:a16="http://schemas.microsoft.com/office/drawing/2014/main" id="{00000000-0008-0000-03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3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4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3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3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3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4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3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4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3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3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3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3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4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3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4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3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400"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3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4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0</xdr:col>
      <xdr:colOff>2103151</xdr:colOff>
      <xdr:row>2</xdr:row>
      <xdr:rowOff>244410</xdr:rowOff>
    </xdr:to>
    <xdr:pic>
      <xdr:nvPicPr>
        <xdr:cNvPr id="35" name="Imagen 16">
          <a:extLst>
            <a:ext uri="{FF2B5EF4-FFF2-40B4-BE49-F238E27FC236}">
              <a16:creationId xmlns:a16="http://schemas.microsoft.com/office/drawing/2014/main" id="{00000000-0008-0000-03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65135"/>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36" name="Conector recto 46">
          <a:extLst>
            <a:ext uri="{FF2B5EF4-FFF2-40B4-BE49-F238E27FC236}">
              <a16:creationId xmlns:a16="http://schemas.microsoft.com/office/drawing/2014/main" id="{00000000-0008-0000-0300-000024000000}"/>
            </a:ext>
          </a:extLst>
        </xdr:cNvPr>
        <xdr:cNvCxnSpPr/>
      </xdr:nvCxnSpPr>
      <xdr:spPr>
        <a:xfrm>
          <a:off x="12455525" y="284226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37" name="Conector recto 54">
          <a:extLst>
            <a:ext uri="{FF2B5EF4-FFF2-40B4-BE49-F238E27FC236}">
              <a16:creationId xmlns:a16="http://schemas.microsoft.com/office/drawing/2014/main" id="{00000000-0008-0000-0300-000025000000}"/>
            </a:ext>
          </a:extLst>
        </xdr:cNvPr>
        <xdr:cNvCxnSpPr/>
      </xdr:nvCxnSpPr>
      <xdr:spPr>
        <a:xfrm flipV="1">
          <a:off x="12458700" y="287750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38" name="Conector recto 46">
          <a:extLst>
            <a:ext uri="{FF2B5EF4-FFF2-40B4-BE49-F238E27FC236}">
              <a16:creationId xmlns:a16="http://schemas.microsoft.com/office/drawing/2014/main" id="{00000000-0008-0000-0300-000026000000}"/>
            </a:ext>
          </a:extLst>
        </xdr:cNvPr>
        <xdr:cNvCxnSpPr/>
      </xdr:nvCxnSpPr>
      <xdr:spPr>
        <a:xfrm>
          <a:off x="12455525" y="287750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39" name="Conector recto 54">
          <a:extLst>
            <a:ext uri="{FF2B5EF4-FFF2-40B4-BE49-F238E27FC236}">
              <a16:creationId xmlns:a16="http://schemas.microsoft.com/office/drawing/2014/main" id="{00000000-0008-0000-0300-000027000000}"/>
            </a:ext>
          </a:extLst>
        </xdr:cNvPr>
        <xdr:cNvCxnSpPr/>
      </xdr:nvCxnSpPr>
      <xdr:spPr>
        <a:xfrm flipV="1">
          <a:off x="12458700" y="29184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31</xdr:col>
      <xdr:colOff>2148963</xdr:colOff>
      <xdr:row>5</xdr:row>
      <xdr:rowOff>75278</xdr:rowOff>
    </xdr:to>
    <xdr:grpSp>
      <xdr:nvGrpSpPr>
        <xdr:cNvPr id="2" name="Group 4">
          <a:extLst>
            <a:ext uri="{FF2B5EF4-FFF2-40B4-BE49-F238E27FC236}">
              <a16:creationId xmlns:a16="http://schemas.microsoft.com/office/drawing/2014/main" id="{00000000-0008-0000-0400-000002000000}"/>
            </a:ext>
          </a:extLst>
        </xdr:cNvPr>
        <xdr:cNvGrpSpPr>
          <a:grpSpLocks/>
        </xdr:cNvGrpSpPr>
      </xdr:nvGrpSpPr>
      <xdr:grpSpPr bwMode="auto">
        <a:xfrm>
          <a:off x="0" y="31751"/>
          <a:ext cx="34381563" cy="996027"/>
          <a:chOff x="-8" y="0"/>
          <a:chExt cx="1382" cy="136"/>
        </a:xfrm>
      </xdr:grpSpPr>
      <xdr:sp macro="" textlink="">
        <xdr:nvSpPr>
          <xdr:cNvPr id="3" name="1 CuadroTexto">
            <a:extLst>
              <a:ext uri="{FF2B5EF4-FFF2-40B4-BE49-F238E27FC236}">
                <a16:creationId xmlns:a16="http://schemas.microsoft.com/office/drawing/2014/main" id="{00000000-0008-0000-04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4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4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4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4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4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4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4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4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4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1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4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1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4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1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4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1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559486</xdr:colOff>
      <xdr:row>5</xdr:row>
      <xdr:rowOff>75278</xdr:rowOff>
    </xdr:to>
    <xdr:pic>
      <xdr:nvPicPr>
        <xdr:cNvPr id="16" name="Imagen 16">
          <a:extLst>
            <a:ext uri="{FF2B5EF4-FFF2-40B4-BE49-F238E27FC236}">
              <a16:creationId xmlns:a16="http://schemas.microsoft.com/office/drawing/2014/main" id="{00000000-0008-0000-04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66527"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400-000011000000}"/>
            </a:ext>
          </a:extLst>
        </xdr:cNvPr>
        <xdr:cNvCxnSpPr/>
      </xdr:nvCxnSpPr>
      <xdr:spPr>
        <a:xfrm>
          <a:off x="11588750" y="189071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400-000012000000}"/>
            </a:ext>
          </a:extLst>
        </xdr:cNvPr>
        <xdr:cNvCxnSpPr/>
      </xdr:nvCxnSpPr>
      <xdr:spPr>
        <a:xfrm flipV="1">
          <a:off x="11591925" y="192595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400-000013000000}"/>
            </a:ext>
          </a:extLst>
        </xdr:cNvPr>
        <xdr:cNvCxnSpPr/>
      </xdr:nvCxnSpPr>
      <xdr:spPr>
        <a:xfrm>
          <a:off x="11588750" y="192595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400-000014000000}"/>
            </a:ext>
          </a:extLst>
        </xdr:cNvPr>
        <xdr:cNvCxnSpPr/>
      </xdr:nvCxnSpPr>
      <xdr:spPr>
        <a:xfrm flipV="1">
          <a:off x="11591925" y="19545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32</xdr:col>
      <xdr:colOff>652616</xdr:colOff>
      <xdr:row>5</xdr:row>
      <xdr:rowOff>122903</xdr:rowOff>
    </xdr:to>
    <xdr:grpSp>
      <xdr:nvGrpSpPr>
        <xdr:cNvPr id="21" name="Group 4">
          <a:extLst>
            <a:ext uri="{FF2B5EF4-FFF2-40B4-BE49-F238E27FC236}">
              <a16:creationId xmlns:a16="http://schemas.microsoft.com/office/drawing/2014/main" id="{00000000-0008-0000-0400-000015000000}"/>
            </a:ext>
          </a:extLst>
        </xdr:cNvPr>
        <xdr:cNvGrpSpPr>
          <a:grpSpLocks/>
        </xdr:cNvGrpSpPr>
      </xdr:nvGrpSpPr>
      <xdr:grpSpPr bwMode="auto">
        <a:xfrm>
          <a:off x="0" y="31751"/>
          <a:ext cx="36238016" cy="1043652"/>
          <a:chOff x="-8" y="0"/>
          <a:chExt cx="1382" cy="136"/>
        </a:xfrm>
      </xdr:grpSpPr>
      <xdr:sp macro="" textlink="">
        <xdr:nvSpPr>
          <xdr:cNvPr id="22" name="1 CuadroTexto">
            <a:extLst>
              <a:ext uri="{FF2B5EF4-FFF2-40B4-BE49-F238E27FC236}">
                <a16:creationId xmlns:a16="http://schemas.microsoft.com/office/drawing/2014/main" id="{00000000-0008-0000-04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4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4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4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4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1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4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4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4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4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4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1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4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1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4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100"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4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1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607111</xdr:colOff>
      <xdr:row>5</xdr:row>
      <xdr:rowOff>122903</xdr:rowOff>
    </xdr:to>
    <xdr:pic>
      <xdr:nvPicPr>
        <xdr:cNvPr id="35" name="Imagen 16">
          <a:extLst>
            <a:ext uri="{FF2B5EF4-FFF2-40B4-BE49-F238E27FC236}">
              <a16:creationId xmlns:a16="http://schemas.microsoft.com/office/drawing/2014/main" id="{00000000-0008-0000-0400-00002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6" name="Conector recto 46">
          <a:extLst>
            <a:ext uri="{FF2B5EF4-FFF2-40B4-BE49-F238E27FC236}">
              <a16:creationId xmlns:a16="http://schemas.microsoft.com/office/drawing/2014/main" id="{00000000-0008-0000-0400-000024000000}"/>
            </a:ext>
          </a:extLst>
        </xdr:cNvPr>
        <xdr:cNvCxnSpPr/>
      </xdr:nvCxnSpPr>
      <xdr:spPr>
        <a:xfrm>
          <a:off x="11607800" y="189071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37" name="Conector recto 54">
          <a:extLst>
            <a:ext uri="{FF2B5EF4-FFF2-40B4-BE49-F238E27FC236}">
              <a16:creationId xmlns:a16="http://schemas.microsoft.com/office/drawing/2014/main" id="{00000000-0008-0000-0400-000025000000}"/>
            </a:ext>
          </a:extLst>
        </xdr:cNvPr>
        <xdr:cNvCxnSpPr/>
      </xdr:nvCxnSpPr>
      <xdr:spPr>
        <a:xfrm flipV="1">
          <a:off x="11610975" y="192595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38" name="Conector recto 46">
          <a:extLst>
            <a:ext uri="{FF2B5EF4-FFF2-40B4-BE49-F238E27FC236}">
              <a16:creationId xmlns:a16="http://schemas.microsoft.com/office/drawing/2014/main" id="{00000000-0008-0000-0400-000026000000}"/>
            </a:ext>
          </a:extLst>
        </xdr:cNvPr>
        <xdr:cNvCxnSpPr/>
      </xdr:nvCxnSpPr>
      <xdr:spPr>
        <a:xfrm>
          <a:off x="11607800" y="192595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9" name="Conector recto 54">
          <a:extLst>
            <a:ext uri="{FF2B5EF4-FFF2-40B4-BE49-F238E27FC236}">
              <a16:creationId xmlns:a16="http://schemas.microsoft.com/office/drawing/2014/main" id="{00000000-0008-0000-0400-000027000000}"/>
            </a:ext>
          </a:extLst>
        </xdr:cNvPr>
        <xdr:cNvCxnSpPr/>
      </xdr:nvCxnSpPr>
      <xdr:spPr>
        <a:xfrm flipV="1">
          <a:off x="11610975" y="195453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1099983</xdr:colOff>
      <xdr:row>5</xdr:row>
      <xdr:rowOff>148713</xdr:rowOff>
    </xdr:to>
    <xdr:grpSp>
      <xdr:nvGrpSpPr>
        <xdr:cNvPr id="2" name="Group 4">
          <a:extLst>
            <a:ext uri="{FF2B5EF4-FFF2-40B4-BE49-F238E27FC236}">
              <a16:creationId xmlns:a16="http://schemas.microsoft.com/office/drawing/2014/main" id="{00000000-0008-0000-0500-000002000000}"/>
            </a:ext>
          </a:extLst>
        </xdr:cNvPr>
        <xdr:cNvGrpSpPr>
          <a:grpSpLocks/>
        </xdr:cNvGrpSpPr>
      </xdr:nvGrpSpPr>
      <xdr:grpSpPr bwMode="auto">
        <a:xfrm>
          <a:off x="0" y="31751"/>
          <a:ext cx="35237583" cy="1069462"/>
          <a:chOff x="-8" y="0"/>
          <a:chExt cx="1382" cy="136"/>
        </a:xfrm>
      </xdr:grpSpPr>
      <xdr:sp macro="" textlink="">
        <xdr:nvSpPr>
          <xdr:cNvPr id="3" name="1 CuadroTexto">
            <a:extLst>
              <a:ext uri="{FF2B5EF4-FFF2-40B4-BE49-F238E27FC236}">
                <a16:creationId xmlns:a16="http://schemas.microsoft.com/office/drawing/2014/main" id="{00000000-0008-0000-05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5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4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5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5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5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4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5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4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5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5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5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4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5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4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5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4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5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sz="1400"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5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4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0</xdr:col>
      <xdr:colOff>2103151</xdr:colOff>
      <xdr:row>5</xdr:row>
      <xdr:rowOff>75278</xdr:rowOff>
    </xdr:to>
    <xdr:pic>
      <xdr:nvPicPr>
        <xdr:cNvPr id="16" name="Imagen 16">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667"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a16="http://schemas.microsoft.com/office/drawing/2014/main" id="{00000000-0008-0000-0500-000011000000}"/>
            </a:ext>
          </a:extLst>
        </xdr:cNvPr>
        <xdr:cNvCxnSpPr/>
      </xdr:nvCxnSpPr>
      <xdr:spPr>
        <a:xfrm>
          <a:off x="12284075" y="15687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a16="http://schemas.microsoft.com/office/drawing/2014/main" id="{00000000-0008-0000-0500-000012000000}"/>
            </a:ext>
          </a:extLst>
        </xdr:cNvPr>
        <xdr:cNvCxnSpPr/>
      </xdr:nvCxnSpPr>
      <xdr:spPr>
        <a:xfrm flipV="1">
          <a:off x="12287250" y="16040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19" name="Conector recto 46">
          <a:extLst>
            <a:ext uri="{FF2B5EF4-FFF2-40B4-BE49-F238E27FC236}">
              <a16:creationId xmlns:a16="http://schemas.microsoft.com/office/drawing/2014/main" id="{00000000-0008-0000-0500-000013000000}"/>
            </a:ext>
          </a:extLst>
        </xdr:cNvPr>
        <xdr:cNvCxnSpPr/>
      </xdr:nvCxnSpPr>
      <xdr:spPr>
        <a:xfrm>
          <a:off x="12284075" y="160401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0" name="Conector recto 54">
          <a:extLst>
            <a:ext uri="{FF2B5EF4-FFF2-40B4-BE49-F238E27FC236}">
              <a16:creationId xmlns:a16="http://schemas.microsoft.com/office/drawing/2014/main" id="{00000000-0008-0000-0500-000014000000}"/>
            </a:ext>
          </a:extLst>
        </xdr:cNvPr>
        <xdr:cNvCxnSpPr/>
      </xdr:nvCxnSpPr>
      <xdr:spPr>
        <a:xfrm flipV="1">
          <a:off x="12287250" y="16325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1226484</xdr:colOff>
      <xdr:row>0</xdr:row>
      <xdr:rowOff>79375</xdr:rowOff>
    </xdr:from>
    <xdr:to>
      <xdr:col>0</xdr:col>
      <xdr:colOff>2103151</xdr:colOff>
      <xdr:row>5</xdr:row>
      <xdr:rowOff>122903</xdr:rowOff>
    </xdr:to>
    <xdr:pic>
      <xdr:nvPicPr>
        <xdr:cNvPr id="35" name="Imagen 16">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667"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36" name="Conector recto 46">
          <a:extLst>
            <a:ext uri="{FF2B5EF4-FFF2-40B4-BE49-F238E27FC236}">
              <a16:creationId xmlns:a16="http://schemas.microsoft.com/office/drawing/2014/main" id="{00000000-0008-0000-0500-000024000000}"/>
            </a:ext>
          </a:extLst>
        </xdr:cNvPr>
        <xdr:cNvCxnSpPr/>
      </xdr:nvCxnSpPr>
      <xdr:spPr>
        <a:xfrm>
          <a:off x="12284075" y="156876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37" name="Conector recto 54">
          <a:extLst>
            <a:ext uri="{FF2B5EF4-FFF2-40B4-BE49-F238E27FC236}">
              <a16:creationId xmlns:a16="http://schemas.microsoft.com/office/drawing/2014/main" id="{00000000-0008-0000-0500-000025000000}"/>
            </a:ext>
          </a:extLst>
        </xdr:cNvPr>
        <xdr:cNvCxnSpPr/>
      </xdr:nvCxnSpPr>
      <xdr:spPr>
        <a:xfrm flipV="1">
          <a:off x="12287250" y="160401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38" name="Conector recto 46">
          <a:extLst>
            <a:ext uri="{FF2B5EF4-FFF2-40B4-BE49-F238E27FC236}">
              <a16:creationId xmlns:a16="http://schemas.microsoft.com/office/drawing/2014/main" id="{00000000-0008-0000-0500-000026000000}"/>
            </a:ext>
          </a:extLst>
        </xdr:cNvPr>
        <xdr:cNvCxnSpPr/>
      </xdr:nvCxnSpPr>
      <xdr:spPr>
        <a:xfrm>
          <a:off x="12284075" y="160401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39" name="Conector recto 54">
          <a:extLst>
            <a:ext uri="{FF2B5EF4-FFF2-40B4-BE49-F238E27FC236}">
              <a16:creationId xmlns:a16="http://schemas.microsoft.com/office/drawing/2014/main" id="{00000000-0008-0000-0500-000027000000}"/>
            </a:ext>
          </a:extLst>
        </xdr:cNvPr>
        <xdr:cNvCxnSpPr/>
      </xdr:nvCxnSpPr>
      <xdr:spPr>
        <a:xfrm flipV="1">
          <a:off x="12287250" y="16325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0</xdr:colOff>
      <xdr:row>5</xdr:row>
      <xdr:rowOff>133350</xdr:rowOff>
    </xdr:to>
    <xdr:grpSp>
      <xdr:nvGrpSpPr>
        <xdr:cNvPr id="2" name="Group 4">
          <a:extLst>
            <a:ext uri="{FF2B5EF4-FFF2-40B4-BE49-F238E27FC236}">
              <a16:creationId xmlns:a16="http://schemas.microsoft.com/office/drawing/2014/main" id="{00000000-0008-0000-0600-000002000000}"/>
            </a:ext>
          </a:extLst>
        </xdr:cNvPr>
        <xdr:cNvGrpSpPr>
          <a:grpSpLocks/>
        </xdr:cNvGrpSpPr>
      </xdr:nvGrpSpPr>
      <xdr:grpSpPr bwMode="auto">
        <a:xfrm>
          <a:off x="0" y="31751"/>
          <a:ext cx="32880300" cy="1054099"/>
          <a:chOff x="-8" y="0"/>
          <a:chExt cx="1382" cy="136"/>
        </a:xfrm>
      </xdr:grpSpPr>
      <xdr:sp macro="" textlink="">
        <xdr:nvSpPr>
          <xdr:cNvPr id="3" name="1 CuadroTexto">
            <a:extLst>
              <a:ext uri="{FF2B5EF4-FFF2-40B4-BE49-F238E27FC236}">
                <a16:creationId xmlns:a16="http://schemas.microsoft.com/office/drawing/2014/main" id="{00000000-0008-0000-06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6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6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6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6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6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6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6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6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6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6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6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6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75278</xdr:rowOff>
    </xdr:to>
    <xdr:pic>
      <xdr:nvPicPr>
        <xdr:cNvPr id="16" name="Imagen 16">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54</xdr:row>
      <xdr:rowOff>0</xdr:rowOff>
    </xdr:from>
    <xdr:to>
      <xdr:col>9</xdr:col>
      <xdr:colOff>2968625</xdr:colOff>
      <xdr:row>54</xdr:row>
      <xdr:rowOff>0</xdr:rowOff>
    </xdr:to>
    <xdr:cxnSp macro="">
      <xdr:nvCxnSpPr>
        <xdr:cNvPr id="17" name="Conector recto 46">
          <a:extLst>
            <a:ext uri="{FF2B5EF4-FFF2-40B4-BE49-F238E27FC236}">
              <a16:creationId xmlns:a16="http://schemas.microsoft.com/office/drawing/2014/main" id="{00000000-0008-0000-0600-000011000000}"/>
            </a:ext>
          </a:extLst>
        </xdr:cNvPr>
        <xdr:cNvCxnSpPr/>
      </xdr:nvCxnSpPr>
      <xdr:spPr>
        <a:xfrm>
          <a:off x="11607800" y="23564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55</xdr:row>
      <xdr:rowOff>1</xdr:rowOff>
    </xdr:from>
    <xdr:to>
      <xdr:col>10</xdr:col>
      <xdr:colOff>0</xdr:colOff>
      <xdr:row>55</xdr:row>
      <xdr:rowOff>15875</xdr:rowOff>
    </xdr:to>
    <xdr:cxnSp macro="">
      <xdr:nvCxnSpPr>
        <xdr:cNvPr id="18" name="Conector recto 54">
          <a:extLst>
            <a:ext uri="{FF2B5EF4-FFF2-40B4-BE49-F238E27FC236}">
              <a16:creationId xmlns:a16="http://schemas.microsoft.com/office/drawing/2014/main" id="{00000000-0008-0000-0600-000012000000}"/>
            </a:ext>
          </a:extLst>
        </xdr:cNvPr>
        <xdr:cNvCxnSpPr/>
      </xdr:nvCxnSpPr>
      <xdr:spPr>
        <a:xfrm flipV="1">
          <a:off x="11610975" y="239172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55</xdr:row>
      <xdr:rowOff>0</xdr:rowOff>
    </xdr:from>
    <xdr:to>
      <xdr:col>9</xdr:col>
      <xdr:colOff>2968625</xdr:colOff>
      <xdr:row>55</xdr:row>
      <xdr:rowOff>0</xdr:rowOff>
    </xdr:to>
    <xdr:cxnSp macro="">
      <xdr:nvCxnSpPr>
        <xdr:cNvPr id="19" name="Conector recto 46">
          <a:extLst>
            <a:ext uri="{FF2B5EF4-FFF2-40B4-BE49-F238E27FC236}">
              <a16:creationId xmlns:a16="http://schemas.microsoft.com/office/drawing/2014/main" id="{00000000-0008-0000-0600-000013000000}"/>
            </a:ext>
          </a:extLst>
        </xdr:cNvPr>
        <xdr:cNvCxnSpPr/>
      </xdr:nvCxnSpPr>
      <xdr:spPr>
        <a:xfrm>
          <a:off x="11607800" y="23917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56</xdr:row>
      <xdr:rowOff>1</xdr:rowOff>
    </xdr:from>
    <xdr:to>
      <xdr:col>10</xdr:col>
      <xdr:colOff>0</xdr:colOff>
      <xdr:row>56</xdr:row>
      <xdr:rowOff>15875</xdr:rowOff>
    </xdr:to>
    <xdr:cxnSp macro="">
      <xdr:nvCxnSpPr>
        <xdr:cNvPr id="20" name="Conector recto 54">
          <a:extLst>
            <a:ext uri="{FF2B5EF4-FFF2-40B4-BE49-F238E27FC236}">
              <a16:creationId xmlns:a16="http://schemas.microsoft.com/office/drawing/2014/main" id="{00000000-0008-0000-0600-000014000000}"/>
            </a:ext>
          </a:extLst>
        </xdr:cNvPr>
        <xdr:cNvCxnSpPr/>
      </xdr:nvCxnSpPr>
      <xdr:spPr>
        <a:xfrm flipV="1">
          <a:off x="11610975" y="242030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34</xdr:col>
      <xdr:colOff>0</xdr:colOff>
      <xdr:row>6</xdr:row>
      <xdr:rowOff>0</xdr:rowOff>
    </xdr:to>
    <xdr:grpSp>
      <xdr:nvGrpSpPr>
        <xdr:cNvPr id="21" name="Group 4">
          <a:extLst>
            <a:ext uri="{FF2B5EF4-FFF2-40B4-BE49-F238E27FC236}">
              <a16:creationId xmlns:a16="http://schemas.microsoft.com/office/drawing/2014/main" id="{00000000-0008-0000-0600-000015000000}"/>
            </a:ext>
          </a:extLst>
        </xdr:cNvPr>
        <xdr:cNvGrpSpPr>
          <a:grpSpLocks/>
        </xdr:cNvGrpSpPr>
      </xdr:nvGrpSpPr>
      <xdr:grpSpPr bwMode="auto">
        <a:xfrm>
          <a:off x="0" y="31751"/>
          <a:ext cx="32880300" cy="1111249"/>
          <a:chOff x="-8" y="0"/>
          <a:chExt cx="1382" cy="136"/>
        </a:xfrm>
      </xdr:grpSpPr>
      <xdr:sp macro="" textlink="">
        <xdr:nvSpPr>
          <xdr:cNvPr id="22" name="1 CuadroTexto">
            <a:extLst>
              <a:ext uri="{FF2B5EF4-FFF2-40B4-BE49-F238E27FC236}">
                <a16:creationId xmlns:a16="http://schemas.microsoft.com/office/drawing/2014/main" id="{00000000-0008-0000-06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6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6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6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6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6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6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6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6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6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6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6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6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6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54</xdr:row>
      <xdr:rowOff>0</xdr:rowOff>
    </xdr:from>
    <xdr:to>
      <xdr:col>9</xdr:col>
      <xdr:colOff>2968625</xdr:colOff>
      <xdr:row>54</xdr:row>
      <xdr:rowOff>0</xdr:rowOff>
    </xdr:to>
    <xdr:cxnSp macro="">
      <xdr:nvCxnSpPr>
        <xdr:cNvPr id="36" name="Conector recto 46">
          <a:extLst>
            <a:ext uri="{FF2B5EF4-FFF2-40B4-BE49-F238E27FC236}">
              <a16:creationId xmlns:a16="http://schemas.microsoft.com/office/drawing/2014/main" id="{00000000-0008-0000-0600-000024000000}"/>
            </a:ext>
          </a:extLst>
        </xdr:cNvPr>
        <xdr:cNvCxnSpPr/>
      </xdr:nvCxnSpPr>
      <xdr:spPr>
        <a:xfrm>
          <a:off x="11607800" y="23564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55</xdr:row>
      <xdr:rowOff>1</xdr:rowOff>
    </xdr:from>
    <xdr:to>
      <xdr:col>10</xdr:col>
      <xdr:colOff>0</xdr:colOff>
      <xdr:row>55</xdr:row>
      <xdr:rowOff>15875</xdr:rowOff>
    </xdr:to>
    <xdr:cxnSp macro="">
      <xdr:nvCxnSpPr>
        <xdr:cNvPr id="37" name="Conector recto 54">
          <a:extLst>
            <a:ext uri="{FF2B5EF4-FFF2-40B4-BE49-F238E27FC236}">
              <a16:creationId xmlns:a16="http://schemas.microsoft.com/office/drawing/2014/main" id="{00000000-0008-0000-0600-000025000000}"/>
            </a:ext>
          </a:extLst>
        </xdr:cNvPr>
        <xdr:cNvCxnSpPr/>
      </xdr:nvCxnSpPr>
      <xdr:spPr>
        <a:xfrm flipV="1">
          <a:off x="11610975" y="2391727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55</xdr:row>
      <xdr:rowOff>0</xdr:rowOff>
    </xdr:from>
    <xdr:to>
      <xdr:col>9</xdr:col>
      <xdr:colOff>2968625</xdr:colOff>
      <xdr:row>55</xdr:row>
      <xdr:rowOff>0</xdr:rowOff>
    </xdr:to>
    <xdr:cxnSp macro="">
      <xdr:nvCxnSpPr>
        <xdr:cNvPr id="38" name="Conector recto 46">
          <a:extLst>
            <a:ext uri="{FF2B5EF4-FFF2-40B4-BE49-F238E27FC236}">
              <a16:creationId xmlns:a16="http://schemas.microsoft.com/office/drawing/2014/main" id="{00000000-0008-0000-0600-000026000000}"/>
            </a:ext>
          </a:extLst>
        </xdr:cNvPr>
        <xdr:cNvCxnSpPr/>
      </xdr:nvCxnSpPr>
      <xdr:spPr>
        <a:xfrm>
          <a:off x="11607800" y="239172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56</xdr:row>
      <xdr:rowOff>1</xdr:rowOff>
    </xdr:from>
    <xdr:to>
      <xdr:col>10</xdr:col>
      <xdr:colOff>0</xdr:colOff>
      <xdr:row>56</xdr:row>
      <xdr:rowOff>15875</xdr:rowOff>
    </xdr:to>
    <xdr:cxnSp macro="">
      <xdr:nvCxnSpPr>
        <xdr:cNvPr id="39" name="Conector recto 54">
          <a:extLst>
            <a:ext uri="{FF2B5EF4-FFF2-40B4-BE49-F238E27FC236}">
              <a16:creationId xmlns:a16="http://schemas.microsoft.com/office/drawing/2014/main" id="{00000000-0008-0000-0600-000027000000}"/>
            </a:ext>
          </a:extLst>
        </xdr:cNvPr>
        <xdr:cNvCxnSpPr/>
      </xdr:nvCxnSpPr>
      <xdr:spPr>
        <a:xfrm flipV="1">
          <a:off x="11610975" y="24203026"/>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34</xdr:col>
      <xdr:colOff>0</xdr:colOff>
      <xdr:row>6</xdr:row>
      <xdr:rowOff>0</xdr:rowOff>
    </xdr:to>
    <xdr:grpSp>
      <xdr:nvGrpSpPr>
        <xdr:cNvPr id="2" name="Group 4">
          <a:extLst>
            <a:ext uri="{FF2B5EF4-FFF2-40B4-BE49-F238E27FC236}">
              <a16:creationId xmlns:a16="http://schemas.microsoft.com/office/drawing/2014/main" id="{00000000-0008-0000-0700-000002000000}"/>
            </a:ext>
          </a:extLst>
        </xdr:cNvPr>
        <xdr:cNvGrpSpPr>
          <a:grpSpLocks/>
        </xdr:cNvGrpSpPr>
      </xdr:nvGrpSpPr>
      <xdr:grpSpPr bwMode="auto">
        <a:xfrm>
          <a:off x="0" y="31751"/>
          <a:ext cx="32880300" cy="1111249"/>
          <a:chOff x="-8" y="0"/>
          <a:chExt cx="1382" cy="136"/>
        </a:xfrm>
      </xdr:grpSpPr>
      <xdr:sp macro="" textlink="">
        <xdr:nvSpPr>
          <xdr:cNvPr id="3" name="1 CuadroTexto">
            <a:extLst>
              <a:ext uri="{FF2B5EF4-FFF2-40B4-BE49-F238E27FC236}">
                <a16:creationId xmlns:a16="http://schemas.microsoft.com/office/drawing/2014/main" id="{00000000-0008-0000-07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7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7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7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7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7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7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7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7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7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7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7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7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16" name="Imagen 16">
          <a:extLst>
            <a:ext uri="{FF2B5EF4-FFF2-40B4-BE49-F238E27FC236}">
              <a16:creationId xmlns:a16="http://schemas.microsoft.com/office/drawing/2014/main" id="{00000000-0008-0000-07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17" name="Conector recto 46">
          <a:extLst>
            <a:ext uri="{FF2B5EF4-FFF2-40B4-BE49-F238E27FC236}">
              <a16:creationId xmlns:a16="http://schemas.microsoft.com/office/drawing/2014/main" id="{00000000-0008-0000-0700-000011000000}"/>
            </a:ext>
          </a:extLst>
        </xdr:cNvPr>
        <xdr:cNvCxnSpPr/>
      </xdr:nvCxnSpPr>
      <xdr:spPr>
        <a:xfrm>
          <a:off x="11607800" y="12925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18" name="Conector recto 54">
          <a:extLst>
            <a:ext uri="{FF2B5EF4-FFF2-40B4-BE49-F238E27FC236}">
              <a16:creationId xmlns:a16="http://schemas.microsoft.com/office/drawing/2014/main" id="{00000000-0008-0000-0700-000012000000}"/>
            </a:ext>
          </a:extLst>
        </xdr:cNvPr>
        <xdr:cNvCxnSpPr/>
      </xdr:nvCxnSpPr>
      <xdr:spPr>
        <a:xfrm flipV="1">
          <a:off x="11610975" y="13277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19" name="Conector recto 46">
          <a:extLst>
            <a:ext uri="{FF2B5EF4-FFF2-40B4-BE49-F238E27FC236}">
              <a16:creationId xmlns:a16="http://schemas.microsoft.com/office/drawing/2014/main" id="{00000000-0008-0000-0700-000013000000}"/>
            </a:ext>
          </a:extLst>
        </xdr:cNvPr>
        <xdr:cNvCxnSpPr/>
      </xdr:nvCxnSpPr>
      <xdr:spPr>
        <a:xfrm>
          <a:off x="11607800" y="13277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20" name="Conector recto 54">
          <a:extLst>
            <a:ext uri="{FF2B5EF4-FFF2-40B4-BE49-F238E27FC236}">
              <a16:creationId xmlns:a16="http://schemas.microsoft.com/office/drawing/2014/main" id="{00000000-0008-0000-0700-000014000000}"/>
            </a:ext>
          </a:extLst>
        </xdr:cNvPr>
        <xdr:cNvCxnSpPr/>
      </xdr:nvCxnSpPr>
      <xdr:spPr>
        <a:xfrm flipV="1">
          <a:off x="11610975" y="13563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34</xdr:col>
      <xdr:colOff>0</xdr:colOff>
      <xdr:row>6</xdr:row>
      <xdr:rowOff>0</xdr:rowOff>
    </xdr:to>
    <xdr:grpSp>
      <xdr:nvGrpSpPr>
        <xdr:cNvPr id="21" name="Group 4">
          <a:extLst>
            <a:ext uri="{FF2B5EF4-FFF2-40B4-BE49-F238E27FC236}">
              <a16:creationId xmlns:a16="http://schemas.microsoft.com/office/drawing/2014/main" id="{00000000-0008-0000-0700-000015000000}"/>
            </a:ext>
          </a:extLst>
        </xdr:cNvPr>
        <xdr:cNvGrpSpPr>
          <a:grpSpLocks/>
        </xdr:cNvGrpSpPr>
      </xdr:nvGrpSpPr>
      <xdr:grpSpPr bwMode="auto">
        <a:xfrm>
          <a:off x="0" y="31751"/>
          <a:ext cx="32880300" cy="1111249"/>
          <a:chOff x="-8" y="0"/>
          <a:chExt cx="1382" cy="136"/>
        </a:xfrm>
      </xdr:grpSpPr>
      <xdr:sp macro="" textlink="">
        <xdr:nvSpPr>
          <xdr:cNvPr id="22" name="1 CuadroTexto">
            <a:extLst>
              <a:ext uri="{FF2B5EF4-FFF2-40B4-BE49-F238E27FC236}">
                <a16:creationId xmlns:a16="http://schemas.microsoft.com/office/drawing/2014/main" id="{00000000-0008-0000-07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7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7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7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7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7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7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7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7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7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7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7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7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597586</xdr:colOff>
      <xdr:row>5</xdr:row>
      <xdr:rowOff>122903</xdr:rowOff>
    </xdr:to>
    <xdr:pic>
      <xdr:nvPicPr>
        <xdr:cNvPr id="35" name="Imagen 16">
          <a:extLst>
            <a:ext uri="{FF2B5EF4-FFF2-40B4-BE49-F238E27FC236}">
              <a16:creationId xmlns:a16="http://schemas.microsoft.com/office/drawing/2014/main" id="{00000000-0008-0000-07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76052" cy="948403"/>
        </a:xfrm>
        <a:prstGeom prst="rect">
          <a:avLst/>
        </a:prstGeom>
      </xdr:spPr>
    </xdr:pic>
    <xdr:clientData/>
  </xdr:twoCellAnchor>
  <xdr:twoCellAnchor>
    <xdr:from>
      <xdr:col>9</xdr:col>
      <xdr:colOff>1397000</xdr:colOff>
      <xdr:row>33</xdr:row>
      <xdr:rowOff>0</xdr:rowOff>
    </xdr:from>
    <xdr:to>
      <xdr:col>9</xdr:col>
      <xdr:colOff>2968625</xdr:colOff>
      <xdr:row>33</xdr:row>
      <xdr:rowOff>0</xdr:rowOff>
    </xdr:to>
    <xdr:cxnSp macro="">
      <xdr:nvCxnSpPr>
        <xdr:cNvPr id="36" name="Conector recto 46">
          <a:extLst>
            <a:ext uri="{FF2B5EF4-FFF2-40B4-BE49-F238E27FC236}">
              <a16:creationId xmlns:a16="http://schemas.microsoft.com/office/drawing/2014/main" id="{00000000-0008-0000-0700-000024000000}"/>
            </a:ext>
          </a:extLst>
        </xdr:cNvPr>
        <xdr:cNvCxnSpPr/>
      </xdr:nvCxnSpPr>
      <xdr:spPr>
        <a:xfrm>
          <a:off x="11607800" y="129254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34</xdr:row>
      <xdr:rowOff>1</xdr:rowOff>
    </xdr:from>
    <xdr:to>
      <xdr:col>10</xdr:col>
      <xdr:colOff>0</xdr:colOff>
      <xdr:row>34</xdr:row>
      <xdr:rowOff>15875</xdr:rowOff>
    </xdr:to>
    <xdr:cxnSp macro="">
      <xdr:nvCxnSpPr>
        <xdr:cNvPr id="37" name="Conector recto 54">
          <a:extLst>
            <a:ext uri="{FF2B5EF4-FFF2-40B4-BE49-F238E27FC236}">
              <a16:creationId xmlns:a16="http://schemas.microsoft.com/office/drawing/2014/main" id="{00000000-0008-0000-0700-000025000000}"/>
            </a:ext>
          </a:extLst>
        </xdr:cNvPr>
        <xdr:cNvCxnSpPr/>
      </xdr:nvCxnSpPr>
      <xdr:spPr>
        <a:xfrm flipV="1">
          <a:off x="11610975" y="132778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34</xdr:row>
      <xdr:rowOff>0</xdr:rowOff>
    </xdr:from>
    <xdr:to>
      <xdr:col>9</xdr:col>
      <xdr:colOff>2968625</xdr:colOff>
      <xdr:row>34</xdr:row>
      <xdr:rowOff>0</xdr:rowOff>
    </xdr:to>
    <xdr:cxnSp macro="">
      <xdr:nvCxnSpPr>
        <xdr:cNvPr id="38" name="Conector recto 46">
          <a:extLst>
            <a:ext uri="{FF2B5EF4-FFF2-40B4-BE49-F238E27FC236}">
              <a16:creationId xmlns:a16="http://schemas.microsoft.com/office/drawing/2014/main" id="{00000000-0008-0000-0700-000026000000}"/>
            </a:ext>
          </a:extLst>
        </xdr:cNvPr>
        <xdr:cNvCxnSpPr/>
      </xdr:nvCxnSpPr>
      <xdr:spPr>
        <a:xfrm>
          <a:off x="11607800" y="132778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35</xdr:row>
      <xdr:rowOff>1</xdr:rowOff>
    </xdr:from>
    <xdr:to>
      <xdr:col>10</xdr:col>
      <xdr:colOff>0</xdr:colOff>
      <xdr:row>35</xdr:row>
      <xdr:rowOff>15875</xdr:rowOff>
    </xdr:to>
    <xdr:cxnSp macro="">
      <xdr:nvCxnSpPr>
        <xdr:cNvPr id="39" name="Conector recto 54">
          <a:extLst>
            <a:ext uri="{FF2B5EF4-FFF2-40B4-BE49-F238E27FC236}">
              <a16:creationId xmlns:a16="http://schemas.microsoft.com/office/drawing/2014/main" id="{00000000-0008-0000-0700-000027000000}"/>
            </a:ext>
          </a:extLst>
        </xdr:cNvPr>
        <xdr:cNvCxnSpPr/>
      </xdr:nvCxnSpPr>
      <xdr:spPr>
        <a:xfrm flipV="1">
          <a:off x="11610975" y="135636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31751</xdr:rowOff>
    </xdr:from>
    <xdr:to>
      <xdr:col>32</xdr:col>
      <xdr:colOff>533862</xdr:colOff>
      <xdr:row>5</xdr:row>
      <xdr:rowOff>95762</xdr:rowOff>
    </xdr:to>
    <xdr:grpSp>
      <xdr:nvGrpSpPr>
        <xdr:cNvPr id="2" name="Group 4">
          <a:extLst>
            <a:ext uri="{FF2B5EF4-FFF2-40B4-BE49-F238E27FC236}">
              <a16:creationId xmlns:a16="http://schemas.microsoft.com/office/drawing/2014/main" id="{00000000-0008-0000-0800-000002000000}"/>
            </a:ext>
          </a:extLst>
        </xdr:cNvPr>
        <xdr:cNvGrpSpPr>
          <a:grpSpLocks/>
        </xdr:cNvGrpSpPr>
      </xdr:nvGrpSpPr>
      <xdr:grpSpPr bwMode="auto">
        <a:xfrm>
          <a:off x="0" y="31751"/>
          <a:ext cx="33071262" cy="1016511"/>
          <a:chOff x="-8" y="0"/>
          <a:chExt cx="1382" cy="136"/>
        </a:xfrm>
      </xdr:grpSpPr>
      <xdr:sp macro="" textlink="">
        <xdr:nvSpPr>
          <xdr:cNvPr id="3" name="1 CuadroTexto">
            <a:extLst>
              <a:ext uri="{FF2B5EF4-FFF2-40B4-BE49-F238E27FC236}">
                <a16:creationId xmlns:a16="http://schemas.microsoft.com/office/drawing/2014/main" id="{00000000-0008-0000-0800-000003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4" name="3 CuadroTexto">
            <a:extLst>
              <a:ext uri="{FF2B5EF4-FFF2-40B4-BE49-F238E27FC236}">
                <a16:creationId xmlns:a16="http://schemas.microsoft.com/office/drawing/2014/main" id="{00000000-0008-0000-0800-000004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ctr"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5" name="7 CuadroTexto">
            <a:extLst>
              <a:ext uri="{FF2B5EF4-FFF2-40B4-BE49-F238E27FC236}">
                <a16:creationId xmlns:a16="http://schemas.microsoft.com/office/drawing/2014/main" id="{00000000-0008-0000-0800-000005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6" name="8 CuadroTexto">
            <a:extLst>
              <a:ext uri="{FF2B5EF4-FFF2-40B4-BE49-F238E27FC236}">
                <a16:creationId xmlns:a16="http://schemas.microsoft.com/office/drawing/2014/main" id="{00000000-0008-0000-0800-000006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ctr"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7" name="10 CuadroTexto">
            <a:extLst>
              <a:ext uri="{FF2B5EF4-FFF2-40B4-BE49-F238E27FC236}">
                <a16:creationId xmlns:a16="http://schemas.microsoft.com/office/drawing/2014/main" id="{00000000-0008-0000-0800-000007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ctr"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8" name="11 CuadroTexto">
            <a:extLst>
              <a:ext uri="{FF2B5EF4-FFF2-40B4-BE49-F238E27FC236}">
                <a16:creationId xmlns:a16="http://schemas.microsoft.com/office/drawing/2014/main" id="{00000000-0008-0000-0800-000008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ctr"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9" name="12 CuadroTexto">
            <a:extLst>
              <a:ext uri="{FF2B5EF4-FFF2-40B4-BE49-F238E27FC236}">
                <a16:creationId xmlns:a16="http://schemas.microsoft.com/office/drawing/2014/main" id="{00000000-0008-0000-0800-000009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10" name="13 CuadroTexto">
            <a:extLst>
              <a:ext uri="{FF2B5EF4-FFF2-40B4-BE49-F238E27FC236}">
                <a16:creationId xmlns:a16="http://schemas.microsoft.com/office/drawing/2014/main" id="{00000000-0008-0000-0800-00000A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11" name="14 CuadroTexto">
            <a:extLst>
              <a:ext uri="{FF2B5EF4-FFF2-40B4-BE49-F238E27FC236}">
                <a16:creationId xmlns:a16="http://schemas.microsoft.com/office/drawing/2014/main" id="{00000000-0008-0000-0800-00000B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12" name="16 CuadroTexto">
            <a:extLst>
              <a:ext uri="{FF2B5EF4-FFF2-40B4-BE49-F238E27FC236}">
                <a16:creationId xmlns:a16="http://schemas.microsoft.com/office/drawing/2014/main" id="{00000000-0008-0000-0800-00000C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ctr"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13" name="17 CuadroTexto">
            <a:extLst>
              <a:ext uri="{FF2B5EF4-FFF2-40B4-BE49-F238E27FC236}">
                <a16:creationId xmlns:a16="http://schemas.microsoft.com/office/drawing/2014/main" id="{00000000-0008-0000-0800-00000D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ctr"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14" name="18 CuadroTexto">
            <a:extLst>
              <a:ext uri="{FF2B5EF4-FFF2-40B4-BE49-F238E27FC236}">
                <a16:creationId xmlns:a16="http://schemas.microsoft.com/office/drawing/2014/main" id="{00000000-0008-0000-0800-00000E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nchor="ctr"/>
          <a:lstStyle/>
          <a:p>
            <a:pPr algn="ctr"/>
            <a:r>
              <a:rPr lang="es-CO" b="1">
                <a:latin typeface="Times New Roman" pitchFamily="18" charset="0"/>
                <a:cs typeface="Times New Roman" pitchFamily="18" charset="0"/>
              </a:rPr>
              <a:t>1 DE 1</a:t>
            </a:r>
          </a:p>
        </xdr:txBody>
      </xdr:sp>
      <xdr:sp macro="" textlink="">
        <xdr:nvSpPr>
          <xdr:cNvPr id="15" name="19 CuadroTexto">
            <a:extLst>
              <a:ext uri="{FF2B5EF4-FFF2-40B4-BE49-F238E27FC236}">
                <a16:creationId xmlns:a16="http://schemas.microsoft.com/office/drawing/2014/main" id="{00000000-0008-0000-0800-00000F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ctr"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136751</xdr:colOff>
      <xdr:row>5</xdr:row>
      <xdr:rowOff>75278</xdr:rowOff>
    </xdr:to>
    <xdr:pic>
      <xdr:nvPicPr>
        <xdr:cNvPr id="16" name="Imagen 16">
          <a:extLst>
            <a:ext uri="{FF2B5EF4-FFF2-40B4-BE49-F238E27FC236}">
              <a16:creationId xmlns:a16="http://schemas.microsoft.com/office/drawing/2014/main" id="{00000000-0008-0000-0800-000010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26484" y="79375"/>
          <a:ext cx="880354"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17" name="Conector recto 46">
          <a:extLst>
            <a:ext uri="{FF2B5EF4-FFF2-40B4-BE49-F238E27FC236}">
              <a16:creationId xmlns:a16="http://schemas.microsoft.com/office/drawing/2014/main" id="{00000000-0008-0000-0800-000011000000}"/>
            </a:ext>
          </a:extLst>
        </xdr:cNvPr>
        <xdr:cNvCxnSpPr/>
      </xdr:nvCxnSpPr>
      <xdr:spPr>
        <a:xfrm>
          <a:off x="12017375" y="1528762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18" name="Conector recto 54">
          <a:extLst>
            <a:ext uri="{FF2B5EF4-FFF2-40B4-BE49-F238E27FC236}">
              <a16:creationId xmlns:a16="http://schemas.microsoft.com/office/drawing/2014/main" id="{00000000-0008-0000-0800-000012000000}"/>
            </a:ext>
          </a:extLst>
        </xdr:cNvPr>
        <xdr:cNvCxnSpPr/>
      </xdr:nvCxnSpPr>
      <xdr:spPr>
        <a:xfrm flipV="1">
          <a:off x="12020550" y="156400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19" name="Conector recto 46">
          <a:extLst>
            <a:ext uri="{FF2B5EF4-FFF2-40B4-BE49-F238E27FC236}">
              <a16:creationId xmlns:a16="http://schemas.microsoft.com/office/drawing/2014/main" id="{00000000-0008-0000-0800-000013000000}"/>
            </a:ext>
          </a:extLst>
        </xdr:cNvPr>
        <xdr:cNvCxnSpPr/>
      </xdr:nvCxnSpPr>
      <xdr:spPr>
        <a:xfrm>
          <a:off x="12017375" y="1564005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20" name="Conector recto 54">
          <a:extLst>
            <a:ext uri="{FF2B5EF4-FFF2-40B4-BE49-F238E27FC236}">
              <a16:creationId xmlns:a16="http://schemas.microsoft.com/office/drawing/2014/main" id="{00000000-0008-0000-0800-000014000000}"/>
            </a:ext>
          </a:extLst>
        </xdr:cNvPr>
        <xdr:cNvCxnSpPr/>
      </xdr:nvCxnSpPr>
      <xdr:spPr>
        <a:xfrm flipV="1">
          <a:off x="12020550" y="159258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0</xdr:colOff>
      <xdr:row>0</xdr:row>
      <xdr:rowOff>31751</xdr:rowOff>
    </xdr:from>
    <xdr:to>
      <xdr:col>33</xdr:col>
      <xdr:colOff>1073765</xdr:colOff>
      <xdr:row>5</xdr:row>
      <xdr:rowOff>143387</xdr:rowOff>
    </xdr:to>
    <xdr:grpSp>
      <xdr:nvGrpSpPr>
        <xdr:cNvPr id="21" name="Group 4">
          <a:extLst>
            <a:ext uri="{FF2B5EF4-FFF2-40B4-BE49-F238E27FC236}">
              <a16:creationId xmlns:a16="http://schemas.microsoft.com/office/drawing/2014/main" id="{00000000-0008-0000-0800-000015000000}"/>
            </a:ext>
          </a:extLst>
        </xdr:cNvPr>
        <xdr:cNvGrpSpPr>
          <a:grpSpLocks/>
        </xdr:cNvGrpSpPr>
      </xdr:nvGrpSpPr>
      <xdr:grpSpPr bwMode="auto">
        <a:xfrm>
          <a:off x="0" y="31751"/>
          <a:ext cx="34887515" cy="1064136"/>
          <a:chOff x="-8" y="0"/>
          <a:chExt cx="1382" cy="136"/>
        </a:xfrm>
      </xdr:grpSpPr>
      <xdr:sp macro="" textlink="">
        <xdr:nvSpPr>
          <xdr:cNvPr id="22" name="1 CuadroTexto">
            <a:extLst>
              <a:ext uri="{FF2B5EF4-FFF2-40B4-BE49-F238E27FC236}">
                <a16:creationId xmlns:a16="http://schemas.microsoft.com/office/drawing/2014/main" id="{00000000-0008-0000-0800-000016000000}"/>
              </a:ext>
            </a:extLst>
          </xdr:cNvPr>
          <xdr:cNvSpPr txBox="1">
            <a:spLocks noChangeArrowheads="1"/>
          </xdr:cNvSpPr>
        </xdr:nvSpPr>
        <xdr:spPr bwMode="auto">
          <a:xfrm>
            <a:off x="-8" y="0"/>
            <a:ext cx="188" cy="136"/>
          </a:xfrm>
          <a:prstGeom prst="rect">
            <a:avLst/>
          </a:prstGeom>
          <a:solidFill>
            <a:srgbClr val="FFFFFF"/>
          </a:solidFill>
          <a:ln w="9525">
            <a:solidFill>
              <a:srgbClr val="000000"/>
            </a:solidFill>
            <a:miter lim="800000"/>
            <a:headEnd/>
            <a:tailEnd/>
          </a:ln>
        </xdr:spPr>
      </xdr:sp>
      <xdr:sp macro="" textlink="">
        <xdr:nvSpPr>
          <xdr:cNvPr id="23" name="3 CuadroTexto">
            <a:extLst>
              <a:ext uri="{FF2B5EF4-FFF2-40B4-BE49-F238E27FC236}">
                <a16:creationId xmlns:a16="http://schemas.microsoft.com/office/drawing/2014/main" id="{00000000-0008-0000-0800-000017000000}"/>
              </a:ext>
            </a:extLst>
          </xdr:cNvPr>
          <xdr:cNvSpPr txBox="1">
            <a:spLocks noChangeArrowheads="1"/>
          </xdr:cNvSpPr>
        </xdr:nvSpPr>
        <xdr:spPr bwMode="auto">
          <a:xfrm>
            <a:off x="180" y="0"/>
            <a:ext cx="198" cy="73"/>
          </a:xfrm>
          <a:prstGeom prst="rect">
            <a:avLst/>
          </a:prstGeom>
          <a:noFill/>
          <a:ln w="9525">
            <a:solidFill>
              <a:srgbClr val="000000"/>
            </a:solidFill>
            <a:miter lim="800000"/>
            <a:headEnd/>
            <a:tailEnd/>
          </a:ln>
        </xdr:spPr>
        <xdr:txBody>
          <a:bodyPr vertOverflow="clip" wrap="square" lIns="90000" tIns="180000" rIns="90000" bIns="46800" anchor="t" upright="1"/>
          <a:lstStyle/>
          <a:p>
            <a:pPr algn="ctr" rtl="0">
              <a:defRPr sz="1000"/>
            </a:pPr>
            <a:r>
              <a:rPr lang="es-ES" sz="1100" b="1" i="0" strike="noStrike">
                <a:solidFill>
                  <a:srgbClr val="000000"/>
                </a:solidFill>
                <a:latin typeface="Times New Roman"/>
                <a:cs typeface="Times New Roman"/>
              </a:rPr>
              <a:t>PROCESO</a:t>
            </a:r>
          </a:p>
        </xdr:txBody>
      </xdr:sp>
      <xdr:sp macro="" textlink="">
        <xdr:nvSpPr>
          <xdr:cNvPr id="24" name="7 CuadroTexto">
            <a:extLst>
              <a:ext uri="{FF2B5EF4-FFF2-40B4-BE49-F238E27FC236}">
                <a16:creationId xmlns:a16="http://schemas.microsoft.com/office/drawing/2014/main" id="{00000000-0008-0000-0800-000018000000}"/>
              </a:ext>
            </a:extLst>
          </xdr:cNvPr>
          <xdr:cNvSpPr txBox="1">
            <a:spLocks noChangeArrowheads="1"/>
          </xdr:cNvSpPr>
        </xdr:nvSpPr>
        <xdr:spPr bwMode="auto">
          <a:xfrm>
            <a:off x="180" y="73"/>
            <a:ext cx="198" cy="6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100" b="1" i="0" strike="noStrike">
                <a:solidFill>
                  <a:srgbClr val="000000"/>
                </a:solidFill>
                <a:latin typeface="Times New Roman"/>
                <a:cs typeface="Times New Roman"/>
              </a:rPr>
              <a:t>FORMATO</a:t>
            </a:r>
          </a:p>
        </xdr:txBody>
      </xdr:sp>
      <xdr:sp macro="" textlink="">
        <xdr:nvSpPr>
          <xdr:cNvPr id="25" name="8 CuadroTexto">
            <a:extLst>
              <a:ext uri="{FF2B5EF4-FFF2-40B4-BE49-F238E27FC236}">
                <a16:creationId xmlns:a16="http://schemas.microsoft.com/office/drawing/2014/main" id="{00000000-0008-0000-0800-000019000000}"/>
              </a:ext>
            </a:extLst>
          </xdr:cNvPr>
          <xdr:cNvSpPr txBox="1">
            <a:spLocks noChangeArrowheads="1"/>
          </xdr:cNvSpPr>
        </xdr:nvSpPr>
        <xdr:spPr bwMode="auto">
          <a:xfrm>
            <a:off x="378" y="0"/>
            <a:ext cx="591" cy="73"/>
          </a:xfrm>
          <a:prstGeom prst="rect">
            <a:avLst/>
          </a:prstGeom>
          <a:noFill/>
          <a:ln w="9525">
            <a:solidFill>
              <a:srgbClr val="000000"/>
            </a:solidFill>
            <a:miter lim="800000"/>
            <a:headEnd/>
            <a:tailEnd/>
          </a:ln>
        </xdr:spPr>
        <xdr:txBody>
          <a:bodyPr vertOverflow="clip" wrap="square" lIns="90000" tIns="144000" rIns="90000" bIns="46800" anchor="t" upright="1"/>
          <a:lstStyle/>
          <a:p>
            <a:pPr algn="ctr" rtl="0">
              <a:defRPr sz="1000"/>
            </a:pPr>
            <a:r>
              <a:rPr lang="es-ES" sz="1400" b="1" i="0" strike="noStrike">
                <a:solidFill>
                  <a:srgbClr val="000000"/>
                </a:solidFill>
                <a:latin typeface="Times New Roman"/>
                <a:cs typeface="Times New Roman"/>
              </a:rPr>
              <a:t>PLANEACIÓN</a:t>
            </a:r>
          </a:p>
        </xdr:txBody>
      </xdr:sp>
      <xdr:sp macro="" textlink="">
        <xdr:nvSpPr>
          <xdr:cNvPr id="26" name="10 CuadroTexto">
            <a:extLst>
              <a:ext uri="{FF2B5EF4-FFF2-40B4-BE49-F238E27FC236}">
                <a16:creationId xmlns:a16="http://schemas.microsoft.com/office/drawing/2014/main" id="{00000000-0008-0000-0800-00001A000000}"/>
              </a:ext>
            </a:extLst>
          </xdr:cNvPr>
          <xdr:cNvSpPr txBox="1">
            <a:spLocks noChangeArrowheads="1"/>
          </xdr:cNvSpPr>
        </xdr:nvSpPr>
        <xdr:spPr bwMode="auto">
          <a:xfrm>
            <a:off x="378" y="73"/>
            <a:ext cx="591" cy="63"/>
          </a:xfrm>
          <a:prstGeom prst="rect">
            <a:avLst/>
          </a:prstGeom>
          <a:noFill/>
          <a:ln w="9525">
            <a:solidFill>
              <a:srgbClr val="000000"/>
            </a:solidFill>
            <a:miter lim="800000"/>
            <a:headEnd/>
            <a:tailEnd/>
          </a:ln>
        </xdr:spPr>
        <xdr:txBody>
          <a:bodyPr vertOverflow="clip" wrap="square" lIns="0" tIns="144000" rIns="0" bIns="46800" anchor="t" upright="1"/>
          <a:lstStyle/>
          <a:p>
            <a:pPr algn="ctr" rtl="0">
              <a:defRPr sz="1000"/>
            </a:pPr>
            <a:r>
              <a:rPr lang="es-ES" sz="1600" b="1" i="0" strike="noStrike">
                <a:solidFill>
                  <a:srgbClr val="000000"/>
                </a:solidFill>
                <a:latin typeface="Times New Roman" pitchFamily="18" charset="0"/>
                <a:cs typeface="Times New Roman" pitchFamily="18" charset="0"/>
              </a:rPr>
              <a:t>MAPA DE RIESGOS DE CORRUPCIÓN</a:t>
            </a:r>
          </a:p>
        </xdr:txBody>
      </xdr:sp>
      <xdr:sp macro="" textlink="">
        <xdr:nvSpPr>
          <xdr:cNvPr id="27" name="11 CuadroTexto">
            <a:extLst>
              <a:ext uri="{FF2B5EF4-FFF2-40B4-BE49-F238E27FC236}">
                <a16:creationId xmlns:a16="http://schemas.microsoft.com/office/drawing/2014/main" id="{00000000-0008-0000-0800-00001B000000}"/>
              </a:ext>
            </a:extLst>
          </xdr:cNvPr>
          <xdr:cNvSpPr txBox="1">
            <a:spLocks noChangeArrowheads="1"/>
          </xdr:cNvSpPr>
        </xdr:nvSpPr>
        <xdr:spPr bwMode="auto">
          <a:xfrm>
            <a:off x="970" y="0"/>
            <a:ext cx="215" cy="37"/>
          </a:xfrm>
          <a:prstGeom prst="rect">
            <a:avLst/>
          </a:prstGeom>
          <a:noFill/>
          <a:ln w="9525">
            <a:solidFill>
              <a:srgbClr val="000000"/>
            </a:solidFill>
            <a:miter lim="800000"/>
            <a:headEnd/>
            <a:tailEnd/>
          </a:ln>
        </xdr:spPr>
        <xdr:txBody>
          <a:bodyPr vertOverflow="clip" wrap="square" lIns="0" tIns="72000" rIns="0" bIns="0" anchor="t" upright="1"/>
          <a:lstStyle/>
          <a:p>
            <a:pPr algn="ctr" rtl="0">
              <a:defRPr sz="1000"/>
            </a:pPr>
            <a:r>
              <a:rPr lang="es-ES" sz="1100" b="1" i="0" strike="noStrike">
                <a:solidFill>
                  <a:srgbClr val="000000"/>
                </a:solidFill>
                <a:latin typeface="Times New Roman"/>
                <a:cs typeface="Times New Roman"/>
              </a:rPr>
              <a:t>CÓDIGO</a:t>
            </a:r>
          </a:p>
        </xdr:txBody>
      </xdr:sp>
      <xdr:sp macro="" textlink="">
        <xdr:nvSpPr>
          <xdr:cNvPr id="28" name="12 CuadroTexto">
            <a:extLst>
              <a:ext uri="{FF2B5EF4-FFF2-40B4-BE49-F238E27FC236}">
                <a16:creationId xmlns:a16="http://schemas.microsoft.com/office/drawing/2014/main" id="{00000000-0008-0000-0800-00001C000000}"/>
              </a:ext>
            </a:extLst>
          </xdr:cNvPr>
          <xdr:cNvSpPr txBox="1">
            <a:spLocks noChangeArrowheads="1"/>
          </xdr:cNvSpPr>
        </xdr:nvSpPr>
        <xdr:spPr bwMode="auto">
          <a:xfrm>
            <a:off x="970" y="37"/>
            <a:ext cx="215" cy="36"/>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VERSIÓN</a:t>
            </a:r>
          </a:p>
        </xdr:txBody>
      </xdr:sp>
      <xdr:sp macro="" textlink="">
        <xdr:nvSpPr>
          <xdr:cNvPr id="29" name="13 CuadroTexto">
            <a:extLst>
              <a:ext uri="{FF2B5EF4-FFF2-40B4-BE49-F238E27FC236}">
                <a16:creationId xmlns:a16="http://schemas.microsoft.com/office/drawing/2014/main" id="{00000000-0008-0000-0800-00001D000000}"/>
              </a:ext>
            </a:extLst>
          </xdr:cNvPr>
          <xdr:cNvSpPr txBox="1">
            <a:spLocks noChangeArrowheads="1"/>
          </xdr:cNvSpPr>
        </xdr:nvSpPr>
        <xdr:spPr bwMode="auto">
          <a:xfrm>
            <a:off x="970" y="73"/>
            <a:ext cx="215" cy="29"/>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PÁGINA</a:t>
            </a:r>
          </a:p>
        </xdr:txBody>
      </xdr:sp>
      <xdr:sp macro="" textlink="">
        <xdr:nvSpPr>
          <xdr:cNvPr id="30" name="14 CuadroTexto">
            <a:extLst>
              <a:ext uri="{FF2B5EF4-FFF2-40B4-BE49-F238E27FC236}">
                <a16:creationId xmlns:a16="http://schemas.microsoft.com/office/drawing/2014/main" id="{00000000-0008-0000-0800-00001E000000}"/>
              </a:ext>
            </a:extLst>
          </xdr:cNvPr>
          <xdr:cNvSpPr txBox="1">
            <a:spLocks noChangeArrowheads="1"/>
          </xdr:cNvSpPr>
        </xdr:nvSpPr>
        <xdr:spPr bwMode="auto">
          <a:xfrm>
            <a:off x="970" y="102"/>
            <a:ext cx="215" cy="34"/>
          </a:xfrm>
          <a:prstGeom prst="rect">
            <a:avLst/>
          </a:prstGeom>
          <a:noFill/>
          <a:ln w="9525">
            <a:solidFill>
              <a:srgbClr val="000000"/>
            </a:solidFill>
            <a:miter lim="800000"/>
            <a:headEnd/>
            <a:tailEnd/>
          </a:ln>
        </xdr:spPr>
        <xdr:txBody>
          <a:bodyPr vertOverflow="clip" wrap="square" lIns="0" tIns="0" rIns="0" bIns="0" anchor="ctr" upright="1"/>
          <a:lstStyle/>
          <a:p>
            <a:pPr algn="ctr" rtl="0">
              <a:defRPr sz="1000"/>
            </a:pPr>
            <a:r>
              <a:rPr lang="es-ES" sz="1100" b="1" i="0" strike="noStrike">
                <a:solidFill>
                  <a:srgbClr val="000000"/>
                </a:solidFill>
                <a:latin typeface="Times New Roman"/>
                <a:cs typeface="Times New Roman"/>
              </a:rPr>
              <a:t>VIGENTE DESDE</a:t>
            </a:r>
          </a:p>
        </xdr:txBody>
      </xdr:sp>
      <xdr:sp macro="" textlink="">
        <xdr:nvSpPr>
          <xdr:cNvPr id="31" name="16 CuadroTexto">
            <a:extLst>
              <a:ext uri="{FF2B5EF4-FFF2-40B4-BE49-F238E27FC236}">
                <a16:creationId xmlns:a16="http://schemas.microsoft.com/office/drawing/2014/main" id="{00000000-0008-0000-0800-00001F000000}"/>
              </a:ext>
            </a:extLst>
          </xdr:cNvPr>
          <xdr:cNvSpPr txBox="1">
            <a:spLocks noChangeArrowheads="1"/>
          </xdr:cNvSpPr>
        </xdr:nvSpPr>
        <xdr:spPr bwMode="auto">
          <a:xfrm>
            <a:off x="1184" y="0"/>
            <a:ext cx="190" cy="37"/>
          </a:xfrm>
          <a:prstGeom prst="rect">
            <a:avLst/>
          </a:prstGeom>
          <a:noFill/>
          <a:ln w="9525">
            <a:solidFill>
              <a:srgbClr val="000000"/>
            </a:solidFill>
            <a:miter lim="800000"/>
            <a:headEnd/>
            <a:tailEnd/>
          </a:ln>
        </xdr:spPr>
        <xdr:txBody>
          <a:bodyPr vertOverflow="clip" wrap="square" lIns="90000" tIns="54000" rIns="90000" bIns="46800" anchor="t" upright="1"/>
          <a:lstStyle/>
          <a:p>
            <a:pPr algn="ctr" rtl="0">
              <a:defRPr sz="1000"/>
            </a:pPr>
            <a:r>
              <a:rPr lang="es-ES" sz="1000" b="1" i="0" strike="noStrike">
                <a:solidFill>
                  <a:srgbClr val="000000"/>
                </a:solidFill>
                <a:latin typeface="Times New Roman"/>
                <a:cs typeface="Times New Roman"/>
              </a:rPr>
              <a:t>E-PLA-FT-020</a:t>
            </a:r>
          </a:p>
        </xdr:txBody>
      </xdr:sp>
      <xdr:sp macro="" textlink="">
        <xdr:nvSpPr>
          <xdr:cNvPr id="32" name="17 CuadroTexto">
            <a:extLst>
              <a:ext uri="{FF2B5EF4-FFF2-40B4-BE49-F238E27FC236}">
                <a16:creationId xmlns:a16="http://schemas.microsoft.com/office/drawing/2014/main" id="{00000000-0008-0000-0800-000020000000}"/>
              </a:ext>
            </a:extLst>
          </xdr:cNvPr>
          <xdr:cNvSpPr txBox="1">
            <a:spLocks noChangeArrowheads="1"/>
          </xdr:cNvSpPr>
        </xdr:nvSpPr>
        <xdr:spPr bwMode="auto">
          <a:xfrm>
            <a:off x="1184" y="37"/>
            <a:ext cx="190" cy="36"/>
          </a:xfrm>
          <a:prstGeom prst="rect">
            <a:avLst/>
          </a:prstGeom>
          <a:noFill/>
          <a:ln w="9525">
            <a:solidFill>
              <a:srgbClr val="000000"/>
            </a:solidFill>
            <a:miter lim="800000"/>
            <a:headEnd/>
            <a:tailEnd/>
          </a:ln>
        </xdr:spPr>
        <xdr:txBody>
          <a:bodyPr vertOverflow="clip" wrap="square" lIns="90000" tIns="64800" rIns="90000" bIns="46800" anchor="t" upright="1"/>
          <a:lstStyle/>
          <a:p>
            <a:pPr algn="ctr" rtl="0">
              <a:defRPr sz="1000"/>
            </a:pPr>
            <a:r>
              <a:rPr lang="es-ES" sz="1200" b="1" i="0" strike="noStrike">
                <a:solidFill>
                  <a:srgbClr val="000000"/>
                </a:solidFill>
                <a:latin typeface="Times New Roman"/>
                <a:cs typeface="Times New Roman"/>
              </a:rPr>
              <a:t>04</a:t>
            </a:r>
          </a:p>
        </xdr:txBody>
      </xdr:sp>
      <xdr:sp macro="" textlink="">
        <xdr:nvSpPr>
          <xdr:cNvPr id="33" name="18 CuadroTexto">
            <a:extLst>
              <a:ext uri="{FF2B5EF4-FFF2-40B4-BE49-F238E27FC236}">
                <a16:creationId xmlns:a16="http://schemas.microsoft.com/office/drawing/2014/main" id="{00000000-0008-0000-0800-000021000000}"/>
              </a:ext>
            </a:extLst>
          </xdr:cNvPr>
          <xdr:cNvSpPr txBox="1">
            <a:spLocks noChangeArrowheads="1"/>
          </xdr:cNvSpPr>
        </xdr:nvSpPr>
        <xdr:spPr bwMode="auto">
          <a:xfrm>
            <a:off x="1184" y="73"/>
            <a:ext cx="190" cy="29"/>
          </a:xfrm>
          <a:prstGeom prst="rect">
            <a:avLst/>
          </a:prstGeom>
          <a:noFill/>
          <a:ln w="9525">
            <a:solidFill>
              <a:srgbClr val="000000"/>
            </a:solidFill>
            <a:miter lim="800000"/>
            <a:headEnd/>
            <a:tailEnd/>
          </a:ln>
        </xdr:spPr>
        <xdr:txBody>
          <a:bodyPr/>
          <a:lstStyle/>
          <a:p>
            <a:pPr algn="ctr"/>
            <a:r>
              <a:rPr lang="es-CO" b="1">
                <a:latin typeface="Times New Roman" pitchFamily="18" charset="0"/>
                <a:cs typeface="Times New Roman" pitchFamily="18" charset="0"/>
              </a:rPr>
              <a:t>1 DE 1</a:t>
            </a:r>
          </a:p>
        </xdr:txBody>
      </xdr:sp>
      <xdr:sp macro="" textlink="">
        <xdr:nvSpPr>
          <xdr:cNvPr id="34" name="19 CuadroTexto">
            <a:extLst>
              <a:ext uri="{FF2B5EF4-FFF2-40B4-BE49-F238E27FC236}">
                <a16:creationId xmlns:a16="http://schemas.microsoft.com/office/drawing/2014/main" id="{00000000-0008-0000-0800-000022000000}"/>
              </a:ext>
            </a:extLst>
          </xdr:cNvPr>
          <xdr:cNvSpPr txBox="1">
            <a:spLocks noChangeArrowheads="1"/>
          </xdr:cNvSpPr>
        </xdr:nvSpPr>
        <xdr:spPr bwMode="auto">
          <a:xfrm>
            <a:off x="1184" y="102"/>
            <a:ext cx="190" cy="34"/>
          </a:xfrm>
          <a:prstGeom prst="rect">
            <a:avLst/>
          </a:prstGeom>
          <a:noFill/>
          <a:ln w="9525">
            <a:solidFill>
              <a:srgbClr val="000000"/>
            </a:solidFill>
            <a:miter lim="800000"/>
            <a:headEnd/>
            <a:tailEnd/>
          </a:ln>
        </xdr:spPr>
        <xdr:txBody>
          <a:bodyPr vertOverflow="clip" wrap="square" lIns="0" tIns="54000" rIns="0" bIns="10800" anchor="t" upright="1"/>
          <a:lstStyle/>
          <a:p>
            <a:pPr algn="ctr" rtl="0">
              <a:defRPr sz="1000"/>
            </a:pPr>
            <a:r>
              <a:rPr lang="es-ES" sz="1000" b="1" i="0" strike="noStrike">
                <a:solidFill>
                  <a:srgbClr val="000000"/>
                </a:solidFill>
                <a:latin typeface="Times New Roman"/>
                <a:cs typeface="Times New Roman"/>
              </a:rPr>
              <a:t>04/09/2018</a:t>
            </a:r>
          </a:p>
        </xdr:txBody>
      </xdr:sp>
    </xdr:grpSp>
    <xdr:clientData/>
  </xdr:twoCellAnchor>
  <xdr:twoCellAnchor editAs="oneCell">
    <xdr:from>
      <xdr:col>0</xdr:col>
      <xdr:colOff>1226484</xdr:colOff>
      <xdr:row>0</xdr:row>
      <xdr:rowOff>79375</xdr:rowOff>
    </xdr:from>
    <xdr:to>
      <xdr:col>1</xdr:col>
      <xdr:colOff>182788</xdr:colOff>
      <xdr:row>5</xdr:row>
      <xdr:rowOff>122903</xdr:rowOff>
    </xdr:to>
    <xdr:pic>
      <xdr:nvPicPr>
        <xdr:cNvPr id="35" name="Imagen 16">
          <a:extLst>
            <a:ext uri="{FF2B5EF4-FFF2-40B4-BE49-F238E27FC236}">
              <a16:creationId xmlns:a16="http://schemas.microsoft.com/office/drawing/2014/main" id="{00000000-0008-0000-0800-00002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6484" y="79375"/>
          <a:ext cx="880354" cy="948403"/>
        </a:xfrm>
        <a:prstGeom prst="rect">
          <a:avLst/>
        </a:prstGeom>
      </xdr:spPr>
    </xdr:pic>
    <xdr:clientData/>
  </xdr:twoCellAnchor>
  <xdr:twoCellAnchor>
    <xdr:from>
      <xdr:col>9</xdr:col>
      <xdr:colOff>1397000</xdr:colOff>
      <xdr:row>47</xdr:row>
      <xdr:rowOff>0</xdr:rowOff>
    </xdr:from>
    <xdr:to>
      <xdr:col>9</xdr:col>
      <xdr:colOff>2968625</xdr:colOff>
      <xdr:row>47</xdr:row>
      <xdr:rowOff>0</xdr:rowOff>
    </xdr:to>
    <xdr:cxnSp macro="">
      <xdr:nvCxnSpPr>
        <xdr:cNvPr id="36" name="Conector recto 46">
          <a:extLst>
            <a:ext uri="{FF2B5EF4-FFF2-40B4-BE49-F238E27FC236}">
              <a16:creationId xmlns:a16="http://schemas.microsoft.com/office/drawing/2014/main" id="{00000000-0008-0000-0800-000024000000}"/>
            </a:ext>
          </a:extLst>
        </xdr:cNvPr>
        <xdr:cNvCxnSpPr/>
      </xdr:nvCxnSpPr>
      <xdr:spPr>
        <a:xfrm>
          <a:off x="12017375" y="18087975"/>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48</xdr:row>
      <xdr:rowOff>1</xdr:rowOff>
    </xdr:from>
    <xdr:to>
      <xdr:col>10</xdr:col>
      <xdr:colOff>0</xdr:colOff>
      <xdr:row>48</xdr:row>
      <xdr:rowOff>15875</xdr:rowOff>
    </xdr:to>
    <xdr:cxnSp macro="">
      <xdr:nvCxnSpPr>
        <xdr:cNvPr id="37" name="Conector recto 54">
          <a:extLst>
            <a:ext uri="{FF2B5EF4-FFF2-40B4-BE49-F238E27FC236}">
              <a16:creationId xmlns:a16="http://schemas.microsoft.com/office/drawing/2014/main" id="{00000000-0008-0000-0800-000025000000}"/>
            </a:ext>
          </a:extLst>
        </xdr:cNvPr>
        <xdr:cNvCxnSpPr/>
      </xdr:nvCxnSpPr>
      <xdr:spPr>
        <a:xfrm flipV="1">
          <a:off x="12020550" y="1844040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1397000</xdr:colOff>
      <xdr:row>48</xdr:row>
      <xdr:rowOff>0</xdr:rowOff>
    </xdr:from>
    <xdr:to>
      <xdr:col>9</xdr:col>
      <xdr:colOff>2968625</xdr:colOff>
      <xdr:row>48</xdr:row>
      <xdr:rowOff>0</xdr:rowOff>
    </xdr:to>
    <xdr:cxnSp macro="">
      <xdr:nvCxnSpPr>
        <xdr:cNvPr id="38" name="Conector recto 46">
          <a:extLst>
            <a:ext uri="{FF2B5EF4-FFF2-40B4-BE49-F238E27FC236}">
              <a16:creationId xmlns:a16="http://schemas.microsoft.com/office/drawing/2014/main" id="{00000000-0008-0000-0800-000026000000}"/>
            </a:ext>
          </a:extLst>
        </xdr:cNvPr>
        <xdr:cNvCxnSpPr/>
      </xdr:nvCxnSpPr>
      <xdr:spPr>
        <a:xfrm>
          <a:off x="12017375" y="18440400"/>
          <a:ext cx="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1428750</xdr:colOff>
      <xdr:row>49</xdr:row>
      <xdr:rowOff>1</xdr:rowOff>
    </xdr:from>
    <xdr:to>
      <xdr:col>10</xdr:col>
      <xdr:colOff>0</xdr:colOff>
      <xdr:row>49</xdr:row>
      <xdr:rowOff>15875</xdr:rowOff>
    </xdr:to>
    <xdr:cxnSp macro="">
      <xdr:nvCxnSpPr>
        <xdr:cNvPr id="39" name="Conector recto 54">
          <a:extLst>
            <a:ext uri="{FF2B5EF4-FFF2-40B4-BE49-F238E27FC236}">
              <a16:creationId xmlns:a16="http://schemas.microsoft.com/office/drawing/2014/main" id="{00000000-0008-0000-0800-000027000000}"/>
            </a:ext>
          </a:extLst>
        </xdr:cNvPr>
        <xdr:cNvCxnSpPr/>
      </xdr:nvCxnSpPr>
      <xdr:spPr>
        <a:xfrm flipV="1">
          <a:off x="12020550" y="18726151"/>
          <a:ext cx="0" cy="1587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sandrap@idipron.gov.co" TargetMode="External"/><Relationship Id="rId2" Type="http://schemas.openxmlformats.org/officeDocument/2006/relationships/hyperlink" Target="mailto:mauriciod@%20idipron.gov.co%20-" TargetMode="External"/><Relationship Id="rId1" Type="http://schemas.openxmlformats.org/officeDocument/2006/relationships/hyperlink" Target="mailto:contabilidad@idipron.gov.co"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mailto:subfinanciera@idipron.gov.co" TargetMode="External"/><Relationship Id="rId1" Type="http://schemas.openxmlformats.org/officeDocument/2006/relationships/hyperlink" Target="mailto:atencionalciudadano@idipron.gov.co"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hyperlink" Target="mailto:subfinanciera@idipron.gov.co" TargetMode="External"/><Relationship Id="rId1" Type="http://schemas.openxmlformats.org/officeDocument/2006/relationships/hyperlink" Target="mailto:yenniferp@idipron.gov.co"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mailto:subfinanciera@idipron.gov.co" TargetMode="External"/><Relationship Id="rId1" Type="http://schemas.openxmlformats.org/officeDocument/2006/relationships/hyperlink" Target="mailto:sistemas@idipron.gov.c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hyperlink" Target="mailto:Lemmys@idipron.gov.co"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subfinanciera@idipron.gov.co" TargetMode="External"/><Relationship Id="rId2" Type="http://schemas.openxmlformats.org/officeDocument/2006/relationships/hyperlink" Target="mailto:presupuesto@idipron.gov.co" TargetMode="External"/><Relationship Id="rId1" Type="http://schemas.openxmlformats.org/officeDocument/2006/relationships/hyperlink" Target="mailto:presupuesto@idipron.gov.co"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hyperlink" Target="mailto:SUBFINANCIERA@IDIPRON.GOV.CO" TargetMode="External"/><Relationship Id="rId1" Type="http://schemas.openxmlformats.org/officeDocument/2006/relationships/hyperlink" Target="mailto:JOHANNAS@IDIPRON.GOV.CO"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mailto:subfinanciera@idipron.gov.co" TargetMode="External"/><Relationship Id="rId1" Type="http://schemas.openxmlformats.org/officeDocument/2006/relationships/hyperlink" Target="mailto:jairoa@idipron.gov.co"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mailto:subfinanciera@idipron.gov.co" TargetMode="External"/><Relationship Id="rId1" Type="http://schemas.openxmlformats.org/officeDocument/2006/relationships/hyperlink" Target="mailto:claudiaf@idipron.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XEW49"/>
  <sheetViews>
    <sheetView tabSelected="1" topLeftCell="A7" zoomScale="40" zoomScaleNormal="40" workbookViewId="0">
      <selection activeCell="AF19" sqref="AF19:AF25"/>
    </sheetView>
  </sheetViews>
  <sheetFormatPr baseColWidth="10" defaultColWidth="11.42578125" defaultRowHeight="15" x14ac:dyDescent="0.25"/>
  <cols>
    <col min="1" max="1" width="31.85546875" style="33" customWidth="1"/>
    <col min="2" max="2" width="27.85546875" style="33" customWidth="1"/>
    <col min="3" max="3" width="33.28515625" style="33" customWidth="1"/>
    <col min="4" max="4" width="31" style="33" customWidth="1"/>
    <col min="5" max="5" width="34.42578125" style="33" customWidth="1"/>
    <col min="6" max="6" width="20.42578125" style="33" customWidth="1"/>
    <col min="7" max="7" width="3.85546875" style="33" hidden="1" customWidth="1"/>
    <col min="8" max="8" width="18.28515625" style="33" customWidth="1"/>
    <col min="9" max="9" width="3.85546875" style="33" hidden="1" customWidth="1"/>
    <col min="10" max="10" width="17.140625" style="33" customWidth="1"/>
    <col min="11" max="11" width="49.42578125" style="33" customWidth="1"/>
    <col min="12" max="12" width="44.7109375" style="33" customWidth="1"/>
    <col min="13" max="13" width="9.42578125" style="33" customWidth="1"/>
    <col min="14" max="14" width="11.42578125" style="33" hidden="1" customWidth="1"/>
    <col min="15" max="15" width="5" style="33" hidden="1" customWidth="1"/>
    <col min="16" max="16" width="6.42578125" style="33" hidden="1" customWidth="1"/>
    <col min="17" max="17" width="5" style="33" hidden="1" customWidth="1"/>
    <col min="18" max="18" width="4.140625" style="33" hidden="1" customWidth="1"/>
    <col min="19" max="19" width="3.85546875" style="33" hidden="1" customWidth="1"/>
    <col min="20" max="20" width="5.28515625" style="33" hidden="1" customWidth="1"/>
    <col min="21" max="21" width="10.42578125" style="33" customWidth="1"/>
    <col min="22" max="22" width="17.85546875" style="33" customWidth="1"/>
    <col min="23" max="23" width="3.42578125" style="33" hidden="1" customWidth="1"/>
    <col min="24" max="24" width="20.42578125" style="33" customWidth="1"/>
    <col min="25" max="25" width="3.85546875" style="33" hidden="1" customWidth="1"/>
    <col min="26" max="26" width="18.42578125" style="33" customWidth="1"/>
    <col min="27" max="27" width="34.42578125" style="33" customWidth="1"/>
    <col min="28" max="28" width="20.42578125" style="33" customWidth="1"/>
    <col min="29" max="29" width="33.7109375" style="33" customWidth="1"/>
    <col min="30" max="30" width="30.42578125" style="33" customWidth="1"/>
    <col min="31" max="31" width="15.140625" style="33" customWidth="1"/>
    <col min="32" max="32" width="57.42578125" style="33" customWidth="1"/>
    <col min="33" max="33" width="28.7109375" style="33" customWidth="1"/>
    <col min="34" max="34" width="31.28515625" style="33" customWidth="1"/>
    <col min="35" max="16384" width="11.42578125" style="33"/>
  </cols>
  <sheetData>
    <row r="1" spans="1:37 16374:16377" s="28" customFormat="1" ht="14.25" customHeight="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XET1" s="305" t="s">
        <v>1</v>
      </c>
      <c r="XEU1" s="26" t="s">
        <v>2</v>
      </c>
      <c r="XEV1" s="27"/>
    </row>
    <row r="2" spans="1:37 16374:16377" s="28" customFormat="1" ht="14.2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XET2" s="28" t="s">
        <v>17</v>
      </c>
      <c r="XEU2" s="28">
        <v>5</v>
      </c>
      <c r="XEV2" s="68"/>
    </row>
    <row r="3" spans="1:37 16374:16377" s="28" customFormat="1" ht="14.2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XET3" s="28" t="s">
        <v>16</v>
      </c>
      <c r="XEU3" s="28">
        <v>4</v>
      </c>
      <c r="XEV3" s="68"/>
    </row>
    <row r="4" spans="1:37 16374:16377" s="28" customFormat="1" ht="14.25" customHeight="1"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XET4" s="28" t="s">
        <v>15</v>
      </c>
      <c r="XEU4" s="28">
        <v>3</v>
      </c>
      <c r="XEV4" s="68"/>
    </row>
    <row r="5" spans="1:37 16374:16377" s="28" customFormat="1" ht="14.25" customHeight="1"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XET5" s="28" t="s">
        <v>14</v>
      </c>
      <c r="XEU5" s="28">
        <v>2</v>
      </c>
      <c r="XEV5" s="68"/>
    </row>
    <row r="6" spans="1:37 16374:16377" s="28" customFormat="1" ht="14.25" customHeight="1" x14ac:dyDescent="0.2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XET6" s="28" t="s">
        <v>13</v>
      </c>
      <c r="XEU6" s="28">
        <v>1</v>
      </c>
      <c r="XEV6" s="68"/>
    </row>
    <row r="7" spans="1:37 16374:16377" ht="21" customHeight="1" thickBot="1" x14ac:dyDescent="0.3">
      <c r="A7" s="316" t="s">
        <v>53</v>
      </c>
      <c r="B7" s="316"/>
      <c r="C7" s="317" t="s">
        <v>120</v>
      </c>
      <c r="D7" s="317"/>
      <c r="E7" s="317"/>
      <c r="F7" s="318"/>
      <c r="G7" s="318"/>
      <c r="H7" s="318"/>
      <c r="I7" s="318"/>
      <c r="J7" s="318"/>
      <c r="K7" s="318"/>
      <c r="L7" s="318"/>
      <c r="M7" s="319" t="s">
        <v>121</v>
      </c>
      <c r="N7" s="319"/>
      <c r="O7" s="319"/>
      <c r="P7" s="319"/>
      <c r="Q7" s="319"/>
      <c r="R7" s="319"/>
      <c r="S7" s="319"/>
      <c r="T7" s="319"/>
      <c r="U7" s="319"/>
      <c r="V7" s="320"/>
      <c r="W7" s="29"/>
      <c r="X7" s="30" t="s">
        <v>63</v>
      </c>
      <c r="Y7" s="29"/>
      <c r="Z7" s="31"/>
      <c r="AA7" s="30" t="s">
        <v>64</v>
      </c>
      <c r="AB7" s="308"/>
      <c r="AC7" s="30" t="s">
        <v>65</v>
      </c>
      <c r="AD7" s="32"/>
      <c r="AE7" s="321" t="s">
        <v>66</v>
      </c>
      <c r="AF7" s="322"/>
      <c r="AG7" s="32" t="s">
        <v>76</v>
      </c>
      <c r="AH7" s="29"/>
      <c r="XET7" s="323" t="s">
        <v>0</v>
      </c>
      <c r="XEU7" s="324"/>
    </row>
    <row r="8" spans="1:37 16374:16377" ht="18.75" customHeight="1" x14ac:dyDescent="0.25">
      <c r="A8" s="325" t="s">
        <v>46</v>
      </c>
      <c r="B8" s="326"/>
      <c r="C8" s="326"/>
      <c r="D8" s="326"/>
      <c r="E8" s="327"/>
      <c r="F8" s="328" t="s">
        <v>21</v>
      </c>
      <c r="G8" s="329"/>
      <c r="H8" s="329"/>
      <c r="I8" s="329"/>
      <c r="J8" s="329"/>
      <c r="K8" s="329"/>
      <c r="L8" s="329"/>
      <c r="M8" s="329"/>
      <c r="N8" s="329"/>
      <c r="O8" s="329"/>
      <c r="P8" s="329"/>
      <c r="Q8" s="329"/>
      <c r="R8" s="329"/>
      <c r="S8" s="329"/>
      <c r="T8" s="329"/>
      <c r="U8" s="329"/>
      <c r="V8" s="329"/>
      <c r="W8" s="329"/>
      <c r="X8" s="329"/>
      <c r="Y8" s="329"/>
      <c r="Z8" s="330"/>
      <c r="AA8" s="331" t="s">
        <v>43</v>
      </c>
      <c r="AB8" s="332"/>
      <c r="AC8" s="332"/>
      <c r="AD8" s="333"/>
      <c r="AE8" s="340" t="s">
        <v>33</v>
      </c>
      <c r="AF8" s="341"/>
      <c r="AG8" s="341"/>
      <c r="AH8" s="342"/>
      <c r="XET8" s="323" t="s">
        <v>2</v>
      </c>
      <c r="XEU8" s="324"/>
    </row>
    <row r="9" spans="1:37 16374:16377" s="35" customFormat="1" ht="15" customHeight="1" x14ac:dyDescent="0.25">
      <c r="A9" s="349" t="s">
        <v>49</v>
      </c>
      <c r="B9" s="351" t="s">
        <v>50</v>
      </c>
      <c r="C9" s="353" t="s">
        <v>34</v>
      </c>
      <c r="D9" s="353" t="s">
        <v>35</v>
      </c>
      <c r="E9" s="354" t="s">
        <v>36</v>
      </c>
      <c r="F9" s="373" t="s">
        <v>68</v>
      </c>
      <c r="G9" s="374"/>
      <c r="H9" s="374"/>
      <c r="I9" s="374"/>
      <c r="J9" s="374"/>
      <c r="K9" s="375" t="s">
        <v>24</v>
      </c>
      <c r="L9" s="356" t="s">
        <v>23</v>
      </c>
      <c r="M9" s="357"/>
      <c r="N9" s="357"/>
      <c r="O9" s="357"/>
      <c r="P9" s="357"/>
      <c r="Q9" s="357"/>
      <c r="R9" s="357"/>
      <c r="S9" s="357"/>
      <c r="T9" s="357"/>
      <c r="U9" s="357"/>
      <c r="V9" s="357"/>
      <c r="W9" s="357"/>
      <c r="X9" s="357"/>
      <c r="Y9" s="357"/>
      <c r="Z9" s="377"/>
      <c r="AA9" s="334"/>
      <c r="AB9" s="335"/>
      <c r="AC9" s="335"/>
      <c r="AD9" s="336"/>
      <c r="AE9" s="343"/>
      <c r="AF9" s="344"/>
      <c r="AG9" s="344"/>
      <c r="AH9" s="345"/>
      <c r="XET9" s="34" t="s">
        <v>18</v>
      </c>
      <c r="XEU9" s="34" t="s">
        <v>20</v>
      </c>
      <c r="XEV9" s="34" t="s">
        <v>19</v>
      </c>
    </row>
    <row r="10" spans="1:37 16374:16377" s="35" customFormat="1" ht="15" customHeight="1" x14ac:dyDescent="0.25">
      <c r="A10" s="349"/>
      <c r="B10" s="352"/>
      <c r="C10" s="353"/>
      <c r="D10" s="353"/>
      <c r="E10" s="354"/>
      <c r="F10" s="378" t="s">
        <v>37</v>
      </c>
      <c r="G10" s="379"/>
      <c r="H10" s="379"/>
      <c r="I10" s="379"/>
      <c r="J10" s="379"/>
      <c r="K10" s="376"/>
      <c r="L10" s="380" t="s">
        <v>47</v>
      </c>
      <c r="M10" s="382" t="s">
        <v>22</v>
      </c>
      <c r="N10" s="36"/>
      <c r="O10" s="36"/>
      <c r="P10" s="36"/>
      <c r="Q10" s="36"/>
      <c r="R10" s="36"/>
      <c r="S10" s="36"/>
      <c r="T10" s="36"/>
      <c r="U10" s="383" t="s">
        <v>39</v>
      </c>
      <c r="V10" s="385" t="s">
        <v>38</v>
      </c>
      <c r="W10" s="338"/>
      <c r="X10" s="338"/>
      <c r="Y10" s="338"/>
      <c r="Z10" s="339"/>
      <c r="AA10" s="337"/>
      <c r="AB10" s="338"/>
      <c r="AC10" s="338"/>
      <c r="AD10" s="339"/>
      <c r="AE10" s="346"/>
      <c r="AF10" s="347"/>
      <c r="AG10" s="347"/>
      <c r="AH10" s="348"/>
      <c r="XET10" s="35">
        <v>5</v>
      </c>
      <c r="XEU10" s="35">
        <v>10</v>
      </c>
      <c r="XEV10" s="35">
        <v>20</v>
      </c>
    </row>
    <row r="11" spans="1:37 16374:16377" s="35" customFormat="1" ht="44.25" customHeight="1" thickBot="1" x14ac:dyDescent="0.3">
      <c r="A11" s="350"/>
      <c r="B11" s="352"/>
      <c r="C11" s="351"/>
      <c r="D11" s="351"/>
      <c r="E11" s="355"/>
      <c r="F11" s="37" t="s">
        <v>8</v>
      </c>
      <c r="G11" s="38" t="s">
        <v>54</v>
      </c>
      <c r="H11" s="293" t="s">
        <v>69</v>
      </c>
      <c r="I11" s="39" t="s">
        <v>55</v>
      </c>
      <c r="J11" s="40" t="s">
        <v>10</v>
      </c>
      <c r="K11" s="376"/>
      <c r="L11" s="381"/>
      <c r="M11" s="351"/>
      <c r="N11" s="41"/>
      <c r="O11" s="41" t="s">
        <v>60</v>
      </c>
      <c r="P11" s="41" t="s">
        <v>61</v>
      </c>
      <c r="Q11" s="41" t="s">
        <v>59</v>
      </c>
      <c r="R11" s="41" t="s">
        <v>56</v>
      </c>
      <c r="S11" s="41" t="s">
        <v>57</v>
      </c>
      <c r="T11" s="41" t="s">
        <v>58</v>
      </c>
      <c r="U11" s="384"/>
      <c r="V11" s="42" t="s">
        <v>8</v>
      </c>
      <c r="W11" s="43" t="s">
        <v>54</v>
      </c>
      <c r="X11" s="43" t="s">
        <v>9</v>
      </c>
      <c r="Y11" s="44" t="s">
        <v>55</v>
      </c>
      <c r="Z11" s="45" t="s">
        <v>10</v>
      </c>
      <c r="AA11" s="46" t="s">
        <v>51</v>
      </c>
      <c r="AB11" s="47" t="s">
        <v>40</v>
      </c>
      <c r="AC11" s="294" t="s">
        <v>41</v>
      </c>
      <c r="AD11" s="296" t="s">
        <v>42</v>
      </c>
      <c r="AE11" s="48" t="s">
        <v>26</v>
      </c>
      <c r="AF11" s="49" t="s">
        <v>70</v>
      </c>
      <c r="AG11" s="50" t="s">
        <v>44</v>
      </c>
      <c r="AH11" s="309" t="s">
        <v>45</v>
      </c>
      <c r="AI11" s="356" t="s">
        <v>465</v>
      </c>
      <c r="AJ11" s="357"/>
      <c r="AK11" s="358"/>
      <c r="XET11" s="35" t="s">
        <v>11</v>
      </c>
      <c r="XEU11" s="35" t="s">
        <v>12</v>
      </c>
      <c r="XEV11" s="35" t="s">
        <v>9</v>
      </c>
      <c r="XEW11" s="35" t="s">
        <v>8</v>
      </c>
    </row>
    <row r="12" spans="1:37 16374:16377" ht="75.75" customHeight="1" x14ac:dyDescent="0.25">
      <c r="A12" s="359" t="s">
        <v>122</v>
      </c>
      <c r="B12" s="361" t="s">
        <v>123</v>
      </c>
      <c r="C12" s="364" t="s">
        <v>587</v>
      </c>
      <c r="D12" s="364" t="s">
        <v>124</v>
      </c>
      <c r="E12" s="367" t="s">
        <v>588</v>
      </c>
      <c r="F12" s="370" t="s">
        <v>13</v>
      </c>
      <c r="G12" s="391" t="str">
        <f>IF(F12="(1) RARA VEZ","1", IF(F12="(2) IMPROBABLE","2",IF(F12="(3) POSIBLE","3",IF(F12="(4) PROBABLE","4",IF(F12="(5) CASI SEGURO","5","")))))</f>
        <v>1</v>
      </c>
      <c r="H12" s="391" t="s">
        <v>20</v>
      </c>
      <c r="I12" s="387" t="str">
        <f>IF(H12="(5) MODERADO","5", IF(H12="(10) MAYOR","10",IF(H12="(20) CATASTROFICO","20","")))</f>
        <v>10</v>
      </c>
      <c r="J12" s="394">
        <f>G12*I12</f>
        <v>10</v>
      </c>
      <c r="K12" s="396" t="s">
        <v>589</v>
      </c>
      <c r="L12" s="51" t="s">
        <v>6</v>
      </c>
      <c r="M12" s="52" t="s">
        <v>12</v>
      </c>
      <c r="N12" s="295" t="str">
        <f>IF(M12="SÍ",15,"0")</f>
        <v>0</v>
      </c>
      <c r="O12" s="398">
        <f>SUM(N12:N18)</f>
        <v>70</v>
      </c>
      <c r="P12" s="387">
        <f>IF(AND($O12&gt;=0,$O12&lt;=50),0,IF(AND($O12&gt;50,$O12&lt;=75),1,IF(AND($O12&gt;75,$O12&lt;=100),2,"")))</f>
        <v>1</v>
      </c>
      <c r="Q12" s="387">
        <f>$G12-$P12</f>
        <v>0</v>
      </c>
      <c r="R12" s="386">
        <f>IF($Q12&lt;=0,1,$Q12)</f>
        <v>1</v>
      </c>
      <c r="S12" s="387">
        <f>$I12-$P12</f>
        <v>9</v>
      </c>
      <c r="T12" s="386">
        <f>IF($S12=19,10,IF($S12=18,5,IF($S12=9,5,IF($S12=8,5,I12))))</f>
        <v>5</v>
      </c>
      <c r="U12" s="389" t="s">
        <v>9</v>
      </c>
      <c r="V12" s="420" t="str">
        <f>IF(AND($U12="PROBABILIDAD",$R12=1),$XET$6,IF(AND($U12="PROBABILIDAD",$R12=2),$XET$5,IF(AND($U12="PROBABILIDAD",$R12=3),$XET$4,IF(AND($U12="PROBABILIDAD",$R12=4),$XET$3,IF(AND($U12="PROBABILIDAD",$R12=5),$XET$2,$F12)))))</f>
        <v>(1) RARA VEZ</v>
      </c>
      <c r="W12" s="423" t="str">
        <f>IF($U12="PROBABILIDAD",$R12,$G12)</f>
        <v>1</v>
      </c>
      <c r="X12" s="426" t="str">
        <f>IF(AND($U12="IMPACTO",$S12=18),$XET$9,IF(AND($U12="IMPACTO",$S12=19),$XEU$9,IF(AND($U12="IMPACTO",$S12=20),$XEV$9,IF(AND($U12="IMPACTO",$S12&lt;10),$XET$9,$H12))))</f>
        <v>(5) MODERADO</v>
      </c>
      <c r="Y12" s="429">
        <f>IF($U12="IMPACTO",$T12,$I12)</f>
        <v>5</v>
      </c>
      <c r="Z12" s="431">
        <f>+W12*Y12</f>
        <v>5</v>
      </c>
      <c r="AA12" s="433" t="s">
        <v>125</v>
      </c>
      <c r="AB12" s="413">
        <v>43830</v>
      </c>
      <c r="AC12" s="399" t="s">
        <v>590</v>
      </c>
      <c r="AD12" s="415" t="s">
        <v>126</v>
      </c>
      <c r="AE12" s="417">
        <v>43829</v>
      </c>
      <c r="AF12" s="399" t="s">
        <v>591</v>
      </c>
      <c r="AG12" s="419" t="s">
        <v>123</v>
      </c>
      <c r="AH12" s="399" t="s">
        <v>568</v>
      </c>
      <c r="AI12" s="530" t="s">
        <v>572</v>
      </c>
      <c r="AJ12" s="471"/>
      <c r="AK12" s="531"/>
    </row>
    <row r="13" spans="1:37 16374:16377" ht="75.75" customHeight="1" x14ac:dyDescent="0.25">
      <c r="A13" s="360"/>
      <c r="B13" s="362"/>
      <c r="C13" s="365"/>
      <c r="D13" s="365"/>
      <c r="E13" s="368"/>
      <c r="F13" s="371"/>
      <c r="G13" s="392"/>
      <c r="H13" s="392"/>
      <c r="I13" s="388"/>
      <c r="J13" s="395"/>
      <c r="K13" s="397"/>
      <c r="L13" s="15" t="s">
        <v>7</v>
      </c>
      <c r="M13" s="16" t="s">
        <v>11</v>
      </c>
      <c r="N13" s="292">
        <f>IF(M13="SÍ",5,"0")</f>
        <v>5</v>
      </c>
      <c r="O13" s="388"/>
      <c r="P13" s="388"/>
      <c r="Q13" s="388"/>
      <c r="R13" s="324"/>
      <c r="S13" s="388"/>
      <c r="T13" s="324"/>
      <c r="U13" s="390"/>
      <c r="V13" s="421"/>
      <c r="W13" s="424"/>
      <c r="X13" s="427"/>
      <c r="Y13" s="430"/>
      <c r="Z13" s="432"/>
      <c r="AA13" s="434"/>
      <c r="AB13" s="414"/>
      <c r="AC13" s="400"/>
      <c r="AD13" s="416"/>
      <c r="AE13" s="418"/>
      <c r="AF13" s="400"/>
      <c r="AG13" s="414"/>
      <c r="AH13" s="400"/>
      <c r="AI13" s="532"/>
      <c r="AJ13" s="388"/>
      <c r="AK13" s="430"/>
    </row>
    <row r="14" spans="1:37 16374:16377" ht="75.75" customHeight="1" x14ac:dyDescent="0.25">
      <c r="A14" s="360"/>
      <c r="B14" s="362"/>
      <c r="C14" s="365"/>
      <c r="D14" s="365"/>
      <c r="E14" s="368"/>
      <c r="F14" s="371"/>
      <c r="G14" s="392"/>
      <c r="H14" s="392"/>
      <c r="I14" s="388"/>
      <c r="J14" s="401" t="str">
        <f>IF(AND(J12&gt;=5,J12&lt;=10),"BAJA",IF(AND(J12&gt;=15,J12&lt;=25),"MODERADA",IF(AND(J12&gt;=30,J12&lt;=50),"ALTA",IF(AND(J12&gt;=60,J12&lt;=100),"EXTREMA",""))))</f>
        <v>BAJA</v>
      </c>
      <c r="K14" s="397"/>
      <c r="L14" s="15" t="s">
        <v>3</v>
      </c>
      <c r="M14" s="16" t="s">
        <v>12</v>
      </c>
      <c r="N14" s="292" t="str">
        <f>IF(M14="SÍ",15,"0")</f>
        <v>0</v>
      </c>
      <c r="O14" s="388"/>
      <c r="P14" s="388"/>
      <c r="Q14" s="388"/>
      <c r="R14" s="324"/>
      <c r="S14" s="388"/>
      <c r="T14" s="324"/>
      <c r="U14" s="390"/>
      <c r="V14" s="421"/>
      <c r="W14" s="424"/>
      <c r="X14" s="427"/>
      <c r="Y14" s="430"/>
      <c r="Z14" s="403" t="str">
        <f>IF(AND($Z12&gt;=5,$Z12&lt;=10),"BAJA",IF(AND($Z12&gt;=15,$Z12&lt;=25),"MODERADA",IF(AND($Z12&gt;=30,$Z12&lt;=50),"ALTA",IF(AND($Z12&gt;=60,$Z12&lt;=100),"EXTREMA",""))))</f>
        <v>BAJA</v>
      </c>
      <c r="AA14" s="434"/>
      <c r="AB14" s="414"/>
      <c r="AC14" s="400"/>
      <c r="AD14" s="416"/>
      <c r="AE14" s="418"/>
      <c r="AF14" s="400"/>
      <c r="AG14" s="414"/>
      <c r="AH14" s="400"/>
      <c r="AI14" s="532"/>
      <c r="AJ14" s="388"/>
      <c r="AK14" s="430"/>
    </row>
    <row r="15" spans="1:37 16374:16377" ht="75.75" customHeight="1" x14ac:dyDescent="0.25">
      <c r="A15" s="360"/>
      <c r="B15" s="362"/>
      <c r="C15" s="365"/>
      <c r="D15" s="365"/>
      <c r="E15" s="368"/>
      <c r="F15" s="371"/>
      <c r="G15" s="392"/>
      <c r="H15" s="392"/>
      <c r="I15" s="388"/>
      <c r="J15" s="401"/>
      <c r="K15" s="397"/>
      <c r="L15" s="15" t="s">
        <v>4</v>
      </c>
      <c r="M15" s="16" t="s">
        <v>11</v>
      </c>
      <c r="N15" s="292">
        <f>IF(M15="SÍ",10,"0")</f>
        <v>10</v>
      </c>
      <c r="O15" s="388"/>
      <c r="P15" s="388"/>
      <c r="Q15" s="388"/>
      <c r="R15" s="324"/>
      <c r="S15" s="388"/>
      <c r="T15" s="324"/>
      <c r="U15" s="390"/>
      <c r="V15" s="421"/>
      <c r="W15" s="424"/>
      <c r="X15" s="427"/>
      <c r="Y15" s="430"/>
      <c r="Z15" s="403"/>
      <c r="AA15" s="434"/>
      <c r="AB15" s="414"/>
      <c r="AC15" s="400"/>
      <c r="AD15" s="416"/>
      <c r="AE15" s="418"/>
      <c r="AF15" s="400"/>
      <c r="AG15" s="414"/>
      <c r="AH15" s="400"/>
      <c r="AI15" s="532"/>
      <c r="AJ15" s="388"/>
      <c r="AK15" s="430"/>
    </row>
    <row r="16" spans="1:37 16374:16377" ht="75.75" customHeight="1" x14ac:dyDescent="0.25">
      <c r="A16" s="360"/>
      <c r="B16" s="362"/>
      <c r="C16" s="365"/>
      <c r="D16" s="365"/>
      <c r="E16" s="368"/>
      <c r="F16" s="371"/>
      <c r="G16" s="392"/>
      <c r="H16" s="392"/>
      <c r="I16" s="388"/>
      <c r="J16" s="401"/>
      <c r="K16" s="397"/>
      <c r="L16" s="15" t="s">
        <v>31</v>
      </c>
      <c r="M16" s="17" t="s">
        <v>11</v>
      </c>
      <c r="N16" s="292">
        <f>IF(M16="SÍ",15,"0")</f>
        <v>15</v>
      </c>
      <c r="O16" s="388"/>
      <c r="P16" s="388"/>
      <c r="Q16" s="388"/>
      <c r="R16" s="324"/>
      <c r="S16" s="388"/>
      <c r="T16" s="324"/>
      <c r="U16" s="390"/>
      <c r="V16" s="421"/>
      <c r="W16" s="424"/>
      <c r="X16" s="427"/>
      <c r="Y16" s="430"/>
      <c r="Z16" s="403"/>
      <c r="AA16" s="434"/>
      <c r="AB16" s="414"/>
      <c r="AC16" s="400"/>
      <c r="AD16" s="416"/>
      <c r="AE16" s="418"/>
      <c r="AF16" s="400"/>
      <c r="AG16" s="414"/>
      <c r="AH16" s="400"/>
      <c r="AI16" s="532"/>
      <c r="AJ16" s="388"/>
      <c r="AK16" s="430"/>
    </row>
    <row r="17" spans="1:37" ht="30" x14ac:dyDescent="0.25">
      <c r="A17" s="360"/>
      <c r="B17" s="362"/>
      <c r="C17" s="365"/>
      <c r="D17" s="365"/>
      <c r="E17" s="368"/>
      <c r="F17" s="371"/>
      <c r="G17" s="392"/>
      <c r="H17" s="392"/>
      <c r="I17" s="388"/>
      <c r="J17" s="401"/>
      <c r="K17" s="397"/>
      <c r="L17" s="15" t="s">
        <v>5</v>
      </c>
      <c r="M17" s="16" t="s">
        <v>11</v>
      </c>
      <c r="N17" s="292">
        <f>IF(M17="SÍ",10,"0")</f>
        <v>10</v>
      </c>
      <c r="O17" s="388"/>
      <c r="P17" s="388"/>
      <c r="Q17" s="388"/>
      <c r="R17" s="324"/>
      <c r="S17" s="388"/>
      <c r="T17" s="324"/>
      <c r="U17" s="390"/>
      <c r="V17" s="421"/>
      <c r="W17" s="424"/>
      <c r="X17" s="427"/>
      <c r="Y17" s="430"/>
      <c r="Z17" s="403"/>
      <c r="AA17" s="434"/>
      <c r="AB17" s="414"/>
      <c r="AC17" s="400"/>
      <c r="AD17" s="416"/>
      <c r="AE17" s="418"/>
      <c r="AF17" s="400"/>
      <c r="AG17" s="414"/>
      <c r="AH17" s="400"/>
      <c r="AI17" s="532"/>
      <c r="AJ17" s="388"/>
      <c r="AK17" s="430"/>
    </row>
    <row r="18" spans="1:37" ht="30" x14ac:dyDescent="0.25">
      <c r="A18" s="360"/>
      <c r="B18" s="363"/>
      <c r="C18" s="366"/>
      <c r="D18" s="365"/>
      <c r="E18" s="369"/>
      <c r="F18" s="372"/>
      <c r="G18" s="393"/>
      <c r="H18" s="393"/>
      <c r="I18" s="388"/>
      <c r="J18" s="402"/>
      <c r="K18" s="397"/>
      <c r="L18" s="18" t="s">
        <v>30</v>
      </c>
      <c r="M18" s="16" t="s">
        <v>11</v>
      </c>
      <c r="N18" s="292">
        <f>IF(M18="SÍ",30,"0")</f>
        <v>30</v>
      </c>
      <c r="O18" s="388"/>
      <c r="P18" s="388"/>
      <c r="Q18" s="388"/>
      <c r="R18" s="324"/>
      <c r="S18" s="388"/>
      <c r="T18" s="324"/>
      <c r="U18" s="390"/>
      <c r="V18" s="422"/>
      <c r="W18" s="425"/>
      <c r="X18" s="428"/>
      <c r="Y18" s="430"/>
      <c r="Z18" s="403"/>
      <c r="AA18" s="434"/>
      <c r="AB18" s="414"/>
      <c r="AC18" s="400"/>
      <c r="AD18" s="416"/>
      <c r="AE18" s="418"/>
      <c r="AF18" s="400"/>
      <c r="AG18" s="414"/>
      <c r="AH18" s="400"/>
      <c r="AI18" s="533"/>
      <c r="AJ18" s="534"/>
      <c r="AK18" s="535"/>
    </row>
    <row r="19" spans="1:37" ht="30" customHeight="1" x14ac:dyDescent="0.25">
      <c r="A19" s="404" t="s">
        <v>122</v>
      </c>
      <c r="B19" s="406" t="s">
        <v>123</v>
      </c>
      <c r="C19" s="365" t="s">
        <v>592</v>
      </c>
      <c r="D19" s="365" t="s">
        <v>127</v>
      </c>
      <c r="E19" s="368" t="s">
        <v>128</v>
      </c>
      <c r="F19" s="371" t="s">
        <v>13</v>
      </c>
      <c r="G19" s="411" t="str">
        <f>IF(F19="(1) RARA VEZ","1", IF(F19="(2) IMPROBABLE","2",IF(F19="(3) POSIBLE","3",IF(F19="(4) PROBABLE","4",IF(F19="(5) CASI SEGURO","5","")))))</f>
        <v>1</v>
      </c>
      <c r="H19" s="392" t="s">
        <v>19</v>
      </c>
      <c r="I19" s="388" t="str">
        <f>IF(H19="(5) MODERADO","5", IF(H19="(10) MAYOR","10",IF(H19="(20) CATASTROFICO","20","")))</f>
        <v>20</v>
      </c>
      <c r="J19" s="480">
        <f>G19*I19</f>
        <v>20</v>
      </c>
      <c r="K19" s="482" t="s">
        <v>129</v>
      </c>
      <c r="L19" s="20" t="s">
        <v>6</v>
      </c>
      <c r="M19" s="16" t="s">
        <v>12</v>
      </c>
      <c r="N19" s="291" t="str">
        <f>IF(M19="SÍ",15,"0")</f>
        <v>0</v>
      </c>
      <c r="O19" s="484">
        <f>SUM(N19:N25)</f>
        <v>70</v>
      </c>
      <c r="P19" s="471">
        <f>IF(AND($O19&gt;=0,$O19&lt;=50),0,IF(AND($O19&gt;50,$O19&lt;=75),1,IF(AND($O19&gt;75,$O19&lt;=100),2,"")))</f>
        <v>1</v>
      </c>
      <c r="Q19" s="471">
        <f>$G19-$P19</f>
        <v>0</v>
      </c>
      <c r="R19" s="473">
        <f>IF($Q19&lt;=0,1,$Q19)</f>
        <v>1</v>
      </c>
      <c r="S19" s="471">
        <f>$I19-$P19</f>
        <v>19</v>
      </c>
      <c r="T19" s="473">
        <f>IF($S19=19,10,IF($S19=18,5,IF($S19=9,5,IF($S19=8,5,I19))))</f>
        <v>10</v>
      </c>
      <c r="U19" s="475" t="s">
        <v>9</v>
      </c>
      <c r="V19" s="477" t="str">
        <f>IF(AND($U19="PROBABILIDAD",$R19=1),$XET$6,IF(AND($U19="PROBABILIDAD",$R19=2),$XET$5,IF(AND($U19="PROBABILIDAD",$R19=3),$XET$4,IF(AND($U19="PROBABILIDAD",$R19=4),$XET$3,IF(AND($U19="PROBABILIDAD",$R19=5),$XET$2,$F19)))))</f>
        <v>(1) RARA VEZ</v>
      </c>
      <c r="W19" s="442" t="str">
        <f>IF($U19="PROBABILIDAD",$R19,$G19)</f>
        <v>1</v>
      </c>
      <c r="X19" s="445" t="str">
        <f>IF(AND($U19="IMPACTO",$S19=18),$XET$9,IF(AND($U19="IMPACTO",$S19=19),$XEU$9,IF(AND($U19="IMPACTO",$S19=20),$XEV$9,IF(AND($U19="IMPACTO",$S19&lt;10),$XET$9,$H19))))</f>
        <v>(10) MAYOR</v>
      </c>
      <c r="Y19" s="430">
        <f>IF($U19="IMPACTO",$T19,$I19)</f>
        <v>10</v>
      </c>
      <c r="Z19" s="448">
        <f>+W19*Y19</f>
        <v>10</v>
      </c>
      <c r="AA19" s="449" t="s">
        <v>593</v>
      </c>
      <c r="AB19" s="451">
        <v>43830</v>
      </c>
      <c r="AC19" s="440" t="s">
        <v>594</v>
      </c>
      <c r="AD19" s="369" t="s">
        <v>595</v>
      </c>
      <c r="AE19" s="469">
        <v>43708</v>
      </c>
      <c r="AF19" s="366" t="s">
        <v>569</v>
      </c>
      <c r="AG19" s="437" t="s">
        <v>123</v>
      </c>
      <c r="AH19" s="440" t="s">
        <v>570</v>
      </c>
      <c r="AI19" s="530" t="s">
        <v>573</v>
      </c>
      <c r="AJ19" s="471"/>
      <c r="AK19" s="531"/>
    </row>
    <row r="20" spans="1:37" ht="30" x14ac:dyDescent="0.25">
      <c r="A20" s="360"/>
      <c r="B20" s="362"/>
      <c r="C20" s="365"/>
      <c r="D20" s="365"/>
      <c r="E20" s="368"/>
      <c r="F20" s="371"/>
      <c r="G20" s="411"/>
      <c r="H20" s="392"/>
      <c r="I20" s="388"/>
      <c r="J20" s="481"/>
      <c r="K20" s="397"/>
      <c r="L20" s="15" t="s">
        <v>7</v>
      </c>
      <c r="M20" s="16" t="s">
        <v>11</v>
      </c>
      <c r="N20" s="292">
        <f>IF(M20="SÍ",5,"0")</f>
        <v>5</v>
      </c>
      <c r="O20" s="388"/>
      <c r="P20" s="388"/>
      <c r="Q20" s="388"/>
      <c r="R20" s="324"/>
      <c r="S20" s="388"/>
      <c r="T20" s="324"/>
      <c r="U20" s="390"/>
      <c r="V20" s="421"/>
      <c r="W20" s="443"/>
      <c r="X20" s="427"/>
      <c r="Y20" s="430"/>
      <c r="Z20" s="432"/>
      <c r="AA20" s="434"/>
      <c r="AB20" s="414"/>
      <c r="AC20" s="400"/>
      <c r="AD20" s="416"/>
      <c r="AE20" s="418"/>
      <c r="AF20" s="435"/>
      <c r="AG20" s="438"/>
      <c r="AH20" s="400"/>
      <c r="AI20" s="532"/>
      <c r="AJ20" s="388"/>
      <c r="AK20" s="430"/>
    </row>
    <row r="21" spans="1:37" ht="15" customHeight="1" x14ac:dyDescent="0.25">
      <c r="A21" s="360"/>
      <c r="B21" s="362"/>
      <c r="C21" s="365"/>
      <c r="D21" s="365"/>
      <c r="E21" s="368"/>
      <c r="F21" s="371"/>
      <c r="G21" s="411"/>
      <c r="H21" s="392"/>
      <c r="I21" s="388"/>
      <c r="J21" s="401" t="str">
        <f>IF(AND(J19&gt;=5,J19&lt;=10),"BAJA",IF(AND(J19&gt;=15,J19&lt;=25),"MODERADA",IF(AND(J19&gt;=30,J19&lt;=50),"ALTA",IF(AND(J19&gt;=60,J19&lt;=100),"EXTREMA",""))))</f>
        <v>MODERADA</v>
      </c>
      <c r="K21" s="397"/>
      <c r="L21" s="15" t="s">
        <v>3</v>
      </c>
      <c r="M21" s="16" t="s">
        <v>12</v>
      </c>
      <c r="N21" s="292" t="str">
        <f>IF(M21="SÍ",15,"0")</f>
        <v>0</v>
      </c>
      <c r="O21" s="388"/>
      <c r="P21" s="388"/>
      <c r="Q21" s="388"/>
      <c r="R21" s="324"/>
      <c r="S21" s="388"/>
      <c r="T21" s="324"/>
      <c r="U21" s="390"/>
      <c r="V21" s="421"/>
      <c r="W21" s="443"/>
      <c r="X21" s="427"/>
      <c r="Y21" s="430"/>
      <c r="Z21" s="403" t="str">
        <f>IF(AND($Z19&gt;=5,$Z19&lt;=10),"BAJA",IF(AND($Z19&gt;=15,$Z19&lt;=25),"MODERADA",IF(AND($Z19&gt;=30,$Z19&lt;=50),"ALTA",IF(AND($Z19&gt;=60,$Z19&lt;=100),"EXTREMA",""))))</f>
        <v>BAJA</v>
      </c>
      <c r="AA21" s="434"/>
      <c r="AB21" s="414"/>
      <c r="AC21" s="400"/>
      <c r="AD21" s="416"/>
      <c r="AE21" s="418"/>
      <c r="AF21" s="435"/>
      <c r="AG21" s="438"/>
      <c r="AH21" s="400"/>
      <c r="AI21" s="532"/>
      <c r="AJ21" s="388"/>
      <c r="AK21" s="430"/>
    </row>
    <row r="22" spans="1:37" ht="15" customHeight="1" x14ac:dyDescent="0.25">
      <c r="A22" s="360"/>
      <c r="B22" s="362"/>
      <c r="C22" s="365"/>
      <c r="D22" s="365"/>
      <c r="E22" s="368"/>
      <c r="F22" s="371"/>
      <c r="G22" s="411"/>
      <c r="H22" s="392"/>
      <c r="I22" s="388"/>
      <c r="J22" s="401"/>
      <c r="K22" s="397"/>
      <c r="L22" s="15" t="s">
        <v>4</v>
      </c>
      <c r="M22" s="16" t="s">
        <v>11</v>
      </c>
      <c r="N22" s="292">
        <f>IF(M22="SÍ",10,"0")</f>
        <v>10</v>
      </c>
      <c r="O22" s="388"/>
      <c r="P22" s="388"/>
      <c r="Q22" s="388"/>
      <c r="R22" s="324"/>
      <c r="S22" s="388"/>
      <c r="T22" s="324"/>
      <c r="U22" s="390"/>
      <c r="V22" s="421"/>
      <c r="W22" s="443"/>
      <c r="X22" s="427"/>
      <c r="Y22" s="430"/>
      <c r="Z22" s="403"/>
      <c r="AA22" s="434"/>
      <c r="AB22" s="414"/>
      <c r="AC22" s="400"/>
      <c r="AD22" s="416"/>
      <c r="AE22" s="418"/>
      <c r="AF22" s="435"/>
      <c r="AG22" s="438"/>
      <c r="AH22" s="400"/>
      <c r="AI22" s="532"/>
      <c r="AJ22" s="388"/>
      <c r="AK22" s="430"/>
    </row>
    <row r="23" spans="1:37" ht="30" x14ac:dyDescent="0.25">
      <c r="A23" s="360"/>
      <c r="B23" s="362"/>
      <c r="C23" s="365"/>
      <c r="D23" s="365"/>
      <c r="E23" s="368"/>
      <c r="F23" s="371"/>
      <c r="G23" s="411"/>
      <c r="H23" s="392"/>
      <c r="I23" s="388"/>
      <c r="J23" s="401"/>
      <c r="K23" s="397"/>
      <c r="L23" s="15" t="s">
        <v>31</v>
      </c>
      <c r="M23" s="16" t="s">
        <v>11</v>
      </c>
      <c r="N23" s="292">
        <f>IF(M23="SÍ",15,"0")</f>
        <v>15</v>
      </c>
      <c r="O23" s="388"/>
      <c r="P23" s="388"/>
      <c r="Q23" s="388"/>
      <c r="R23" s="324"/>
      <c r="S23" s="388"/>
      <c r="T23" s="324"/>
      <c r="U23" s="390"/>
      <c r="V23" s="421"/>
      <c r="W23" s="443"/>
      <c r="X23" s="427"/>
      <c r="Y23" s="430"/>
      <c r="Z23" s="403"/>
      <c r="AA23" s="434"/>
      <c r="AB23" s="414"/>
      <c r="AC23" s="400"/>
      <c r="AD23" s="416"/>
      <c r="AE23" s="418"/>
      <c r="AF23" s="435"/>
      <c r="AG23" s="438"/>
      <c r="AH23" s="400"/>
      <c r="AI23" s="532"/>
      <c r="AJ23" s="388"/>
      <c r="AK23" s="430"/>
    </row>
    <row r="24" spans="1:37" ht="30" x14ac:dyDescent="0.25">
      <c r="A24" s="360"/>
      <c r="B24" s="362"/>
      <c r="C24" s="365"/>
      <c r="D24" s="365"/>
      <c r="E24" s="368"/>
      <c r="F24" s="371"/>
      <c r="G24" s="411"/>
      <c r="H24" s="392"/>
      <c r="I24" s="388"/>
      <c r="J24" s="401"/>
      <c r="K24" s="397"/>
      <c r="L24" s="15" t="s">
        <v>5</v>
      </c>
      <c r="M24" s="16" t="s">
        <v>11</v>
      </c>
      <c r="N24" s="292">
        <f>IF(M24="SÍ",10,"0")</f>
        <v>10</v>
      </c>
      <c r="O24" s="388"/>
      <c r="P24" s="388"/>
      <c r="Q24" s="388"/>
      <c r="R24" s="324"/>
      <c r="S24" s="388"/>
      <c r="T24" s="324"/>
      <c r="U24" s="390"/>
      <c r="V24" s="421"/>
      <c r="W24" s="443"/>
      <c r="X24" s="427"/>
      <c r="Y24" s="430"/>
      <c r="Z24" s="403"/>
      <c r="AA24" s="434"/>
      <c r="AB24" s="414"/>
      <c r="AC24" s="400"/>
      <c r="AD24" s="416"/>
      <c r="AE24" s="418"/>
      <c r="AF24" s="435"/>
      <c r="AG24" s="438"/>
      <c r="AH24" s="400"/>
      <c r="AI24" s="532"/>
      <c r="AJ24" s="388"/>
      <c r="AK24" s="430"/>
    </row>
    <row r="25" spans="1:37" ht="30.75" thickBot="1" x14ac:dyDescent="0.3">
      <c r="A25" s="405"/>
      <c r="B25" s="407"/>
      <c r="C25" s="408"/>
      <c r="D25" s="408"/>
      <c r="E25" s="409"/>
      <c r="F25" s="410"/>
      <c r="G25" s="412"/>
      <c r="H25" s="479"/>
      <c r="I25" s="472"/>
      <c r="J25" s="485"/>
      <c r="K25" s="483"/>
      <c r="L25" s="21" t="s">
        <v>30</v>
      </c>
      <c r="M25" s="22" t="s">
        <v>11</v>
      </c>
      <c r="N25" s="23">
        <f>IF(M25="SÍ",30,"0")</f>
        <v>30</v>
      </c>
      <c r="O25" s="472"/>
      <c r="P25" s="472"/>
      <c r="Q25" s="472"/>
      <c r="R25" s="474"/>
      <c r="S25" s="472"/>
      <c r="T25" s="474"/>
      <c r="U25" s="476"/>
      <c r="V25" s="478"/>
      <c r="W25" s="444"/>
      <c r="X25" s="446"/>
      <c r="Y25" s="447"/>
      <c r="Z25" s="453"/>
      <c r="AA25" s="450"/>
      <c r="AB25" s="452"/>
      <c r="AC25" s="441"/>
      <c r="AD25" s="468"/>
      <c r="AE25" s="470"/>
      <c r="AF25" s="436"/>
      <c r="AG25" s="439"/>
      <c r="AH25" s="441"/>
      <c r="AI25" s="533"/>
      <c r="AJ25" s="534"/>
      <c r="AK25" s="535"/>
    </row>
    <row r="26" spans="1:37" ht="30" hidden="1" x14ac:dyDescent="0.25">
      <c r="A26" s="454"/>
      <c r="B26" s="456"/>
      <c r="C26" s="457"/>
      <c r="D26" s="460"/>
      <c r="E26" s="462"/>
      <c r="F26" s="465" t="s">
        <v>15</v>
      </c>
      <c r="G26" s="460" t="str">
        <f>IF(F26="(1) RARA VEZ","1", IF(F26="(2) IMPROBABLE","2",IF(F26="(3) POSIBLE","3",IF(F26="(4) PROBABLE","4",IF(F26="(5) CASI SEGURO","5","")))))</f>
        <v>3</v>
      </c>
      <c r="H26" s="486" t="s">
        <v>18</v>
      </c>
      <c r="I26" s="388" t="str">
        <f>IF(H26="(5) MODERADO","5", IF(H26="(10) MAYOR","10",IF(H26="(20) CATASTROFICO","20","")))</f>
        <v>5</v>
      </c>
      <c r="J26" s="481">
        <f>+G26*I26</f>
        <v>15</v>
      </c>
      <c r="K26" s="489"/>
      <c r="L26" s="13" t="s">
        <v>6</v>
      </c>
      <c r="M26" s="14" t="s">
        <v>12</v>
      </c>
      <c r="N26" s="292" t="str">
        <f>IF(M26="SÍ",15,"0")</f>
        <v>0</v>
      </c>
      <c r="O26" s="490">
        <f>SUM(N26:N32)</f>
        <v>0</v>
      </c>
      <c r="P26" s="388">
        <f>IF(AND($O26&gt;=0,$O26&lt;=50),0,IF(AND($O26&gt;50,$O26&lt;=75),1,IF(AND($O26&gt;75,$O26&lt;=100),2,"")))</f>
        <v>0</v>
      </c>
      <c r="Q26" s="388">
        <f>$G26-$P26</f>
        <v>3</v>
      </c>
      <c r="R26" s="324">
        <f>IF($Q26&lt;=0,1,$Q26)</f>
        <v>3</v>
      </c>
      <c r="S26" s="388">
        <f>$I26-$P26</f>
        <v>5</v>
      </c>
      <c r="T26" s="324" t="str">
        <f>IF($S26=19,10,IF($S26=18,5,IF($S26=9,5,IF($S26=8,5,I26))))</f>
        <v>5</v>
      </c>
      <c r="U26" s="498"/>
      <c r="V26" s="494" t="str">
        <f>IF(AND($U26="PROBABILIDAD",$R26=1),$XET$6,IF(AND($U26="PROBABILIDAD",$R26=2),$XET$5,IF(AND($U26="PROBABILIDAD",$R26=3),$XET$4,IF(AND($U26="PROBABILIDAD",$R26=4),$XET$3,IF(AND($U26="PROBABILIDAD",$R26=5),$XET$2,$F26)))))</f>
        <v>(3) POSIBLE</v>
      </c>
      <c r="W26" s="424" t="str">
        <f>IF($U26="PROBABILIDAD",$R26,$G26)</f>
        <v>3</v>
      </c>
      <c r="X26" s="496" t="str">
        <f>IF(AND($U26="IMPACTO",$S26=18),$XET$9,IF(AND($U26="IMPACTO",$S26=19),$XEU$9,IF(AND($U26="IMPACTO",$S26=20),$XEV$9,IF(AND($U26="IMPACTO",$S26&lt;10),$XET$9,$H26))))</f>
        <v>(5) MODERADO</v>
      </c>
      <c r="Y26" s="430" t="str">
        <f>IF($U26="IMPACTO",$T26,$I26)</f>
        <v>5</v>
      </c>
      <c r="Z26" s="448">
        <f>+W26*Y26</f>
        <v>15</v>
      </c>
      <c r="AA26" s="492"/>
      <c r="AB26" s="493"/>
      <c r="AC26" s="493"/>
      <c r="AD26" s="491"/>
      <c r="AE26" s="492"/>
      <c r="AF26" s="493"/>
      <c r="AG26" s="493"/>
      <c r="AH26" s="491"/>
    </row>
    <row r="27" spans="1:37" ht="30" hidden="1" x14ac:dyDescent="0.25">
      <c r="A27" s="455"/>
      <c r="B27" s="456"/>
      <c r="C27" s="458"/>
      <c r="D27" s="411"/>
      <c r="E27" s="463"/>
      <c r="F27" s="466"/>
      <c r="G27" s="411"/>
      <c r="H27" s="487"/>
      <c r="I27" s="388"/>
      <c r="J27" s="395"/>
      <c r="K27" s="489"/>
      <c r="L27" s="15" t="s">
        <v>7</v>
      </c>
      <c r="M27" s="16" t="s">
        <v>12</v>
      </c>
      <c r="N27" s="292" t="str">
        <f>IF(M27="SÍ",5,"0")</f>
        <v>0</v>
      </c>
      <c r="O27" s="388"/>
      <c r="P27" s="388"/>
      <c r="Q27" s="388"/>
      <c r="R27" s="324"/>
      <c r="S27" s="388"/>
      <c r="T27" s="324"/>
      <c r="U27" s="498"/>
      <c r="V27" s="494"/>
      <c r="W27" s="424"/>
      <c r="X27" s="496"/>
      <c r="Y27" s="430"/>
      <c r="Z27" s="432"/>
      <c r="AA27" s="492"/>
      <c r="AB27" s="493"/>
      <c r="AC27" s="493"/>
      <c r="AD27" s="491"/>
      <c r="AE27" s="492"/>
      <c r="AF27" s="493"/>
      <c r="AG27" s="493"/>
      <c r="AH27" s="491"/>
    </row>
    <row r="28" spans="1:37" hidden="1" x14ac:dyDescent="0.25">
      <c r="A28" s="455"/>
      <c r="B28" s="456"/>
      <c r="C28" s="458"/>
      <c r="D28" s="411"/>
      <c r="E28" s="463"/>
      <c r="F28" s="466"/>
      <c r="G28" s="411"/>
      <c r="H28" s="487"/>
      <c r="I28" s="388"/>
      <c r="J28" s="401" t="str">
        <f>IF(AND(J26&gt;=5,J26&lt;=10),"BAJA",IF(AND(J26&gt;=15,J26&lt;=25),"MODERADA",IF(AND(J26&gt;=30,J26&lt;=50),"ALTA",IF(AND(J26&gt;=60,J26&lt;=100),"EXTREMA",""))))</f>
        <v>MODERADA</v>
      </c>
      <c r="K28" s="489"/>
      <c r="L28" s="15" t="s">
        <v>3</v>
      </c>
      <c r="M28" s="16" t="s">
        <v>12</v>
      </c>
      <c r="N28" s="292" t="str">
        <f>IF(M28="SÍ",15,"0")</f>
        <v>0</v>
      </c>
      <c r="O28" s="388"/>
      <c r="P28" s="388"/>
      <c r="Q28" s="388"/>
      <c r="R28" s="324"/>
      <c r="S28" s="388"/>
      <c r="T28" s="324"/>
      <c r="U28" s="498"/>
      <c r="V28" s="494"/>
      <c r="W28" s="424"/>
      <c r="X28" s="496"/>
      <c r="Y28" s="430"/>
      <c r="Z28" s="403" t="str">
        <f>IF(AND($Z26&gt;=5,$Z26&lt;=10),"BAJA",IF(AND($Z26&gt;=15,$Z26&lt;=25),"MODERADA",IF(AND($Z26&gt;=30,$Z26&lt;=50),"ALTA",IF(AND($Z26&gt;=60,$Z26&lt;=100),"EXTREMA",""))))</f>
        <v>MODERADA</v>
      </c>
      <c r="AA28" s="492"/>
      <c r="AB28" s="493"/>
      <c r="AC28" s="493"/>
      <c r="AD28" s="491"/>
      <c r="AE28" s="492"/>
      <c r="AF28" s="493"/>
      <c r="AG28" s="493"/>
      <c r="AH28" s="491"/>
    </row>
    <row r="29" spans="1:37" hidden="1" x14ac:dyDescent="0.25">
      <c r="A29" s="455"/>
      <c r="B29" s="456"/>
      <c r="C29" s="458"/>
      <c r="D29" s="411"/>
      <c r="E29" s="463"/>
      <c r="F29" s="466"/>
      <c r="G29" s="411"/>
      <c r="H29" s="487"/>
      <c r="I29" s="388"/>
      <c r="J29" s="401"/>
      <c r="K29" s="489"/>
      <c r="L29" s="15" t="s">
        <v>4</v>
      </c>
      <c r="M29" s="16" t="s">
        <v>12</v>
      </c>
      <c r="N29" s="292" t="str">
        <f>IF(M29="SÍ",10,"0")</f>
        <v>0</v>
      </c>
      <c r="O29" s="388"/>
      <c r="P29" s="388"/>
      <c r="Q29" s="388"/>
      <c r="R29" s="324"/>
      <c r="S29" s="388"/>
      <c r="T29" s="324"/>
      <c r="U29" s="498"/>
      <c r="V29" s="494"/>
      <c r="W29" s="424"/>
      <c r="X29" s="496"/>
      <c r="Y29" s="430"/>
      <c r="Z29" s="403"/>
      <c r="AA29" s="492"/>
      <c r="AB29" s="493"/>
      <c r="AC29" s="493"/>
      <c r="AD29" s="491"/>
      <c r="AE29" s="492"/>
      <c r="AF29" s="493"/>
      <c r="AG29" s="493"/>
      <c r="AH29" s="491"/>
    </row>
    <row r="30" spans="1:37" ht="30" hidden="1" x14ac:dyDescent="0.25">
      <c r="A30" s="455"/>
      <c r="B30" s="456"/>
      <c r="C30" s="458"/>
      <c r="D30" s="411"/>
      <c r="E30" s="463"/>
      <c r="F30" s="466"/>
      <c r="G30" s="411"/>
      <c r="H30" s="487"/>
      <c r="I30" s="388"/>
      <c r="J30" s="401"/>
      <c r="K30" s="489"/>
      <c r="L30" s="15" t="s">
        <v>31</v>
      </c>
      <c r="M30" s="16" t="s">
        <v>12</v>
      </c>
      <c r="N30" s="292" t="str">
        <f>IF(M30="SÍ",15,"0")</f>
        <v>0</v>
      </c>
      <c r="O30" s="388"/>
      <c r="P30" s="388"/>
      <c r="Q30" s="388"/>
      <c r="R30" s="324"/>
      <c r="S30" s="388"/>
      <c r="T30" s="324"/>
      <c r="U30" s="498"/>
      <c r="V30" s="494"/>
      <c r="W30" s="424"/>
      <c r="X30" s="496"/>
      <c r="Y30" s="430"/>
      <c r="Z30" s="403"/>
      <c r="AA30" s="492"/>
      <c r="AB30" s="493"/>
      <c r="AC30" s="493"/>
      <c r="AD30" s="491"/>
      <c r="AE30" s="492"/>
      <c r="AF30" s="493"/>
      <c r="AG30" s="493"/>
      <c r="AH30" s="491"/>
    </row>
    <row r="31" spans="1:37" ht="30" hidden="1" x14ac:dyDescent="0.25">
      <c r="A31" s="455"/>
      <c r="B31" s="456"/>
      <c r="C31" s="458"/>
      <c r="D31" s="411"/>
      <c r="E31" s="463"/>
      <c r="F31" s="466"/>
      <c r="G31" s="411"/>
      <c r="H31" s="487"/>
      <c r="I31" s="388"/>
      <c r="J31" s="401"/>
      <c r="K31" s="489"/>
      <c r="L31" s="15" t="s">
        <v>5</v>
      </c>
      <c r="M31" s="16" t="s">
        <v>12</v>
      </c>
      <c r="N31" s="292" t="str">
        <f>IF(M31="SÍ",10,"0")</f>
        <v>0</v>
      </c>
      <c r="O31" s="388"/>
      <c r="P31" s="388"/>
      <c r="Q31" s="388"/>
      <c r="R31" s="324"/>
      <c r="S31" s="388"/>
      <c r="T31" s="324"/>
      <c r="U31" s="498"/>
      <c r="V31" s="494"/>
      <c r="W31" s="424"/>
      <c r="X31" s="496"/>
      <c r="Y31" s="430"/>
      <c r="Z31" s="403"/>
      <c r="AA31" s="492"/>
      <c r="AB31" s="493"/>
      <c r="AC31" s="493"/>
      <c r="AD31" s="491"/>
      <c r="AE31" s="492"/>
      <c r="AF31" s="493"/>
      <c r="AG31" s="493"/>
      <c r="AH31" s="491"/>
    </row>
    <row r="32" spans="1:37" ht="30" hidden="1" x14ac:dyDescent="0.25">
      <c r="A32" s="455"/>
      <c r="B32" s="454"/>
      <c r="C32" s="459"/>
      <c r="D32" s="461"/>
      <c r="E32" s="464"/>
      <c r="F32" s="467"/>
      <c r="G32" s="461"/>
      <c r="H32" s="488"/>
      <c r="I32" s="388"/>
      <c r="J32" s="402"/>
      <c r="K32" s="489"/>
      <c r="L32" s="18" t="s">
        <v>30</v>
      </c>
      <c r="M32" s="19" t="s">
        <v>12</v>
      </c>
      <c r="N32" s="292" t="str">
        <f>IF(M32="SÍ",30,"0")</f>
        <v>0</v>
      </c>
      <c r="O32" s="388"/>
      <c r="P32" s="388"/>
      <c r="Q32" s="388"/>
      <c r="R32" s="324"/>
      <c r="S32" s="388"/>
      <c r="T32" s="324"/>
      <c r="U32" s="498"/>
      <c r="V32" s="495"/>
      <c r="W32" s="424"/>
      <c r="X32" s="497"/>
      <c r="Y32" s="430"/>
      <c r="Z32" s="403"/>
      <c r="AA32" s="492"/>
      <c r="AB32" s="493"/>
      <c r="AC32" s="493"/>
      <c r="AD32" s="491"/>
      <c r="AE32" s="492"/>
      <c r="AF32" s="493"/>
      <c r="AG32" s="493"/>
      <c r="AH32" s="491"/>
    </row>
    <row r="33" spans="1:34" ht="30" hidden="1" x14ac:dyDescent="0.25">
      <c r="A33" s="503"/>
      <c r="B33" s="505"/>
      <c r="C33" s="458"/>
      <c r="D33" s="411"/>
      <c r="E33" s="463"/>
      <c r="F33" s="466" t="s">
        <v>17</v>
      </c>
      <c r="G33" s="411" t="str">
        <f>IF(F33="(1) RARA VEZ","1", IF(F33="(2) IMPROBABLE","2",IF(F33="(3) POSIBLE","3",IF(F33="(4) PROBABLE","4",IF(F33="(5) CASI SEGURO","5","")))))</f>
        <v>5</v>
      </c>
      <c r="H33" s="487" t="s">
        <v>18</v>
      </c>
      <c r="I33" s="388" t="str">
        <f>IF(H33="(5) MODERADO","5", IF(H33="(10) MAYOR","10",IF(H33="(20) CATASTROFICO","20","")))</f>
        <v>5</v>
      </c>
      <c r="J33" s="395">
        <f>+G33*I33</f>
        <v>25</v>
      </c>
      <c r="K33" s="528"/>
      <c r="L33" s="20" t="s">
        <v>6</v>
      </c>
      <c r="M33" s="16" t="s">
        <v>12</v>
      </c>
      <c r="N33" s="291" t="str">
        <f>IF(M33="SÍ",15,"0")</f>
        <v>0</v>
      </c>
      <c r="O33" s="484">
        <f>SUM(N33:N39)</f>
        <v>0</v>
      </c>
      <c r="P33" s="471">
        <f>IF(AND($O33&gt;=0,$O33&lt;=50),0,IF(AND($O33&gt;50,$O33&lt;=75),1,IF(AND($O33&gt;75,$O33&lt;=100),2,"")))</f>
        <v>0</v>
      </c>
      <c r="Q33" s="471">
        <f>$G33-$P33</f>
        <v>5</v>
      </c>
      <c r="R33" s="473">
        <f>IF($Q33&lt;=0,1,$Q33)</f>
        <v>5</v>
      </c>
      <c r="S33" s="471">
        <f>$I33-$P33</f>
        <v>5</v>
      </c>
      <c r="T33" s="473" t="str">
        <f>IF($S33=19,10,IF($S33=18,5,IF($S33=9,5,IF($S33=8,5,I33))))</f>
        <v>5</v>
      </c>
      <c r="U33" s="510" t="s">
        <v>8</v>
      </c>
      <c r="V33" s="494" t="str">
        <f>IF(AND($U33="PROBABILIDAD",$R33=1),$XET$6,IF(AND($U33="PROBABILIDAD",$R33=2),$XET$5,IF(AND($U33="PROBABILIDAD",$R33=3),$XET$4,IF(AND($U33="PROBABILIDAD",$R33=4),$XET$3,IF(AND($U33="PROBABILIDAD",$R33=5),$XET$2,$F33)))))</f>
        <v>(5) CASI SEGURO</v>
      </c>
      <c r="W33" s="424">
        <f>IF($U33="PROBABILIDAD",$R33,$G33)</f>
        <v>5</v>
      </c>
      <c r="X33" s="496" t="str">
        <f>IF(AND($U33="IMPACTO",$S33=18),$XET$9,IF(AND($U33="IMPACTO",$S33=19),$XEU$9,IF(AND($U33="IMPACTO",$S33=20),$XEV$9,IF(AND($U33="IMPACTO",$S33&lt;10),$XET$9,$H33))))</f>
        <v>(5) MODERADO</v>
      </c>
      <c r="Y33" s="430" t="str">
        <f>IF($U33="IMPACTO",$T33,$I33)</f>
        <v>5</v>
      </c>
      <c r="Z33" s="448">
        <f>+W33*Y33</f>
        <v>25</v>
      </c>
      <c r="AA33" s="501"/>
      <c r="AB33" s="524"/>
      <c r="AC33" s="524"/>
      <c r="AD33" s="499"/>
      <c r="AE33" s="501"/>
      <c r="AF33" s="524"/>
      <c r="AG33" s="524"/>
      <c r="AH33" s="499"/>
    </row>
    <row r="34" spans="1:34" ht="30" hidden="1" x14ac:dyDescent="0.25">
      <c r="A34" s="503"/>
      <c r="B34" s="456"/>
      <c r="C34" s="458"/>
      <c r="D34" s="411"/>
      <c r="E34" s="463"/>
      <c r="F34" s="466"/>
      <c r="G34" s="411"/>
      <c r="H34" s="487"/>
      <c r="I34" s="388"/>
      <c r="J34" s="395"/>
      <c r="K34" s="489"/>
      <c r="L34" s="15" t="s">
        <v>7</v>
      </c>
      <c r="M34" s="16" t="s">
        <v>12</v>
      </c>
      <c r="N34" s="292" t="str">
        <f>IF(M34="SÍ",5,"0")</f>
        <v>0</v>
      </c>
      <c r="O34" s="388"/>
      <c r="P34" s="388"/>
      <c r="Q34" s="388"/>
      <c r="R34" s="324"/>
      <c r="S34" s="388"/>
      <c r="T34" s="324"/>
      <c r="U34" s="498"/>
      <c r="V34" s="494"/>
      <c r="W34" s="424"/>
      <c r="X34" s="496"/>
      <c r="Y34" s="430"/>
      <c r="Z34" s="432"/>
      <c r="AA34" s="492"/>
      <c r="AB34" s="493"/>
      <c r="AC34" s="493"/>
      <c r="AD34" s="491"/>
      <c r="AE34" s="492"/>
      <c r="AF34" s="493"/>
      <c r="AG34" s="493"/>
      <c r="AH34" s="491"/>
    </row>
    <row r="35" spans="1:34" hidden="1" x14ac:dyDescent="0.25">
      <c r="A35" s="503"/>
      <c r="B35" s="456"/>
      <c r="C35" s="458"/>
      <c r="D35" s="411"/>
      <c r="E35" s="463"/>
      <c r="F35" s="466"/>
      <c r="G35" s="411"/>
      <c r="H35" s="487"/>
      <c r="I35" s="388"/>
      <c r="J35" s="401" t="str">
        <f>IF(AND(J33&gt;=5,J33&lt;=10),"BAJA",IF(AND(J33&gt;=15,J33&lt;=25),"MODERADA",IF(AND(J33&gt;=30,J33&lt;=50),"ALTA",IF(AND(J33&gt;=60,J33&lt;=100),"EXTREMA",""))))</f>
        <v>MODERADA</v>
      </c>
      <c r="K35" s="489"/>
      <c r="L35" s="15" t="s">
        <v>3</v>
      </c>
      <c r="M35" s="16" t="s">
        <v>12</v>
      </c>
      <c r="N35" s="292" t="str">
        <f>IF(M35="SÍ",15,"0")</f>
        <v>0</v>
      </c>
      <c r="O35" s="388"/>
      <c r="P35" s="388"/>
      <c r="Q35" s="388"/>
      <c r="R35" s="324"/>
      <c r="S35" s="388"/>
      <c r="T35" s="324"/>
      <c r="U35" s="498"/>
      <c r="V35" s="494"/>
      <c r="W35" s="424"/>
      <c r="X35" s="496"/>
      <c r="Y35" s="430"/>
      <c r="Z35" s="403" t="str">
        <f>IF(AND($Z33&gt;=5,$Z33&lt;=10),"BAJA",IF(AND($Z33&gt;=15,$Z33&lt;=25),"MODERADA",IF(AND($Z33&gt;=30,$Z33&lt;=50),"ALTA",IF(AND($Z33&gt;=60,$Z33&lt;=100),"EXTREMA",""))))</f>
        <v>MODERADA</v>
      </c>
      <c r="AA35" s="492"/>
      <c r="AB35" s="493"/>
      <c r="AC35" s="493"/>
      <c r="AD35" s="491"/>
      <c r="AE35" s="492"/>
      <c r="AF35" s="493"/>
      <c r="AG35" s="493"/>
      <c r="AH35" s="491"/>
    </row>
    <row r="36" spans="1:34" hidden="1" x14ac:dyDescent="0.25">
      <c r="A36" s="503"/>
      <c r="B36" s="456"/>
      <c r="C36" s="458"/>
      <c r="D36" s="411"/>
      <c r="E36" s="463"/>
      <c r="F36" s="466"/>
      <c r="G36" s="411"/>
      <c r="H36" s="487"/>
      <c r="I36" s="388"/>
      <c r="J36" s="401"/>
      <c r="K36" s="489"/>
      <c r="L36" s="15" t="s">
        <v>4</v>
      </c>
      <c r="M36" s="16" t="s">
        <v>12</v>
      </c>
      <c r="N36" s="292" t="str">
        <f>IF(M36="SÍ",10,"0")</f>
        <v>0</v>
      </c>
      <c r="O36" s="388"/>
      <c r="P36" s="388"/>
      <c r="Q36" s="388"/>
      <c r="R36" s="324"/>
      <c r="S36" s="388"/>
      <c r="T36" s="324"/>
      <c r="U36" s="498"/>
      <c r="V36" s="494"/>
      <c r="W36" s="424"/>
      <c r="X36" s="496"/>
      <c r="Y36" s="430"/>
      <c r="Z36" s="403"/>
      <c r="AA36" s="492"/>
      <c r="AB36" s="493"/>
      <c r="AC36" s="493"/>
      <c r="AD36" s="491"/>
      <c r="AE36" s="492"/>
      <c r="AF36" s="493"/>
      <c r="AG36" s="493"/>
      <c r="AH36" s="491"/>
    </row>
    <row r="37" spans="1:34" ht="30" hidden="1" x14ac:dyDescent="0.25">
      <c r="A37" s="503"/>
      <c r="B37" s="456"/>
      <c r="C37" s="458"/>
      <c r="D37" s="411"/>
      <c r="E37" s="463"/>
      <c r="F37" s="466"/>
      <c r="G37" s="411"/>
      <c r="H37" s="487"/>
      <c r="I37" s="388"/>
      <c r="J37" s="401"/>
      <c r="K37" s="489"/>
      <c r="L37" s="15" t="s">
        <v>31</v>
      </c>
      <c r="M37" s="16" t="s">
        <v>12</v>
      </c>
      <c r="N37" s="292" t="str">
        <f>IF(M37="SÍ",15,"0")</f>
        <v>0</v>
      </c>
      <c r="O37" s="388"/>
      <c r="P37" s="388"/>
      <c r="Q37" s="388"/>
      <c r="R37" s="324"/>
      <c r="S37" s="388"/>
      <c r="T37" s="324"/>
      <c r="U37" s="498"/>
      <c r="V37" s="494"/>
      <c r="W37" s="424"/>
      <c r="X37" s="496"/>
      <c r="Y37" s="430"/>
      <c r="Z37" s="403"/>
      <c r="AA37" s="492"/>
      <c r="AB37" s="493"/>
      <c r="AC37" s="493"/>
      <c r="AD37" s="491"/>
      <c r="AE37" s="492"/>
      <c r="AF37" s="493"/>
      <c r="AG37" s="493"/>
      <c r="AH37" s="491"/>
    </row>
    <row r="38" spans="1:34" ht="30" hidden="1" x14ac:dyDescent="0.25">
      <c r="A38" s="503"/>
      <c r="B38" s="456"/>
      <c r="C38" s="458"/>
      <c r="D38" s="411"/>
      <c r="E38" s="463"/>
      <c r="F38" s="466"/>
      <c r="G38" s="411"/>
      <c r="H38" s="487"/>
      <c r="I38" s="388"/>
      <c r="J38" s="401"/>
      <c r="K38" s="489"/>
      <c r="L38" s="15" t="s">
        <v>5</v>
      </c>
      <c r="M38" s="16" t="s">
        <v>12</v>
      </c>
      <c r="N38" s="292" t="str">
        <f>IF(M38="SÍ",10,"0")</f>
        <v>0</v>
      </c>
      <c r="O38" s="388"/>
      <c r="P38" s="388"/>
      <c r="Q38" s="388"/>
      <c r="R38" s="324"/>
      <c r="S38" s="388"/>
      <c r="T38" s="324"/>
      <c r="U38" s="498"/>
      <c r="V38" s="494"/>
      <c r="W38" s="424"/>
      <c r="X38" s="496"/>
      <c r="Y38" s="430"/>
      <c r="Z38" s="403"/>
      <c r="AA38" s="492"/>
      <c r="AB38" s="493"/>
      <c r="AC38" s="493"/>
      <c r="AD38" s="491"/>
      <c r="AE38" s="492"/>
      <c r="AF38" s="493"/>
      <c r="AG38" s="493"/>
      <c r="AH38" s="491"/>
    </row>
    <row r="39" spans="1:34" ht="30.75" hidden="1" thickBot="1" x14ac:dyDescent="0.3">
      <c r="A39" s="504"/>
      <c r="B39" s="506"/>
      <c r="C39" s="507"/>
      <c r="D39" s="412"/>
      <c r="E39" s="508"/>
      <c r="F39" s="509"/>
      <c r="G39" s="412"/>
      <c r="H39" s="513"/>
      <c r="I39" s="472"/>
      <c r="J39" s="485"/>
      <c r="K39" s="529"/>
      <c r="L39" s="21" t="s">
        <v>30</v>
      </c>
      <c r="M39" s="22" t="s">
        <v>12</v>
      </c>
      <c r="N39" s="23" t="str">
        <f>IF(M39="SÍ",30,"0")</f>
        <v>0</v>
      </c>
      <c r="O39" s="472"/>
      <c r="P39" s="472"/>
      <c r="Q39" s="472"/>
      <c r="R39" s="474"/>
      <c r="S39" s="472"/>
      <c r="T39" s="474"/>
      <c r="U39" s="511"/>
      <c r="V39" s="512"/>
      <c r="W39" s="526"/>
      <c r="X39" s="527"/>
      <c r="Y39" s="447"/>
      <c r="Z39" s="453"/>
      <c r="AA39" s="502"/>
      <c r="AB39" s="525"/>
      <c r="AC39" s="525"/>
      <c r="AD39" s="500"/>
      <c r="AE39" s="502"/>
      <c r="AF39" s="525"/>
      <c r="AG39" s="525"/>
      <c r="AH39" s="500"/>
    </row>
    <row r="40" spans="1:34" ht="15" customHeight="1" x14ac:dyDescent="0.25">
      <c r="A40" s="552" t="s">
        <v>52</v>
      </c>
      <c r="B40" s="552"/>
      <c r="C40" s="552"/>
      <c r="D40" s="552"/>
      <c r="E40" s="552"/>
      <c r="F40" s="552"/>
      <c r="G40" s="552"/>
      <c r="H40" s="552"/>
      <c r="I40" s="552"/>
      <c r="J40" s="552"/>
      <c r="K40" s="552"/>
      <c r="L40" s="552"/>
      <c r="M40" s="552"/>
      <c r="N40" s="552"/>
      <c r="O40" s="552"/>
      <c r="P40" s="552"/>
      <c r="Q40" s="552"/>
      <c r="R40" s="552"/>
      <c r="S40" s="552"/>
      <c r="T40" s="552"/>
      <c r="U40" s="552"/>
      <c r="V40" s="552"/>
      <c r="W40" s="552"/>
      <c r="X40" s="552"/>
      <c r="Y40" s="552"/>
      <c r="Z40" s="552"/>
      <c r="AA40" s="552"/>
      <c r="AB40" s="552"/>
      <c r="AC40" s="552"/>
      <c r="AD40" s="552"/>
      <c r="AE40" s="552"/>
      <c r="AF40" s="552"/>
      <c r="AG40" s="552"/>
      <c r="AH40" s="552"/>
    </row>
    <row r="41" spans="1:34" ht="18.75" customHeight="1" x14ac:dyDescent="0.25">
      <c r="A41" s="514" t="s">
        <v>29</v>
      </c>
      <c r="B41" s="514"/>
      <c r="C41" s="515"/>
      <c r="D41" s="515"/>
      <c r="E41" s="515"/>
      <c r="F41" s="515"/>
      <c r="G41" s="515"/>
      <c r="H41" s="515"/>
      <c r="I41" s="515"/>
      <c r="J41" s="515"/>
      <c r="K41" s="515"/>
      <c r="L41" s="515"/>
      <c r="M41" s="515"/>
      <c r="N41" s="515"/>
      <c r="O41" s="515"/>
      <c r="P41" s="515"/>
      <c r="Q41" s="515"/>
      <c r="R41" s="515"/>
      <c r="S41" s="515"/>
      <c r="T41" s="515"/>
      <c r="U41" s="515"/>
      <c r="V41" s="515"/>
      <c r="W41" s="515"/>
      <c r="X41" s="515"/>
      <c r="Y41" s="515"/>
      <c r="Z41" s="515"/>
      <c r="AA41" s="515"/>
      <c r="AB41" s="515"/>
      <c r="AC41" s="515"/>
      <c r="AD41" s="515"/>
      <c r="AE41" s="515"/>
      <c r="AF41" s="515"/>
      <c r="AG41" s="515"/>
      <c r="AH41" s="515"/>
    </row>
    <row r="42" spans="1:34" ht="15.75" customHeight="1" x14ac:dyDescent="0.25">
      <c r="A42" s="516" t="s">
        <v>71</v>
      </c>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8"/>
      <c r="AC42" s="519" t="s">
        <v>48</v>
      </c>
      <c r="AD42" s="519"/>
      <c r="AE42" s="519"/>
      <c r="AF42" s="519" t="s">
        <v>25</v>
      </c>
      <c r="AG42" s="519"/>
      <c r="AH42" s="519"/>
    </row>
    <row r="43" spans="1:34" s="53" customFormat="1" ht="15.75" customHeight="1" x14ac:dyDescent="0.25">
      <c r="A43" s="520" t="s">
        <v>130</v>
      </c>
      <c r="B43" s="521"/>
      <c r="C43" s="521"/>
      <c r="D43" s="521"/>
      <c r="E43" s="521"/>
      <c r="F43" s="521"/>
      <c r="G43" s="521"/>
      <c r="H43" s="521"/>
      <c r="I43" s="521"/>
      <c r="J43" s="521"/>
      <c r="K43" s="521"/>
      <c r="L43" s="521"/>
      <c r="M43" s="521"/>
      <c r="N43" s="521"/>
      <c r="O43" s="521"/>
      <c r="P43" s="521"/>
      <c r="Q43" s="521"/>
      <c r="R43" s="521"/>
      <c r="S43" s="521"/>
      <c r="T43" s="521"/>
      <c r="U43" s="521"/>
      <c r="V43" s="521"/>
      <c r="W43" s="521"/>
      <c r="X43" s="521"/>
      <c r="Y43" s="521"/>
      <c r="Z43" s="521"/>
      <c r="AA43" s="521"/>
      <c r="AB43" s="522"/>
      <c r="AC43" s="523">
        <v>43131</v>
      </c>
      <c r="AD43" s="517"/>
      <c r="AE43" s="518"/>
      <c r="AF43" s="516" t="s">
        <v>131</v>
      </c>
      <c r="AG43" s="517"/>
      <c r="AH43" s="518"/>
    </row>
    <row r="44" spans="1:34" s="53" customFormat="1" ht="15.75" customHeight="1" x14ac:dyDescent="0.25">
      <c r="A44" s="549" t="s">
        <v>132</v>
      </c>
      <c r="B44" s="550"/>
      <c r="C44" s="550"/>
      <c r="D44" s="550"/>
      <c r="E44" s="550"/>
      <c r="F44" s="550"/>
      <c r="G44" s="550"/>
      <c r="H44" s="550"/>
      <c r="I44" s="550"/>
      <c r="J44" s="550"/>
      <c r="K44" s="550"/>
      <c r="L44" s="550"/>
      <c r="M44" s="550"/>
      <c r="N44" s="550"/>
      <c r="O44" s="550"/>
      <c r="P44" s="550"/>
      <c r="Q44" s="550"/>
      <c r="R44" s="550"/>
      <c r="S44" s="550"/>
      <c r="T44" s="550"/>
      <c r="U44" s="550"/>
      <c r="V44" s="550"/>
      <c r="W44" s="550"/>
      <c r="X44" s="550"/>
      <c r="Y44" s="550"/>
      <c r="Z44" s="550"/>
      <c r="AA44" s="550"/>
      <c r="AB44" s="551"/>
      <c r="AC44" s="523">
        <v>43483</v>
      </c>
      <c r="AD44" s="517"/>
      <c r="AE44" s="518"/>
      <c r="AF44" s="516" t="s">
        <v>131</v>
      </c>
      <c r="AG44" s="517"/>
      <c r="AH44" s="518"/>
    </row>
    <row r="45" spans="1:34" ht="15.75" x14ac:dyDescent="0.25">
      <c r="A45" s="549"/>
      <c r="B45" s="550"/>
      <c r="C45" s="550"/>
      <c r="D45" s="550"/>
      <c r="E45" s="550"/>
      <c r="F45" s="550"/>
      <c r="G45" s="550"/>
      <c r="H45" s="550"/>
      <c r="I45" s="550"/>
      <c r="J45" s="550"/>
      <c r="K45" s="550"/>
      <c r="L45" s="550"/>
      <c r="M45" s="550"/>
      <c r="N45" s="550"/>
      <c r="O45" s="550"/>
      <c r="P45" s="550"/>
      <c r="Q45" s="550"/>
      <c r="R45" s="550"/>
      <c r="S45" s="550"/>
      <c r="T45" s="550"/>
      <c r="U45" s="550"/>
      <c r="V45" s="550"/>
      <c r="W45" s="550"/>
      <c r="X45" s="550"/>
      <c r="Y45" s="550"/>
      <c r="Z45" s="550"/>
      <c r="AA45" s="550"/>
      <c r="AB45" s="551"/>
      <c r="AC45" s="411"/>
      <c r="AD45" s="411"/>
      <c r="AE45" s="411"/>
      <c r="AF45" s="411"/>
      <c r="AG45" s="411"/>
      <c r="AH45" s="411"/>
    </row>
    <row r="46" spans="1:34" x14ac:dyDescent="0.25">
      <c r="A46" s="541" t="s">
        <v>32</v>
      </c>
      <c r="B46" s="542"/>
      <c r="C46" s="542"/>
      <c r="D46" s="542"/>
      <c r="E46" s="542"/>
      <c r="F46" s="542"/>
      <c r="G46" s="542"/>
      <c r="H46" s="542"/>
      <c r="I46" s="542"/>
      <c r="J46" s="542"/>
      <c r="K46" s="542"/>
      <c r="L46" s="542"/>
      <c r="M46" s="542"/>
      <c r="N46" s="542"/>
      <c r="O46" s="542"/>
      <c r="P46" s="542"/>
      <c r="Q46" s="542"/>
      <c r="R46" s="542"/>
      <c r="S46" s="542"/>
      <c r="T46" s="542"/>
      <c r="U46" s="542"/>
      <c r="V46" s="542"/>
      <c r="W46" s="542"/>
      <c r="X46" s="542"/>
      <c r="Y46" s="542"/>
      <c r="Z46" s="542"/>
      <c r="AA46" s="542"/>
      <c r="AB46" s="542"/>
      <c r="AC46" s="542"/>
      <c r="AD46" s="542"/>
      <c r="AE46" s="542"/>
      <c r="AF46" s="542"/>
      <c r="AG46" s="542"/>
      <c r="AH46" s="543"/>
    </row>
    <row r="47" spans="1:34" s="53" customFormat="1" ht="15" customHeight="1" x14ac:dyDescent="0.25">
      <c r="A47" s="544" t="s">
        <v>25</v>
      </c>
      <c r="B47" s="544"/>
      <c r="C47" s="544"/>
      <c r="D47" s="544"/>
      <c r="E47" s="544"/>
      <c r="F47" s="544" t="s">
        <v>62</v>
      </c>
      <c r="G47" s="544"/>
      <c r="H47" s="544"/>
      <c r="I47" s="544"/>
      <c r="J47" s="544"/>
      <c r="K47" s="544"/>
      <c r="L47" s="544"/>
      <c r="M47" s="545" t="s">
        <v>75</v>
      </c>
      <c r="N47" s="545"/>
      <c r="O47" s="545"/>
      <c r="P47" s="545"/>
      <c r="Q47" s="545"/>
      <c r="R47" s="545"/>
      <c r="S47" s="545"/>
      <c r="T47" s="545"/>
      <c r="U47" s="545"/>
      <c r="V47" s="545"/>
      <c r="W47" s="545"/>
      <c r="X47" s="545"/>
      <c r="Y47" s="545"/>
      <c r="Z47" s="545"/>
      <c r="AA47" s="545"/>
      <c r="AB47" s="545"/>
      <c r="AC47" s="545"/>
      <c r="AD47" s="544" t="str">
        <f>IF(Z7="X","APOYO OFICINA ASESORA DE PLANEACIÓN","APOYO OFICINA DE CONTROL INTERNO")</f>
        <v>APOYO OFICINA DE CONTROL INTERNO</v>
      </c>
      <c r="AE47" s="544"/>
      <c r="AF47" s="544"/>
      <c r="AG47" s="544"/>
      <c r="AH47" s="544"/>
    </row>
    <row r="48" spans="1:34" s="53" customFormat="1" ht="37.5" customHeight="1" x14ac:dyDescent="0.25">
      <c r="A48" s="289" t="s">
        <v>72</v>
      </c>
      <c r="B48" s="395" t="s">
        <v>133</v>
      </c>
      <c r="C48" s="395"/>
      <c r="D48" s="395"/>
      <c r="E48" s="395"/>
      <c r="F48" s="289" t="s">
        <v>72</v>
      </c>
      <c r="G48" s="54"/>
      <c r="H48" s="395" t="s">
        <v>134</v>
      </c>
      <c r="I48" s="395"/>
      <c r="J48" s="395"/>
      <c r="K48" s="395"/>
      <c r="L48" s="395"/>
      <c r="M48" s="537" t="s">
        <v>27</v>
      </c>
      <c r="N48" s="537"/>
      <c r="O48" s="537"/>
      <c r="P48" s="537"/>
      <c r="Q48" s="537"/>
      <c r="R48" s="537"/>
      <c r="S48" s="537"/>
      <c r="T48" s="537"/>
      <c r="U48" s="537"/>
      <c r="V48" s="546" t="s">
        <v>134</v>
      </c>
      <c r="W48" s="547"/>
      <c r="X48" s="547"/>
      <c r="Y48" s="547"/>
      <c r="Z48" s="547"/>
      <c r="AA48" s="547"/>
      <c r="AB48" s="547"/>
      <c r="AC48" s="548"/>
      <c r="AD48" s="290" t="s">
        <v>27</v>
      </c>
      <c r="AE48" s="546" t="s">
        <v>571</v>
      </c>
      <c r="AF48" s="547"/>
      <c r="AG48" s="547"/>
      <c r="AH48" s="547"/>
    </row>
    <row r="49" spans="1:34" ht="56.25" customHeight="1" x14ac:dyDescent="0.25">
      <c r="A49" s="289" t="s">
        <v>73</v>
      </c>
      <c r="B49" s="536" t="s">
        <v>135</v>
      </c>
      <c r="C49" s="395"/>
      <c r="D49" s="395"/>
      <c r="E49" s="395"/>
      <c r="F49" s="289" t="s">
        <v>73</v>
      </c>
      <c r="G49" s="54"/>
      <c r="H49" s="536" t="s">
        <v>136</v>
      </c>
      <c r="I49" s="395"/>
      <c r="J49" s="395"/>
      <c r="K49" s="395"/>
      <c r="L49" s="395"/>
      <c r="M49" s="537" t="s">
        <v>28</v>
      </c>
      <c r="N49" s="537"/>
      <c r="O49" s="537"/>
      <c r="P49" s="537"/>
      <c r="Q49" s="537"/>
      <c r="R49" s="537"/>
      <c r="S49" s="537"/>
      <c r="T49" s="537"/>
      <c r="U49" s="537"/>
      <c r="V49" s="538" t="s">
        <v>137</v>
      </c>
      <c r="W49" s="539"/>
      <c r="X49" s="539"/>
      <c r="Y49" s="539"/>
      <c r="Z49" s="539"/>
      <c r="AA49" s="539"/>
      <c r="AB49" s="539"/>
      <c r="AC49" s="540"/>
      <c r="AD49" s="290" t="s">
        <v>28</v>
      </c>
      <c r="AE49" s="538" t="s">
        <v>138</v>
      </c>
      <c r="AF49" s="539"/>
      <c r="AG49" s="539"/>
      <c r="AH49" s="539"/>
    </row>
  </sheetData>
  <mergeCells count="188">
    <mergeCell ref="AI12:AK18"/>
    <mergeCell ref="AI19:AK25"/>
    <mergeCell ref="B49:E49"/>
    <mergeCell ref="H49:L49"/>
    <mergeCell ref="M49:U49"/>
    <mergeCell ref="V49:AC49"/>
    <mergeCell ref="AE49:AH49"/>
    <mergeCell ref="A46:AH46"/>
    <mergeCell ref="A47:E47"/>
    <mergeCell ref="F47:L47"/>
    <mergeCell ref="M47:AC47"/>
    <mergeCell ref="AD47:AH47"/>
    <mergeCell ref="B48:E48"/>
    <mergeCell ref="H48:L48"/>
    <mergeCell ref="M48:U48"/>
    <mergeCell ref="V48:AC48"/>
    <mergeCell ref="AE48:AH48"/>
    <mergeCell ref="A44:AB44"/>
    <mergeCell ref="AC44:AE44"/>
    <mergeCell ref="AF44:AH44"/>
    <mergeCell ref="A45:AB45"/>
    <mergeCell ref="AC45:AE45"/>
    <mergeCell ref="AF45:AH45"/>
    <mergeCell ref="A40:AH40"/>
    <mergeCell ref="A41:AH41"/>
    <mergeCell ref="A42:AB42"/>
    <mergeCell ref="AC42:AE42"/>
    <mergeCell ref="AF42:AH42"/>
    <mergeCell ref="A43:AB43"/>
    <mergeCell ref="AC43:AE43"/>
    <mergeCell ref="AF43:AH43"/>
    <mergeCell ref="AF33:AF39"/>
    <mergeCell ref="AG33:AG39"/>
    <mergeCell ref="AH33:AH39"/>
    <mergeCell ref="W33:W39"/>
    <mergeCell ref="X33:X39"/>
    <mergeCell ref="Y33:Y39"/>
    <mergeCell ref="Z33:Z34"/>
    <mergeCell ref="AA33:AA39"/>
    <mergeCell ref="AB33:AB39"/>
    <mergeCell ref="Z35:Z39"/>
    <mergeCell ref="I33:I39"/>
    <mergeCell ref="J33:J34"/>
    <mergeCell ref="K33:K39"/>
    <mergeCell ref="O33:O39"/>
    <mergeCell ref="P33:P39"/>
    <mergeCell ref="J35:J39"/>
    <mergeCell ref="AC33:AC39"/>
    <mergeCell ref="U26:U32"/>
    <mergeCell ref="AD33:AD39"/>
    <mergeCell ref="AE33:AE39"/>
    <mergeCell ref="A33:A39"/>
    <mergeCell ref="B33:B39"/>
    <mergeCell ref="C33:C39"/>
    <mergeCell ref="D33:D39"/>
    <mergeCell ref="E33:E39"/>
    <mergeCell ref="F33:F39"/>
    <mergeCell ref="G33:G39"/>
    <mergeCell ref="Q33:Q39"/>
    <mergeCell ref="R33:R39"/>
    <mergeCell ref="S33:S39"/>
    <mergeCell ref="T33:T39"/>
    <mergeCell ref="U33:U39"/>
    <mergeCell ref="V33:V39"/>
    <mergeCell ref="H33:H39"/>
    <mergeCell ref="G26:G32"/>
    <mergeCell ref="H26:H32"/>
    <mergeCell ref="I26:I32"/>
    <mergeCell ref="J26:J27"/>
    <mergeCell ref="K26:K32"/>
    <mergeCell ref="O26:O32"/>
    <mergeCell ref="AH26:AH32"/>
    <mergeCell ref="J28:J32"/>
    <mergeCell ref="Z28:Z32"/>
    <mergeCell ref="AD26:AD32"/>
    <mergeCell ref="AE26:AE32"/>
    <mergeCell ref="AF26:AF32"/>
    <mergeCell ref="AG26:AG32"/>
    <mergeCell ref="AB26:AB32"/>
    <mergeCell ref="AC26:AC32"/>
    <mergeCell ref="V26:V32"/>
    <mergeCell ref="W26:W32"/>
    <mergeCell ref="X26:X32"/>
    <mergeCell ref="Y26:Y32"/>
    <mergeCell ref="Z26:Z27"/>
    <mergeCell ref="AA26:AA32"/>
    <mergeCell ref="P26:P32"/>
    <mergeCell ref="Q26:Q32"/>
    <mergeCell ref="T26:T32"/>
    <mergeCell ref="A26:A32"/>
    <mergeCell ref="B26:B32"/>
    <mergeCell ref="C26:C32"/>
    <mergeCell ref="D26:D32"/>
    <mergeCell ref="E26:E32"/>
    <mergeCell ref="F26:F32"/>
    <mergeCell ref="AC19:AC25"/>
    <mergeCell ref="AD19:AD25"/>
    <mergeCell ref="AE19:AE25"/>
    <mergeCell ref="Q19:Q25"/>
    <mergeCell ref="R19:R25"/>
    <mergeCell ref="S19:S25"/>
    <mergeCell ref="T19:T25"/>
    <mergeCell ref="U19:U25"/>
    <mergeCell ref="V19:V25"/>
    <mergeCell ref="H19:H25"/>
    <mergeCell ref="I19:I25"/>
    <mergeCell ref="J19:J20"/>
    <mergeCell ref="K19:K25"/>
    <mergeCell ref="O19:O25"/>
    <mergeCell ref="P19:P25"/>
    <mergeCell ref="J21:J25"/>
    <mergeCell ref="R26:R32"/>
    <mergeCell ref="S26:S32"/>
    <mergeCell ref="AF19:AF25"/>
    <mergeCell ref="AG19:AG25"/>
    <mergeCell ref="AH19:AH25"/>
    <mergeCell ref="W19:W25"/>
    <mergeCell ref="X19:X25"/>
    <mergeCell ref="Y19:Y25"/>
    <mergeCell ref="Z19:Z20"/>
    <mergeCell ref="AA19:AA25"/>
    <mergeCell ref="AB19:AB25"/>
    <mergeCell ref="Z21:Z25"/>
    <mergeCell ref="AH12:AH18"/>
    <mergeCell ref="J14:J18"/>
    <mergeCell ref="Z14:Z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AI11:AK11"/>
  </mergeCells>
  <conditionalFormatting sqref="J12:J18">
    <cfRule type="expression" dxfId="367" priority="29">
      <formula>$J$14="BAJA"</formula>
    </cfRule>
    <cfRule type="expression" dxfId="366" priority="30">
      <formula>$J$14="MODERADA"</formula>
    </cfRule>
    <cfRule type="expression" dxfId="365" priority="31">
      <formula>$J$14="ALTA"</formula>
    </cfRule>
    <cfRule type="expression" dxfId="364" priority="32">
      <formula>$J$14="EXTREMA"</formula>
    </cfRule>
  </conditionalFormatting>
  <conditionalFormatting sqref="Z12:Z18">
    <cfRule type="expression" dxfId="363" priority="25">
      <formula>$Z$14="MODERADA"</formula>
    </cfRule>
    <cfRule type="expression" dxfId="362" priority="26">
      <formula>$Z$14="EXTREMA"</formula>
    </cfRule>
    <cfRule type="expression" dxfId="361" priority="27">
      <formula>$Z$14="ALTA"</formula>
    </cfRule>
    <cfRule type="expression" dxfId="360" priority="28">
      <formula>$Z$14="BAJA"</formula>
    </cfRule>
  </conditionalFormatting>
  <conditionalFormatting sqref="Z19:Z25">
    <cfRule type="expression" dxfId="359" priority="21">
      <formula>$Z$21="MODERADA"</formula>
    </cfRule>
    <cfRule type="expression" dxfId="358" priority="22">
      <formula>$Z$21="EXTREMA"</formula>
    </cfRule>
    <cfRule type="expression" dxfId="357" priority="23">
      <formula>$Z$21="ALTA"</formula>
    </cfRule>
    <cfRule type="expression" dxfId="356" priority="24">
      <formula>$Z$21="BAJA"</formula>
    </cfRule>
  </conditionalFormatting>
  <conditionalFormatting sqref="J19 J21">
    <cfRule type="expression" dxfId="355" priority="17">
      <formula>$J$21="BAJA"</formula>
    </cfRule>
    <cfRule type="expression" dxfId="354" priority="18">
      <formula>$J$21="MODERADA"</formula>
    </cfRule>
    <cfRule type="expression" dxfId="353" priority="19">
      <formula>$J$21="ALTA"</formula>
    </cfRule>
    <cfRule type="expression" dxfId="352" priority="20">
      <formula>$J$21="EXTREMA"</formula>
    </cfRule>
  </conditionalFormatting>
  <conditionalFormatting sqref="Z26:Z32">
    <cfRule type="expression" dxfId="351" priority="13">
      <formula>$Z$14="MODERADA"</formula>
    </cfRule>
    <cfRule type="expression" dxfId="350" priority="14">
      <formula>$Z$14="EXTREMA"</formula>
    </cfRule>
    <cfRule type="expression" dxfId="349" priority="15">
      <formula>$Z$14="ALTA"</formula>
    </cfRule>
    <cfRule type="expression" dxfId="348" priority="16">
      <formula>$Z$14="BAJA"</formula>
    </cfRule>
  </conditionalFormatting>
  <conditionalFormatting sqref="J26 J28">
    <cfRule type="expression" dxfId="347" priority="9">
      <formula>$J$28="BAJA"</formula>
    </cfRule>
    <cfRule type="expression" dxfId="346" priority="10">
      <formula>$J$28="MODERADA"</formula>
    </cfRule>
    <cfRule type="expression" dxfId="345" priority="11">
      <formula>$J$28="ALTA"</formula>
    </cfRule>
    <cfRule type="expression" dxfId="344" priority="12">
      <formula>$J$28="EXTREMA"</formula>
    </cfRule>
  </conditionalFormatting>
  <conditionalFormatting sqref="Z33:Z39">
    <cfRule type="expression" dxfId="343" priority="5">
      <formula>$Z$35="MODERADA"</formula>
    </cfRule>
    <cfRule type="expression" dxfId="342" priority="6">
      <formula>$Z$35="EXTREMA"</formula>
    </cfRule>
    <cfRule type="expression" dxfId="341" priority="7">
      <formula>$Z$35="ALTA"</formula>
    </cfRule>
    <cfRule type="expression" dxfId="340" priority="8">
      <formula>$Z$35="BAJA"</formula>
    </cfRule>
  </conditionalFormatting>
  <conditionalFormatting sqref="J33 J35">
    <cfRule type="expression" dxfId="339" priority="1">
      <formula>$J$35="BAJA"</formula>
    </cfRule>
    <cfRule type="expression" dxfId="338" priority="2">
      <formula>$J$35="MODERADA"</formula>
    </cfRule>
    <cfRule type="expression" dxfId="337" priority="3">
      <formula>$J$35="ALTA"</formula>
    </cfRule>
    <cfRule type="expression" dxfId="336" priority="4">
      <formula>$J$35="EXTREMA"</formula>
    </cfRule>
  </conditionalFormatting>
  <dataValidations count="4">
    <dataValidation type="list" allowBlank="1" showInputMessage="1" showErrorMessage="1" sqref="U12:U39" xr:uid="{00000000-0002-0000-0000-000000000000}">
      <formula1>$XEV$11:$XFD$11</formula1>
    </dataValidation>
    <dataValidation type="list" allowBlank="1" showInputMessage="1" showErrorMessage="1" sqref="H12:H39" xr:uid="{00000000-0002-0000-0000-000001000000}">
      <formula1>$XET$9:$XEV$9</formula1>
    </dataValidation>
    <dataValidation type="list" allowBlank="1" showInputMessage="1" showErrorMessage="1" sqref="F12:F39" xr:uid="{00000000-0002-0000-0000-000002000000}">
      <formula1>$XET$2:$XET$6</formula1>
    </dataValidation>
    <dataValidation type="list" allowBlank="1" showInputMessage="1" showErrorMessage="1" sqref="M12:M39" xr:uid="{00000000-0002-0000-0000-000003000000}">
      <formula1>$XET$11:$XEU$11</formula1>
    </dataValidation>
  </dataValidations>
  <hyperlinks>
    <hyperlink ref="B49" r:id="rId1" xr:uid="{00000000-0004-0000-0000-000000000000}"/>
    <hyperlink ref="H49" r:id="rId2" display="mauriciod@ idipron.gov.co - " xr:uid="{00000000-0004-0000-0000-000001000000}"/>
    <hyperlink ref="AE49" r:id="rId3" xr:uid="{00000000-0004-0000-0000-000002000000}"/>
  </hyperlinks>
  <pageMargins left="0.7" right="0.7" top="0.75" bottom="0.75" header="0.3" footer="0.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sheetPr>
  <dimension ref="A1:XEW50"/>
  <sheetViews>
    <sheetView topLeftCell="AA7" zoomScale="60" zoomScaleNormal="60" workbookViewId="0">
      <selection activeCell="AO24" sqref="AO24"/>
    </sheetView>
  </sheetViews>
  <sheetFormatPr baseColWidth="10" defaultColWidth="10.85546875" defaultRowHeight="15" x14ac:dyDescent="0.25"/>
  <cols>
    <col min="1" max="1" width="22.42578125" style="128" customWidth="1"/>
    <col min="2" max="2" width="27.85546875" style="128" customWidth="1"/>
    <col min="3" max="3" width="22.85546875" style="128" customWidth="1"/>
    <col min="4" max="4" width="21.7109375" style="128" customWidth="1"/>
    <col min="5" max="5" width="23.140625" style="128" customWidth="1"/>
    <col min="6" max="6" width="20.42578125" style="128" customWidth="1"/>
    <col min="7" max="7" width="3.85546875" style="128" hidden="1" customWidth="1"/>
    <col min="8" max="8" width="18.28515625" style="128" customWidth="1"/>
    <col min="9" max="9" width="3.85546875" style="128" hidden="1" customWidth="1"/>
    <col min="10" max="10" width="17.140625" style="128" customWidth="1"/>
    <col min="11" max="11" width="36.85546875" style="128" customWidth="1"/>
    <col min="12" max="12" width="44.7109375" style="128" customWidth="1"/>
    <col min="13" max="13" width="9.42578125" style="128" customWidth="1"/>
    <col min="14" max="14" width="11.42578125" style="128" hidden="1" customWidth="1"/>
    <col min="15" max="15" width="5" style="128" hidden="1" customWidth="1"/>
    <col min="16" max="16" width="6.42578125" style="128" hidden="1" customWidth="1"/>
    <col min="17" max="17" width="5" style="128" hidden="1" customWidth="1"/>
    <col min="18" max="18" width="4.140625" style="128" hidden="1" customWidth="1"/>
    <col min="19" max="19" width="3.85546875" style="128" hidden="1" customWidth="1"/>
    <col min="20" max="20" width="5.28515625" style="128" hidden="1" customWidth="1"/>
    <col min="21" max="21" width="10.42578125" style="128" customWidth="1"/>
    <col min="22" max="22" width="17.85546875" style="128" customWidth="1"/>
    <col min="23" max="23" width="3.42578125" style="128" hidden="1" customWidth="1"/>
    <col min="24" max="24" width="20.42578125" style="128" customWidth="1"/>
    <col min="25" max="25" width="3.85546875" style="128" hidden="1" customWidth="1"/>
    <col min="26" max="26" width="18.42578125" style="128" customWidth="1"/>
    <col min="27" max="27" width="20.140625" style="128" customWidth="1"/>
    <col min="28" max="28" width="20.85546875" style="128" customWidth="1"/>
    <col min="29" max="29" width="22.28515625" style="128" customWidth="1"/>
    <col min="30" max="30" width="22.42578125" style="128" customWidth="1"/>
    <col min="31" max="31" width="15.140625" style="190" customWidth="1"/>
    <col min="32" max="32" width="38.85546875" style="128" customWidth="1"/>
    <col min="33" max="33" width="19.140625" style="128" customWidth="1"/>
    <col min="34" max="34" width="22.85546875" style="128" customWidth="1"/>
    <col min="35" max="16384" width="10.85546875" style="128"/>
  </cols>
  <sheetData>
    <row r="1" spans="1:37 16374:16377" s="153" customFormat="1" ht="14.25" customHeight="1" x14ac:dyDescent="0.25">
      <c r="A1" s="151"/>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88"/>
      <c r="AF1" s="151"/>
      <c r="AG1" s="151"/>
      <c r="AH1" s="151"/>
      <c r="XET1" s="84" t="s">
        <v>1</v>
      </c>
      <c r="XEU1" s="85" t="s">
        <v>2</v>
      </c>
      <c r="XEV1" s="152"/>
    </row>
    <row r="2" spans="1:37 16374:16377" s="153" customFormat="1" ht="14.25" customHeight="1" x14ac:dyDescent="0.25">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88"/>
      <c r="AF2" s="151"/>
      <c r="AG2" s="151"/>
      <c r="AH2" s="151"/>
      <c r="XET2" s="153" t="s">
        <v>17</v>
      </c>
      <c r="XEU2" s="153">
        <v>5</v>
      </c>
      <c r="XEV2" s="87"/>
    </row>
    <row r="3" spans="1:37 16374:16377" s="153" customFormat="1" ht="14.25" customHeight="1" x14ac:dyDescent="0.25">
      <c r="A3" s="151"/>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88"/>
      <c r="AF3" s="151"/>
      <c r="AG3" s="151"/>
      <c r="AH3" s="151"/>
      <c r="XET3" s="153" t="s">
        <v>16</v>
      </c>
      <c r="XEU3" s="153">
        <v>4</v>
      </c>
      <c r="XEV3" s="87"/>
    </row>
    <row r="4" spans="1:37 16374:16377" s="153" customFormat="1" ht="14.25" customHeight="1" x14ac:dyDescent="0.25">
      <c r="A4" s="151"/>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88"/>
      <c r="AF4" s="151"/>
      <c r="AG4" s="151"/>
      <c r="AH4" s="151"/>
      <c r="XET4" s="153" t="s">
        <v>15</v>
      </c>
      <c r="XEU4" s="153">
        <v>3</v>
      </c>
      <c r="XEV4" s="87"/>
    </row>
    <row r="5" spans="1:37 16374:16377" s="153" customFormat="1" ht="14.25" customHeight="1" x14ac:dyDescent="0.25">
      <c r="A5" s="151"/>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88"/>
      <c r="AF5" s="151"/>
      <c r="AG5" s="151"/>
      <c r="AH5" s="151"/>
      <c r="XET5" s="153" t="s">
        <v>14</v>
      </c>
      <c r="XEU5" s="153">
        <v>2</v>
      </c>
      <c r="XEV5" s="87"/>
    </row>
    <row r="6" spans="1:37 16374:16377" s="153" customFormat="1" ht="14.25" customHeight="1" x14ac:dyDescent="0.25">
      <c r="A6" s="151"/>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88"/>
      <c r="AF6" s="151"/>
      <c r="AG6" s="151"/>
      <c r="AH6" s="151"/>
      <c r="XET6" s="153" t="s">
        <v>13</v>
      </c>
      <c r="XEU6" s="153">
        <v>1</v>
      </c>
      <c r="XEV6" s="87"/>
    </row>
    <row r="7" spans="1:37 16374:16377" ht="21" customHeight="1" thickBot="1" x14ac:dyDescent="0.3">
      <c r="A7" s="802" t="s">
        <v>53</v>
      </c>
      <c r="B7" s="802"/>
      <c r="C7" s="1243">
        <v>43482</v>
      </c>
      <c r="D7" s="1244"/>
      <c r="E7" s="1244"/>
      <c r="F7" s="805"/>
      <c r="G7" s="805"/>
      <c r="H7" s="805"/>
      <c r="I7" s="805"/>
      <c r="J7" s="805"/>
      <c r="K7" s="805"/>
      <c r="L7" s="805"/>
      <c r="M7" s="806" t="s">
        <v>67</v>
      </c>
      <c r="N7" s="806"/>
      <c r="O7" s="806"/>
      <c r="P7" s="806"/>
      <c r="Q7" s="806"/>
      <c r="R7" s="806"/>
      <c r="S7" s="806"/>
      <c r="T7" s="806"/>
      <c r="U7" s="806"/>
      <c r="V7" s="807"/>
      <c r="W7" s="122"/>
      <c r="X7" s="123" t="s">
        <v>63</v>
      </c>
      <c r="Y7" s="124"/>
      <c r="Z7" s="281"/>
      <c r="AA7" s="123" t="s">
        <v>64</v>
      </c>
      <c r="AB7" s="125"/>
      <c r="AC7" s="123" t="s">
        <v>65</v>
      </c>
      <c r="AD7" s="126"/>
      <c r="AE7" s="808" t="s">
        <v>66</v>
      </c>
      <c r="AF7" s="809"/>
      <c r="AG7" s="127" t="s">
        <v>76</v>
      </c>
      <c r="AH7" s="122"/>
      <c r="XET7" s="810" t="s">
        <v>0</v>
      </c>
      <c r="XEU7" s="811"/>
    </row>
    <row r="8" spans="1:37 16374:16377"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7"/>
      <c r="AE8" s="818" t="s">
        <v>33</v>
      </c>
      <c r="AF8" s="819"/>
      <c r="AG8" s="819"/>
      <c r="AH8" s="820"/>
      <c r="XET8" s="810" t="s">
        <v>2</v>
      </c>
      <c r="XEU8" s="811"/>
    </row>
    <row r="9" spans="1:37 16374:16377" s="156" customFormat="1" ht="15" customHeight="1" x14ac:dyDescent="0.25">
      <c r="A9" s="583" t="s">
        <v>49</v>
      </c>
      <c r="B9" s="585" t="s">
        <v>50</v>
      </c>
      <c r="C9" s="587" t="s">
        <v>34</v>
      </c>
      <c r="D9" s="587" t="s">
        <v>35</v>
      </c>
      <c r="E9" s="827" t="s">
        <v>36</v>
      </c>
      <c r="F9" s="1138" t="s">
        <v>68</v>
      </c>
      <c r="G9" s="1139"/>
      <c r="H9" s="1139"/>
      <c r="I9" s="1139"/>
      <c r="J9" s="1139"/>
      <c r="K9" s="597" t="s">
        <v>24</v>
      </c>
      <c r="L9" s="829" t="s">
        <v>23</v>
      </c>
      <c r="M9" s="830"/>
      <c r="N9" s="830"/>
      <c r="O9" s="830"/>
      <c r="P9" s="830"/>
      <c r="Q9" s="830"/>
      <c r="R9" s="830"/>
      <c r="S9" s="830"/>
      <c r="T9" s="830"/>
      <c r="U9" s="830"/>
      <c r="V9" s="830"/>
      <c r="W9" s="830"/>
      <c r="X9" s="830"/>
      <c r="Y9" s="830"/>
      <c r="Z9" s="1140"/>
      <c r="AA9" s="568"/>
      <c r="AB9" s="569"/>
      <c r="AC9" s="569"/>
      <c r="AD9" s="570"/>
      <c r="AE9" s="821"/>
      <c r="AF9" s="822"/>
      <c r="AG9" s="822"/>
      <c r="AH9" s="823"/>
      <c r="XET9" s="155" t="s">
        <v>18</v>
      </c>
      <c r="XEU9" s="155" t="s">
        <v>20</v>
      </c>
      <c r="XEV9" s="155" t="s">
        <v>19</v>
      </c>
    </row>
    <row r="10" spans="1:37 16374:16377" s="156" customFormat="1" ht="15" customHeight="1" x14ac:dyDescent="0.25">
      <c r="A10" s="583"/>
      <c r="B10" s="586"/>
      <c r="C10" s="587"/>
      <c r="D10" s="587"/>
      <c r="E10" s="827"/>
      <c r="F10" s="1141" t="s">
        <v>37</v>
      </c>
      <c r="G10" s="1142"/>
      <c r="H10" s="1142"/>
      <c r="I10" s="1142"/>
      <c r="J10" s="1142"/>
      <c r="K10" s="598"/>
      <c r="L10" s="781" t="s">
        <v>47</v>
      </c>
      <c r="M10" s="783" t="s">
        <v>22</v>
      </c>
      <c r="N10" s="157"/>
      <c r="O10" s="157"/>
      <c r="P10" s="157"/>
      <c r="Q10" s="157"/>
      <c r="R10" s="157"/>
      <c r="S10" s="157"/>
      <c r="T10" s="157"/>
      <c r="U10" s="785" t="s">
        <v>39</v>
      </c>
      <c r="V10" s="787" t="s">
        <v>38</v>
      </c>
      <c r="W10" s="788"/>
      <c r="X10" s="788"/>
      <c r="Y10" s="788"/>
      <c r="Z10" s="789"/>
      <c r="AA10" s="571"/>
      <c r="AB10" s="572"/>
      <c r="AC10" s="572"/>
      <c r="AD10" s="573"/>
      <c r="AE10" s="824"/>
      <c r="AF10" s="825"/>
      <c r="AG10" s="825"/>
      <c r="AH10" s="826"/>
      <c r="XET10" s="156">
        <v>5</v>
      </c>
      <c r="XEU10" s="156">
        <v>10</v>
      </c>
      <c r="XEV10" s="156">
        <v>20</v>
      </c>
    </row>
    <row r="11" spans="1:37 16374:16377" s="156" customFormat="1" ht="44.25" customHeight="1" x14ac:dyDescent="0.25">
      <c r="A11" s="584"/>
      <c r="B11" s="605"/>
      <c r="C11" s="585"/>
      <c r="D11" s="585"/>
      <c r="E11" s="828"/>
      <c r="F11" s="133" t="s">
        <v>8</v>
      </c>
      <c r="G11" s="158" t="s">
        <v>54</v>
      </c>
      <c r="H11" s="237" t="s">
        <v>69</v>
      </c>
      <c r="I11" s="159" t="s">
        <v>55</v>
      </c>
      <c r="J11" s="2" t="s">
        <v>10</v>
      </c>
      <c r="K11" s="775"/>
      <c r="L11" s="782"/>
      <c r="M11" s="784"/>
      <c r="N11" s="189"/>
      <c r="O11" s="189" t="s">
        <v>60</v>
      </c>
      <c r="P11" s="189" t="s">
        <v>61</v>
      </c>
      <c r="Q11" s="189" t="s">
        <v>59</v>
      </c>
      <c r="R11" s="189" t="s">
        <v>56</v>
      </c>
      <c r="S11" s="189" t="s">
        <v>57</v>
      </c>
      <c r="T11" s="189" t="s">
        <v>58</v>
      </c>
      <c r="U11" s="786"/>
      <c r="V11" s="3" t="s">
        <v>8</v>
      </c>
      <c r="W11" s="4" t="s">
        <v>54</v>
      </c>
      <c r="X11" s="137" t="s">
        <v>9</v>
      </c>
      <c r="Y11" s="138" t="s">
        <v>55</v>
      </c>
      <c r="Z11" s="9" t="s">
        <v>10</v>
      </c>
      <c r="AA11" s="10" t="s">
        <v>51</v>
      </c>
      <c r="AB11" s="5" t="s">
        <v>40</v>
      </c>
      <c r="AC11" s="239" t="s">
        <v>41</v>
      </c>
      <c r="AD11" s="238" t="s">
        <v>42</v>
      </c>
      <c r="AE11" s="139" t="s">
        <v>26</v>
      </c>
      <c r="AF11" s="140" t="s">
        <v>70</v>
      </c>
      <c r="AG11" s="141" t="s">
        <v>44</v>
      </c>
      <c r="AH11" s="235" t="s">
        <v>45</v>
      </c>
      <c r="AI11" s="829" t="s">
        <v>465</v>
      </c>
      <c r="AJ11" s="830"/>
      <c r="AK11" s="831"/>
      <c r="XET11" s="156" t="s">
        <v>11</v>
      </c>
      <c r="XEU11" s="156" t="s">
        <v>12</v>
      </c>
      <c r="XEV11" s="156" t="s">
        <v>9</v>
      </c>
      <c r="XEW11" s="156" t="s">
        <v>8</v>
      </c>
    </row>
    <row r="12" spans="1:37 16374:16377" ht="50.25" customHeight="1" x14ac:dyDescent="0.25">
      <c r="A12" s="1226" t="s">
        <v>333</v>
      </c>
      <c r="B12" s="857" t="s">
        <v>334</v>
      </c>
      <c r="C12" s="964" t="s">
        <v>335</v>
      </c>
      <c r="D12" s="964" t="s">
        <v>336</v>
      </c>
      <c r="E12" s="1227" t="s">
        <v>337</v>
      </c>
      <c r="F12" s="593" t="s">
        <v>15</v>
      </c>
      <c r="G12" s="790" t="str">
        <f>IF(F12="(1) RARA VEZ","1", IF(F12="(2) IMPROBABLE","2",IF(F12="(3) POSIBLE","3",IF(F12="(4) PROBABLE","4",IF(F12="(5) CASI SEGURO","5","")))))</f>
        <v>3</v>
      </c>
      <c r="H12" s="675" t="s">
        <v>20</v>
      </c>
      <c r="I12" s="746" t="str">
        <f>IF(H12="(5) MODERADO","5", IF(H12="(10) MAYOR","10",IF(H12="(20) CATASTROFICO","20","")))</f>
        <v>10</v>
      </c>
      <c r="J12" s="747">
        <f>G12*I12</f>
        <v>30</v>
      </c>
      <c r="K12" s="1227" t="s">
        <v>338</v>
      </c>
      <c r="L12" s="6" t="s">
        <v>6</v>
      </c>
      <c r="M12" s="1" t="s">
        <v>11</v>
      </c>
      <c r="N12" s="240">
        <f>IF(M12="SÍ",15,"0")</f>
        <v>15</v>
      </c>
      <c r="O12" s="750">
        <f>SUM(N12:N18)</f>
        <v>85</v>
      </c>
      <c r="P12" s="738">
        <f>IF(AND($O12&gt;=0,$O12&lt;=50),0,IF(AND($O12&gt;50,$O12&lt;=75),1,IF(AND($O12&gt;75,$O12&lt;=100),2,"")))</f>
        <v>2</v>
      </c>
      <c r="Q12" s="738">
        <f>$G12-$P12</f>
        <v>1</v>
      </c>
      <c r="R12" s="739">
        <f>IF($Q12&lt;=0,1,$Q12)</f>
        <v>1</v>
      </c>
      <c r="S12" s="738">
        <f>$I12-$P12</f>
        <v>8</v>
      </c>
      <c r="T12" s="739">
        <f>IF($S12=19,10,IF($S12=18,5,IF($S12=9,5,IF($S12=8,5,I12))))</f>
        <v>5</v>
      </c>
      <c r="U12" s="766" t="s">
        <v>8</v>
      </c>
      <c r="V12" s="730" t="str">
        <f>IF(AND($U12="PROBABILIDAD",$R12=1),$XET$6,IF(AND($U12="PROBABILIDAD",$R12=2),$XET$5,IF(AND($U12="PROBABILIDAD",$R12=3),$XET$4,IF(AND($U12="PROBABILIDAD",$R12=4),$XET$3,IF(AND($U12="PROBABILIDAD",$R12=5),$XET$2,$F12)))))</f>
        <v>(1) RARA VEZ</v>
      </c>
      <c r="W12" s="771">
        <f>IF($U12="PROBABILIDAD",$R12,$G12)</f>
        <v>1</v>
      </c>
      <c r="X12" s="733" t="str">
        <f>IF(AND($U12="IMPACTO",$S12=18),$XET$9,IF(AND($U12="IMPACTO",$S12=19),$XEU$9,IF(AND($U12="IMPACTO",$S12=20),$XEV$9,IF(AND($U12="IMPACTO",$S12&lt;10),$XET$9,$H12))))</f>
        <v>(10) MAYOR</v>
      </c>
      <c r="Y12" s="735" t="str">
        <f>IF($U12="IMPACTO",$T12,$I12)</f>
        <v>10</v>
      </c>
      <c r="Z12" s="736">
        <f>+W12*Y12</f>
        <v>10</v>
      </c>
      <c r="AA12" s="1230" t="s">
        <v>339</v>
      </c>
      <c r="AB12" s="853" t="s">
        <v>340</v>
      </c>
      <c r="AC12" s="853" t="s">
        <v>341</v>
      </c>
      <c r="AD12" s="1247" t="s">
        <v>342</v>
      </c>
      <c r="AE12" s="1249">
        <v>43708</v>
      </c>
      <c r="AF12" s="853" t="s">
        <v>343</v>
      </c>
      <c r="AG12" s="853" t="s">
        <v>344</v>
      </c>
      <c r="AH12" s="853" t="s">
        <v>547</v>
      </c>
      <c r="AI12" s="688" t="s">
        <v>553</v>
      </c>
      <c r="AJ12" s="738"/>
      <c r="AK12" s="689"/>
    </row>
    <row r="13" spans="1:37 16374:16377" ht="48" customHeight="1" x14ac:dyDescent="0.25">
      <c r="A13" s="958"/>
      <c r="B13" s="858"/>
      <c r="C13" s="962"/>
      <c r="D13" s="964"/>
      <c r="E13" s="1228"/>
      <c r="F13" s="593"/>
      <c r="G13" s="790"/>
      <c r="H13" s="675"/>
      <c r="I13" s="746"/>
      <c r="J13" s="747"/>
      <c r="K13" s="1228"/>
      <c r="L13" s="7" t="s">
        <v>7</v>
      </c>
      <c r="M13" s="1" t="s">
        <v>11</v>
      </c>
      <c r="N13" s="242">
        <f>IF(M13="SÍ",5,"0")</f>
        <v>5</v>
      </c>
      <c r="O13" s="746"/>
      <c r="P13" s="655"/>
      <c r="Q13" s="655"/>
      <c r="R13" s="554"/>
      <c r="S13" s="655"/>
      <c r="T13" s="554"/>
      <c r="U13" s="669"/>
      <c r="V13" s="638"/>
      <c r="W13" s="732"/>
      <c r="X13" s="644"/>
      <c r="Y13" s="735"/>
      <c r="Z13" s="737"/>
      <c r="AA13" s="1231"/>
      <c r="AB13" s="854"/>
      <c r="AC13" s="854"/>
      <c r="AD13" s="1248"/>
      <c r="AE13" s="1250"/>
      <c r="AF13" s="1235"/>
      <c r="AG13" s="854"/>
      <c r="AH13" s="854"/>
      <c r="AI13" s="690"/>
      <c r="AJ13" s="655"/>
      <c r="AK13" s="647"/>
    </row>
    <row r="14" spans="1:37 16374:16377" ht="33" customHeight="1" x14ac:dyDescent="0.25">
      <c r="A14" s="958"/>
      <c r="B14" s="858"/>
      <c r="C14" s="962"/>
      <c r="D14" s="964"/>
      <c r="E14" s="1228"/>
      <c r="F14" s="593"/>
      <c r="G14" s="790"/>
      <c r="H14" s="675"/>
      <c r="I14" s="746"/>
      <c r="J14" s="720" t="str">
        <f>IF(AND(J12&gt;=5,J12&lt;=10),"BAJA",IF(AND(J12&gt;=15,J12&lt;=25),"MODERADA",IF(AND(J12&gt;=30,J12&lt;=50),"ALTA",IF(AND(J12&gt;=60,J12&lt;=100),"EXTREMA",""))))</f>
        <v>ALTA</v>
      </c>
      <c r="K14" s="1228"/>
      <c r="L14" s="144" t="s">
        <v>3</v>
      </c>
      <c r="M14" s="1" t="s">
        <v>12</v>
      </c>
      <c r="N14" s="242" t="str">
        <f>IF(M14="SÍ",15,"0")</f>
        <v>0</v>
      </c>
      <c r="O14" s="746"/>
      <c r="P14" s="655"/>
      <c r="Q14" s="655"/>
      <c r="R14" s="554"/>
      <c r="S14" s="655"/>
      <c r="T14" s="554"/>
      <c r="U14" s="669"/>
      <c r="V14" s="638"/>
      <c r="W14" s="732"/>
      <c r="X14" s="644"/>
      <c r="Y14" s="735"/>
      <c r="Z14" s="722" t="str">
        <f>IF(AND($Z12&gt;=5,$Z12&lt;=10),"BAJA",IF(AND($Z12&gt;=15,$Z12&lt;=25),"MODERADA",IF(AND($Z12&gt;=30,$Z12&lt;=50),"ALTA",IF(AND($Z12&gt;=60,$Z12&lt;=100),"EXTREMA",""))))</f>
        <v>BAJA</v>
      </c>
      <c r="AA14" s="1231"/>
      <c r="AB14" s="854"/>
      <c r="AC14" s="854"/>
      <c r="AD14" s="1248"/>
      <c r="AE14" s="1250"/>
      <c r="AF14" s="1235"/>
      <c r="AG14" s="854"/>
      <c r="AH14" s="854"/>
      <c r="AI14" s="690"/>
      <c r="AJ14" s="655"/>
      <c r="AK14" s="647"/>
    </row>
    <row r="15" spans="1:37 16374:16377" ht="26.25" customHeight="1" x14ac:dyDescent="0.25">
      <c r="A15" s="958"/>
      <c r="B15" s="858"/>
      <c r="C15" s="962"/>
      <c r="D15" s="964"/>
      <c r="E15" s="1228"/>
      <c r="F15" s="593"/>
      <c r="G15" s="790"/>
      <c r="H15" s="675"/>
      <c r="I15" s="746"/>
      <c r="J15" s="720"/>
      <c r="K15" s="1228"/>
      <c r="L15" s="144" t="s">
        <v>4</v>
      </c>
      <c r="M15" s="1" t="s">
        <v>11</v>
      </c>
      <c r="N15" s="242">
        <f>IF(M15="SÍ",10,"0")</f>
        <v>10</v>
      </c>
      <c r="O15" s="746"/>
      <c r="P15" s="655"/>
      <c r="Q15" s="655"/>
      <c r="R15" s="554"/>
      <c r="S15" s="655"/>
      <c r="T15" s="554"/>
      <c r="U15" s="669"/>
      <c r="V15" s="638"/>
      <c r="W15" s="732"/>
      <c r="X15" s="644"/>
      <c r="Y15" s="735"/>
      <c r="Z15" s="722"/>
      <c r="AA15" s="1231"/>
      <c r="AB15" s="854"/>
      <c r="AC15" s="854"/>
      <c r="AD15" s="1248"/>
      <c r="AE15" s="1250"/>
      <c r="AF15" s="1235"/>
      <c r="AG15" s="854"/>
      <c r="AH15" s="854"/>
      <c r="AI15" s="690"/>
      <c r="AJ15" s="655"/>
      <c r="AK15" s="647"/>
    </row>
    <row r="16" spans="1:37 16374:16377" ht="45" customHeight="1" x14ac:dyDescent="0.25">
      <c r="A16" s="958"/>
      <c r="B16" s="858"/>
      <c r="C16" s="962"/>
      <c r="D16" s="964"/>
      <c r="E16" s="1228"/>
      <c r="F16" s="593"/>
      <c r="G16" s="790"/>
      <c r="H16" s="675"/>
      <c r="I16" s="746"/>
      <c r="J16" s="720"/>
      <c r="K16" s="1228"/>
      <c r="L16" s="7" t="s">
        <v>31</v>
      </c>
      <c r="M16" s="11" t="s">
        <v>11</v>
      </c>
      <c r="N16" s="242">
        <f>IF(M16="SÍ",15,"0")</f>
        <v>15</v>
      </c>
      <c r="O16" s="746"/>
      <c r="P16" s="655"/>
      <c r="Q16" s="655"/>
      <c r="R16" s="554"/>
      <c r="S16" s="655"/>
      <c r="T16" s="554"/>
      <c r="U16" s="669"/>
      <c r="V16" s="638"/>
      <c r="W16" s="732"/>
      <c r="X16" s="644"/>
      <c r="Y16" s="735"/>
      <c r="Z16" s="722"/>
      <c r="AA16" s="1231"/>
      <c r="AB16" s="854"/>
      <c r="AC16" s="854"/>
      <c r="AD16" s="1248"/>
      <c r="AE16" s="1250"/>
      <c r="AF16" s="1235"/>
      <c r="AG16" s="854"/>
      <c r="AH16" s="854"/>
      <c r="AI16" s="690"/>
      <c r="AJ16" s="655"/>
      <c r="AK16" s="647"/>
    </row>
    <row r="17" spans="1:37" ht="30" x14ac:dyDescent="0.25">
      <c r="A17" s="958"/>
      <c r="B17" s="858"/>
      <c r="C17" s="962"/>
      <c r="D17" s="964"/>
      <c r="E17" s="1228"/>
      <c r="F17" s="593"/>
      <c r="G17" s="790"/>
      <c r="H17" s="675"/>
      <c r="I17" s="746"/>
      <c r="J17" s="720"/>
      <c r="K17" s="1228"/>
      <c r="L17" s="7" t="s">
        <v>5</v>
      </c>
      <c r="M17" s="1" t="s">
        <v>11</v>
      </c>
      <c r="N17" s="242">
        <f>IF(M17="SÍ",10,"0")</f>
        <v>10</v>
      </c>
      <c r="O17" s="746"/>
      <c r="P17" s="655"/>
      <c r="Q17" s="655"/>
      <c r="R17" s="554"/>
      <c r="S17" s="655"/>
      <c r="T17" s="554"/>
      <c r="U17" s="669"/>
      <c r="V17" s="638"/>
      <c r="W17" s="732"/>
      <c r="X17" s="644"/>
      <c r="Y17" s="735"/>
      <c r="Z17" s="722"/>
      <c r="AA17" s="1231"/>
      <c r="AB17" s="854"/>
      <c r="AC17" s="854"/>
      <c r="AD17" s="1248"/>
      <c r="AE17" s="1250"/>
      <c r="AF17" s="1235"/>
      <c r="AG17" s="854"/>
      <c r="AH17" s="854"/>
      <c r="AI17" s="690"/>
      <c r="AJ17" s="655"/>
      <c r="AK17" s="647"/>
    </row>
    <row r="18" spans="1:37" ht="30" x14ac:dyDescent="0.25">
      <c r="A18" s="958"/>
      <c r="B18" s="859"/>
      <c r="C18" s="963"/>
      <c r="D18" s="964"/>
      <c r="E18" s="1237"/>
      <c r="F18" s="761"/>
      <c r="G18" s="791"/>
      <c r="H18" s="745"/>
      <c r="I18" s="746"/>
      <c r="J18" s="721"/>
      <c r="K18" s="1237"/>
      <c r="L18" s="8" t="s">
        <v>30</v>
      </c>
      <c r="M18" s="1" t="s">
        <v>11</v>
      </c>
      <c r="N18" s="242">
        <f>IF(M18="SÍ",30,"0")</f>
        <v>30</v>
      </c>
      <c r="O18" s="746"/>
      <c r="P18" s="655"/>
      <c r="Q18" s="655"/>
      <c r="R18" s="554"/>
      <c r="S18" s="655"/>
      <c r="T18" s="554"/>
      <c r="U18" s="669"/>
      <c r="V18" s="731"/>
      <c r="W18" s="772"/>
      <c r="X18" s="734"/>
      <c r="Y18" s="735"/>
      <c r="Z18" s="722"/>
      <c r="AA18" s="1231"/>
      <c r="AB18" s="854"/>
      <c r="AC18" s="854"/>
      <c r="AD18" s="1248"/>
      <c r="AE18" s="1250"/>
      <c r="AF18" s="1235"/>
      <c r="AG18" s="854"/>
      <c r="AH18" s="854"/>
      <c r="AI18" s="690"/>
      <c r="AJ18" s="655"/>
      <c r="AK18" s="647"/>
    </row>
    <row r="19" spans="1:37" ht="30" customHeight="1" x14ac:dyDescent="0.25">
      <c r="A19" s="1226" t="s">
        <v>333</v>
      </c>
      <c r="B19" s="857" t="s">
        <v>334</v>
      </c>
      <c r="C19" s="964" t="s">
        <v>345</v>
      </c>
      <c r="D19" s="964" t="s">
        <v>346</v>
      </c>
      <c r="E19" s="1227" t="s">
        <v>347</v>
      </c>
      <c r="F19" s="593" t="s">
        <v>15</v>
      </c>
      <c r="G19" s="743" t="str">
        <f>IF(F19="(1) RARA VEZ","1", IF(F19="(2) IMPROBABLE","2",IF(F19="(3) POSIBLE","3",IF(F19="(4) PROBABLE","4",IF(F19="(5) CASI SEGURO","5","")))))</f>
        <v>3</v>
      </c>
      <c r="H19" s="675" t="s">
        <v>18</v>
      </c>
      <c r="I19" s="746" t="str">
        <f>IF(H19="(5) MODERADO","5", IF(H19="(10) MAYOR","10",IF(H19="(20) CATASTROFICO","20","")))</f>
        <v>5</v>
      </c>
      <c r="J19" s="767">
        <f>G19*I19</f>
        <v>15</v>
      </c>
      <c r="K19" s="1227" t="s">
        <v>348</v>
      </c>
      <c r="L19" s="6" t="s">
        <v>6</v>
      </c>
      <c r="M19" s="1" t="s">
        <v>11</v>
      </c>
      <c r="N19" s="240">
        <f>IF(M19="SÍ",15,"0")</f>
        <v>15</v>
      </c>
      <c r="O19" s="750">
        <f>SUM(N19:N25)</f>
        <v>45</v>
      </c>
      <c r="P19" s="738">
        <f>IF(AND($O19&gt;=0,$O19&lt;=50),0,IF(AND($O19&gt;50,$O19&lt;=75),1,IF(AND($O19&gt;75,$O19&lt;=100),2,"")))</f>
        <v>0</v>
      </c>
      <c r="Q19" s="738">
        <f>$G19-$P19</f>
        <v>3</v>
      </c>
      <c r="R19" s="739">
        <f>IF($Q19&lt;=0,1,$Q19)</f>
        <v>3</v>
      </c>
      <c r="S19" s="738">
        <f>$I19-$P19</f>
        <v>5</v>
      </c>
      <c r="T19" s="739" t="str">
        <f>IF($S19=19,10,IF($S19=18,5,IF($S19=9,5,IF($S19=8,5,I19))))</f>
        <v>5</v>
      </c>
      <c r="U19" s="766" t="s">
        <v>8</v>
      </c>
      <c r="V19" s="730" t="str">
        <f>IF(AND($U19="PROBABILIDAD",$R19=1),$XET$6,IF(AND($U19="PROBABILIDAD",$R19=2),$XET$5,IF(AND($U19="PROBABILIDAD",$R19=3),$XET$4,IF(AND($U19="PROBABILIDAD",$R19=4),$XET$3,IF(AND($U19="PROBABILIDAD",$R19=5),$XET$2,$F19)))))</f>
        <v>(3) POSIBLE</v>
      </c>
      <c r="W19" s="763">
        <f>IF($U19="PROBABILIDAD",$R19,$G19)</f>
        <v>3</v>
      </c>
      <c r="X19" s="733" t="str">
        <f>IF(AND($U19="IMPACTO",$S19=18),$XET$9,IF(AND($U19="IMPACTO",$S19=19),$XEU$9,IF(AND($U19="IMPACTO",$S19=20),$XEV$9,IF(AND($U19="IMPACTO",$S19&lt;10),$XET$9,$H19))))</f>
        <v>(5) MODERADO</v>
      </c>
      <c r="Y19" s="735" t="str">
        <f>IF($U19="IMPACTO",$T19,$I19)</f>
        <v>5</v>
      </c>
      <c r="Z19" s="736">
        <f>+W19*Y19</f>
        <v>15</v>
      </c>
      <c r="AA19" s="1230" t="s">
        <v>349</v>
      </c>
      <c r="AB19" s="853" t="s">
        <v>340</v>
      </c>
      <c r="AC19" s="853" t="s">
        <v>350</v>
      </c>
      <c r="AD19" s="1247" t="s">
        <v>342</v>
      </c>
      <c r="AE19" s="1249">
        <v>43708</v>
      </c>
      <c r="AF19" s="853" t="s">
        <v>548</v>
      </c>
      <c r="AG19" s="853" t="s">
        <v>344</v>
      </c>
      <c r="AH19" s="853" t="s">
        <v>549</v>
      </c>
      <c r="AI19" s="690"/>
      <c r="AJ19" s="655"/>
      <c r="AK19" s="647"/>
    </row>
    <row r="20" spans="1:37" ht="30" x14ac:dyDescent="0.25">
      <c r="A20" s="958"/>
      <c r="B20" s="858"/>
      <c r="C20" s="962"/>
      <c r="D20" s="964"/>
      <c r="E20" s="1228"/>
      <c r="F20" s="593"/>
      <c r="G20" s="743"/>
      <c r="H20" s="675"/>
      <c r="I20" s="746"/>
      <c r="J20" s="768"/>
      <c r="K20" s="1228"/>
      <c r="L20" s="7" t="s">
        <v>7</v>
      </c>
      <c r="M20" s="1" t="s">
        <v>11</v>
      </c>
      <c r="N20" s="242">
        <f>IF(M20="SÍ",5,"0")</f>
        <v>5</v>
      </c>
      <c r="O20" s="746"/>
      <c r="P20" s="655"/>
      <c r="Q20" s="655"/>
      <c r="R20" s="554"/>
      <c r="S20" s="655"/>
      <c r="T20" s="554"/>
      <c r="U20" s="669"/>
      <c r="V20" s="638"/>
      <c r="W20" s="764"/>
      <c r="X20" s="644"/>
      <c r="Y20" s="735"/>
      <c r="Z20" s="737"/>
      <c r="AA20" s="1231"/>
      <c r="AB20" s="854"/>
      <c r="AC20" s="854"/>
      <c r="AD20" s="1248"/>
      <c r="AE20" s="1250"/>
      <c r="AF20" s="1235"/>
      <c r="AG20" s="854"/>
      <c r="AH20" s="854"/>
      <c r="AI20" s="690"/>
      <c r="AJ20" s="655"/>
      <c r="AK20" s="647"/>
    </row>
    <row r="21" spans="1:37" ht="15" customHeight="1" x14ac:dyDescent="0.25">
      <c r="A21" s="958"/>
      <c r="B21" s="858"/>
      <c r="C21" s="962"/>
      <c r="D21" s="964"/>
      <c r="E21" s="1228"/>
      <c r="F21" s="593"/>
      <c r="G21" s="743"/>
      <c r="H21" s="675"/>
      <c r="I21" s="746"/>
      <c r="J21" s="720" t="str">
        <f>IF(AND(J19&gt;=5,J19&lt;=10),"BAJA",IF(AND(J19&gt;=15,J19&lt;=25),"MODERADA",IF(AND(J19&gt;=30,J19&lt;=50),"ALTA",IF(AND(J19&gt;=60,J19&lt;=100),"EXTREMA",""))))</f>
        <v>MODERADA</v>
      </c>
      <c r="K21" s="1228"/>
      <c r="L21" s="144" t="s">
        <v>3</v>
      </c>
      <c r="M21" s="1" t="s">
        <v>12</v>
      </c>
      <c r="N21" s="242" t="str">
        <f>IF(M21="SÍ",15,"0")</f>
        <v>0</v>
      </c>
      <c r="O21" s="746"/>
      <c r="P21" s="655"/>
      <c r="Q21" s="655"/>
      <c r="R21" s="554"/>
      <c r="S21" s="655"/>
      <c r="T21" s="554"/>
      <c r="U21" s="669"/>
      <c r="V21" s="638"/>
      <c r="W21" s="764"/>
      <c r="X21" s="644"/>
      <c r="Y21" s="735"/>
      <c r="Z21" s="722" t="str">
        <f>IF(AND($Z19&gt;=5,$Z19&lt;=10),"BAJA",IF(AND($Z19&gt;=15,$Z19&lt;=25),"MODERADA",IF(AND($Z19&gt;=30,$Z19&lt;=50),"ALTA",IF(AND($Z19&gt;=60,$Z19&lt;=100),"EXTREMA",""))))</f>
        <v>MODERADA</v>
      </c>
      <c r="AA21" s="1231"/>
      <c r="AB21" s="854"/>
      <c r="AC21" s="854"/>
      <c r="AD21" s="1248"/>
      <c r="AE21" s="1250"/>
      <c r="AF21" s="1235"/>
      <c r="AG21" s="854"/>
      <c r="AH21" s="854"/>
      <c r="AI21" s="690"/>
      <c r="AJ21" s="655"/>
      <c r="AK21" s="647"/>
    </row>
    <row r="22" spans="1:37" ht="15" customHeight="1" x14ac:dyDescent="0.25">
      <c r="A22" s="958"/>
      <c r="B22" s="858"/>
      <c r="C22" s="962"/>
      <c r="D22" s="964"/>
      <c r="E22" s="1228"/>
      <c r="F22" s="593"/>
      <c r="G22" s="743"/>
      <c r="H22" s="675"/>
      <c r="I22" s="746"/>
      <c r="J22" s="720"/>
      <c r="K22" s="1228"/>
      <c r="L22" s="144" t="s">
        <v>4</v>
      </c>
      <c r="M22" s="1" t="s">
        <v>11</v>
      </c>
      <c r="N22" s="242">
        <f>IF(M22="SÍ",10,"0")</f>
        <v>10</v>
      </c>
      <c r="O22" s="746"/>
      <c r="P22" s="655"/>
      <c r="Q22" s="655"/>
      <c r="R22" s="554"/>
      <c r="S22" s="655"/>
      <c r="T22" s="554"/>
      <c r="U22" s="669"/>
      <c r="V22" s="638"/>
      <c r="W22" s="764"/>
      <c r="X22" s="644"/>
      <c r="Y22" s="735"/>
      <c r="Z22" s="722"/>
      <c r="AA22" s="1231"/>
      <c r="AB22" s="854"/>
      <c r="AC22" s="854"/>
      <c r="AD22" s="1248"/>
      <c r="AE22" s="1250"/>
      <c r="AF22" s="1235"/>
      <c r="AG22" s="854"/>
      <c r="AH22" s="854"/>
      <c r="AI22" s="690"/>
      <c r="AJ22" s="655"/>
      <c r="AK22" s="647"/>
    </row>
    <row r="23" spans="1:37" ht="30" x14ac:dyDescent="0.25">
      <c r="A23" s="958"/>
      <c r="B23" s="858"/>
      <c r="C23" s="962"/>
      <c r="D23" s="964"/>
      <c r="E23" s="1228"/>
      <c r="F23" s="593"/>
      <c r="G23" s="743"/>
      <c r="H23" s="675"/>
      <c r="I23" s="746"/>
      <c r="J23" s="720"/>
      <c r="K23" s="1228"/>
      <c r="L23" s="7" t="s">
        <v>31</v>
      </c>
      <c r="M23" s="1" t="s">
        <v>11</v>
      </c>
      <c r="N23" s="242">
        <f>IF(M23="SÍ",15,"0")</f>
        <v>15</v>
      </c>
      <c r="O23" s="746"/>
      <c r="P23" s="655"/>
      <c r="Q23" s="655"/>
      <c r="R23" s="554"/>
      <c r="S23" s="655"/>
      <c r="T23" s="554"/>
      <c r="U23" s="669"/>
      <c r="V23" s="638"/>
      <c r="W23" s="764"/>
      <c r="X23" s="644"/>
      <c r="Y23" s="735"/>
      <c r="Z23" s="722"/>
      <c r="AA23" s="1231"/>
      <c r="AB23" s="854"/>
      <c r="AC23" s="854"/>
      <c r="AD23" s="1248"/>
      <c r="AE23" s="1250"/>
      <c r="AF23" s="1235"/>
      <c r="AG23" s="854"/>
      <c r="AH23" s="854"/>
      <c r="AI23" s="690"/>
      <c r="AJ23" s="655"/>
      <c r="AK23" s="647"/>
    </row>
    <row r="24" spans="1:37" ht="30" x14ac:dyDescent="0.25">
      <c r="A24" s="958"/>
      <c r="B24" s="858"/>
      <c r="C24" s="962"/>
      <c r="D24" s="964"/>
      <c r="E24" s="1228"/>
      <c r="F24" s="593"/>
      <c r="G24" s="743"/>
      <c r="H24" s="675"/>
      <c r="I24" s="746"/>
      <c r="J24" s="720"/>
      <c r="K24" s="1228"/>
      <c r="L24" s="7" t="s">
        <v>5</v>
      </c>
      <c r="M24" s="1" t="s">
        <v>12</v>
      </c>
      <c r="N24" s="242" t="str">
        <f>IF(M24="SÍ",10,"0")</f>
        <v>0</v>
      </c>
      <c r="O24" s="746"/>
      <c r="P24" s="655"/>
      <c r="Q24" s="655"/>
      <c r="R24" s="554"/>
      <c r="S24" s="655"/>
      <c r="T24" s="554"/>
      <c r="U24" s="669"/>
      <c r="V24" s="638"/>
      <c r="W24" s="764"/>
      <c r="X24" s="644"/>
      <c r="Y24" s="735"/>
      <c r="Z24" s="722"/>
      <c r="AA24" s="1231"/>
      <c r="AB24" s="854"/>
      <c r="AC24" s="854"/>
      <c r="AD24" s="1248"/>
      <c r="AE24" s="1250"/>
      <c r="AF24" s="1235"/>
      <c r="AG24" s="854"/>
      <c r="AH24" s="854"/>
      <c r="AI24" s="690"/>
      <c r="AJ24" s="655"/>
      <c r="AK24" s="647"/>
    </row>
    <row r="25" spans="1:37" ht="30.75" thickBot="1" x14ac:dyDescent="0.3">
      <c r="A25" s="959"/>
      <c r="B25" s="890"/>
      <c r="C25" s="982"/>
      <c r="D25" s="983"/>
      <c r="E25" s="1229"/>
      <c r="F25" s="594"/>
      <c r="G25" s="1094"/>
      <c r="H25" s="676"/>
      <c r="I25" s="1076"/>
      <c r="J25" s="1080"/>
      <c r="K25" s="1229"/>
      <c r="L25" s="146" t="s">
        <v>30</v>
      </c>
      <c r="M25" s="147" t="s">
        <v>12</v>
      </c>
      <c r="N25" s="148" t="str">
        <f>IF(M25="SÍ",30,"0")</f>
        <v>0</v>
      </c>
      <c r="O25" s="1076"/>
      <c r="P25" s="656"/>
      <c r="Q25" s="656"/>
      <c r="R25" s="667"/>
      <c r="S25" s="656"/>
      <c r="T25" s="667"/>
      <c r="U25" s="670"/>
      <c r="V25" s="639"/>
      <c r="W25" s="1117"/>
      <c r="X25" s="645"/>
      <c r="Y25" s="1069"/>
      <c r="Z25" s="1070"/>
      <c r="AA25" s="1232"/>
      <c r="AB25" s="993"/>
      <c r="AC25" s="993"/>
      <c r="AD25" s="1252"/>
      <c r="AE25" s="1253"/>
      <c r="AF25" s="1251"/>
      <c r="AG25" s="993"/>
      <c r="AH25" s="993"/>
      <c r="AI25" s="691"/>
      <c r="AJ25" s="801"/>
      <c r="AK25" s="692"/>
    </row>
    <row r="26" spans="1:37" ht="15" customHeight="1" x14ac:dyDescent="0.25">
      <c r="A26" s="1097"/>
      <c r="B26" s="1085"/>
      <c r="C26" s="1098"/>
      <c r="D26" s="1100"/>
      <c r="E26" s="1102"/>
      <c r="F26" s="1104" t="s">
        <v>15</v>
      </c>
      <c r="G26" s="1114" t="str">
        <f>IF(F26="(1) RARA VEZ","1", IF(F26="(2) IMPROBABLE","2",IF(F26="(3) POSIBLE","3",IF(F26="(4) PROBABLE","4",IF(F26="(5) CASI SEGURO","5","")))))</f>
        <v>3</v>
      </c>
      <c r="H26" s="1115" t="s">
        <v>18</v>
      </c>
      <c r="I26" s="746" t="str">
        <f>IF(H26="(5) MODERADO","5", IF(H26="(10) MAYOR","10",IF(H26="(20) CATASTROFICO","20","")))</f>
        <v>5</v>
      </c>
      <c r="J26" s="768">
        <f>+G26*I26</f>
        <v>15</v>
      </c>
      <c r="K26" s="1078"/>
      <c r="L26" s="173" t="s">
        <v>6</v>
      </c>
      <c r="M26" s="174" t="s">
        <v>12</v>
      </c>
      <c r="N26" s="242" t="str">
        <f>IF(M26="SÍ",15,"0")</f>
        <v>0</v>
      </c>
      <c r="O26" s="1081">
        <f>SUM(N26:N32)</f>
        <v>0</v>
      </c>
      <c r="P26" s="655">
        <f>IF(AND($O26&gt;=0,$O26&lt;=50),0,IF(AND($O26&gt;50,$O26&lt;=75),1,IF(AND($O26&gt;75,$O26&lt;=100),2,"")))</f>
        <v>0</v>
      </c>
      <c r="Q26" s="655">
        <f>$G26-$P26</f>
        <v>3</v>
      </c>
      <c r="R26" s="554">
        <f>IF($Q26&lt;=0,1,$Q26)</f>
        <v>3</v>
      </c>
      <c r="S26" s="655">
        <f>$I26-$P26</f>
        <v>5</v>
      </c>
      <c r="T26" s="554" t="str">
        <f>IF($S26=19,10,IF($S26=18,5,IF($S26=9,5,IF($S26=8,5,I26))))</f>
        <v>5</v>
      </c>
      <c r="U26" s="1072"/>
      <c r="V26" s="1074" t="str">
        <f>IF(AND($U26="PROBABILIDAD",$R26=1),$XET$6,IF(AND($U26="PROBABILIDAD",$R26=2),$XET$5,IF(AND($U26="PROBABILIDAD",$R26=3),$XET$4,IF(AND($U26="PROBABILIDAD",$R26=4),$XET$3,IF(AND($U26="PROBABILIDAD",$R26=5),$XET$2,$F26)))))</f>
        <v>(3) POSIBLE</v>
      </c>
      <c r="W26" s="732" t="str">
        <f>IF($U26="PROBABILIDAD",$R26,$G26)</f>
        <v>3</v>
      </c>
      <c r="X26" s="1067" t="str">
        <f>IF(AND($U26="IMPACTO",$S26=18),$XET$9,IF(AND($U26="IMPACTO",$S26=19),$XEU$9,IF(AND($U26="IMPACTO",$S26=20),$XEV$9,IF(AND($U26="IMPACTO",$S26&lt;10),$XET$9,$H26))))</f>
        <v>(5) MODERADO</v>
      </c>
      <c r="Y26" s="735" t="str">
        <f>IF($U26="IMPACTO",$T26,$I26)</f>
        <v>5</v>
      </c>
      <c r="Z26" s="736">
        <f>+W26*Y26</f>
        <v>15</v>
      </c>
      <c r="AA26" s="629"/>
      <c r="AB26" s="718"/>
      <c r="AC26" s="718"/>
      <c r="AD26" s="1063"/>
      <c r="AE26" s="629"/>
      <c r="AF26" s="718"/>
      <c r="AG26" s="718"/>
      <c r="AH26" s="1063"/>
    </row>
    <row r="27" spans="1:37" ht="18.75" customHeight="1" x14ac:dyDescent="0.25">
      <c r="A27" s="751"/>
      <c r="B27" s="1085"/>
      <c r="C27" s="1088"/>
      <c r="D27" s="696"/>
      <c r="E27" s="1092"/>
      <c r="F27" s="593"/>
      <c r="G27" s="743"/>
      <c r="H27" s="675"/>
      <c r="I27" s="746"/>
      <c r="J27" s="747"/>
      <c r="K27" s="1078"/>
      <c r="L27" s="7" t="s">
        <v>7</v>
      </c>
      <c r="M27" s="1" t="s">
        <v>12</v>
      </c>
      <c r="N27" s="242" t="str">
        <f>IF(M27="SÍ",5,"0")</f>
        <v>0</v>
      </c>
      <c r="O27" s="746"/>
      <c r="P27" s="655"/>
      <c r="Q27" s="655"/>
      <c r="R27" s="554"/>
      <c r="S27" s="655"/>
      <c r="T27" s="554"/>
      <c r="U27" s="1072"/>
      <c r="V27" s="1074"/>
      <c r="W27" s="732"/>
      <c r="X27" s="1067"/>
      <c r="Y27" s="735"/>
      <c r="Z27" s="737"/>
      <c r="AA27" s="629"/>
      <c r="AB27" s="718"/>
      <c r="AC27" s="718"/>
      <c r="AD27" s="1063"/>
      <c r="AE27" s="629"/>
      <c r="AF27" s="718"/>
      <c r="AG27" s="718"/>
      <c r="AH27" s="1063"/>
    </row>
    <row r="28" spans="1:37" ht="15.75" customHeight="1" x14ac:dyDescent="0.25">
      <c r="A28" s="751"/>
      <c r="B28" s="1085"/>
      <c r="C28" s="1088"/>
      <c r="D28" s="696"/>
      <c r="E28" s="1092"/>
      <c r="F28" s="593"/>
      <c r="G28" s="743"/>
      <c r="H28" s="675"/>
      <c r="I28" s="746"/>
      <c r="J28" s="720" t="str">
        <f>IF(AND(J26&gt;=5,J26&lt;=10),"BAJA",IF(AND(J26&gt;=15,J26&lt;=25),"MODERADA",IF(AND(J26&gt;=30,J26&lt;=50),"ALTA",IF(AND(J26&gt;=60,J26&lt;=100),"EXTREMA",""))))</f>
        <v>MODERADA</v>
      </c>
      <c r="K28" s="1078"/>
      <c r="L28" s="144" t="s">
        <v>3</v>
      </c>
      <c r="M28" s="1" t="s">
        <v>12</v>
      </c>
      <c r="N28" s="242" t="str">
        <f>IF(M28="SÍ",15,"0")</f>
        <v>0</v>
      </c>
      <c r="O28" s="746"/>
      <c r="P28" s="655"/>
      <c r="Q28" s="655"/>
      <c r="R28" s="554"/>
      <c r="S28" s="655"/>
      <c r="T28" s="554"/>
      <c r="U28" s="1072"/>
      <c r="V28" s="1074"/>
      <c r="W28" s="732"/>
      <c r="X28" s="1067"/>
      <c r="Y28" s="735"/>
      <c r="Z28" s="722" t="str">
        <f>IF(AND($Z26&gt;=5,$Z26&lt;=10),"BAJA",IF(AND($Z26&gt;=15,$Z26&lt;=25),"MODERADA",IF(AND($Z26&gt;=30,$Z26&lt;=50),"ALTA",IF(AND($Z26&gt;=60,$Z26&lt;=100),"EXTREMA",""))))</f>
        <v>MODERADA</v>
      </c>
      <c r="AA28" s="629"/>
      <c r="AB28" s="718"/>
      <c r="AC28" s="718"/>
      <c r="AD28" s="1063"/>
      <c r="AE28" s="629"/>
      <c r="AF28" s="718"/>
      <c r="AG28" s="718"/>
      <c r="AH28" s="1063"/>
    </row>
    <row r="29" spans="1:37" x14ac:dyDescent="0.25">
      <c r="A29" s="751"/>
      <c r="B29" s="1085"/>
      <c r="C29" s="1088"/>
      <c r="D29" s="696"/>
      <c r="E29" s="1092"/>
      <c r="F29" s="593"/>
      <c r="G29" s="743"/>
      <c r="H29" s="675"/>
      <c r="I29" s="746"/>
      <c r="J29" s="720"/>
      <c r="K29" s="1078"/>
      <c r="L29" s="144" t="s">
        <v>4</v>
      </c>
      <c r="M29" s="1" t="s">
        <v>12</v>
      </c>
      <c r="N29" s="242" t="str">
        <f>IF(M29="SÍ",10,"0")</f>
        <v>0</v>
      </c>
      <c r="O29" s="746"/>
      <c r="P29" s="655"/>
      <c r="Q29" s="655"/>
      <c r="R29" s="554"/>
      <c r="S29" s="655"/>
      <c r="T29" s="554"/>
      <c r="U29" s="1072"/>
      <c r="V29" s="1074"/>
      <c r="W29" s="732"/>
      <c r="X29" s="1067"/>
      <c r="Y29" s="735"/>
      <c r="Z29" s="722"/>
      <c r="AA29" s="629"/>
      <c r="AB29" s="718"/>
      <c r="AC29" s="718"/>
      <c r="AD29" s="1063"/>
      <c r="AE29" s="629"/>
      <c r="AF29" s="718"/>
      <c r="AG29" s="718"/>
      <c r="AH29" s="1063"/>
    </row>
    <row r="30" spans="1:37" ht="30" x14ac:dyDescent="0.25">
      <c r="A30" s="751"/>
      <c r="B30" s="1085"/>
      <c r="C30" s="1088"/>
      <c r="D30" s="696"/>
      <c r="E30" s="1092"/>
      <c r="F30" s="593"/>
      <c r="G30" s="743"/>
      <c r="H30" s="675"/>
      <c r="I30" s="746"/>
      <c r="J30" s="720"/>
      <c r="K30" s="1078"/>
      <c r="L30" s="7" t="s">
        <v>31</v>
      </c>
      <c r="M30" s="1" t="s">
        <v>12</v>
      </c>
      <c r="N30" s="242" t="str">
        <f>IF(M30="SÍ",15,"0")</f>
        <v>0</v>
      </c>
      <c r="O30" s="746"/>
      <c r="P30" s="655"/>
      <c r="Q30" s="655"/>
      <c r="R30" s="554"/>
      <c r="S30" s="655"/>
      <c r="T30" s="554"/>
      <c r="U30" s="1072"/>
      <c r="V30" s="1074"/>
      <c r="W30" s="732"/>
      <c r="X30" s="1067"/>
      <c r="Y30" s="735"/>
      <c r="Z30" s="722"/>
      <c r="AA30" s="629"/>
      <c r="AB30" s="718"/>
      <c r="AC30" s="718"/>
      <c r="AD30" s="1063"/>
      <c r="AE30" s="629"/>
      <c r="AF30" s="718"/>
      <c r="AG30" s="718"/>
      <c r="AH30" s="1063"/>
    </row>
    <row r="31" spans="1:37" ht="30" x14ac:dyDescent="0.25">
      <c r="A31" s="751"/>
      <c r="B31" s="1085"/>
      <c r="C31" s="1088"/>
      <c r="D31" s="696"/>
      <c r="E31" s="1092"/>
      <c r="F31" s="593"/>
      <c r="G31" s="743"/>
      <c r="H31" s="675"/>
      <c r="I31" s="746"/>
      <c r="J31" s="720"/>
      <c r="K31" s="1078"/>
      <c r="L31" s="7" t="s">
        <v>5</v>
      </c>
      <c r="M31" s="1" t="s">
        <v>12</v>
      </c>
      <c r="N31" s="242" t="str">
        <f>IF(M31="SÍ",10,"0")</f>
        <v>0</v>
      </c>
      <c r="O31" s="746"/>
      <c r="P31" s="655"/>
      <c r="Q31" s="655"/>
      <c r="R31" s="554"/>
      <c r="S31" s="655"/>
      <c r="T31" s="554"/>
      <c r="U31" s="1072"/>
      <c r="V31" s="1074"/>
      <c r="W31" s="732"/>
      <c r="X31" s="1067"/>
      <c r="Y31" s="735"/>
      <c r="Z31" s="722"/>
      <c r="AA31" s="629"/>
      <c r="AB31" s="718"/>
      <c r="AC31" s="718"/>
      <c r="AD31" s="1063"/>
      <c r="AE31" s="629"/>
      <c r="AF31" s="718"/>
      <c r="AG31" s="718"/>
      <c r="AH31" s="1063"/>
    </row>
    <row r="32" spans="1:37" ht="30" x14ac:dyDescent="0.25">
      <c r="A32" s="751"/>
      <c r="B32" s="1097"/>
      <c r="C32" s="1099"/>
      <c r="D32" s="1101"/>
      <c r="E32" s="1103"/>
      <c r="F32" s="761"/>
      <c r="G32" s="744"/>
      <c r="H32" s="745"/>
      <c r="I32" s="746"/>
      <c r="J32" s="721"/>
      <c r="K32" s="1078"/>
      <c r="L32" s="8" t="s">
        <v>30</v>
      </c>
      <c r="M32" s="145" t="s">
        <v>12</v>
      </c>
      <c r="N32" s="242" t="str">
        <f>IF(M32="SÍ",30,"0")</f>
        <v>0</v>
      </c>
      <c r="O32" s="746"/>
      <c r="P32" s="655"/>
      <c r="Q32" s="655"/>
      <c r="R32" s="554"/>
      <c r="S32" s="655"/>
      <c r="T32" s="554"/>
      <c r="U32" s="1072"/>
      <c r="V32" s="1095"/>
      <c r="W32" s="732"/>
      <c r="X32" s="1096"/>
      <c r="Y32" s="735"/>
      <c r="Z32" s="722"/>
      <c r="AA32" s="629"/>
      <c r="AB32" s="718"/>
      <c r="AC32" s="718"/>
      <c r="AD32" s="1063"/>
      <c r="AE32" s="629"/>
      <c r="AF32" s="718"/>
      <c r="AG32" s="718"/>
      <c r="AH32" s="1063"/>
    </row>
    <row r="33" spans="1:34" ht="15" customHeight="1" x14ac:dyDescent="0.25">
      <c r="A33" s="1082"/>
      <c r="B33" s="1084"/>
      <c r="C33" s="1087"/>
      <c r="D33" s="696"/>
      <c r="E33" s="1091"/>
      <c r="F33" s="593" t="s">
        <v>17</v>
      </c>
      <c r="G33" s="743" t="str">
        <f>IF(F33="(1) RARA VEZ","1", IF(F33="(2) IMPROBABLE","2",IF(F33="(3) POSIBLE","3",IF(F33="(4) PROBABLE","4",IF(F33="(5) CASI SEGURO","5","")))))</f>
        <v>5</v>
      </c>
      <c r="H33" s="675" t="s">
        <v>18</v>
      </c>
      <c r="I33" s="746" t="str">
        <f>IF(H33="(5) MODERADO","5", IF(H33="(10) MAYOR","10",IF(H33="(20) CATASTROFICO","20","")))</f>
        <v>5</v>
      </c>
      <c r="J33" s="747">
        <f>+G33*I33</f>
        <v>25</v>
      </c>
      <c r="K33" s="1077"/>
      <c r="L33" s="6" t="s">
        <v>6</v>
      </c>
      <c r="M33" s="1" t="s">
        <v>12</v>
      </c>
      <c r="N33" s="240" t="str">
        <f>IF(M33="SÍ",15,"0")</f>
        <v>0</v>
      </c>
      <c r="O33" s="750">
        <f>SUM(N33:N39)</f>
        <v>0</v>
      </c>
      <c r="P33" s="738">
        <f>IF(AND($O33&gt;=0,$O33&lt;=50),0,IF(AND($O33&gt;50,$O33&lt;=75),1,IF(AND($O33&gt;75,$O33&lt;=100),2,"")))</f>
        <v>0</v>
      </c>
      <c r="Q33" s="738">
        <f>$G33-$P33</f>
        <v>5</v>
      </c>
      <c r="R33" s="739">
        <f>IF($Q33&lt;=0,1,$Q33)</f>
        <v>5</v>
      </c>
      <c r="S33" s="738">
        <f>$I33-$P33</f>
        <v>5</v>
      </c>
      <c r="T33" s="739" t="str">
        <f>IF($S33=19,10,IF($S33=18,5,IF($S33=9,5,IF($S33=8,5,I33))))</f>
        <v>5</v>
      </c>
      <c r="U33" s="1071" t="s">
        <v>8</v>
      </c>
      <c r="V33" s="1074" t="str">
        <f>IF(AND($U33="PROBABILIDAD",$R33=1),$XET$6,IF(AND($U33="PROBABILIDAD",$R33=2),$XET$5,IF(AND($U33="PROBABILIDAD",$R33=3),$XET$4,IF(AND($U33="PROBABILIDAD",$R33=4),$XET$3,IF(AND($U33="PROBABILIDAD",$R33=5),$XET$2,$F33)))))</f>
        <v>(5) CASI SEGURO</v>
      </c>
      <c r="W33" s="732">
        <f>IF($U33="PROBABILIDAD",$R33,$G33)</f>
        <v>5</v>
      </c>
      <c r="X33" s="1067" t="str">
        <f>IF(AND($U33="IMPACTO",$S33=18),$XET$9,IF(AND($U33="IMPACTO",$S33=19),$XEU$9,IF(AND($U33="IMPACTO",$S33=20),$XEV$9,IF(AND($U33="IMPACTO",$S33&lt;10),$XET$9,$H33))))</f>
        <v>(5) MODERADO</v>
      </c>
      <c r="Y33" s="735" t="str">
        <f>IF($U33="IMPACTO",$T33,$I33)</f>
        <v>5</v>
      </c>
      <c r="Z33" s="736">
        <f>+W33*Y33</f>
        <v>25</v>
      </c>
      <c r="AA33" s="1065"/>
      <c r="AB33" s="1060"/>
      <c r="AC33" s="1060"/>
      <c r="AD33" s="1062"/>
      <c r="AE33" s="1065"/>
      <c r="AF33" s="1060"/>
      <c r="AG33" s="1060"/>
      <c r="AH33" s="1062"/>
    </row>
    <row r="34" spans="1:34" ht="15" customHeight="1" x14ac:dyDescent="0.25">
      <c r="A34" s="1082"/>
      <c r="B34" s="1085"/>
      <c r="C34" s="1088"/>
      <c r="D34" s="696"/>
      <c r="E34" s="1092"/>
      <c r="F34" s="593"/>
      <c r="G34" s="743"/>
      <c r="H34" s="675"/>
      <c r="I34" s="746"/>
      <c r="J34" s="747"/>
      <c r="K34" s="1078"/>
      <c r="L34" s="7" t="s">
        <v>7</v>
      </c>
      <c r="M34" s="1" t="s">
        <v>12</v>
      </c>
      <c r="N34" s="242" t="str">
        <f>IF(M34="SÍ",5,"0")</f>
        <v>0</v>
      </c>
      <c r="O34" s="746"/>
      <c r="P34" s="655"/>
      <c r="Q34" s="655"/>
      <c r="R34" s="554"/>
      <c r="S34" s="655"/>
      <c r="T34" s="554"/>
      <c r="U34" s="1072"/>
      <c r="V34" s="1074"/>
      <c r="W34" s="732"/>
      <c r="X34" s="1067"/>
      <c r="Y34" s="735"/>
      <c r="Z34" s="737"/>
      <c r="AA34" s="629"/>
      <c r="AB34" s="718"/>
      <c r="AC34" s="718"/>
      <c r="AD34" s="1063"/>
      <c r="AE34" s="629"/>
      <c r="AF34" s="718"/>
      <c r="AG34" s="718"/>
      <c r="AH34" s="1063"/>
    </row>
    <row r="35" spans="1:34" x14ac:dyDescent="0.25">
      <c r="A35" s="1082"/>
      <c r="B35" s="1085"/>
      <c r="C35" s="1088"/>
      <c r="D35" s="696"/>
      <c r="E35" s="1092"/>
      <c r="F35" s="593"/>
      <c r="G35" s="743"/>
      <c r="H35" s="675"/>
      <c r="I35" s="746"/>
      <c r="J35" s="720" t="str">
        <f>IF(AND(J33&gt;=5,J33&lt;=10),"BAJA",IF(AND(J33&gt;=15,J33&lt;=25),"MODERADA",IF(AND(J33&gt;=30,J33&lt;=50),"ALTA",IF(AND(J33&gt;=60,J33&lt;=100),"EXTREMA",""))))</f>
        <v>MODERADA</v>
      </c>
      <c r="K35" s="1078"/>
      <c r="L35" s="144" t="s">
        <v>3</v>
      </c>
      <c r="M35" s="1" t="s">
        <v>12</v>
      </c>
      <c r="N35" s="242" t="str">
        <f>IF(M35="SÍ",15,"0")</f>
        <v>0</v>
      </c>
      <c r="O35" s="746"/>
      <c r="P35" s="655"/>
      <c r="Q35" s="655"/>
      <c r="R35" s="554"/>
      <c r="S35" s="655"/>
      <c r="T35" s="554"/>
      <c r="U35" s="1072"/>
      <c r="V35" s="1074"/>
      <c r="W35" s="732"/>
      <c r="X35" s="1067"/>
      <c r="Y35" s="735"/>
      <c r="Z35" s="722" t="str">
        <f>IF(AND($Z33&gt;=5,$Z33&lt;=10),"BAJA",IF(AND($Z33&gt;=15,$Z33&lt;=25),"MODERADA",IF(AND($Z33&gt;=30,$Z33&lt;=50),"ALTA",IF(AND($Z33&gt;=60,$Z33&lt;=100),"EXTREMA",""))))</f>
        <v>MODERADA</v>
      </c>
      <c r="AA35" s="629"/>
      <c r="AB35" s="718"/>
      <c r="AC35" s="718"/>
      <c r="AD35" s="1063"/>
      <c r="AE35" s="629"/>
      <c r="AF35" s="718"/>
      <c r="AG35" s="718"/>
      <c r="AH35" s="1063"/>
    </row>
    <row r="36" spans="1:34" x14ac:dyDescent="0.25">
      <c r="A36" s="1082"/>
      <c r="B36" s="1085"/>
      <c r="C36" s="1088"/>
      <c r="D36" s="696"/>
      <c r="E36" s="1092"/>
      <c r="F36" s="593"/>
      <c r="G36" s="743"/>
      <c r="H36" s="675"/>
      <c r="I36" s="746"/>
      <c r="J36" s="720"/>
      <c r="K36" s="1078"/>
      <c r="L36" s="144" t="s">
        <v>4</v>
      </c>
      <c r="M36" s="1" t="s">
        <v>12</v>
      </c>
      <c r="N36" s="242" t="str">
        <f>IF(M36="SÍ",10,"0")</f>
        <v>0</v>
      </c>
      <c r="O36" s="746"/>
      <c r="P36" s="655"/>
      <c r="Q36" s="655"/>
      <c r="R36" s="554"/>
      <c r="S36" s="655"/>
      <c r="T36" s="554"/>
      <c r="U36" s="1072"/>
      <c r="V36" s="1074"/>
      <c r="W36" s="732"/>
      <c r="X36" s="1067"/>
      <c r="Y36" s="735"/>
      <c r="Z36" s="722"/>
      <c r="AA36" s="629"/>
      <c r="AB36" s="718"/>
      <c r="AC36" s="718"/>
      <c r="AD36" s="1063"/>
      <c r="AE36" s="629"/>
      <c r="AF36" s="718"/>
      <c r="AG36" s="718"/>
      <c r="AH36" s="1063"/>
    </row>
    <row r="37" spans="1:34" ht="30" x14ac:dyDescent="0.25">
      <c r="A37" s="1082"/>
      <c r="B37" s="1085"/>
      <c r="C37" s="1088"/>
      <c r="D37" s="696"/>
      <c r="E37" s="1092"/>
      <c r="F37" s="593"/>
      <c r="G37" s="743"/>
      <c r="H37" s="675"/>
      <c r="I37" s="746"/>
      <c r="J37" s="720"/>
      <c r="K37" s="1078"/>
      <c r="L37" s="7" t="s">
        <v>31</v>
      </c>
      <c r="M37" s="1" t="s">
        <v>12</v>
      </c>
      <c r="N37" s="242" t="str">
        <f>IF(M37="SÍ",15,"0")</f>
        <v>0</v>
      </c>
      <c r="O37" s="746"/>
      <c r="P37" s="655"/>
      <c r="Q37" s="655"/>
      <c r="R37" s="554"/>
      <c r="S37" s="655"/>
      <c r="T37" s="554"/>
      <c r="U37" s="1072"/>
      <c r="V37" s="1074"/>
      <c r="W37" s="732"/>
      <c r="X37" s="1067"/>
      <c r="Y37" s="735"/>
      <c r="Z37" s="722"/>
      <c r="AA37" s="629"/>
      <c r="AB37" s="718"/>
      <c r="AC37" s="718"/>
      <c r="AD37" s="1063"/>
      <c r="AE37" s="629"/>
      <c r="AF37" s="718"/>
      <c r="AG37" s="718"/>
      <c r="AH37" s="1063"/>
    </row>
    <row r="38" spans="1:34" ht="30" x14ac:dyDescent="0.25">
      <c r="A38" s="1082"/>
      <c r="B38" s="1085"/>
      <c r="C38" s="1088"/>
      <c r="D38" s="696"/>
      <c r="E38" s="1092"/>
      <c r="F38" s="593"/>
      <c r="G38" s="743"/>
      <c r="H38" s="675"/>
      <c r="I38" s="746"/>
      <c r="J38" s="720"/>
      <c r="K38" s="1078"/>
      <c r="L38" s="7" t="s">
        <v>5</v>
      </c>
      <c r="M38" s="1" t="s">
        <v>12</v>
      </c>
      <c r="N38" s="242" t="str">
        <f>IF(M38="SÍ",10,"0")</f>
        <v>0</v>
      </c>
      <c r="O38" s="746"/>
      <c r="P38" s="655"/>
      <c r="Q38" s="655"/>
      <c r="R38" s="554"/>
      <c r="S38" s="655"/>
      <c r="T38" s="554"/>
      <c r="U38" s="1072"/>
      <c r="V38" s="1074"/>
      <c r="W38" s="732"/>
      <c r="X38" s="1067"/>
      <c r="Y38" s="735"/>
      <c r="Z38" s="722"/>
      <c r="AA38" s="629"/>
      <c r="AB38" s="718"/>
      <c r="AC38" s="718"/>
      <c r="AD38" s="1063"/>
      <c r="AE38" s="629"/>
      <c r="AF38" s="718"/>
      <c r="AG38" s="718"/>
      <c r="AH38" s="1063"/>
    </row>
    <row r="39" spans="1:34" ht="30.75" thickBot="1" x14ac:dyDescent="0.3">
      <c r="A39" s="1083"/>
      <c r="B39" s="1086"/>
      <c r="C39" s="1089"/>
      <c r="D39" s="1090"/>
      <c r="E39" s="1093"/>
      <c r="F39" s="594"/>
      <c r="G39" s="1094"/>
      <c r="H39" s="676"/>
      <c r="I39" s="1076"/>
      <c r="J39" s="1080"/>
      <c r="K39" s="1079"/>
      <c r="L39" s="146" t="s">
        <v>30</v>
      </c>
      <c r="M39" s="147" t="s">
        <v>12</v>
      </c>
      <c r="N39" s="148" t="str">
        <f>IF(M39="SÍ",30,"0")</f>
        <v>0</v>
      </c>
      <c r="O39" s="1076"/>
      <c r="P39" s="656"/>
      <c r="Q39" s="656"/>
      <c r="R39" s="667"/>
      <c r="S39" s="656"/>
      <c r="T39" s="667"/>
      <c r="U39" s="1073"/>
      <c r="V39" s="1075"/>
      <c r="W39" s="1066"/>
      <c r="X39" s="1068"/>
      <c r="Y39" s="1069"/>
      <c r="Z39" s="1070"/>
      <c r="AA39" s="630"/>
      <c r="AB39" s="1061"/>
      <c r="AC39" s="1061"/>
      <c r="AD39" s="1064"/>
      <c r="AE39" s="630"/>
      <c r="AF39" s="1061"/>
      <c r="AG39" s="1061"/>
      <c r="AH39" s="1064"/>
    </row>
    <row r="40" spans="1:34" ht="15" customHeight="1" x14ac:dyDescent="0.25">
      <c r="A40" s="552" t="s">
        <v>52</v>
      </c>
      <c r="B40" s="552"/>
      <c r="C40" s="552"/>
      <c r="D40" s="552"/>
      <c r="E40" s="552"/>
      <c r="F40" s="552"/>
      <c r="G40" s="552"/>
      <c r="H40" s="552"/>
      <c r="I40" s="552"/>
      <c r="J40" s="552"/>
      <c r="K40" s="552"/>
      <c r="L40" s="552"/>
      <c r="M40" s="552"/>
      <c r="N40" s="552"/>
      <c r="O40" s="552"/>
      <c r="P40" s="552"/>
      <c r="Q40" s="552"/>
      <c r="R40" s="552"/>
      <c r="S40" s="552"/>
      <c r="T40" s="552"/>
      <c r="U40" s="552"/>
      <c r="V40" s="552"/>
      <c r="W40" s="552"/>
      <c r="X40" s="552"/>
      <c r="Y40" s="552"/>
      <c r="Z40" s="552"/>
      <c r="AA40" s="552"/>
      <c r="AB40" s="552"/>
      <c r="AC40" s="552"/>
      <c r="AD40" s="552"/>
      <c r="AE40" s="552"/>
      <c r="AF40" s="552"/>
      <c r="AG40" s="552"/>
      <c r="AH40" s="552"/>
    </row>
    <row r="41" spans="1:34" ht="18.75" customHeight="1" x14ac:dyDescent="0.25">
      <c r="A41" s="664" t="s">
        <v>29</v>
      </c>
      <c r="B41" s="664"/>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row>
    <row r="42" spans="1:34" ht="15.75" customHeight="1" x14ac:dyDescent="0.25">
      <c r="A42" s="618" t="s">
        <v>71</v>
      </c>
      <c r="B42" s="619"/>
      <c r="C42" s="619"/>
      <c r="D42" s="619"/>
      <c r="E42" s="619"/>
      <c r="F42" s="619"/>
      <c r="G42" s="619"/>
      <c r="H42" s="619"/>
      <c r="I42" s="619"/>
      <c r="J42" s="619"/>
      <c r="K42" s="619"/>
      <c r="L42" s="619"/>
      <c r="M42" s="619"/>
      <c r="N42" s="619"/>
      <c r="O42" s="619"/>
      <c r="P42" s="619"/>
      <c r="Q42" s="619"/>
      <c r="R42" s="619"/>
      <c r="S42" s="619"/>
      <c r="T42" s="619"/>
      <c r="U42" s="619"/>
      <c r="V42" s="619"/>
      <c r="W42" s="619"/>
      <c r="X42" s="619"/>
      <c r="Y42" s="619"/>
      <c r="Z42" s="619"/>
      <c r="AA42" s="619"/>
      <c r="AB42" s="620"/>
      <c r="AC42" s="725" t="s">
        <v>48</v>
      </c>
      <c r="AD42" s="725"/>
      <c r="AE42" s="725"/>
      <c r="AF42" s="725" t="s">
        <v>25</v>
      </c>
      <c r="AG42" s="725"/>
      <c r="AH42" s="725"/>
    </row>
    <row r="43" spans="1:34" s="150" customFormat="1" ht="15.75" customHeight="1" x14ac:dyDescent="0.25">
      <c r="A43" s="520" t="s">
        <v>351</v>
      </c>
      <c r="B43" s="521"/>
      <c r="C43" s="521"/>
      <c r="D43" s="521"/>
      <c r="E43" s="521"/>
      <c r="F43" s="521"/>
      <c r="G43" s="521"/>
      <c r="H43" s="521"/>
      <c r="I43" s="521"/>
      <c r="J43" s="521"/>
      <c r="K43" s="521"/>
      <c r="L43" s="521"/>
      <c r="M43" s="521"/>
      <c r="N43" s="521"/>
      <c r="O43" s="521"/>
      <c r="P43" s="521"/>
      <c r="Q43" s="521"/>
      <c r="R43" s="521"/>
      <c r="S43" s="521"/>
      <c r="T43" s="521"/>
      <c r="U43" s="521"/>
      <c r="V43" s="521"/>
      <c r="W43" s="521"/>
      <c r="X43" s="521"/>
      <c r="Y43" s="521"/>
      <c r="Z43" s="521"/>
      <c r="AA43" s="521"/>
      <c r="AB43" s="522"/>
      <c r="AC43" s="1256">
        <v>43196</v>
      </c>
      <c r="AD43" s="1257"/>
      <c r="AE43" s="1258"/>
      <c r="AF43" s="1259" t="s">
        <v>352</v>
      </c>
      <c r="AG43" s="1257"/>
      <c r="AH43" s="1258"/>
    </row>
    <row r="44" spans="1:34" s="150" customFormat="1" ht="15.75" customHeight="1" x14ac:dyDescent="0.25">
      <c r="A44" s="549" t="s">
        <v>353</v>
      </c>
      <c r="B44" s="1254"/>
      <c r="C44" s="1254"/>
      <c r="D44" s="1254"/>
      <c r="E44" s="1254"/>
      <c r="F44" s="1254"/>
      <c r="G44" s="1254"/>
      <c r="H44" s="1254"/>
      <c r="I44" s="1254"/>
      <c r="J44" s="1254"/>
      <c r="K44" s="1254"/>
      <c r="L44" s="1254"/>
      <c r="M44" s="1254"/>
      <c r="N44" s="1254"/>
      <c r="O44" s="1254"/>
      <c r="P44" s="1254"/>
      <c r="Q44" s="1254"/>
      <c r="R44" s="1254"/>
      <c r="S44" s="1254"/>
      <c r="T44" s="1254"/>
      <c r="U44" s="1254"/>
      <c r="V44" s="1254"/>
      <c r="W44" s="1254"/>
      <c r="X44" s="1254"/>
      <c r="Y44" s="1254"/>
      <c r="Z44" s="1254"/>
      <c r="AA44" s="1254"/>
      <c r="AB44" s="1255"/>
      <c r="AC44" s="1256">
        <v>43343</v>
      </c>
      <c r="AD44" s="1257"/>
      <c r="AE44" s="1258"/>
      <c r="AF44" s="1259" t="s">
        <v>352</v>
      </c>
      <c r="AG44" s="1257"/>
      <c r="AH44" s="1258"/>
    </row>
    <row r="45" spans="1:34" s="150" customFormat="1" ht="15.75" customHeight="1" x14ac:dyDescent="0.25">
      <c r="A45" s="549" t="s">
        <v>354</v>
      </c>
      <c r="B45" s="1254"/>
      <c r="C45" s="1254"/>
      <c r="D45" s="1254"/>
      <c r="E45" s="1254"/>
      <c r="F45" s="1254"/>
      <c r="G45" s="1254"/>
      <c r="H45" s="1254"/>
      <c r="I45" s="1254"/>
      <c r="J45" s="1254"/>
      <c r="K45" s="1254"/>
      <c r="L45" s="1254"/>
      <c r="M45" s="1254"/>
      <c r="N45" s="1254"/>
      <c r="O45" s="1254"/>
      <c r="P45" s="1254"/>
      <c r="Q45" s="1254"/>
      <c r="R45" s="1254"/>
      <c r="S45" s="1254"/>
      <c r="T45" s="1254"/>
      <c r="U45" s="1254"/>
      <c r="V45" s="1254"/>
      <c r="W45" s="1254"/>
      <c r="X45" s="1254"/>
      <c r="Y45" s="1254"/>
      <c r="Z45" s="1254"/>
      <c r="AA45" s="1254"/>
      <c r="AB45" s="1255"/>
      <c r="AC45" s="1256">
        <v>43404</v>
      </c>
      <c r="AD45" s="1257"/>
      <c r="AE45" s="1258"/>
      <c r="AF45" s="1259" t="s">
        <v>352</v>
      </c>
      <c r="AG45" s="1257"/>
      <c r="AH45" s="1258"/>
    </row>
    <row r="46" spans="1:34" x14ac:dyDescent="0.25">
      <c r="A46" s="1053"/>
      <c r="B46" s="1054"/>
      <c r="C46" s="1054"/>
      <c r="D46" s="1054"/>
      <c r="E46" s="1054"/>
      <c r="F46" s="1054"/>
      <c r="G46" s="1054"/>
      <c r="H46" s="1054"/>
      <c r="I46" s="1054"/>
      <c r="J46" s="1054"/>
      <c r="K46" s="1054"/>
      <c r="L46" s="1054"/>
      <c r="M46" s="1054"/>
      <c r="N46" s="1054"/>
      <c r="O46" s="1054"/>
      <c r="P46" s="1054"/>
      <c r="Q46" s="1054"/>
      <c r="R46" s="1054"/>
      <c r="S46" s="1054"/>
      <c r="T46" s="1054"/>
      <c r="U46" s="1054"/>
      <c r="V46" s="1054"/>
      <c r="W46" s="1054"/>
      <c r="X46" s="1054"/>
      <c r="Y46" s="1054"/>
      <c r="Z46" s="1054"/>
      <c r="AA46" s="1054"/>
      <c r="AB46" s="1055"/>
      <c r="AC46" s="743"/>
      <c r="AD46" s="743"/>
      <c r="AE46" s="743"/>
      <c r="AF46" s="743"/>
      <c r="AG46" s="743"/>
      <c r="AH46" s="743"/>
    </row>
    <row r="47" spans="1:34" ht="15" customHeight="1" x14ac:dyDescent="0.25">
      <c r="A47" s="697" t="s">
        <v>32</v>
      </c>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9"/>
    </row>
    <row r="48" spans="1:34" s="150" customFormat="1" ht="15" customHeight="1" x14ac:dyDescent="0.25">
      <c r="A48" s="704" t="s">
        <v>25</v>
      </c>
      <c r="B48" s="704"/>
      <c r="C48" s="704"/>
      <c r="D48" s="704"/>
      <c r="E48" s="704"/>
      <c r="F48" s="704" t="s">
        <v>62</v>
      </c>
      <c r="G48" s="704"/>
      <c r="H48" s="704"/>
      <c r="I48" s="704"/>
      <c r="J48" s="704"/>
      <c r="K48" s="704"/>
      <c r="L48" s="704"/>
      <c r="M48" s="905" t="s">
        <v>151</v>
      </c>
      <c r="N48" s="1004"/>
      <c r="O48" s="1004"/>
      <c r="P48" s="1004"/>
      <c r="Q48" s="1004"/>
      <c r="R48" s="1004"/>
      <c r="S48" s="1004"/>
      <c r="T48" s="1004"/>
      <c r="U48" s="1004"/>
      <c r="V48" s="1004"/>
      <c r="W48" s="1004"/>
      <c r="X48" s="1004"/>
      <c r="Y48" s="1004"/>
      <c r="Z48" s="1004"/>
      <c r="AA48" s="1004"/>
      <c r="AB48" s="1004"/>
      <c r="AC48" s="1004"/>
      <c r="AD48" s="544" t="str">
        <f>IF(Z7="X","APOYO OFICINA ASESORA DE PLANEACIÓN","APOYO OFICINA DE CONTROL INTERNO")</f>
        <v>APOYO OFICINA DE CONTROL INTERNO</v>
      </c>
      <c r="AE48" s="544"/>
      <c r="AF48" s="544"/>
      <c r="AG48" s="544"/>
      <c r="AH48" s="544"/>
    </row>
    <row r="49" spans="1:34" s="150" customFormat="1" x14ac:dyDescent="0.25">
      <c r="A49" s="119" t="s">
        <v>72</v>
      </c>
      <c r="B49" s="1048" t="s">
        <v>355</v>
      </c>
      <c r="C49" s="1048"/>
      <c r="D49" s="1048"/>
      <c r="E49" s="1048"/>
      <c r="F49" s="119" t="s">
        <v>72</v>
      </c>
      <c r="G49" s="175"/>
      <c r="H49" s="1048" t="s">
        <v>356</v>
      </c>
      <c r="I49" s="1048"/>
      <c r="J49" s="1048"/>
      <c r="K49" s="1048"/>
      <c r="L49" s="1048"/>
      <c r="M49" s="702" t="s">
        <v>27</v>
      </c>
      <c r="N49" s="702"/>
      <c r="O49" s="702"/>
      <c r="P49" s="702"/>
      <c r="Q49" s="702"/>
      <c r="R49" s="702"/>
      <c r="S49" s="702"/>
      <c r="T49" s="702"/>
      <c r="U49" s="702"/>
      <c r="V49" s="743"/>
      <c r="W49" s="743"/>
      <c r="X49" s="743"/>
      <c r="Y49" s="743"/>
      <c r="Z49" s="743"/>
      <c r="AA49" s="743"/>
      <c r="AB49" s="743"/>
      <c r="AC49" s="743"/>
      <c r="AD49" s="241" t="s">
        <v>27</v>
      </c>
      <c r="AE49" s="743"/>
      <c r="AF49" s="743"/>
      <c r="AG49" s="743"/>
      <c r="AH49" s="743"/>
    </row>
    <row r="50" spans="1:34" x14ac:dyDescent="0.25">
      <c r="A50" s="119" t="s">
        <v>73</v>
      </c>
      <c r="B50" s="1208" t="s">
        <v>357</v>
      </c>
      <c r="C50" s="1048"/>
      <c r="D50" s="1048"/>
      <c r="E50" s="1048"/>
      <c r="F50" s="119" t="s">
        <v>74</v>
      </c>
      <c r="G50" s="175"/>
      <c r="H50" s="1208" t="s">
        <v>148</v>
      </c>
      <c r="I50" s="1048"/>
      <c r="J50" s="1048"/>
      <c r="K50" s="1048"/>
      <c r="L50" s="1048"/>
      <c r="M50" s="702" t="s">
        <v>28</v>
      </c>
      <c r="N50" s="702"/>
      <c r="O50" s="702"/>
      <c r="P50" s="702"/>
      <c r="Q50" s="702"/>
      <c r="R50" s="702"/>
      <c r="S50" s="702"/>
      <c r="T50" s="702"/>
      <c r="U50" s="702"/>
      <c r="V50" s="743"/>
      <c r="W50" s="743"/>
      <c r="X50" s="743"/>
      <c r="Y50" s="743"/>
      <c r="Z50" s="743"/>
      <c r="AA50" s="743"/>
      <c r="AB50" s="743"/>
      <c r="AC50" s="743"/>
      <c r="AD50" s="241" t="s">
        <v>28</v>
      </c>
      <c r="AE50" s="743"/>
      <c r="AF50" s="743"/>
      <c r="AG50" s="743"/>
      <c r="AH50" s="743"/>
    </row>
  </sheetData>
  <mergeCells count="190">
    <mergeCell ref="AI12:AK25"/>
    <mergeCell ref="AI11:AK11"/>
    <mergeCell ref="B50:E50"/>
    <mergeCell ref="H50:L50"/>
    <mergeCell ref="M50:U50"/>
    <mergeCell ref="V50:AC50"/>
    <mergeCell ref="AE50:AH50"/>
    <mergeCell ref="A40:AH40"/>
    <mergeCell ref="A41:AH41"/>
    <mergeCell ref="A42:AB42"/>
    <mergeCell ref="AC42:AE42"/>
    <mergeCell ref="B49:E49"/>
    <mergeCell ref="H49:L49"/>
    <mergeCell ref="M49:U49"/>
    <mergeCell ref="V49:AC49"/>
    <mergeCell ref="AE49:AH49"/>
    <mergeCell ref="A46:AB46"/>
    <mergeCell ref="AC46:AE46"/>
    <mergeCell ref="AF46:AH46"/>
    <mergeCell ref="A47:AH47"/>
    <mergeCell ref="A48:E48"/>
    <mergeCell ref="F48:L48"/>
    <mergeCell ref="M48:AC48"/>
    <mergeCell ref="AD48:AH48"/>
    <mergeCell ref="A44:AB44"/>
    <mergeCell ref="AC44:AE44"/>
    <mergeCell ref="AF44:AH44"/>
    <mergeCell ref="A45:AB45"/>
    <mergeCell ref="AC45:AE45"/>
    <mergeCell ref="AF45:AH45"/>
    <mergeCell ref="AF42:AH42"/>
    <mergeCell ref="A43:AB43"/>
    <mergeCell ref="AC43:AE43"/>
    <mergeCell ref="AF43:AH43"/>
    <mergeCell ref="AC33:AC39"/>
    <mergeCell ref="AD33:AD39"/>
    <mergeCell ref="AE33:AE39"/>
    <mergeCell ref="AF33:AF39"/>
    <mergeCell ref="AG33:AG39"/>
    <mergeCell ref="AH33:AH39"/>
    <mergeCell ref="W33:W39"/>
    <mergeCell ref="X33:X39"/>
    <mergeCell ref="Y33:Y39"/>
    <mergeCell ref="Z33:Z34"/>
    <mergeCell ref="AA33:AA39"/>
    <mergeCell ref="AB33:AB39"/>
    <mergeCell ref="Z35:Z39"/>
    <mergeCell ref="A33:A39"/>
    <mergeCell ref="B33:B39"/>
    <mergeCell ref="C33:C39"/>
    <mergeCell ref="D33:D39"/>
    <mergeCell ref="E33:E39"/>
    <mergeCell ref="F33:F39"/>
    <mergeCell ref="G33:G39"/>
    <mergeCell ref="T33:T39"/>
    <mergeCell ref="U33:U39"/>
    <mergeCell ref="V33:V39"/>
    <mergeCell ref="H33:H39"/>
    <mergeCell ref="I33:I39"/>
    <mergeCell ref="J33:J34"/>
    <mergeCell ref="K33:K39"/>
    <mergeCell ref="T26:T32"/>
    <mergeCell ref="U26:U32"/>
    <mergeCell ref="V26:V32"/>
    <mergeCell ref="P26:P32"/>
    <mergeCell ref="Q26:Q32"/>
    <mergeCell ref="Q33:Q39"/>
    <mergeCell ref="R33:R39"/>
    <mergeCell ref="S33:S39"/>
    <mergeCell ref="O33:O39"/>
    <mergeCell ref="P33:P39"/>
    <mergeCell ref="J35:J39"/>
    <mergeCell ref="G26:G32"/>
    <mergeCell ref="H26:H32"/>
    <mergeCell ref="I26:I32"/>
    <mergeCell ref="J26:J27"/>
    <mergeCell ref="K26:K32"/>
    <mergeCell ref="O26:O32"/>
    <mergeCell ref="AH26:AH32"/>
    <mergeCell ref="J28:J32"/>
    <mergeCell ref="Z28:Z32"/>
    <mergeCell ref="AD26:AD32"/>
    <mergeCell ref="AE26:AE32"/>
    <mergeCell ref="AF26:AF32"/>
    <mergeCell ref="AG26:AG32"/>
    <mergeCell ref="AB26:AB32"/>
    <mergeCell ref="AC26:AC32"/>
    <mergeCell ref="W26:W32"/>
    <mergeCell ref="X26:X32"/>
    <mergeCell ref="Y26:Y32"/>
    <mergeCell ref="Z26:Z27"/>
    <mergeCell ref="AA26:AA32"/>
    <mergeCell ref="A26:A32"/>
    <mergeCell ref="B26:B32"/>
    <mergeCell ref="C26:C32"/>
    <mergeCell ref="D26:D32"/>
    <mergeCell ref="E26:E32"/>
    <mergeCell ref="F26:F32"/>
    <mergeCell ref="AC19:AC25"/>
    <mergeCell ref="AD19:AD25"/>
    <mergeCell ref="AE19:AE25"/>
    <mergeCell ref="Q19:Q25"/>
    <mergeCell ref="R19:R25"/>
    <mergeCell ref="S19:S25"/>
    <mergeCell ref="T19:T25"/>
    <mergeCell ref="U19:U25"/>
    <mergeCell ref="V19:V25"/>
    <mergeCell ref="H19:H25"/>
    <mergeCell ref="I19:I25"/>
    <mergeCell ref="J19:J20"/>
    <mergeCell ref="K19:K25"/>
    <mergeCell ref="O19:O25"/>
    <mergeCell ref="P19:P25"/>
    <mergeCell ref="J21:J25"/>
    <mergeCell ref="R26:R32"/>
    <mergeCell ref="S26:S32"/>
    <mergeCell ref="AF19:AF25"/>
    <mergeCell ref="AG19:AG25"/>
    <mergeCell ref="AH19:AH25"/>
    <mergeCell ref="W19:W25"/>
    <mergeCell ref="X19:X25"/>
    <mergeCell ref="Y19:Y25"/>
    <mergeCell ref="Z19:Z20"/>
    <mergeCell ref="AA19:AA25"/>
    <mergeCell ref="AB19:AB25"/>
    <mergeCell ref="Z21:Z25"/>
    <mergeCell ref="AH12:AH18"/>
    <mergeCell ref="J14:J18"/>
    <mergeCell ref="Z14:Z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s>
  <conditionalFormatting sqref="J12:J18">
    <cfRule type="expression" dxfId="135" priority="29">
      <formula>$J$14="BAJA"</formula>
    </cfRule>
    <cfRule type="expression" dxfId="134" priority="30">
      <formula>$J$14="MODERADA"</formula>
    </cfRule>
    <cfRule type="expression" dxfId="133" priority="31">
      <formula>$J$14="ALTA"</formula>
    </cfRule>
    <cfRule type="expression" dxfId="132" priority="32">
      <formula>$J$14="EXTREMA"</formula>
    </cfRule>
  </conditionalFormatting>
  <conditionalFormatting sqref="Z12:Z18">
    <cfRule type="expression" dxfId="131" priority="25">
      <formula>$Z$14="MODERADA"</formula>
    </cfRule>
    <cfRule type="expression" dxfId="130" priority="26">
      <formula>$Z$14="EXTREMA"</formula>
    </cfRule>
    <cfRule type="expression" dxfId="129" priority="27">
      <formula>$Z$14="ALTA"</formula>
    </cfRule>
    <cfRule type="expression" dxfId="128" priority="28">
      <formula>$Z$14="BAJA"</formula>
    </cfRule>
  </conditionalFormatting>
  <conditionalFormatting sqref="Z19:Z25">
    <cfRule type="expression" dxfId="127" priority="21">
      <formula>$Z$21="MODERADA"</formula>
    </cfRule>
    <cfRule type="expression" dxfId="126" priority="22">
      <formula>$Z$21="EXTREMA"</formula>
    </cfRule>
    <cfRule type="expression" dxfId="125" priority="23">
      <formula>$Z$21="ALTA"</formula>
    </cfRule>
    <cfRule type="expression" dxfId="124" priority="24">
      <formula>$Z$21="BAJA"</formula>
    </cfRule>
  </conditionalFormatting>
  <conditionalFormatting sqref="J19 J21">
    <cfRule type="expression" dxfId="123" priority="17">
      <formula>$J$21="BAJA"</formula>
    </cfRule>
    <cfRule type="expression" dxfId="122" priority="18">
      <formula>$J$21="MODERADA"</formula>
    </cfRule>
    <cfRule type="expression" dxfId="121" priority="19">
      <formula>$J$21="ALTA"</formula>
    </cfRule>
    <cfRule type="expression" dxfId="120" priority="20">
      <formula>$J$21="EXTREMA"</formula>
    </cfRule>
  </conditionalFormatting>
  <conditionalFormatting sqref="Z26:Z32">
    <cfRule type="expression" dxfId="119" priority="13">
      <formula>$Z$14="MODERADA"</formula>
    </cfRule>
    <cfRule type="expression" dxfId="118" priority="14">
      <formula>$Z$14="EXTREMA"</formula>
    </cfRule>
    <cfRule type="expression" dxfId="117" priority="15">
      <formula>$Z$14="ALTA"</formula>
    </cfRule>
    <cfRule type="expression" dxfId="116" priority="16">
      <formula>$Z$14="BAJA"</formula>
    </cfRule>
  </conditionalFormatting>
  <conditionalFormatting sqref="J26 J28">
    <cfRule type="expression" dxfId="115" priority="9">
      <formula>$J$28="BAJA"</formula>
    </cfRule>
    <cfRule type="expression" dxfId="114" priority="10">
      <formula>$J$28="MODERADA"</formula>
    </cfRule>
    <cfRule type="expression" dxfId="113" priority="11">
      <formula>$J$28="ALTA"</formula>
    </cfRule>
    <cfRule type="expression" dxfId="112" priority="12">
      <formula>$J$28="EXTREMA"</formula>
    </cfRule>
  </conditionalFormatting>
  <conditionalFormatting sqref="Z33:Z39">
    <cfRule type="expression" dxfId="111" priority="5">
      <formula>$Z$35="MODERADA"</formula>
    </cfRule>
    <cfRule type="expression" dxfId="110" priority="6">
      <formula>$Z$35="EXTREMA"</formula>
    </cfRule>
    <cfRule type="expression" dxfId="109" priority="7">
      <formula>$Z$35="ALTA"</formula>
    </cfRule>
    <cfRule type="expression" dxfId="108" priority="8">
      <formula>$Z$35="BAJA"</formula>
    </cfRule>
  </conditionalFormatting>
  <conditionalFormatting sqref="J33 J35">
    <cfRule type="expression" dxfId="107" priority="1">
      <formula>$J$35="BAJA"</formula>
    </cfRule>
    <cfRule type="expression" dxfId="106" priority="2">
      <formula>$J$35="MODERADA"</formula>
    </cfRule>
    <cfRule type="expression" dxfId="105" priority="3">
      <formula>$J$35="ALTA"</formula>
    </cfRule>
    <cfRule type="expression" dxfId="104" priority="4">
      <formula>$J$35="EXTREMA"</formula>
    </cfRule>
  </conditionalFormatting>
  <dataValidations count="4">
    <dataValidation type="list" allowBlank="1" showInputMessage="1" showErrorMessage="1" sqref="U12:U39" xr:uid="{00000000-0002-0000-0900-000000000000}">
      <formula1>$XEV$11:$XFD$11</formula1>
    </dataValidation>
    <dataValidation type="list" allowBlank="1" showInputMessage="1" showErrorMessage="1" sqref="H12:H39" xr:uid="{00000000-0002-0000-0900-000001000000}">
      <formula1>$XET$9:$XEV$9</formula1>
    </dataValidation>
    <dataValidation type="list" allowBlank="1" showInputMessage="1" showErrorMessage="1" sqref="F12:F39" xr:uid="{00000000-0002-0000-0900-000002000000}">
      <formula1>$XET$2:$XET$6</formula1>
    </dataValidation>
    <dataValidation type="list" allowBlank="1" showInputMessage="1" showErrorMessage="1" sqref="M12:M39" xr:uid="{00000000-0002-0000-0900-000003000000}">
      <formula1>$XET$11:$XEU$11</formula1>
    </dataValidation>
  </dataValidations>
  <hyperlinks>
    <hyperlink ref="B50" r:id="rId1" xr:uid="{00000000-0004-0000-0900-000000000000}"/>
    <hyperlink ref="H50" r:id="rId2" xr:uid="{00000000-0004-0000-0900-000001000000}"/>
  </hyperlinks>
  <pageMargins left="0.7" right="0.7" top="0.75" bottom="0.75" header="0.3" footer="0.3"/>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sheetPr>
  <dimension ref="A1:XEW29"/>
  <sheetViews>
    <sheetView topLeftCell="H1" zoomScale="40" zoomScaleNormal="40" workbookViewId="0">
      <selection activeCell="AI12" sqref="AI12:AI18"/>
    </sheetView>
  </sheetViews>
  <sheetFormatPr baseColWidth="10" defaultColWidth="10.85546875" defaultRowHeight="38.25" customHeight="1" x14ac:dyDescent="0.25"/>
  <cols>
    <col min="1" max="1" width="30" style="33" customWidth="1"/>
    <col min="2" max="2" width="27.85546875" style="33" customWidth="1"/>
    <col min="3" max="3" width="38.85546875" style="33" customWidth="1"/>
    <col min="4" max="4" width="21.7109375" style="33" customWidth="1"/>
    <col min="5" max="5" width="38" style="33" customWidth="1"/>
    <col min="6" max="6" width="23.85546875" style="33" customWidth="1"/>
    <col min="7" max="7" width="3.85546875" style="33" hidden="1" customWidth="1"/>
    <col min="8" max="8" width="18.28515625" style="33" customWidth="1"/>
    <col min="9" max="9" width="3.85546875" style="33" hidden="1" customWidth="1"/>
    <col min="10" max="10" width="17.140625" style="33" customWidth="1"/>
    <col min="11" max="11" width="45.42578125" style="33" customWidth="1"/>
    <col min="12" max="12" width="44.7109375" style="33" customWidth="1"/>
    <col min="13" max="13" width="9.42578125" style="33" customWidth="1"/>
    <col min="14" max="14" width="11.42578125" style="33" hidden="1" customWidth="1"/>
    <col min="15" max="15" width="5" style="33" hidden="1" customWidth="1"/>
    <col min="16" max="16" width="6.42578125" style="33" hidden="1" customWidth="1"/>
    <col min="17" max="17" width="5" style="33" hidden="1" customWidth="1"/>
    <col min="18" max="18" width="4.140625" style="33" hidden="1" customWidth="1"/>
    <col min="19" max="19" width="3.85546875" style="33" hidden="1" customWidth="1"/>
    <col min="20" max="20" width="5.28515625" style="33" hidden="1" customWidth="1"/>
    <col min="21" max="21" width="10.42578125" style="33" customWidth="1"/>
    <col min="22" max="22" width="17.85546875" style="33" customWidth="1"/>
    <col min="23" max="23" width="3.42578125" style="33" hidden="1" customWidth="1"/>
    <col min="24" max="24" width="20.42578125" style="33" customWidth="1"/>
    <col min="25" max="25" width="3.85546875" style="33" hidden="1" customWidth="1"/>
    <col min="26" max="26" width="18.42578125" style="33" customWidth="1"/>
    <col min="27" max="27" width="20.140625" style="33" customWidth="1"/>
    <col min="28" max="28" width="20.85546875" style="33" customWidth="1"/>
    <col min="29" max="29" width="32.5703125" style="33" customWidth="1"/>
    <col min="30" max="30" width="22.42578125" style="33" customWidth="1"/>
    <col min="31" max="31" width="15.140625" style="33" customWidth="1"/>
    <col min="32" max="32" width="58.7109375" style="33" customWidth="1"/>
    <col min="33" max="33" width="19.140625" style="33" customWidth="1"/>
    <col min="34" max="34" width="16.140625" style="33" customWidth="1"/>
    <col min="35" max="35" width="32.85546875" style="33" customWidth="1"/>
    <col min="36" max="16384" width="10.85546875" style="33"/>
  </cols>
  <sheetData>
    <row r="1" spans="1:35 16374:16377" s="28" customFormat="1" ht="12.75"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XET1" s="288" t="s">
        <v>1</v>
      </c>
      <c r="XEU1" s="26" t="s">
        <v>2</v>
      </c>
      <c r="XEV1" s="27"/>
    </row>
    <row r="2" spans="1:35 16374:16377" s="28" customFormat="1" ht="25.5"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XET2" s="28" t="s">
        <v>17</v>
      </c>
      <c r="XEU2" s="28">
        <v>5</v>
      </c>
      <c r="XEV2" s="68"/>
    </row>
    <row r="3" spans="1:35 16374:16377" s="28" customFormat="1" ht="25.5"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XET3" s="28" t="s">
        <v>16</v>
      </c>
      <c r="XEU3" s="28">
        <v>4</v>
      </c>
      <c r="XEV3" s="68"/>
    </row>
    <row r="4" spans="1:35 16374:16377" s="28" customFormat="1" ht="12.75"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XET4" s="28" t="s">
        <v>15</v>
      </c>
      <c r="XEU4" s="28">
        <v>3</v>
      </c>
      <c r="XEV4" s="68"/>
    </row>
    <row r="5" spans="1:35 16374:16377" s="28" customFormat="1"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XET5" s="28" t="s">
        <v>14</v>
      </c>
      <c r="XEU5" s="28">
        <v>2</v>
      </c>
      <c r="XEV5" s="68"/>
    </row>
    <row r="6" spans="1:35 16374:16377" s="28" customFormat="1" ht="26.25" thickBot="1" x14ac:dyDescent="0.3">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XET6" s="28" t="s">
        <v>13</v>
      </c>
      <c r="XEU6" s="28">
        <v>1</v>
      </c>
      <c r="XEV6" s="68"/>
    </row>
    <row r="7" spans="1:35 16374:16377" ht="16.5" customHeight="1" thickBot="1" x14ac:dyDescent="0.3">
      <c r="A7" s="1286" t="s">
        <v>53</v>
      </c>
      <c r="B7" s="1287"/>
      <c r="C7" s="1288">
        <v>43496</v>
      </c>
      <c r="D7" s="1289"/>
      <c r="E7" s="1289"/>
      <c r="F7" s="1290"/>
      <c r="G7" s="1290"/>
      <c r="H7" s="1290"/>
      <c r="I7" s="1290"/>
      <c r="J7" s="1290"/>
      <c r="K7" s="1290"/>
      <c r="L7" s="1290"/>
      <c r="M7" s="1291" t="s">
        <v>121</v>
      </c>
      <c r="N7" s="1291"/>
      <c r="O7" s="1291"/>
      <c r="P7" s="1291"/>
      <c r="Q7" s="1291"/>
      <c r="R7" s="1291"/>
      <c r="S7" s="1291"/>
      <c r="T7" s="1291"/>
      <c r="U7" s="1291"/>
      <c r="V7" s="1292"/>
      <c r="W7" s="207"/>
      <c r="X7" s="208" t="s">
        <v>63</v>
      </c>
      <c r="Y7" s="207"/>
      <c r="Z7" s="209" t="s">
        <v>76</v>
      </c>
      <c r="AA7" s="208" t="s">
        <v>64</v>
      </c>
      <c r="AB7" s="210" t="s">
        <v>76</v>
      </c>
      <c r="AC7" s="208" t="s">
        <v>65</v>
      </c>
      <c r="AD7" s="211" t="s">
        <v>76</v>
      </c>
      <c r="AE7" s="1293" t="s">
        <v>66</v>
      </c>
      <c r="AF7" s="1294"/>
      <c r="AG7" s="211" t="s">
        <v>76</v>
      </c>
      <c r="AH7" s="212"/>
      <c r="XET7" s="323" t="s">
        <v>0</v>
      </c>
      <c r="XEU7" s="324"/>
    </row>
    <row r="8" spans="1:35 16374:16377" ht="15" customHeight="1" x14ac:dyDescent="0.25">
      <c r="A8" s="325" t="s">
        <v>46</v>
      </c>
      <c r="B8" s="326"/>
      <c r="C8" s="326"/>
      <c r="D8" s="326"/>
      <c r="E8" s="327"/>
      <c r="F8" s="328" t="s">
        <v>21</v>
      </c>
      <c r="G8" s="329"/>
      <c r="H8" s="329"/>
      <c r="I8" s="329"/>
      <c r="J8" s="329"/>
      <c r="K8" s="329"/>
      <c r="L8" s="329"/>
      <c r="M8" s="329"/>
      <c r="N8" s="329"/>
      <c r="O8" s="329"/>
      <c r="P8" s="329"/>
      <c r="Q8" s="329"/>
      <c r="R8" s="329"/>
      <c r="S8" s="329"/>
      <c r="T8" s="329"/>
      <c r="U8" s="329"/>
      <c r="V8" s="329"/>
      <c r="W8" s="329"/>
      <c r="X8" s="329"/>
      <c r="Y8" s="329"/>
      <c r="Z8" s="330"/>
      <c r="AA8" s="331" t="s">
        <v>43</v>
      </c>
      <c r="AB8" s="332"/>
      <c r="AC8" s="332"/>
      <c r="AD8" s="333"/>
      <c r="AE8" s="340" t="s">
        <v>33</v>
      </c>
      <c r="AF8" s="341"/>
      <c r="AG8" s="341"/>
      <c r="AH8" s="342"/>
      <c r="XET8" s="323" t="s">
        <v>2</v>
      </c>
      <c r="XEU8" s="324"/>
    </row>
    <row r="9" spans="1:35 16374:16377" s="35" customFormat="1" ht="42.75" x14ac:dyDescent="0.25">
      <c r="A9" s="349" t="s">
        <v>49</v>
      </c>
      <c r="B9" s="351" t="s">
        <v>50</v>
      </c>
      <c r="C9" s="353" t="s">
        <v>34</v>
      </c>
      <c r="D9" s="353" t="s">
        <v>35</v>
      </c>
      <c r="E9" s="354" t="s">
        <v>36</v>
      </c>
      <c r="F9" s="373" t="s">
        <v>68</v>
      </c>
      <c r="G9" s="374"/>
      <c r="H9" s="374"/>
      <c r="I9" s="374"/>
      <c r="J9" s="374"/>
      <c r="K9" s="375" t="s">
        <v>24</v>
      </c>
      <c r="L9" s="356" t="s">
        <v>23</v>
      </c>
      <c r="M9" s="357"/>
      <c r="N9" s="357"/>
      <c r="O9" s="357"/>
      <c r="P9" s="357"/>
      <c r="Q9" s="357"/>
      <c r="R9" s="357"/>
      <c r="S9" s="357"/>
      <c r="T9" s="357"/>
      <c r="U9" s="357"/>
      <c r="V9" s="357"/>
      <c r="W9" s="357"/>
      <c r="X9" s="357"/>
      <c r="Y9" s="357"/>
      <c r="Z9" s="377"/>
      <c r="AA9" s="334"/>
      <c r="AB9" s="335"/>
      <c r="AC9" s="335"/>
      <c r="AD9" s="336"/>
      <c r="AE9" s="343"/>
      <c r="AF9" s="344"/>
      <c r="AG9" s="344"/>
      <c r="AH9" s="345"/>
      <c r="XET9" s="34" t="s">
        <v>18</v>
      </c>
      <c r="XEU9" s="34" t="s">
        <v>20</v>
      </c>
      <c r="XEV9" s="34" t="s">
        <v>19</v>
      </c>
    </row>
    <row r="10" spans="1:35 16374:16377" s="35" customFormat="1" ht="14.25" customHeight="1" x14ac:dyDescent="0.25">
      <c r="A10" s="349"/>
      <c r="B10" s="352"/>
      <c r="C10" s="353"/>
      <c r="D10" s="353"/>
      <c r="E10" s="354"/>
      <c r="F10" s="378" t="s">
        <v>37</v>
      </c>
      <c r="G10" s="379"/>
      <c r="H10" s="379"/>
      <c r="I10" s="379"/>
      <c r="J10" s="379"/>
      <c r="K10" s="376"/>
      <c r="L10" s="380" t="s">
        <v>47</v>
      </c>
      <c r="M10" s="382" t="s">
        <v>22</v>
      </c>
      <c r="N10" s="36"/>
      <c r="O10" s="36"/>
      <c r="P10" s="36"/>
      <c r="Q10" s="36"/>
      <c r="R10" s="36"/>
      <c r="S10" s="36"/>
      <c r="T10" s="36"/>
      <c r="U10" s="383" t="s">
        <v>39</v>
      </c>
      <c r="V10" s="385" t="s">
        <v>38</v>
      </c>
      <c r="W10" s="338"/>
      <c r="X10" s="338"/>
      <c r="Y10" s="338"/>
      <c r="Z10" s="339"/>
      <c r="AA10" s="337"/>
      <c r="AB10" s="338"/>
      <c r="AC10" s="338"/>
      <c r="AD10" s="339"/>
      <c r="AE10" s="346"/>
      <c r="AF10" s="347"/>
      <c r="AG10" s="347"/>
      <c r="AH10" s="348"/>
      <c r="XET10" s="35">
        <v>5</v>
      </c>
      <c r="XEU10" s="35">
        <v>10</v>
      </c>
      <c r="XEV10" s="35">
        <v>20</v>
      </c>
    </row>
    <row r="11" spans="1:35 16374:16377" s="35" customFormat="1" ht="28.5" x14ac:dyDescent="0.25">
      <c r="A11" s="350"/>
      <c r="B11" s="382"/>
      <c r="C11" s="351"/>
      <c r="D11" s="351"/>
      <c r="E11" s="355"/>
      <c r="F11" s="37" t="s">
        <v>8</v>
      </c>
      <c r="G11" s="38" t="s">
        <v>54</v>
      </c>
      <c r="H11" s="284" t="s">
        <v>69</v>
      </c>
      <c r="I11" s="39" t="s">
        <v>55</v>
      </c>
      <c r="J11" s="71" t="s">
        <v>10</v>
      </c>
      <c r="K11" s="834"/>
      <c r="L11" s="835"/>
      <c r="M11" s="353"/>
      <c r="N11" s="72"/>
      <c r="O11" s="72" t="s">
        <v>60</v>
      </c>
      <c r="P11" s="72" t="s">
        <v>61</v>
      </c>
      <c r="Q11" s="72" t="s">
        <v>59</v>
      </c>
      <c r="R11" s="72" t="s">
        <v>56</v>
      </c>
      <c r="S11" s="72" t="s">
        <v>57</v>
      </c>
      <c r="T11" s="72" t="s">
        <v>58</v>
      </c>
      <c r="U11" s="1285"/>
      <c r="V11" s="73" t="s">
        <v>8</v>
      </c>
      <c r="W11" s="74" t="s">
        <v>54</v>
      </c>
      <c r="X11" s="74" t="s">
        <v>9</v>
      </c>
      <c r="Y11" s="75" t="s">
        <v>55</v>
      </c>
      <c r="Z11" s="76" t="s">
        <v>10</v>
      </c>
      <c r="AA11" s="46" t="s">
        <v>51</v>
      </c>
      <c r="AB11" s="77" t="s">
        <v>40</v>
      </c>
      <c r="AC11" s="282" t="s">
        <v>41</v>
      </c>
      <c r="AD11" s="283" t="s">
        <v>42</v>
      </c>
      <c r="AE11" s="78" t="s">
        <v>26</v>
      </c>
      <c r="AF11" s="79" t="s">
        <v>70</v>
      </c>
      <c r="AG11" s="80" t="s">
        <v>44</v>
      </c>
      <c r="AH11" s="81" t="s">
        <v>45</v>
      </c>
      <c r="AI11" s="81" t="s">
        <v>554</v>
      </c>
      <c r="XET11" s="35" t="s">
        <v>11</v>
      </c>
      <c r="XEU11" s="35" t="s">
        <v>12</v>
      </c>
      <c r="XEV11" s="35" t="s">
        <v>9</v>
      </c>
      <c r="XEW11" s="35" t="s">
        <v>8</v>
      </c>
    </row>
    <row r="12" spans="1:35 16374:16377" ht="30" customHeight="1" x14ac:dyDescent="0.25">
      <c r="A12" s="1283" t="s">
        <v>382</v>
      </c>
      <c r="B12" s="860" t="s">
        <v>383</v>
      </c>
      <c r="C12" s="964" t="s">
        <v>384</v>
      </c>
      <c r="D12" s="964" t="s">
        <v>385</v>
      </c>
      <c r="E12" s="964" t="s">
        <v>386</v>
      </c>
      <c r="F12" s="466" t="s">
        <v>13</v>
      </c>
      <c r="G12" s="392" t="str">
        <f>IF(F12="(1) RARA VEZ","1", IF(F12="(2) IMPROBABLE","2",IF(F12="(3) POSIBLE","3",IF(F12="(4) PROBABLE","4",IF(F12="(5) CASI SEGURO","5","")))))</f>
        <v>1</v>
      </c>
      <c r="H12" s="487" t="s">
        <v>19</v>
      </c>
      <c r="I12" s="388" t="str">
        <f>IF(H12="(5) MODERADO","5", IF(H12="(10) MAYOR","10",IF(H12="(20) CATASTROFICO","20","")))</f>
        <v>20</v>
      </c>
      <c r="J12" s="395">
        <f>G12*I12</f>
        <v>20</v>
      </c>
      <c r="K12" s="1280" t="s">
        <v>387</v>
      </c>
      <c r="L12" s="20" t="s">
        <v>6</v>
      </c>
      <c r="M12" s="16" t="s">
        <v>11</v>
      </c>
      <c r="N12" s="285">
        <f>IF(M12="SÍ",15,"0")</f>
        <v>15</v>
      </c>
      <c r="O12" s="484">
        <f>SUM(N12:N18)</f>
        <v>75</v>
      </c>
      <c r="P12" s="471">
        <f>IF(AND($O12&gt;=0,$O12&lt;=50),0,IF(AND($O12&gt;50,$O12&lt;=75),1,IF(AND($O12&gt;75,$O12&lt;=100),2,"")))</f>
        <v>1</v>
      </c>
      <c r="Q12" s="471">
        <f>$G12-$P12</f>
        <v>0</v>
      </c>
      <c r="R12" s="473">
        <f>IF($Q12&lt;=0,1,$Q12)</f>
        <v>1</v>
      </c>
      <c r="S12" s="471">
        <f>$I12-$P12</f>
        <v>19</v>
      </c>
      <c r="T12" s="473">
        <f>IF($S12=19,10,IF($S12=18,5,IF($S12=9,5,IF($S12=8,5,I12))))</f>
        <v>10</v>
      </c>
      <c r="U12" s="867" t="s">
        <v>8</v>
      </c>
      <c r="V12" s="869" t="str">
        <f>IF(AND($U12="PROBABILIDAD",$R12=1),$XET$6,IF(AND($U12="PROBABILIDAD",$R12=2),$XET$5,IF(AND($U12="PROBABILIDAD",$R12=3),$XET$4,IF(AND($U12="PROBABILIDAD",$R12=4),$XET$3,IF(AND($U12="PROBABILIDAD",$R12=5),$XET$2,$F12)))))</f>
        <v>(1) RARA VEZ</v>
      </c>
      <c r="W12" s="872">
        <f>IF($U12="PROBABILIDAD",$R12,$G12)</f>
        <v>1</v>
      </c>
      <c r="X12" s="873" t="str">
        <f>IF(AND($U12="IMPACTO",$S12=18),$XET$9,IF(AND($U12="IMPACTO",$S12=19),$XEU$9,IF(AND($U12="IMPACTO",$S12=20),$XEV$9,IF(AND($U12="IMPACTO",$S12&lt;10),$XET$9,$H12))))</f>
        <v>(20) CATASTROFICO</v>
      </c>
      <c r="Y12" s="430" t="str">
        <f>IF($U12="IMPACTO",$T12,$I12)</f>
        <v>20</v>
      </c>
      <c r="Z12" s="448">
        <f>+W12*Y12</f>
        <v>20</v>
      </c>
      <c r="AA12" s="964" t="s">
        <v>388</v>
      </c>
      <c r="AB12" s="860" t="s">
        <v>389</v>
      </c>
      <c r="AC12" s="964" t="s">
        <v>390</v>
      </c>
      <c r="AD12" s="964" t="s">
        <v>555</v>
      </c>
      <c r="AE12" s="1282" t="s">
        <v>556</v>
      </c>
      <c r="AF12" s="857" t="s">
        <v>557</v>
      </c>
      <c r="AG12" s="864" t="s">
        <v>391</v>
      </c>
      <c r="AH12" s="886" t="s">
        <v>558</v>
      </c>
      <c r="AI12" s="1260" t="s">
        <v>559</v>
      </c>
    </row>
    <row r="13" spans="1:35 16374:16377" ht="30" x14ac:dyDescent="0.25">
      <c r="A13" s="1283"/>
      <c r="B13" s="860"/>
      <c r="C13" s="964"/>
      <c r="D13" s="964"/>
      <c r="E13" s="964"/>
      <c r="F13" s="466"/>
      <c r="G13" s="392"/>
      <c r="H13" s="487"/>
      <c r="I13" s="388"/>
      <c r="J13" s="395"/>
      <c r="K13" s="1280"/>
      <c r="L13" s="15" t="s">
        <v>7</v>
      </c>
      <c r="M13" s="16" t="s">
        <v>11</v>
      </c>
      <c r="N13" s="286">
        <f>IF(M13="SÍ",5,"0")</f>
        <v>5</v>
      </c>
      <c r="O13" s="388"/>
      <c r="P13" s="388"/>
      <c r="Q13" s="388"/>
      <c r="R13" s="324"/>
      <c r="S13" s="388"/>
      <c r="T13" s="324"/>
      <c r="U13" s="868"/>
      <c r="V13" s="870"/>
      <c r="W13" s="424"/>
      <c r="X13" s="874"/>
      <c r="Y13" s="430"/>
      <c r="Z13" s="432"/>
      <c r="AA13" s="964"/>
      <c r="AB13" s="860"/>
      <c r="AC13" s="964"/>
      <c r="AD13" s="964"/>
      <c r="AE13" s="860"/>
      <c r="AF13" s="858"/>
      <c r="AG13" s="865"/>
      <c r="AH13" s="886"/>
      <c r="AI13" s="1260"/>
    </row>
    <row r="14" spans="1:35 16374:16377" ht="15" customHeight="1" x14ac:dyDescent="0.25">
      <c r="A14" s="1283"/>
      <c r="B14" s="860"/>
      <c r="C14" s="964"/>
      <c r="D14" s="964"/>
      <c r="E14" s="964"/>
      <c r="F14" s="466"/>
      <c r="G14" s="392"/>
      <c r="H14" s="487"/>
      <c r="I14" s="388"/>
      <c r="J14" s="401" t="str">
        <f>IF(AND(J12&gt;=5,J12&lt;=10),"BAJA",IF(AND(J12&gt;=15,J12&lt;=25),"MODERADA",IF(AND(J12&gt;=30,J12&lt;=50),"ALTA",IF(AND(J12&gt;=60,J12&lt;=100),"EXTREMA",""))))</f>
        <v>MODERADA</v>
      </c>
      <c r="K14" s="1280"/>
      <c r="L14" s="15" t="s">
        <v>3</v>
      </c>
      <c r="M14" s="16" t="s">
        <v>12</v>
      </c>
      <c r="N14" s="286" t="str">
        <f>IF(M14="SÍ",15,"0")</f>
        <v>0</v>
      </c>
      <c r="O14" s="388"/>
      <c r="P14" s="388"/>
      <c r="Q14" s="388"/>
      <c r="R14" s="324"/>
      <c r="S14" s="388"/>
      <c r="T14" s="324"/>
      <c r="U14" s="868"/>
      <c r="V14" s="870"/>
      <c r="W14" s="424"/>
      <c r="X14" s="874"/>
      <c r="Y14" s="430"/>
      <c r="Z14" s="403" t="str">
        <f>IF(AND($Z12&gt;=5,$Z12&lt;=10),"BAJA",IF(AND($Z12&gt;=15,$Z12&lt;=25),"MODERADA",IF(AND($Z12&gt;=30,$Z12&lt;=50),"ALTA",IF(AND($Z12&gt;=60,$Z12&lt;=100),"EXTREMA",""))))</f>
        <v>MODERADA</v>
      </c>
      <c r="AA14" s="964"/>
      <c r="AB14" s="860"/>
      <c r="AC14" s="964"/>
      <c r="AD14" s="964"/>
      <c r="AE14" s="860"/>
      <c r="AF14" s="858"/>
      <c r="AG14" s="865"/>
      <c r="AH14" s="886"/>
      <c r="AI14" s="1260"/>
    </row>
    <row r="15" spans="1:35 16374:16377" ht="15" customHeight="1" x14ac:dyDescent="0.25">
      <c r="A15" s="1283"/>
      <c r="B15" s="860"/>
      <c r="C15" s="964"/>
      <c r="D15" s="964"/>
      <c r="E15" s="964"/>
      <c r="F15" s="466"/>
      <c r="G15" s="392"/>
      <c r="H15" s="487"/>
      <c r="I15" s="388"/>
      <c r="J15" s="401"/>
      <c r="K15" s="1280"/>
      <c r="L15" s="15" t="s">
        <v>4</v>
      </c>
      <c r="M15" s="16" t="s">
        <v>11</v>
      </c>
      <c r="N15" s="286">
        <f>IF(M15="SÍ",10,"0")</f>
        <v>10</v>
      </c>
      <c r="O15" s="388"/>
      <c r="P15" s="388"/>
      <c r="Q15" s="388"/>
      <c r="R15" s="324"/>
      <c r="S15" s="388"/>
      <c r="T15" s="324"/>
      <c r="U15" s="868"/>
      <c r="V15" s="870"/>
      <c r="W15" s="424"/>
      <c r="X15" s="874"/>
      <c r="Y15" s="430"/>
      <c r="Z15" s="403"/>
      <c r="AA15" s="964"/>
      <c r="AB15" s="860"/>
      <c r="AC15" s="964"/>
      <c r="AD15" s="964"/>
      <c r="AE15" s="860"/>
      <c r="AF15" s="858"/>
      <c r="AG15" s="865"/>
      <c r="AH15" s="886"/>
      <c r="AI15" s="1260"/>
    </row>
    <row r="16" spans="1:35 16374:16377" ht="30" x14ac:dyDescent="0.25">
      <c r="A16" s="1283"/>
      <c r="B16" s="860"/>
      <c r="C16" s="964"/>
      <c r="D16" s="964"/>
      <c r="E16" s="964"/>
      <c r="F16" s="466"/>
      <c r="G16" s="392"/>
      <c r="H16" s="487"/>
      <c r="I16" s="388"/>
      <c r="J16" s="401"/>
      <c r="K16" s="1280"/>
      <c r="L16" s="15" t="s">
        <v>31</v>
      </c>
      <c r="M16" s="17" t="s">
        <v>11</v>
      </c>
      <c r="N16" s="286">
        <f>IF(M16="SÍ",15,"0")</f>
        <v>15</v>
      </c>
      <c r="O16" s="388"/>
      <c r="P16" s="388"/>
      <c r="Q16" s="388"/>
      <c r="R16" s="324"/>
      <c r="S16" s="388"/>
      <c r="T16" s="324"/>
      <c r="U16" s="868"/>
      <c r="V16" s="870"/>
      <c r="W16" s="424"/>
      <c r="X16" s="874"/>
      <c r="Y16" s="430"/>
      <c r="Z16" s="403"/>
      <c r="AA16" s="964"/>
      <c r="AB16" s="860"/>
      <c r="AC16" s="964"/>
      <c r="AD16" s="964"/>
      <c r="AE16" s="860"/>
      <c r="AF16" s="858"/>
      <c r="AG16" s="865"/>
      <c r="AH16" s="886"/>
      <c r="AI16" s="1260"/>
    </row>
    <row r="17" spans="1:35" ht="30" x14ac:dyDescent="0.25">
      <c r="A17" s="1283"/>
      <c r="B17" s="860"/>
      <c r="C17" s="964"/>
      <c r="D17" s="964"/>
      <c r="E17" s="964"/>
      <c r="F17" s="466"/>
      <c r="G17" s="392"/>
      <c r="H17" s="487"/>
      <c r="I17" s="388"/>
      <c r="J17" s="401"/>
      <c r="K17" s="1280"/>
      <c r="L17" s="15" t="s">
        <v>5</v>
      </c>
      <c r="M17" s="16" t="s">
        <v>12</v>
      </c>
      <c r="N17" s="286" t="str">
        <f>IF(M17="SÍ",10,"0")</f>
        <v>0</v>
      </c>
      <c r="O17" s="388"/>
      <c r="P17" s="388"/>
      <c r="Q17" s="388"/>
      <c r="R17" s="324"/>
      <c r="S17" s="388"/>
      <c r="T17" s="324"/>
      <c r="U17" s="868"/>
      <c r="V17" s="870"/>
      <c r="W17" s="424"/>
      <c r="X17" s="874"/>
      <c r="Y17" s="430"/>
      <c r="Z17" s="403"/>
      <c r="AA17" s="964"/>
      <c r="AB17" s="860"/>
      <c r="AC17" s="964"/>
      <c r="AD17" s="964"/>
      <c r="AE17" s="860"/>
      <c r="AF17" s="858"/>
      <c r="AG17" s="865"/>
      <c r="AH17" s="886"/>
      <c r="AI17" s="1260"/>
    </row>
    <row r="18" spans="1:35" ht="30.75" thickBot="1" x14ac:dyDescent="0.3">
      <c r="A18" s="1284"/>
      <c r="B18" s="895"/>
      <c r="C18" s="983"/>
      <c r="D18" s="983"/>
      <c r="E18" s="983"/>
      <c r="F18" s="509"/>
      <c r="G18" s="479"/>
      <c r="H18" s="513"/>
      <c r="I18" s="472"/>
      <c r="J18" s="485"/>
      <c r="K18" s="1281"/>
      <c r="L18" s="21" t="s">
        <v>30</v>
      </c>
      <c r="M18" s="22" t="s">
        <v>11</v>
      </c>
      <c r="N18" s="23">
        <f>IF(M18="SÍ",30,"0")</f>
        <v>30</v>
      </c>
      <c r="O18" s="472"/>
      <c r="P18" s="472"/>
      <c r="Q18" s="472"/>
      <c r="R18" s="474"/>
      <c r="S18" s="472"/>
      <c r="T18" s="474"/>
      <c r="U18" s="884"/>
      <c r="V18" s="885"/>
      <c r="W18" s="526"/>
      <c r="X18" s="894"/>
      <c r="Y18" s="447"/>
      <c r="Z18" s="453"/>
      <c r="AA18" s="983"/>
      <c r="AB18" s="895"/>
      <c r="AC18" s="983"/>
      <c r="AD18" s="983"/>
      <c r="AE18" s="895"/>
      <c r="AF18" s="890"/>
      <c r="AG18" s="1222"/>
      <c r="AH18" s="1276"/>
      <c r="AI18" s="1260"/>
    </row>
    <row r="19" spans="1:35" ht="15" customHeight="1" x14ac:dyDescent="0.25">
      <c r="A19" s="552" t="s">
        <v>52</v>
      </c>
      <c r="B19" s="552"/>
      <c r="C19" s="552"/>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row>
    <row r="20" spans="1:35" ht="18.75" customHeight="1" x14ac:dyDescent="0.25">
      <c r="A20" s="1277" t="s">
        <v>29</v>
      </c>
      <c r="B20" s="1278"/>
      <c r="C20" s="1278"/>
      <c r="D20" s="1278"/>
      <c r="E20" s="1278"/>
      <c r="F20" s="1278"/>
      <c r="G20" s="1278"/>
      <c r="H20" s="1278"/>
      <c r="I20" s="1278"/>
      <c r="J20" s="1278"/>
      <c r="K20" s="1278"/>
      <c r="L20" s="1278"/>
      <c r="M20" s="1278"/>
      <c r="N20" s="1278"/>
      <c r="O20" s="1278"/>
      <c r="P20" s="1278"/>
      <c r="Q20" s="1278"/>
      <c r="R20" s="1278"/>
      <c r="S20" s="1278"/>
      <c r="T20" s="1278"/>
      <c r="U20" s="1278"/>
      <c r="V20" s="1278"/>
      <c r="W20" s="1278"/>
      <c r="X20" s="1278"/>
      <c r="Y20" s="1278"/>
      <c r="Z20" s="1278"/>
      <c r="AA20" s="1278"/>
      <c r="AB20" s="1278"/>
      <c r="AC20" s="1278"/>
      <c r="AD20" s="1278"/>
      <c r="AE20" s="1278"/>
      <c r="AF20" s="1278"/>
      <c r="AG20" s="1278"/>
      <c r="AH20" s="1279"/>
    </row>
    <row r="21" spans="1:35" ht="15.75" customHeight="1" x14ac:dyDescent="0.25">
      <c r="A21" s="516" t="s">
        <v>71</v>
      </c>
      <c r="B21" s="517"/>
      <c r="C21" s="517"/>
      <c r="D21" s="517"/>
      <c r="E21" s="517"/>
      <c r="F21" s="517"/>
      <c r="G21" s="517"/>
      <c r="H21" s="517"/>
      <c r="I21" s="517"/>
      <c r="J21" s="517"/>
      <c r="K21" s="517"/>
      <c r="L21" s="517"/>
      <c r="M21" s="517"/>
      <c r="N21" s="517"/>
      <c r="O21" s="517"/>
      <c r="P21" s="517"/>
      <c r="Q21" s="517"/>
      <c r="R21" s="517"/>
      <c r="S21" s="517"/>
      <c r="T21" s="517"/>
      <c r="U21" s="517"/>
      <c r="V21" s="517"/>
      <c r="W21" s="517"/>
      <c r="X21" s="517"/>
      <c r="Y21" s="517"/>
      <c r="Z21" s="517"/>
      <c r="AA21" s="517"/>
      <c r="AB21" s="518"/>
      <c r="AC21" s="516" t="s">
        <v>48</v>
      </c>
      <c r="AD21" s="517"/>
      <c r="AE21" s="518"/>
      <c r="AF21" s="516" t="s">
        <v>25</v>
      </c>
      <c r="AG21" s="517"/>
      <c r="AH21" s="518"/>
    </row>
    <row r="22" spans="1:35" s="53" customFormat="1" ht="15.75" customHeight="1" x14ac:dyDescent="0.25">
      <c r="A22" s="520" t="s">
        <v>392</v>
      </c>
      <c r="B22" s="521"/>
      <c r="C22" s="521"/>
      <c r="D22" s="521"/>
      <c r="E22" s="521"/>
      <c r="F22" s="521"/>
      <c r="G22" s="521"/>
      <c r="H22" s="521"/>
      <c r="I22" s="521"/>
      <c r="J22" s="521"/>
      <c r="K22" s="521"/>
      <c r="L22" s="521"/>
      <c r="M22" s="521"/>
      <c r="N22" s="521"/>
      <c r="O22" s="521"/>
      <c r="P22" s="521"/>
      <c r="Q22" s="521"/>
      <c r="R22" s="521"/>
      <c r="S22" s="521"/>
      <c r="T22" s="521"/>
      <c r="U22" s="521"/>
      <c r="V22" s="521"/>
      <c r="W22" s="521"/>
      <c r="X22" s="521"/>
      <c r="Y22" s="521"/>
      <c r="Z22" s="521"/>
      <c r="AA22" s="521"/>
      <c r="AB22" s="522"/>
      <c r="AC22" s="523">
        <v>43131</v>
      </c>
      <c r="AD22" s="517"/>
      <c r="AE22" s="518"/>
      <c r="AF22" s="516" t="s">
        <v>393</v>
      </c>
      <c r="AG22" s="517"/>
      <c r="AH22" s="518"/>
    </row>
    <row r="23" spans="1:35" s="53" customFormat="1" ht="15.75" customHeight="1" x14ac:dyDescent="0.25">
      <c r="A23" s="520" t="s">
        <v>394</v>
      </c>
      <c r="B23" s="521"/>
      <c r="C23" s="521"/>
      <c r="D23" s="521"/>
      <c r="E23" s="521"/>
      <c r="F23" s="521"/>
      <c r="G23" s="521"/>
      <c r="H23" s="521"/>
      <c r="I23" s="521"/>
      <c r="J23" s="521"/>
      <c r="K23" s="521"/>
      <c r="L23" s="521"/>
      <c r="M23" s="521"/>
      <c r="N23" s="521"/>
      <c r="O23" s="521"/>
      <c r="P23" s="521"/>
      <c r="Q23" s="521"/>
      <c r="R23" s="521"/>
      <c r="S23" s="521"/>
      <c r="T23" s="521"/>
      <c r="U23" s="521"/>
      <c r="V23" s="521"/>
      <c r="W23" s="521"/>
      <c r="X23" s="521"/>
      <c r="Y23" s="521"/>
      <c r="Z23" s="521"/>
      <c r="AA23" s="521"/>
      <c r="AB23" s="522"/>
      <c r="AC23" s="523">
        <v>43496</v>
      </c>
      <c r="AD23" s="517"/>
      <c r="AE23" s="518"/>
      <c r="AF23" s="516" t="s">
        <v>393</v>
      </c>
      <c r="AG23" s="517"/>
      <c r="AH23" s="518"/>
    </row>
    <row r="24" spans="1:35" s="53" customFormat="1" ht="15" x14ac:dyDescent="0.25">
      <c r="A24" s="896"/>
      <c r="B24" s="897"/>
      <c r="C24" s="897"/>
      <c r="D24" s="897"/>
      <c r="E24" s="897"/>
      <c r="F24" s="897"/>
      <c r="G24" s="897"/>
      <c r="H24" s="897"/>
      <c r="I24" s="897"/>
      <c r="J24" s="897"/>
      <c r="K24" s="897"/>
      <c r="L24" s="897"/>
      <c r="M24" s="897"/>
      <c r="N24" s="897"/>
      <c r="O24" s="897"/>
      <c r="P24" s="897"/>
      <c r="Q24" s="897"/>
      <c r="R24" s="897"/>
      <c r="S24" s="897"/>
      <c r="T24" s="897"/>
      <c r="U24" s="897"/>
      <c r="V24" s="897"/>
      <c r="W24" s="897"/>
      <c r="X24" s="897"/>
      <c r="Y24" s="897"/>
      <c r="Z24" s="897"/>
      <c r="AA24" s="897"/>
      <c r="AB24" s="898"/>
      <c r="AC24" s="1264"/>
      <c r="AD24" s="1265"/>
      <c r="AE24" s="1266"/>
      <c r="AF24" s="1264"/>
      <c r="AG24" s="1265"/>
      <c r="AH24" s="1266"/>
    </row>
    <row r="25" spans="1:35" ht="15" x14ac:dyDescent="0.25">
      <c r="A25" s="896"/>
      <c r="B25" s="897"/>
      <c r="C25" s="897"/>
      <c r="D25" s="897"/>
      <c r="E25" s="897"/>
      <c r="F25" s="897"/>
      <c r="G25" s="897"/>
      <c r="H25" s="897"/>
      <c r="I25" s="897"/>
      <c r="J25" s="897"/>
      <c r="K25" s="897"/>
      <c r="L25" s="897"/>
      <c r="M25" s="897"/>
      <c r="N25" s="897"/>
      <c r="O25" s="897"/>
      <c r="P25" s="897"/>
      <c r="Q25" s="897"/>
      <c r="R25" s="897"/>
      <c r="S25" s="897"/>
      <c r="T25" s="897"/>
      <c r="U25" s="897"/>
      <c r="V25" s="897"/>
      <c r="W25" s="897"/>
      <c r="X25" s="897"/>
      <c r="Y25" s="897"/>
      <c r="Z25" s="897"/>
      <c r="AA25" s="897"/>
      <c r="AB25" s="898"/>
      <c r="AC25" s="1264"/>
      <c r="AD25" s="1265"/>
      <c r="AE25" s="1266"/>
      <c r="AF25" s="1264"/>
      <c r="AG25" s="1265"/>
      <c r="AH25" s="1266"/>
    </row>
    <row r="26" spans="1:35" ht="15" x14ac:dyDescent="0.25">
      <c r="A26" s="1267" t="s">
        <v>32</v>
      </c>
      <c r="B26" s="1268"/>
      <c r="C26" s="1268"/>
      <c r="D26" s="1268"/>
      <c r="E26" s="1268"/>
      <c r="F26" s="1268"/>
      <c r="G26" s="1268"/>
      <c r="H26" s="1268"/>
      <c r="I26" s="1268"/>
      <c r="J26" s="1268"/>
      <c r="K26" s="1268"/>
      <c r="L26" s="1268"/>
      <c r="M26" s="1268"/>
      <c r="N26" s="1268"/>
      <c r="O26" s="1268"/>
      <c r="P26" s="1268"/>
      <c r="Q26" s="1268"/>
      <c r="R26" s="1268"/>
      <c r="S26" s="1268"/>
      <c r="T26" s="1268"/>
      <c r="U26" s="1268"/>
      <c r="V26" s="1268"/>
      <c r="W26" s="1268"/>
      <c r="X26" s="1268"/>
      <c r="Y26" s="1268"/>
      <c r="Z26" s="1268"/>
      <c r="AA26" s="1268"/>
      <c r="AB26" s="1268"/>
      <c r="AC26" s="1268"/>
      <c r="AD26" s="1268"/>
      <c r="AE26" s="1268"/>
      <c r="AF26" s="1268"/>
      <c r="AG26" s="1268"/>
      <c r="AH26" s="1269"/>
    </row>
    <row r="27" spans="1:35" s="53" customFormat="1" ht="15" customHeight="1" x14ac:dyDescent="0.25">
      <c r="A27" s="1270" t="s">
        <v>25</v>
      </c>
      <c r="B27" s="1271"/>
      <c r="C27" s="1271"/>
      <c r="D27" s="1271"/>
      <c r="E27" s="1272"/>
      <c r="F27" s="1270" t="s">
        <v>62</v>
      </c>
      <c r="G27" s="1271"/>
      <c r="H27" s="1271"/>
      <c r="I27" s="1271"/>
      <c r="J27" s="1271"/>
      <c r="K27" s="1271"/>
      <c r="L27" s="1272"/>
      <c r="M27" s="1273" t="s">
        <v>75</v>
      </c>
      <c r="N27" s="1274"/>
      <c r="O27" s="1274"/>
      <c r="P27" s="1274"/>
      <c r="Q27" s="1274"/>
      <c r="R27" s="1274"/>
      <c r="S27" s="1274"/>
      <c r="T27" s="1274"/>
      <c r="U27" s="1274"/>
      <c r="V27" s="1274"/>
      <c r="W27" s="1274"/>
      <c r="X27" s="1274"/>
      <c r="Y27" s="1274"/>
      <c r="Z27" s="1274"/>
      <c r="AA27" s="1274"/>
      <c r="AB27" s="1274"/>
      <c r="AC27" s="1275"/>
      <c r="AD27" s="1270" t="str">
        <f>IF(Z7="X","APOYO OFICINA ASESORA DE PLANEACIÓN","APOYO OFICINA DE CONTROL INTERNO")</f>
        <v>APOYO OFICINA ASESORA DE PLANEACIÓN</v>
      </c>
      <c r="AE27" s="1271"/>
      <c r="AF27" s="1271"/>
      <c r="AG27" s="1271"/>
      <c r="AH27" s="1272"/>
    </row>
    <row r="28" spans="1:35" s="53" customFormat="1" ht="15" customHeight="1" x14ac:dyDescent="0.25">
      <c r="A28" s="66" t="s">
        <v>72</v>
      </c>
      <c r="B28" s="694" t="s">
        <v>395</v>
      </c>
      <c r="C28" s="694"/>
      <c r="D28" s="694"/>
      <c r="E28" s="694"/>
      <c r="F28" s="213" t="s">
        <v>72</v>
      </c>
      <c r="G28" s="67"/>
      <c r="H28" s="694" t="s">
        <v>134</v>
      </c>
      <c r="I28" s="694"/>
      <c r="J28" s="694"/>
      <c r="K28" s="694"/>
      <c r="L28" s="694"/>
      <c r="M28" s="1261" t="s">
        <v>27</v>
      </c>
      <c r="N28" s="1262"/>
      <c r="O28" s="1262"/>
      <c r="P28" s="1262"/>
      <c r="Q28" s="1262"/>
      <c r="R28" s="1262"/>
      <c r="S28" s="1262"/>
      <c r="T28" s="1262"/>
      <c r="U28" s="1263"/>
      <c r="V28" s="1264"/>
      <c r="W28" s="1265"/>
      <c r="X28" s="1265"/>
      <c r="Y28" s="1265"/>
      <c r="Z28" s="1265"/>
      <c r="AA28" s="1265"/>
      <c r="AB28" s="1265"/>
      <c r="AC28" s="1266"/>
      <c r="AD28" s="287" t="s">
        <v>27</v>
      </c>
      <c r="AE28" s="1264"/>
      <c r="AF28" s="1265"/>
      <c r="AG28" s="1265"/>
      <c r="AH28" s="1266"/>
    </row>
    <row r="29" spans="1:35" ht="15" customHeight="1" x14ac:dyDescent="0.25">
      <c r="A29" s="66" t="s">
        <v>73</v>
      </c>
      <c r="B29" s="901" t="s">
        <v>396</v>
      </c>
      <c r="C29" s="694"/>
      <c r="D29" s="694"/>
      <c r="E29" s="694"/>
      <c r="F29" s="213" t="s">
        <v>397</v>
      </c>
      <c r="G29" s="67"/>
      <c r="H29" s="901" t="s">
        <v>148</v>
      </c>
      <c r="I29" s="694"/>
      <c r="J29" s="694"/>
      <c r="K29" s="694"/>
      <c r="L29" s="694"/>
      <c r="M29" s="1261" t="s">
        <v>28</v>
      </c>
      <c r="N29" s="1262"/>
      <c r="O29" s="1262"/>
      <c r="P29" s="1262"/>
      <c r="Q29" s="1262"/>
      <c r="R29" s="1262"/>
      <c r="S29" s="1262"/>
      <c r="T29" s="1262"/>
      <c r="U29" s="1263"/>
      <c r="V29" s="1264"/>
      <c r="W29" s="1265"/>
      <c r="X29" s="1265"/>
      <c r="Y29" s="1265"/>
      <c r="Z29" s="1265"/>
      <c r="AA29" s="1265"/>
      <c r="AB29" s="1265"/>
      <c r="AC29" s="1266"/>
      <c r="AD29" s="287" t="s">
        <v>28</v>
      </c>
      <c r="AE29" s="1264"/>
      <c r="AF29" s="1265"/>
      <c r="AG29" s="1265"/>
      <c r="AH29" s="1266"/>
    </row>
  </sheetData>
  <mergeCells count="90">
    <mergeCell ref="XET7:XEU7"/>
    <mergeCell ref="A7:B7"/>
    <mergeCell ref="C7:E7"/>
    <mergeCell ref="F7:L7"/>
    <mergeCell ref="M7:V7"/>
    <mergeCell ref="AE7:AF7"/>
    <mergeCell ref="A8:E8"/>
    <mergeCell ref="F8:Z8"/>
    <mergeCell ref="AA8:AD10"/>
    <mergeCell ref="AE8:AH10"/>
    <mergeCell ref="XET8:XEU8"/>
    <mergeCell ref="A9:A11"/>
    <mergeCell ref="B9:B11"/>
    <mergeCell ref="C9:C11"/>
    <mergeCell ref="D9:D11"/>
    <mergeCell ref="E9:E11"/>
    <mergeCell ref="F12:F18"/>
    <mergeCell ref="F9:J9"/>
    <mergeCell ref="K9:K11"/>
    <mergeCell ref="L9:Z9"/>
    <mergeCell ref="F10:J10"/>
    <mergeCell ref="L10:L11"/>
    <mergeCell ref="M10:M11"/>
    <mergeCell ref="U10:U11"/>
    <mergeCell ref="V10:Z10"/>
    <mergeCell ref="A12:A18"/>
    <mergeCell ref="B12:B18"/>
    <mergeCell ref="C12:C18"/>
    <mergeCell ref="D12:D18"/>
    <mergeCell ref="E12:E18"/>
    <mergeCell ref="A21:AB21"/>
    <mergeCell ref="AC21:AE21"/>
    <mergeCell ref="AF21:AH21"/>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AH12:AH18"/>
    <mergeCell ref="J14:J18"/>
    <mergeCell ref="Z14:Z18"/>
    <mergeCell ref="A19:AH19"/>
    <mergeCell ref="A20:AH20"/>
    <mergeCell ref="Q12:Q18"/>
    <mergeCell ref="R12:R18"/>
    <mergeCell ref="S12:S18"/>
    <mergeCell ref="T12:T18"/>
    <mergeCell ref="U12:U18"/>
    <mergeCell ref="G12:G18"/>
    <mergeCell ref="H12:H18"/>
    <mergeCell ref="I12:I18"/>
    <mergeCell ref="J12:J13"/>
    <mergeCell ref="K12:K18"/>
    <mergeCell ref="O12:O18"/>
    <mergeCell ref="A22:AB22"/>
    <mergeCell ref="AC22:AE22"/>
    <mergeCell ref="AF22:AH22"/>
    <mergeCell ref="A23:AB23"/>
    <mergeCell ref="AC23:AE23"/>
    <mergeCell ref="AF23:AH23"/>
    <mergeCell ref="A24:AB24"/>
    <mergeCell ref="AC24:AE24"/>
    <mergeCell ref="AF24:AH24"/>
    <mergeCell ref="A25:AB25"/>
    <mergeCell ref="AC25:AE25"/>
    <mergeCell ref="AF25:AH25"/>
    <mergeCell ref="AI12:AI18"/>
    <mergeCell ref="B29:E29"/>
    <mergeCell ref="H29:L29"/>
    <mergeCell ref="M29:U29"/>
    <mergeCell ref="V29:AC29"/>
    <mergeCell ref="AE29:AH29"/>
    <mergeCell ref="A26:AH26"/>
    <mergeCell ref="A27:E27"/>
    <mergeCell ref="F27:L27"/>
    <mergeCell ref="M27:AC27"/>
    <mergeCell ref="AD27:AH27"/>
    <mergeCell ref="B28:E28"/>
    <mergeCell ref="H28:L28"/>
    <mergeCell ref="M28:U28"/>
    <mergeCell ref="V28:AC28"/>
    <mergeCell ref="AE28:AH28"/>
  </mergeCells>
  <conditionalFormatting sqref="J12:J18">
    <cfRule type="expression" dxfId="103" priority="5">
      <formula>$J$14="BAJA"</formula>
    </cfRule>
    <cfRule type="expression" dxfId="102" priority="6">
      <formula>$J$14="MODERADA"</formula>
    </cfRule>
    <cfRule type="expression" dxfId="101" priority="7">
      <formula>$J$14="ALTA"</formula>
    </cfRule>
    <cfRule type="expression" dxfId="100" priority="8">
      <formula>$J$14="EXTREMA"</formula>
    </cfRule>
  </conditionalFormatting>
  <conditionalFormatting sqref="Z12:Z18">
    <cfRule type="expression" dxfId="99" priority="1">
      <formula>$Z$14="MODERADA"</formula>
    </cfRule>
    <cfRule type="expression" dxfId="98" priority="2">
      <formula>$Z$14="EXTREMA"</formula>
    </cfRule>
    <cfRule type="expression" dxfId="97" priority="3">
      <formula>$Z$14="ALTA"</formula>
    </cfRule>
    <cfRule type="expression" dxfId="96" priority="4">
      <formula>$Z$14="BAJA"</formula>
    </cfRule>
  </conditionalFormatting>
  <dataValidations count="4">
    <dataValidation type="list" allowBlank="1" showInputMessage="1" showErrorMessage="1" sqref="U12:U18" xr:uid="{00000000-0002-0000-0A00-000000000000}">
      <formula1>$XEV$11:$XFD$11</formula1>
    </dataValidation>
    <dataValidation type="list" allowBlank="1" showInputMessage="1" showErrorMessage="1" sqref="H12:H18" xr:uid="{00000000-0002-0000-0A00-000001000000}">
      <formula1>$XET$9:$XEV$9</formula1>
    </dataValidation>
    <dataValidation type="list" allowBlank="1" showInputMessage="1" showErrorMessage="1" sqref="F12:F18" xr:uid="{00000000-0002-0000-0A00-000002000000}">
      <formula1>$XET$2:$XET$6</formula1>
    </dataValidation>
    <dataValidation type="list" allowBlank="1" showInputMessage="1" showErrorMessage="1" sqref="M12:M18" xr:uid="{00000000-0002-0000-0A00-000003000000}">
      <formula1>$XET$11:$XEU$11</formula1>
    </dataValidation>
  </dataValidations>
  <hyperlinks>
    <hyperlink ref="B29" r:id="rId1" xr:uid="{00000000-0004-0000-0A00-000000000000}"/>
    <hyperlink ref="H29" r:id="rId2" xr:uid="{00000000-0004-0000-0A00-000001000000}"/>
  </hyperlinks>
  <pageMargins left="0.7" right="0.7" top="0.75" bottom="0.75" header="0.3" footer="0.3"/>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sheetPr>
  <dimension ref="A1:XEW36"/>
  <sheetViews>
    <sheetView zoomScale="30" zoomScaleNormal="30" workbookViewId="0">
      <selection activeCell="AI19" sqref="AI19:AL25"/>
    </sheetView>
  </sheetViews>
  <sheetFormatPr baseColWidth="10" defaultRowHeight="12.75" x14ac:dyDescent="0.25"/>
  <cols>
    <col min="1" max="1" width="33" style="153" customWidth="1"/>
    <col min="2" max="2" width="17.140625" style="153" customWidth="1"/>
    <col min="3" max="3" width="22.85546875" style="153" customWidth="1"/>
    <col min="4" max="4" width="21.7109375" style="153" customWidth="1"/>
    <col min="5" max="5" width="23.140625" style="153" customWidth="1"/>
    <col min="6" max="6" width="20.42578125" style="153" customWidth="1"/>
    <col min="7" max="7" width="3.85546875" style="153" hidden="1" customWidth="1"/>
    <col min="8" max="8" width="18.28515625" style="153" customWidth="1"/>
    <col min="9" max="9" width="3.85546875" style="153" hidden="1" customWidth="1"/>
    <col min="10" max="10" width="17.140625" style="153" customWidth="1"/>
    <col min="11" max="11" width="36.85546875" style="153" customWidth="1"/>
    <col min="12" max="12" width="44.7109375" style="153" customWidth="1"/>
    <col min="13" max="13" width="9.42578125" style="153" customWidth="1"/>
    <col min="14" max="14" width="11.42578125" style="153" hidden="1" customWidth="1"/>
    <col min="15" max="15" width="5" style="153" hidden="1" customWidth="1"/>
    <col min="16" max="16" width="6.42578125" style="153" hidden="1" customWidth="1"/>
    <col min="17" max="17" width="5" style="153" hidden="1" customWidth="1"/>
    <col min="18" max="18" width="4.140625" style="153" hidden="1" customWidth="1"/>
    <col min="19" max="19" width="3.85546875" style="153" hidden="1" customWidth="1"/>
    <col min="20" max="20" width="5.28515625" style="153" hidden="1" customWidth="1"/>
    <col min="21" max="21" width="10.42578125" style="153" customWidth="1"/>
    <col min="22" max="22" width="17.85546875" style="153" customWidth="1"/>
    <col min="23" max="23" width="3.42578125" style="153" hidden="1" customWidth="1"/>
    <col min="24" max="24" width="20.42578125" style="153" customWidth="1"/>
    <col min="25" max="25" width="3.85546875" style="153" hidden="1" customWidth="1"/>
    <col min="26" max="26" width="18.42578125" style="153" customWidth="1"/>
    <col min="27" max="27" width="20.140625" style="153" customWidth="1"/>
    <col min="28" max="28" width="13.85546875" style="153" customWidth="1"/>
    <col min="29" max="29" width="22.28515625" style="153" customWidth="1"/>
    <col min="30" max="30" width="16.140625" style="153" customWidth="1"/>
    <col min="31" max="31" width="15.140625" style="153" customWidth="1"/>
    <col min="32" max="32" width="23" style="153" customWidth="1"/>
    <col min="33" max="33" width="19.140625" style="153" customWidth="1"/>
    <col min="34" max="34" width="16.140625" style="153" customWidth="1"/>
    <col min="35" max="37" width="11.42578125" style="153"/>
    <col min="38" max="38" width="44.7109375" style="153" customWidth="1"/>
    <col min="39" max="16226" width="11.42578125" style="153"/>
    <col min="16227" max="16376" width="0" style="153" hidden="1" customWidth="1"/>
    <col min="16377" max="16377" width="11.42578125" style="153" hidden="1" customWidth="1"/>
    <col min="16378" max="16378" width="0" style="153" hidden="1" customWidth="1"/>
    <col min="16379" max="16384" width="11.42578125" style="153"/>
  </cols>
  <sheetData>
    <row r="1" spans="1:38 16374:16377" ht="14.25" customHeight="1" x14ac:dyDescent="0.25">
      <c r="A1" s="151"/>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XET1" s="84" t="s">
        <v>1</v>
      </c>
      <c r="XEU1" s="85" t="s">
        <v>2</v>
      </c>
      <c r="XEV1" s="152"/>
    </row>
    <row r="2" spans="1:38 16374:16377" ht="14.25" customHeight="1" x14ac:dyDescent="0.25">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XET2" s="153" t="s">
        <v>17</v>
      </c>
      <c r="XEU2" s="153">
        <v>5</v>
      </c>
      <c r="XEV2" s="87"/>
    </row>
    <row r="3" spans="1:38 16374:16377" ht="14.25" customHeight="1" x14ac:dyDescent="0.25">
      <c r="A3" s="151"/>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XET3" s="153" t="s">
        <v>16</v>
      </c>
      <c r="XEU3" s="153">
        <v>4</v>
      </c>
      <c r="XEV3" s="87"/>
    </row>
    <row r="4" spans="1:38 16374:16377" ht="14.25" customHeight="1" x14ac:dyDescent="0.25">
      <c r="A4" s="151"/>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XET4" s="153" t="s">
        <v>15</v>
      </c>
      <c r="XEU4" s="153">
        <v>3</v>
      </c>
      <c r="XEV4" s="87"/>
    </row>
    <row r="5" spans="1:38 16374:16377" ht="14.25" customHeight="1" x14ac:dyDescent="0.25">
      <c r="A5" s="151"/>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XET5" s="153" t="s">
        <v>14</v>
      </c>
      <c r="XEU5" s="153">
        <v>2</v>
      </c>
      <c r="XEV5" s="87"/>
    </row>
    <row r="6" spans="1:38 16374:16377" ht="14.25" customHeight="1" x14ac:dyDescent="0.25">
      <c r="A6" s="151"/>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XET6" s="153" t="s">
        <v>13</v>
      </c>
      <c r="XEU6" s="153">
        <v>1</v>
      </c>
      <c r="XEV6" s="87"/>
    </row>
    <row r="7" spans="1:38 16374:16377" ht="21" customHeight="1" thickBot="1" x14ac:dyDescent="0.3">
      <c r="A7" s="1301" t="s">
        <v>53</v>
      </c>
      <c r="B7" s="1301"/>
      <c r="C7" s="1302">
        <v>43817</v>
      </c>
      <c r="D7" s="1303"/>
      <c r="E7" s="1303"/>
      <c r="F7" s="1304"/>
      <c r="G7" s="1304"/>
      <c r="H7" s="1304"/>
      <c r="I7" s="1304"/>
      <c r="J7" s="1304"/>
      <c r="K7" s="1304"/>
      <c r="L7" s="1304"/>
      <c r="M7" s="1305" t="s">
        <v>496</v>
      </c>
      <c r="N7" s="1305"/>
      <c r="O7" s="1305"/>
      <c r="P7" s="1305"/>
      <c r="Q7" s="1305"/>
      <c r="R7" s="1305"/>
      <c r="S7" s="1305"/>
      <c r="T7" s="1305"/>
      <c r="U7" s="1305"/>
      <c r="V7" s="1306"/>
      <c r="W7" s="243"/>
      <c r="X7" s="244" t="s">
        <v>63</v>
      </c>
      <c r="Y7" s="243"/>
      <c r="Z7" s="245"/>
      <c r="AA7" s="244" t="s">
        <v>64</v>
      </c>
      <c r="AB7" s="245"/>
      <c r="AC7" s="244" t="s">
        <v>65</v>
      </c>
      <c r="AD7" s="246"/>
      <c r="AE7" s="1307" t="s">
        <v>66</v>
      </c>
      <c r="AF7" s="1308"/>
      <c r="AG7" s="247" t="s">
        <v>76</v>
      </c>
      <c r="AH7" s="243"/>
      <c r="XET7" s="1341" t="s">
        <v>0</v>
      </c>
      <c r="XEU7" s="1342"/>
    </row>
    <row r="8" spans="1:38 16374:16377" ht="18.75" customHeight="1" x14ac:dyDescent="0.25">
      <c r="A8" s="1343" t="s">
        <v>46</v>
      </c>
      <c r="B8" s="1344"/>
      <c r="C8" s="1344"/>
      <c r="D8" s="1344"/>
      <c r="E8" s="1345"/>
      <c r="F8" s="1346" t="s">
        <v>21</v>
      </c>
      <c r="G8" s="1347"/>
      <c r="H8" s="1347"/>
      <c r="I8" s="1347"/>
      <c r="J8" s="1347"/>
      <c r="K8" s="1347"/>
      <c r="L8" s="1347"/>
      <c r="M8" s="1347"/>
      <c r="N8" s="1347"/>
      <c r="O8" s="1347"/>
      <c r="P8" s="1347"/>
      <c r="Q8" s="1347"/>
      <c r="R8" s="1347"/>
      <c r="S8" s="1347"/>
      <c r="T8" s="1347"/>
      <c r="U8" s="1347"/>
      <c r="V8" s="1347"/>
      <c r="W8" s="1347"/>
      <c r="X8" s="1347"/>
      <c r="Y8" s="1347"/>
      <c r="Z8" s="1348"/>
      <c r="AA8" s="1349" t="s">
        <v>43</v>
      </c>
      <c r="AB8" s="1350"/>
      <c r="AC8" s="1350"/>
      <c r="AD8" s="1351"/>
      <c r="AE8" s="1358" t="s">
        <v>33</v>
      </c>
      <c r="AF8" s="1359"/>
      <c r="AG8" s="1359"/>
      <c r="AH8" s="1360"/>
      <c r="XET8" s="1341" t="s">
        <v>2</v>
      </c>
      <c r="XEU8" s="1342"/>
    </row>
    <row r="9" spans="1:38 16374:16377" s="248" customFormat="1" ht="15" customHeight="1" x14ac:dyDescent="0.25">
      <c r="A9" s="1367" t="s">
        <v>49</v>
      </c>
      <c r="B9" s="1369" t="s">
        <v>50</v>
      </c>
      <c r="C9" s="1371" t="s">
        <v>34</v>
      </c>
      <c r="D9" s="1371" t="s">
        <v>35</v>
      </c>
      <c r="E9" s="1372" t="s">
        <v>36</v>
      </c>
      <c r="F9" s="1374" t="s">
        <v>68</v>
      </c>
      <c r="G9" s="1375"/>
      <c r="H9" s="1375"/>
      <c r="I9" s="1375"/>
      <c r="J9" s="1375"/>
      <c r="K9" s="1376" t="s">
        <v>24</v>
      </c>
      <c r="L9" s="1378" t="s">
        <v>23</v>
      </c>
      <c r="M9" s="1379"/>
      <c r="N9" s="1379"/>
      <c r="O9" s="1379"/>
      <c r="P9" s="1379"/>
      <c r="Q9" s="1379"/>
      <c r="R9" s="1379"/>
      <c r="S9" s="1379"/>
      <c r="T9" s="1379"/>
      <c r="U9" s="1379"/>
      <c r="V9" s="1379"/>
      <c r="W9" s="1379"/>
      <c r="X9" s="1379"/>
      <c r="Y9" s="1379"/>
      <c r="Z9" s="1380"/>
      <c r="AA9" s="1352"/>
      <c r="AB9" s="1353"/>
      <c r="AC9" s="1353"/>
      <c r="AD9" s="1354"/>
      <c r="AE9" s="1361"/>
      <c r="AF9" s="1362"/>
      <c r="AG9" s="1362"/>
      <c r="AH9" s="1363"/>
      <c r="XET9" s="249" t="s">
        <v>18</v>
      </c>
      <c r="XEU9" s="249" t="s">
        <v>20</v>
      </c>
      <c r="XEV9" s="249" t="s">
        <v>19</v>
      </c>
    </row>
    <row r="10" spans="1:38 16374:16377" s="248" customFormat="1" ht="15" customHeight="1" x14ac:dyDescent="0.25">
      <c r="A10" s="1367"/>
      <c r="B10" s="1370"/>
      <c r="C10" s="1371"/>
      <c r="D10" s="1371"/>
      <c r="E10" s="1372"/>
      <c r="F10" s="1381" t="s">
        <v>37</v>
      </c>
      <c r="G10" s="1382"/>
      <c r="H10" s="1382"/>
      <c r="I10" s="1382"/>
      <c r="J10" s="1382"/>
      <c r="K10" s="1377"/>
      <c r="L10" s="1382" t="s">
        <v>47</v>
      </c>
      <c r="M10" s="1384" t="s">
        <v>22</v>
      </c>
      <c r="N10" s="250"/>
      <c r="O10" s="250"/>
      <c r="P10" s="250"/>
      <c r="Q10" s="250"/>
      <c r="R10" s="250"/>
      <c r="S10" s="250"/>
      <c r="T10" s="250"/>
      <c r="U10" s="1386" t="s">
        <v>39</v>
      </c>
      <c r="V10" s="1388" t="s">
        <v>38</v>
      </c>
      <c r="W10" s="1365"/>
      <c r="X10" s="1365"/>
      <c r="Y10" s="1365"/>
      <c r="Z10" s="1366"/>
      <c r="AA10" s="1355"/>
      <c r="AB10" s="1356"/>
      <c r="AC10" s="1356"/>
      <c r="AD10" s="1357"/>
      <c r="AE10" s="1364"/>
      <c r="AF10" s="1365"/>
      <c r="AG10" s="1365"/>
      <c r="AH10" s="1366"/>
      <c r="XET10" s="248">
        <v>5</v>
      </c>
      <c r="XEU10" s="248">
        <v>10</v>
      </c>
      <c r="XEV10" s="248">
        <v>20</v>
      </c>
    </row>
    <row r="11" spans="1:38 16374:16377" s="248" customFormat="1" ht="44.25" customHeight="1" thickBot="1" x14ac:dyDescent="0.3">
      <c r="A11" s="1368"/>
      <c r="B11" s="1370"/>
      <c r="C11" s="1369"/>
      <c r="D11" s="1369"/>
      <c r="E11" s="1373"/>
      <c r="F11" s="251" t="s">
        <v>8</v>
      </c>
      <c r="G11" s="252" t="s">
        <v>54</v>
      </c>
      <c r="H11" s="253" t="s">
        <v>69</v>
      </c>
      <c r="I11" s="254" t="s">
        <v>55</v>
      </c>
      <c r="J11" s="255" t="s">
        <v>10</v>
      </c>
      <c r="K11" s="1377"/>
      <c r="L11" s="1383"/>
      <c r="M11" s="1385"/>
      <c r="N11" s="256"/>
      <c r="O11" s="256" t="s">
        <v>60</v>
      </c>
      <c r="P11" s="256" t="s">
        <v>61</v>
      </c>
      <c r="Q11" s="256" t="s">
        <v>59</v>
      </c>
      <c r="R11" s="256" t="s">
        <v>56</v>
      </c>
      <c r="S11" s="256" t="s">
        <v>57</v>
      </c>
      <c r="T11" s="256" t="s">
        <v>58</v>
      </c>
      <c r="U11" s="1387"/>
      <c r="V11" s="43" t="s">
        <v>8</v>
      </c>
      <c r="W11" s="43" t="s">
        <v>54</v>
      </c>
      <c r="X11" s="257" t="s">
        <v>9</v>
      </c>
      <c r="Y11" s="258" t="s">
        <v>55</v>
      </c>
      <c r="Z11" s="259" t="s">
        <v>10</v>
      </c>
      <c r="AA11" s="260" t="s">
        <v>51</v>
      </c>
      <c r="AB11" s="261" t="s">
        <v>40</v>
      </c>
      <c r="AC11" s="262" t="s">
        <v>41</v>
      </c>
      <c r="AD11" s="263" t="s">
        <v>42</v>
      </c>
      <c r="AE11" s="264" t="s">
        <v>26</v>
      </c>
      <c r="AF11" s="265" t="s">
        <v>70</v>
      </c>
      <c r="AG11" s="265" t="s">
        <v>44</v>
      </c>
      <c r="AH11" s="266" t="s">
        <v>45</v>
      </c>
      <c r="XET11" s="248" t="s">
        <v>11</v>
      </c>
      <c r="XEU11" s="248" t="s">
        <v>12</v>
      </c>
      <c r="XEV11" s="248" t="s">
        <v>9</v>
      </c>
      <c r="XEW11" s="248" t="s">
        <v>8</v>
      </c>
    </row>
    <row r="12" spans="1:38 16374:16377" ht="50.25" customHeight="1" thickBot="1" x14ac:dyDescent="0.3">
      <c r="A12" s="1295" t="s">
        <v>497</v>
      </c>
      <c r="B12" s="1309" t="s">
        <v>498</v>
      </c>
      <c r="C12" s="1312" t="s">
        <v>499</v>
      </c>
      <c r="D12" s="1312" t="s">
        <v>500</v>
      </c>
      <c r="E12" s="1312" t="s">
        <v>501</v>
      </c>
      <c r="F12" s="1317" t="s">
        <v>16</v>
      </c>
      <c r="G12" s="1329" t="str">
        <f>IF(F12="(1) RARA VEZ","1", IF(F12="(2) IMPROBABLE","2",IF(F12="(3) POSIBLE","3",IF(F12="(4) PROBABLE","4",IF(F12="(5) CASI SEGURO","5","")))))</f>
        <v>4</v>
      </c>
      <c r="H12" s="1332" t="s">
        <v>20</v>
      </c>
      <c r="I12" s="1333" t="str">
        <f>IF(H12="(5) MODERADO","5", IF(H12="(10) MAYOR","10",IF(H12="(20) CATASTROFICO","20","")))</f>
        <v>10</v>
      </c>
      <c r="J12" s="1336">
        <f>G12*I12</f>
        <v>40</v>
      </c>
      <c r="K12" s="1337" t="s">
        <v>502</v>
      </c>
      <c r="L12" s="267" t="s">
        <v>6</v>
      </c>
      <c r="M12" s="268" t="s">
        <v>11</v>
      </c>
      <c r="N12" s="269">
        <f>IF(M12="SÍ",15,"0")</f>
        <v>15</v>
      </c>
      <c r="O12" s="1340">
        <f>SUM(N12:N18)</f>
        <v>35</v>
      </c>
      <c r="P12" s="1323">
        <f>IF(AND($O12&gt;=0,$O12&lt;=50),0,IF(AND($O12&gt;50,$O12&lt;=75),1,IF(AND($O12&gt;75,$O12&lt;=100),2,"")))</f>
        <v>0</v>
      </c>
      <c r="Q12" s="1323">
        <f>$G12-$P12</f>
        <v>4</v>
      </c>
      <c r="R12" s="1320">
        <f>IF($Q12&lt;=0,1,$Q12)</f>
        <v>4</v>
      </c>
      <c r="S12" s="1323">
        <f>$I12-$P12</f>
        <v>10</v>
      </c>
      <c r="T12" s="1320" t="str">
        <f>IF($S12=19,10,IF($S12=18,5,IF($S12=9,5,IF($S12=8,5,I12))))</f>
        <v>10</v>
      </c>
      <c r="U12" s="1326" t="s">
        <v>8</v>
      </c>
      <c r="V12" s="1401" t="str">
        <f>IF(AND($U12="PROBABILIDAD",$R12=1),$XET$6,IF(AND($U12="PROBABILIDAD",$R12=2),$XET$5,IF(AND($U12="PROBABILIDAD",$R12=3),$XET$4,IF(AND($U12="PROBABILIDAD",$R12=4),$XET$3,IF(AND($U12="PROBABILIDAD",$R12=5),$XET$2,$F12)))))</f>
        <v>(4) PROBABLE</v>
      </c>
      <c r="W12" s="1340">
        <f>IF($U12="PROBABILIDAD",$R12,$G12)</f>
        <v>4</v>
      </c>
      <c r="X12" s="1406" t="str">
        <f>IF(AND($U12="IMPACTO",$S12=18),$XET$9,IF(AND($U12="IMPACTO",$S12=19),$XEU$9,IF(AND($U12="IMPACTO",$S12=20),$XEV$9,IF(AND($U12="IMPACTO",$S12&lt;10),$XET$9,$H12))))</f>
        <v>(10) MAYOR</v>
      </c>
      <c r="Y12" s="1333" t="str">
        <f>IF($U12="IMPACTO",$T12,$I12)</f>
        <v>10</v>
      </c>
      <c r="Z12" s="1409">
        <f>+W12*Y12</f>
        <v>40</v>
      </c>
      <c r="AA12" s="1411" t="s">
        <v>503</v>
      </c>
      <c r="AB12" s="1395" t="s">
        <v>504</v>
      </c>
      <c r="AC12" s="1397" t="s">
        <v>505</v>
      </c>
      <c r="AD12" s="1397" t="s">
        <v>506</v>
      </c>
      <c r="AE12" s="1398">
        <v>43761</v>
      </c>
      <c r="AF12" s="1397" t="s">
        <v>507</v>
      </c>
      <c r="AG12" s="1400" t="s">
        <v>508</v>
      </c>
      <c r="AH12" s="1389" t="s">
        <v>509</v>
      </c>
      <c r="AI12" s="1298" t="s">
        <v>510</v>
      </c>
      <c r="AJ12" s="1299"/>
      <c r="AK12" s="1299"/>
      <c r="AL12" s="1299"/>
    </row>
    <row r="13" spans="1:38 16374:16377" ht="48" customHeight="1" thickBot="1" x14ac:dyDescent="0.3">
      <c r="A13" s="1296"/>
      <c r="B13" s="1310"/>
      <c r="C13" s="1313"/>
      <c r="D13" s="1315"/>
      <c r="E13" s="1313"/>
      <c r="F13" s="1318"/>
      <c r="G13" s="1330"/>
      <c r="H13" s="487"/>
      <c r="I13" s="1334"/>
      <c r="J13" s="1048"/>
      <c r="K13" s="1338"/>
      <c r="L13" s="270" t="s">
        <v>7</v>
      </c>
      <c r="M13" s="271" t="s">
        <v>12</v>
      </c>
      <c r="N13" s="272" t="str">
        <f>IF(M13="SÍ",5,"0")</f>
        <v>0</v>
      </c>
      <c r="O13" s="1334"/>
      <c r="P13" s="1324"/>
      <c r="Q13" s="1324"/>
      <c r="R13" s="1321"/>
      <c r="S13" s="1324"/>
      <c r="T13" s="1321"/>
      <c r="U13" s="1327"/>
      <c r="V13" s="1402"/>
      <c r="W13" s="1404"/>
      <c r="X13" s="1407"/>
      <c r="Y13" s="1334"/>
      <c r="Z13" s="1410"/>
      <c r="AA13" s="1411"/>
      <c r="AB13" s="1396"/>
      <c r="AC13" s="1397"/>
      <c r="AD13" s="1397"/>
      <c r="AE13" s="1399"/>
      <c r="AF13" s="1400"/>
      <c r="AG13" s="1400"/>
      <c r="AH13" s="1389"/>
      <c r="AI13" s="1300"/>
      <c r="AJ13" s="1299"/>
      <c r="AK13" s="1299"/>
      <c r="AL13" s="1299"/>
    </row>
    <row r="14" spans="1:38 16374:16377" ht="33" customHeight="1" thickBot="1" x14ac:dyDescent="0.3">
      <c r="A14" s="1296"/>
      <c r="B14" s="1310"/>
      <c r="C14" s="1313"/>
      <c r="D14" s="1315"/>
      <c r="E14" s="1313"/>
      <c r="F14" s="1318"/>
      <c r="G14" s="1330"/>
      <c r="H14" s="487"/>
      <c r="I14" s="1334"/>
      <c r="J14" s="971" t="str">
        <f>IF(AND(J12&gt;=5,J12&lt;=10),"BAJA",IF(AND(J12&gt;=15,J12&lt;=25),"MODERADA",IF(AND(J12&gt;=30,J12&lt;=50),"ALTA",IF(AND(J12&gt;=60,J12&lt;=100),"EXTREMA",""))))</f>
        <v>ALTA</v>
      </c>
      <c r="K14" s="1338"/>
      <c r="L14" s="273" t="s">
        <v>3</v>
      </c>
      <c r="M14" s="271" t="s">
        <v>12</v>
      </c>
      <c r="N14" s="272" t="str">
        <f>IF(M14="SÍ",15,"0")</f>
        <v>0</v>
      </c>
      <c r="O14" s="1334"/>
      <c r="P14" s="1324"/>
      <c r="Q14" s="1324"/>
      <c r="R14" s="1321"/>
      <c r="S14" s="1324"/>
      <c r="T14" s="1321"/>
      <c r="U14" s="1327"/>
      <c r="V14" s="1402"/>
      <c r="W14" s="1404"/>
      <c r="X14" s="1407"/>
      <c r="Y14" s="1334"/>
      <c r="Z14" s="1390" t="str">
        <f>IF(AND($Z12&gt;=5,$Z12&lt;=10),"BAJA",IF(AND($Z12&gt;=15,$Z12&lt;=25),"MODERADA",IF(AND($Z12&gt;=30,$Z12&lt;=50),"ALTA",IF(AND($Z12&gt;=60,$Z12&lt;=100),"EXTREMA",""))))</f>
        <v>ALTA</v>
      </c>
      <c r="AA14" s="1411"/>
      <c r="AB14" s="1396"/>
      <c r="AC14" s="1397"/>
      <c r="AD14" s="1397"/>
      <c r="AE14" s="1399"/>
      <c r="AF14" s="1400"/>
      <c r="AG14" s="1400"/>
      <c r="AH14" s="1389"/>
      <c r="AI14" s="1300"/>
      <c r="AJ14" s="1299"/>
      <c r="AK14" s="1299"/>
      <c r="AL14" s="1299"/>
    </row>
    <row r="15" spans="1:38 16374:16377" ht="26.25" customHeight="1" thickBot="1" x14ac:dyDescent="0.3">
      <c r="A15" s="1296"/>
      <c r="B15" s="1310"/>
      <c r="C15" s="1313"/>
      <c r="D15" s="1315"/>
      <c r="E15" s="1313"/>
      <c r="F15" s="1318"/>
      <c r="G15" s="1330"/>
      <c r="H15" s="487"/>
      <c r="I15" s="1334"/>
      <c r="J15" s="971"/>
      <c r="K15" s="1338"/>
      <c r="L15" s="273" t="s">
        <v>4</v>
      </c>
      <c r="M15" s="271" t="s">
        <v>11</v>
      </c>
      <c r="N15" s="272">
        <f>IF(M15="SÍ",10,"0")</f>
        <v>10</v>
      </c>
      <c r="O15" s="1334"/>
      <c r="P15" s="1324"/>
      <c r="Q15" s="1324"/>
      <c r="R15" s="1321"/>
      <c r="S15" s="1324"/>
      <c r="T15" s="1321"/>
      <c r="U15" s="1327"/>
      <c r="V15" s="1402"/>
      <c r="W15" s="1404"/>
      <c r="X15" s="1407"/>
      <c r="Y15" s="1334"/>
      <c r="Z15" s="1390"/>
      <c r="AA15" s="1411"/>
      <c r="AB15" s="1396"/>
      <c r="AC15" s="1397"/>
      <c r="AD15" s="1397"/>
      <c r="AE15" s="1399"/>
      <c r="AF15" s="1400"/>
      <c r="AG15" s="1400"/>
      <c r="AH15" s="1389"/>
      <c r="AI15" s="1300"/>
      <c r="AJ15" s="1299"/>
      <c r="AK15" s="1299"/>
      <c r="AL15" s="1299"/>
    </row>
    <row r="16" spans="1:38 16374:16377" ht="45" customHeight="1" thickBot="1" x14ac:dyDescent="0.3">
      <c r="A16" s="1296"/>
      <c r="B16" s="1310"/>
      <c r="C16" s="1313"/>
      <c r="D16" s="1315"/>
      <c r="E16" s="1313"/>
      <c r="F16" s="1318"/>
      <c r="G16" s="1330"/>
      <c r="H16" s="487"/>
      <c r="I16" s="1334"/>
      <c r="J16" s="971"/>
      <c r="K16" s="1338"/>
      <c r="L16" s="270" t="s">
        <v>31</v>
      </c>
      <c r="M16" s="274" t="s">
        <v>12</v>
      </c>
      <c r="N16" s="272" t="str">
        <f>IF(M16="SÍ",15,"0")</f>
        <v>0</v>
      </c>
      <c r="O16" s="1334"/>
      <c r="P16" s="1324"/>
      <c r="Q16" s="1324"/>
      <c r="R16" s="1321"/>
      <c r="S16" s="1324"/>
      <c r="T16" s="1321"/>
      <c r="U16" s="1327"/>
      <c r="V16" s="1402"/>
      <c r="W16" s="1404"/>
      <c r="X16" s="1407"/>
      <c r="Y16" s="1334"/>
      <c r="Z16" s="1390"/>
      <c r="AA16" s="1411"/>
      <c r="AB16" s="1396"/>
      <c r="AC16" s="1397"/>
      <c r="AD16" s="1397"/>
      <c r="AE16" s="1399"/>
      <c r="AF16" s="1400"/>
      <c r="AG16" s="1400"/>
      <c r="AH16" s="1389"/>
      <c r="AI16" s="1300"/>
      <c r="AJ16" s="1299"/>
      <c r="AK16" s="1299"/>
      <c r="AL16" s="1299"/>
    </row>
    <row r="17" spans="1:38" ht="26.25" thickBot="1" x14ac:dyDescent="0.3">
      <c r="A17" s="1296"/>
      <c r="B17" s="1310"/>
      <c r="C17" s="1313"/>
      <c r="D17" s="1315"/>
      <c r="E17" s="1313"/>
      <c r="F17" s="1318"/>
      <c r="G17" s="1330"/>
      <c r="H17" s="487"/>
      <c r="I17" s="1334"/>
      <c r="J17" s="971"/>
      <c r="K17" s="1338"/>
      <c r="L17" s="270" t="s">
        <v>5</v>
      </c>
      <c r="M17" s="271" t="s">
        <v>11</v>
      </c>
      <c r="N17" s="272">
        <f>IF(M17="SÍ",10,"0")</f>
        <v>10</v>
      </c>
      <c r="O17" s="1334"/>
      <c r="P17" s="1324"/>
      <c r="Q17" s="1324"/>
      <c r="R17" s="1321"/>
      <c r="S17" s="1324"/>
      <c r="T17" s="1321"/>
      <c r="U17" s="1327"/>
      <c r="V17" s="1402"/>
      <c r="W17" s="1404"/>
      <c r="X17" s="1407"/>
      <c r="Y17" s="1334"/>
      <c r="Z17" s="1390"/>
      <c r="AA17" s="1411"/>
      <c r="AB17" s="1396"/>
      <c r="AC17" s="1397"/>
      <c r="AD17" s="1397"/>
      <c r="AE17" s="1399"/>
      <c r="AF17" s="1400"/>
      <c r="AG17" s="1400"/>
      <c r="AH17" s="1389"/>
      <c r="AI17" s="1300"/>
      <c r="AJ17" s="1299"/>
      <c r="AK17" s="1299"/>
      <c r="AL17" s="1299"/>
    </row>
    <row r="18" spans="1:38" ht="26.25" thickBot="1" x14ac:dyDescent="0.3">
      <c r="A18" s="1297"/>
      <c r="B18" s="1311"/>
      <c r="C18" s="1314"/>
      <c r="D18" s="1316"/>
      <c r="E18" s="1314"/>
      <c r="F18" s="1319"/>
      <c r="G18" s="1331"/>
      <c r="H18" s="513"/>
      <c r="I18" s="1335"/>
      <c r="J18" s="972"/>
      <c r="K18" s="1339"/>
      <c r="L18" s="275" t="s">
        <v>30</v>
      </c>
      <c r="M18" s="276" t="s">
        <v>12</v>
      </c>
      <c r="N18" s="277" t="str">
        <f>IF(M18="SÍ",30,"0")</f>
        <v>0</v>
      </c>
      <c r="O18" s="1335"/>
      <c r="P18" s="1325"/>
      <c r="Q18" s="1325"/>
      <c r="R18" s="1322"/>
      <c r="S18" s="1325"/>
      <c r="T18" s="1322"/>
      <c r="U18" s="1328"/>
      <c r="V18" s="1403"/>
      <c r="W18" s="1405"/>
      <c r="X18" s="1408"/>
      <c r="Y18" s="1335"/>
      <c r="Z18" s="1391"/>
      <c r="AA18" s="1411"/>
      <c r="AB18" s="1396"/>
      <c r="AC18" s="1397"/>
      <c r="AD18" s="1397"/>
      <c r="AE18" s="1399"/>
      <c r="AF18" s="1400"/>
      <c r="AG18" s="1400"/>
      <c r="AH18" s="1389"/>
      <c r="AI18" s="1300"/>
      <c r="AJ18" s="1299"/>
      <c r="AK18" s="1299"/>
      <c r="AL18" s="1299"/>
    </row>
    <row r="19" spans="1:38" ht="31.5" customHeight="1" thickBot="1" x14ac:dyDescent="0.3">
      <c r="A19" s="1295" t="s">
        <v>497</v>
      </c>
      <c r="B19" s="1309" t="s">
        <v>498</v>
      </c>
      <c r="C19" s="1312" t="s">
        <v>511</v>
      </c>
      <c r="D19" s="1312" t="s">
        <v>512</v>
      </c>
      <c r="E19" s="1312" t="s">
        <v>513</v>
      </c>
      <c r="F19" s="1317" t="s">
        <v>15</v>
      </c>
      <c r="G19" s="1392" t="str">
        <f>IF(F19="(1) RARA VEZ","1", IF(F19="(2) IMPROBABLE","2",IF(F19="(3) POSIBLE","3",IF(F19="(4) PROBABLE","4",IF(F19="(5) CASI SEGURO","5","")))))</f>
        <v>3</v>
      </c>
      <c r="H19" s="1332" t="s">
        <v>18</v>
      </c>
      <c r="I19" s="1333" t="str">
        <f>IF(H19="(5) MODERADO","5", IF(H19="(10) MAYOR","10",IF(H19="(20) CATASTROFICO","20","")))</f>
        <v>5</v>
      </c>
      <c r="J19" s="1336">
        <f>G19*I19</f>
        <v>15</v>
      </c>
      <c r="K19" s="1337" t="s">
        <v>514</v>
      </c>
      <c r="L19" s="267" t="s">
        <v>6</v>
      </c>
      <c r="M19" s="268" t="s">
        <v>12</v>
      </c>
      <c r="N19" s="269" t="str">
        <f>IF(M19="SÍ",15,"0")</f>
        <v>0</v>
      </c>
      <c r="O19" s="1340">
        <f>SUM(N19:N25)</f>
        <v>30</v>
      </c>
      <c r="P19" s="1323">
        <f>IF(AND($O19&gt;=0,$O19&lt;=50),0,IF(AND($O19&gt;50,$O19&lt;=75),1,IF(AND($O19&gt;75,$O19&lt;=100),2,"")))</f>
        <v>0</v>
      </c>
      <c r="Q19" s="1323">
        <f>$G19-$P19</f>
        <v>3</v>
      </c>
      <c r="R19" s="1320">
        <f>IF($Q19&lt;=0,1,$Q19)</f>
        <v>3</v>
      </c>
      <c r="S19" s="1323">
        <f>$I19-$P19</f>
        <v>5</v>
      </c>
      <c r="T19" s="1320" t="str">
        <f>IF($S19=19,10,IF($S19=18,5,IF($S19=9,5,IF($S19=8,5,I19))))</f>
        <v>5</v>
      </c>
      <c r="U19" s="1326" t="s">
        <v>9</v>
      </c>
      <c r="V19" s="1401" t="str">
        <f>IF(AND($U19="PROBABILIDAD",$R19=1),$XET$6,IF(AND($U19="PROBABILIDAD",$R19=2),$XET$5,IF(AND($U19="PROBABILIDAD",$R19=3),$XET$4,IF(AND($U19="PROBABILIDAD",$R19=4),$XET$3,IF(AND($U19="PROBABILIDAD",$R19=5),$XET$2,$F19)))))</f>
        <v>(3) POSIBLE</v>
      </c>
      <c r="W19" s="1412" t="str">
        <f>IF($U19="PROBABILIDAD",$R19,$G19)</f>
        <v>3</v>
      </c>
      <c r="X19" s="1406" t="str">
        <f>IF(AND($U19="IMPACTO",$S19=18),$XET$9,IF(AND($U19="IMPACTO",$S19=19),$XEU$9,IF(AND($U19="IMPACTO",$S19=20),$XEV$9,IF(AND($U19="IMPACTO",$S19&lt;10),$XET$9,$H19))))</f>
        <v>(5) MODERADO</v>
      </c>
      <c r="Y19" s="1333" t="str">
        <f>IF($U19="IMPACTO",$T19,$I19)</f>
        <v>5</v>
      </c>
      <c r="Z19" s="1409">
        <f>+W19*Y19</f>
        <v>15</v>
      </c>
      <c r="AA19" s="1411" t="s">
        <v>515</v>
      </c>
      <c r="AB19" s="1395" t="s">
        <v>504</v>
      </c>
      <c r="AC19" s="1397" t="s">
        <v>516</v>
      </c>
      <c r="AD19" s="1397" t="s">
        <v>517</v>
      </c>
      <c r="AE19" s="1398">
        <v>43739</v>
      </c>
      <c r="AF19" s="1430" t="s">
        <v>518</v>
      </c>
      <c r="AG19" s="1400" t="s">
        <v>519</v>
      </c>
      <c r="AH19" s="1431" t="s">
        <v>520</v>
      </c>
      <c r="AI19" s="1298" t="s">
        <v>521</v>
      </c>
      <c r="AJ19" s="1299"/>
      <c r="AK19" s="1299"/>
      <c r="AL19" s="1299"/>
    </row>
    <row r="20" spans="1:38" ht="26.25" thickBot="1" x14ac:dyDescent="0.3">
      <c r="A20" s="1296"/>
      <c r="B20" s="1310"/>
      <c r="C20" s="1313"/>
      <c r="D20" s="1315"/>
      <c r="E20" s="1313"/>
      <c r="F20" s="1318"/>
      <c r="G20" s="1393"/>
      <c r="H20" s="487"/>
      <c r="I20" s="1334"/>
      <c r="J20" s="1048"/>
      <c r="K20" s="1415"/>
      <c r="L20" s="270" t="s">
        <v>7</v>
      </c>
      <c r="M20" s="271" t="s">
        <v>11</v>
      </c>
      <c r="N20" s="272">
        <f>IF(M20="SÍ",5,"0")</f>
        <v>5</v>
      </c>
      <c r="O20" s="1334"/>
      <c r="P20" s="1324"/>
      <c r="Q20" s="1324"/>
      <c r="R20" s="1321"/>
      <c r="S20" s="1324"/>
      <c r="T20" s="1321"/>
      <c r="U20" s="1327"/>
      <c r="V20" s="1402"/>
      <c r="W20" s="1413"/>
      <c r="X20" s="1407"/>
      <c r="Y20" s="1334"/>
      <c r="Z20" s="1410"/>
      <c r="AA20" s="1411"/>
      <c r="AB20" s="1396"/>
      <c r="AC20" s="1400"/>
      <c r="AD20" s="1397"/>
      <c r="AE20" s="1399"/>
      <c r="AF20" s="1430"/>
      <c r="AG20" s="1400"/>
      <c r="AH20" s="1432"/>
      <c r="AI20" s="1300"/>
      <c r="AJ20" s="1299"/>
      <c r="AK20" s="1299"/>
      <c r="AL20" s="1299"/>
    </row>
    <row r="21" spans="1:38" ht="13.5" thickBot="1" x14ac:dyDescent="0.3">
      <c r="A21" s="1296"/>
      <c r="B21" s="1310"/>
      <c r="C21" s="1313"/>
      <c r="D21" s="1315"/>
      <c r="E21" s="1313"/>
      <c r="F21" s="1318"/>
      <c r="G21" s="1393"/>
      <c r="H21" s="487"/>
      <c r="I21" s="1334"/>
      <c r="J21" s="971" t="str">
        <f>IF(AND(J19&gt;=5,J19&lt;=10),"BAJA",IF(AND(J19&gt;=15,J19&lt;=25),"MODERADA",IF(AND(J19&gt;=30,J19&lt;=50),"ALTA",IF(AND(J19&gt;=60,J19&lt;=100),"EXTREMA",""))))</f>
        <v>MODERADA</v>
      </c>
      <c r="K21" s="1415"/>
      <c r="L21" s="273" t="s">
        <v>3</v>
      </c>
      <c r="M21" s="271" t="s">
        <v>12</v>
      </c>
      <c r="N21" s="272" t="str">
        <f>IF(M21="SÍ",15,"0")</f>
        <v>0</v>
      </c>
      <c r="O21" s="1334"/>
      <c r="P21" s="1324"/>
      <c r="Q21" s="1324"/>
      <c r="R21" s="1321"/>
      <c r="S21" s="1324"/>
      <c r="T21" s="1321"/>
      <c r="U21" s="1327"/>
      <c r="V21" s="1402"/>
      <c r="W21" s="1413"/>
      <c r="X21" s="1407"/>
      <c r="Y21" s="1334"/>
      <c r="Z21" s="1390" t="str">
        <f>IF(AND($Z19&gt;=5,$Z19&lt;=10),"BAJA",IF(AND($Z19&gt;=15,$Z19&lt;=25),"MODERADA",IF(AND($Z19&gt;=30,$Z19&lt;=50),"ALTA",IF(AND($Z19&gt;=60,$Z19&lt;=100),"EXTREMA",""))))</f>
        <v>MODERADA</v>
      </c>
      <c r="AA21" s="1411"/>
      <c r="AB21" s="1396"/>
      <c r="AC21" s="1400"/>
      <c r="AD21" s="1397"/>
      <c r="AE21" s="1399"/>
      <c r="AF21" s="1430"/>
      <c r="AG21" s="1400"/>
      <c r="AH21" s="1432"/>
      <c r="AI21" s="1300"/>
      <c r="AJ21" s="1299"/>
      <c r="AK21" s="1299"/>
      <c r="AL21" s="1299"/>
    </row>
    <row r="22" spans="1:38" ht="13.5" thickBot="1" x14ac:dyDescent="0.3">
      <c r="A22" s="1296"/>
      <c r="B22" s="1310"/>
      <c r="C22" s="1313"/>
      <c r="D22" s="1315"/>
      <c r="E22" s="1313"/>
      <c r="F22" s="1318"/>
      <c r="G22" s="1393"/>
      <c r="H22" s="487"/>
      <c r="I22" s="1334"/>
      <c r="J22" s="971"/>
      <c r="K22" s="1415"/>
      <c r="L22" s="273" t="s">
        <v>4</v>
      </c>
      <c r="M22" s="271" t="s">
        <v>11</v>
      </c>
      <c r="N22" s="272">
        <f>IF(M22="SÍ",10,"0")</f>
        <v>10</v>
      </c>
      <c r="O22" s="1334"/>
      <c r="P22" s="1324"/>
      <c r="Q22" s="1324"/>
      <c r="R22" s="1321"/>
      <c r="S22" s="1324"/>
      <c r="T22" s="1321"/>
      <c r="U22" s="1327"/>
      <c r="V22" s="1402"/>
      <c r="W22" s="1413"/>
      <c r="X22" s="1407"/>
      <c r="Y22" s="1334"/>
      <c r="Z22" s="1390"/>
      <c r="AA22" s="1411"/>
      <c r="AB22" s="1396"/>
      <c r="AC22" s="1400"/>
      <c r="AD22" s="1397"/>
      <c r="AE22" s="1399"/>
      <c r="AF22" s="1430"/>
      <c r="AG22" s="1400"/>
      <c r="AH22" s="1432"/>
      <c r="AI22" s="1300"/>
      <c r="AJ22" s="1299"/>
      <c r="AK22" s="1299"/>
      <c r="AL22" s="1299"/>
    </row>
    <row r="23" spans="1:38" ht="26.25" thickBot="1" x14ac:dyDescent="0.3">
      <c r="A23" s="1296"/>
      <c r="B23" s="1310"/>
      <c r="C23" s="1313"/>
      <c r="D23" s="1315"/>
      <c r="E23" s="1313"/>
      <c r="F23" s="1318"/>
      <c r="G23" s="1393"/>
      <c r="H23" s="487"/>
      <c r="I23" s="1334"/>
      <c r="J23" s="971"/>
      <c r="K23" s="1415"/>
      <c r="L23" s="270" t="s">
        <v>31</v>
      </c>
      <c r="M23" s="271" t="s">
        <v>11</v>
      </c>
      <c r="N23" s="272">
        <f>IF(M23="SÍ",15,"0")</f>
        <v>15</v>
      </c>
      <c r="O23" s="1334"/>
      <c r="P23" s="1324"/>
      <c r="Q23" s="1324"/>
      <c r="R23" s="1321"/>
      <c r="S23" s="1324"/>
      <c r="T23" s="1321"/>
      <c r="U23" s="1327"/>
      <c r="V23" s="1402"/>
      <c r="W23" s="1413"/>
      <c r="X23" s="1407"/>
      <c r="Y23" s="1334"/>
      <c r="Z23" s="1390"/>
      <c r="AA23" s="1411"/>
      <c r="AB23" s="1396"/>
      <c r="AC23" s="1400"/>
      <c r="AD23" s="1397"/>
      <c r="AE23" s="1399"/>
      <c r="AF23" s="1430"/>
      <c r="AG23" s="1400"/>
      <c r="AH23" s="1432"/>
      <c r="AI23" s="1300"/>
      <c r="AJ23" s="1299"/>
      <c r="AK23" s="1299"/>
      <c r="AL23" s="1299"/>
    </row>
    <row r="24" spans="1:38" ht="26.25" thickBot="1" x14ac:dyDescent="0.3">
      <c r="A24" s="1296"/>
      <c r="B24" s="1310"/>
      <c r="C24" s="1313"/>
      <c r="D24" s="1315"/>
      <c r="E24" s="1313"/>
      <c r="F24" s="1318"/>
      <c r="G24" s="1393"/>
      <c r="H24" s="487"/>
      <c r="I24" s="1334"/>
      <c r="J24" s="971"/>
      <c r="K24" s="1415"/>
      <c r="L24" s="270" t="s">
        <v>5</v>
      </c>
      <c r="M24" s="271" t="s">
        <v>12</v>
      </c>
      <c r="N24" s="272" t="str">
        <f>IF(M24="SÍ",10,"0")</f>
        <v>0</v>
      </c>
      <c r="O24" s="1334"/>
      <c r="P24" s="1324"/>
      <c r="Q24" s="1324"/>
      <c r="R24" s="1321"/>
      <c r="S24" s="1324"/>
      <c r="T24" s="1321"/>
      <c r="U24" s="1327"/>
      <c r="V24" s="1402"/>
      <c r="W24" s="1413"/>
      <c r="X24" s="1407"/>
      <c r="Y24" s="1334"/>
      <c r="Z24" s="1390"/>
      <c r="AA24" s="1411"/>
      <c r="AB24" s="1396"/>
      <c r="AC24" s="1400"/>
      <c r="AD24" s="1397"/>
      <c r="AE24" s="1399"/>
      <c r="AF24" s="1430"/>
      <c r="AG24" s="1400"/>
      <c r="AH24" s="1432"/>
      <c r="AI24" s="1300"/>
      <c r="AJ24" s="1299"/>
      <c r="AK24" s="1299"/>
      <c r="AL24" s="1299"/>
    </row>
    <row r="25" spans="1:38" ht="141" customHeight="1" thickBot="1" x14ac:dyDescent="0.3">
      <c r="A25" s="1297"/>
      <c r="B25" s="1311"/>
      <c r="C25" s="1314"/>
      <c r="D25" s="1316"/>
      <c r="E25" s="1314"/>
      <c r="F25" s="1319"/>
      <c r="G25" s="1394"/>
      <c r="H25" s="513"/>
      <c r="I25" s="1335"/>
      <c r="J25" s="972"/>
      <c r="K25" s="1416"/>
      <c r="L25" s="275" t="s">
        <v>30</v>
      </c>
      <c r="M25" s="276" t="s">
        <v>12</v>
      </c>
      <c r="N25" s="277" t="str">
        <f>IF(M25="SÍ",30,"0")</f>
        <v>0</v>
      </c>
      <c r="O25" s="1335"/>
      <c r="P25" s="1325"/>
      <c r="Q25" s="1325"/>
      <c r="R25" s="1322"/>
      <c r="S25" s="1325"/>
      <c r="T25" s="1322"/>
      <c r="U25" s="1328"/>
      <c r="V25" s="1403"/>
      <c r="W25" s="1414"/>
      <c r="X25" s="1408"/>
      <c r="Y25" s="1335"/>
      <c r="Z25" s="1391"/>
      <c r="AA25" s="1411"/>
      <c r="AB25" s="1396"/>
      <c r="AC25" s="1400"/>
      <c r="AD25" s="1397"/>
      <c r="AE25" s="1399"/>
      <c r="AF25" s="1430"/>
      <c r="AG25" s="1400"/>
      <c r="AH25" s="1433"/>
      <c r="AI25" s="1300"/>
      <c r="AJ25" s="1299"/>
      <c r="AK25" s="1299"/>
      <c r="AL25" s="1299"/>
    </row>
    <row r="26" spans="1:38" ht="15" customHeight="1" x14ac:dyDescent="0.25">
      <c r="A26" s="1417" t="s">
        <v>52</v>
      </c>
      <c r="B26" s="1417"/>
      <c r="C26" s="1417"/>
      <c r="D26" s="1417"/>
      <c r="E26" s="1417"/>
      <c r="F26" s="1417"/>
      <c r="G26" s="1417"/>
      <c r="H26" s="1417"/>
      <c r="I26" s="1417"/>
      <c r="J26" s="1417"/>
      <c r="K26" s="1417"/>
      <c r="L26" s="1417"/>
      <c r="M26" s="1417"/>
      <c r="N26" s="1417"/>
      <c r="O26" s="1417"/>
      <c r="P26" s="1417"/>
      <c r="Q26" s="1417"/>
      <c r="R26" s="1417"/>
      <c r="S26" s="1417"/>
      <c r="T26" s="1417"/>
      <c r="U26" s="1417"/>
      <c r="V26" s="1417"/>
      <c r="W26" s="1417"/>
      <c r="X26" s="1417"/>
      <c r="Y26" s="1417"/>
      <c r="Z26" s="1417"/>
      <c r="AA26" s="1417"/>
      <c r="AB26" s="1417"/>
      <c r="AC26" s="1417"/>
      <c r="AD26" s="1417"/>
      <c r="AE26" s="1417"/>
      <c r="AF26" s="1417"/>
      <c r="AG26" s="1417"/>
      <c r="AH26" s="1417"/>
    </row>
    <row r="27" spans="1:38" x14ac:dyDescent="0.25">
      <c r="A27" s="1418" t="s">
        <v>29</v>
      </c>
      <c r="B27" s="1418"/>
      <c r="C27" s="1419"/>
      <c r="D27" s="1419"/>
      <c r="E27" s="1419"/>
      <c r="F27" s="1419"/>
      <c r="G27" s="1419"/>
      <c r="H27" s="1419"/>
      <c r="I27" s="1419"/>
      <c r="J27" s="1419"/>
      <c r="K27" s="1419"/>
      <c r="L27" s="1419"/>
      <c r="M27" s="1419"/>
      <c r="N27" s="1419"/>
      <c r="O27" s="1419"/>
      <c r="P27" s="1419"/>
      <c r="Q27" s="1419"/>
      <c r="R27" s="1419"/>
      <c r="S27" s="1419"/>
      <c r="T27" s="1419"/>
      <c r="U27" s="1419"/>
      <c r="V27" s="1419"/>
      <c r="W27" s="1419"/>
      <c r="X27" s="1419"/>
      <c r="Y27" s="1419"/>
      <c r="Z27" s="1419"/>
      <c r="AA27" s="1419"/>
      <c r="AB27" s="1419"/>
      <c r="AC27" s="1419"/>
      <c r="AD27" s="1419"/>
      <c r="AE27" s="1419"/>
      <c r="AF27" s="1419"/>
      <c r="AG27" s="1419"/>
      <c r="AH27" s="1419"/>
    </row>
    <row r="28" spans="1:38" x14ac:dyDescent="0.25">
      <c r="A28" s="1420" t="s">
        <v>71</v>
      </c>
      <c r="B28" s="1421"/>
      <c r="C28" s="1421"/>
      <c r="D28" s="1421"/>
      <c r="E28" s="1421"/>
      <c r="F28" s="1421"/>
      <c r="G28" s="1421"/>
      <c r="H28" s="1421"/>
      <c r="I28" s="1421"/>
      <c r="J28" s="1421"/>
      <c r="K28" s="1421"/>
      <c r="L28" s="1421"/>
      <c r="M28" s="1421"/>
      <c r="N28" s="1421"/>
      <c r="O28" s="1421"/>
      <c r="P28" s="1421"/>
      <c r="Q28" s="1421"/>
      <c r="R28" s="1421"/>
      <c r="S28" s="1421"/>
      <c r="T28" s="1421"/>
      <c r="U28" s="1421"/>
      <c r="V28" s="1421"/>
      <c r="W28" s="1421"/>
      <c r="X28" s="1421"/>
      <c r="Y28" s="1421"/>
      <c r="Z28" s="1421"/>
      <c r="AA28" s="1421"/>
      <c r="AB28" s="1422"/>
      <c r="AC28" s="1423" t="s">
        <v>48</v>
      </c>
      <c r="AD28" s="1423"/>
      <c r="AE28" s="1423"/>
      <c r="AF28" s="1423" t="s">
        <v>25</v>
      </c>
      <c r="AG28" s="1423"/>
      <c r="AH28" s="1423"/>
    </row>
    <row r="29" spans="1:38" s="278" customFormat="1" ht="15.75" customHeight="1" x14ac:dyDescent="0.25">
      <c r="A29" s="1424" t="s">
        <v>522</v>
      </c>
      <c r="B29" s="1425"/>
      <c r="C29" s="1425"/>
      <c r="D29" s="1425"/>
      <c r="E29" s="1425"/>
      <c r="F29" s="1425"/>
      <c r="G29" s="1425"/>
      <c r="H29" s="1425"/>
      <c r="I29" s="1425"/>
      <c r="J29" s="1425"/>
      <c r="K29" s="1425"/>
      <c r="L29" s="1425"/>
      <c r="M29" s="1425"/>
      <c r="N29" s="1425"/>
      <c r="O29" s="1425"/>
      <c r="P29" s="1425"/>
      <c r="Q29" s="1425"/>
      <c r="R29" s="1425"/>
      <c r="S29" s="1425"/>
      <c r="T29" s="1425"/>
      <c r="U29" s="1425"/>
      <c r="V29" s="1425"/>
      <c r="W29" s="1425"/>
      <c r="X29" s="1425"/>
      <c r="Y29" s="1425"/>
      <c r="Z29" s="1425"/>
      <c r="AA29" s="1425"/>
      <c r="AB29" s="1426"/>
      <c r="AC29" s="1427">
        <v>43131</v>
      </c>
      <c r="AD29" s="1428"/>
      <c r="AE29" s="1429"/>
      <c r="AF29" s="1393" t="s">
        <v>523</v>
      </c>
      <c r="AG29" s="1393"/>
      <c r="AH29" s="1393"/>
    </row>
    <row r="30" spans="1:38" s="278" customFormat="1" x14ac:dyDescent="0.25">
      <c r="A30" s="1442" t="s">
        <v>524</v>
      </c>
      <c r="B30" s="1443"/>
      <c r="C30" s="1443"/>
      <c r="D30" s="1443"/>
      <c r="E30" s="1443"/>
      <c r="F30" s="1443"/>
      <c r="G30" s="1443"/>
      <c r="H30" s="1443"/>
      <c r="I30" s="1443"/>
      <c r="J30" s="1443"/>
      <c r="K30" s="1443"/>
      <c r="L30" s="1443"/>
      <c r="M30" s="1443"/>
      <c r="N30" s="1443"/>
      <c r="O30" s="1443"/>
      <c r="P30" s="1443"/>
      <c r="Q30" s="1443"/>
      <c r="R30" s="1443"/>
      <c r="S30" s="1443"/>
      <c r="T30" s="1443"/>
      <c r="U30" s="1443"/>
      <c r="V30" s="1443"/>
      <c r="W30" s="1443"/>
      <c r="X30" s="1443"/>
      <c r="Y30" s="1443"/>
      <c r="Z30" s="1443"/>
      <c r="AA30" s="1443"/>
      <c r="AB30" s="1444"/>
      <c r="AC30" s="1427">
        <v>43496</v>
      </c>
      <c r="AD30" s="1428"/>
      <c r="AE30" s="1429"/>
      <c r="AF30" s="1445" t="s">
        <v>525</v>
      </c>
      <c r="AG30" s="1393"/>
      <c r="AH30" s="1393"/>
    </row>
    <row r="31" spans="1:38" s="278" customFormat="1" x14ac:dyDescent="0.25">
      <c r="A31" s="1434"/>
      <c r="B31" s="1435"/>
      <c r="C31" s="1435"/>
      <c r="D31" s="1435"/>
      <c r="E31" s="1435"/>
      <c r="F31" s="1435"/>
      <c r="G31" s="1435"/>
      <c r="H31" s="1435"/>
      <c r="I31" s="1435"/>
      <c r="J31" s="1435"/>
      <c r="K31" s="1435"/>
      <c r="L31" s="1435"/>
      <c r="M31" s="1435"/>
      <c r="N31" s="1435"/>
      <c r="O31" s="1435"/>
      <c r="P31" s="1435"/>
      <c r="Q31" s="1435"/>
      <c r="R31" s="1435"/>
      <c r="S31" s="1435"/>
      <c r="T31" s="1435"/>
      <c r="U31" s="1435"/>
      <c r="V31" s="1435"/>
      <c r="W31" s="1435"/>
      <c r="X31" s="1435"/>
      <c r="Y31" s="1435"/>
      <c r="Z31" s="1435"/>
      <c r="AA31" s="1435"/>
      <c r="AB31" s="1436"/>
      <c r="AC31" s="1393"/>
      <c r="AD31" s="1393"/>
      <c r="AE31" s="1393"/>
      <c r="AF31" s="1393"/>
      <c r="AG31" s="1393"/>
      <c r="AH31" s="1393"/>
    </row>
    <row r="32" spans="1:38" x14ac:dyDescent="0.25">
      <c r="A32" s="1434"/>
      <c r="B32" s="1435"/>
      <c r="C32" s="1435"/>
      <c r="D32" s="1435"/>
      <c r="E32" s="1435"/>
      <c r="F32" s="1435"/>
      <c r="G32" s="1435"/>
      <c r="H32" s="1435"/>
      <c r="I32" s="1435"/>
      <c r="J32" s="1435"/>
      <c r="K32" s="1435"/>
      <c r="L32" s="1435"/>
      <c r="M32" s="1435"/>
      <c r="N32" s="1435"/>
      <c r="O32" s="1435"/>
      <c r="P32" s="1435"/>
      <c r="Q32" s="1435"/>
      <c r="R32" s="1435"/>
      <c r="S32" s="1435"/>
      <c r="T32" s="1435"/>
      <c r="U32" s="1435"/>
      <c r="V32" s="1435"/>
      <c r="W32" s="1435"/>
      <c r="X32" s="1435"/>
      <c r="Y32" s="1435"/>
      <c r="Z32" s="1435"/>
      <c r="AA32" s="1435"/>
      <c r="AB32" s="1436"/>
      <c r="AC32" s="1393"/>
      <c r="AD32" s="1393"/>
      <c r="AE32" s="1393"/>
      <c r="AF32" s="1393"/>
      <c r="AG32" s="1393"/>
      <c r="AH32" s="1393"/>
    </row>
    <row r="33" spans="1:34" x14ac:dyDescent="0.25">
      <c r="A33" s="1437" t="s">
        <v>32</v>
      </c>
      <c r="B33" s="1438"/>
      <c r="C33" s="1438"/>
      <c r="D33" s="1438"/>
      <c r="E33" s="1438"/>
      <c r="F33" s="1438"/>
      <c r="G33" s="1438"/>
      <c r="H33" s="1438"/>
      <c r="I33" s="1438"/>
      <c r="J33" s="1438"/>
      <c r="K33" s="1438"/>
      <c r="L33" s="1438"/>
      <c r="M33" s="1438"/>
      <c r="N33" s="1438"/>
      <c r="O33" s="1438"/>
      <c r="P33" s="1438"/>
      <c r="Q33" s="1438"/>
      <c r="R33" s="1438"/>
      <c r="S33" s="1438"/>
      <c r="T33" s="1438"/>
      <c r="U33" s="1438"/>
      <c r="V33" s="1438"/>
      <c r="W33" s="1438"/>
      <c r="X33" s="1438"/>
      <c r="Y33" s="1438"/>
      <c r="Z33" s="1438"/>
      <c r="AA33" s="1438"/>
      <c r="AB33" s="1438"/>
      <c r="AC33" s="1438"/>
      <c r="AD33" s="1438"/>
      <c r="AE33" s="1438"/>
      <c r="AF33" s="1438"/>
      <c r="AG33" s="1438"/>
      <c r="AH33" s="1439"/>
    </row>
    <row r="34" spans="1:34" s="278" customFormat="1" ht="15" customHeight="1" x14ac:dyDescent="0.25">
      <c r="A34" s="1048" t="s">
        <v>25</v>
      </c>
      <c r="B34" s="1048"/>
      <c r="C34" s="1048"/>
      <c r="D34" s="1048"/>
      <c r="E34" s="1048"/>
      <c r="F34" s="1048" t="s">
        <v>62</v>
      </c>
      <c r="G34" s="1048"/>
      <c r="H34" s="1048"/>
      <c r="I34" s="1048"/>
      <c r="J34" s="1048"/>
      <c r="K34" s="1048"/>
      <c r="L34" s="1048"/>
      <c r="M34" s="1440" t="s">
        <v>75</v>
      </c>
      <c r="N34" s="1441"/>
      <c r="O34" s="1441"/>
      <c r="P34" s="1441"/>
      <c r="Q34" s="1441"/>
      <c r="R34" s="1441"/>
      <c r="S34" s="1441"/>
      <c r="T34" s="1441"/>
      <c r="U34" s="1441"/>
      <c r="V34" s="1441"/>
      <c r="W34" s="1441"/>
      <c r="X34" s="1441"/>
      <c r="Y34" s="1441"/>
      <c r="Z34" s="1441"/>
      <c r="AA34" s="1441"/>
      <c r="AB34" s="1441"/>
      <c r="AC34" s="1441"/>
      <c r="AD34" s="694" t="str">
        <f>IF(Z7="X","APOYO OFICINA ASESORA DE PLANEACIÓN","APOYO OFICINA DE CONTROL INTERNO")</f>
        <v>APOYO OFICINA DE CONTROL INTERNO</v>
      </c>
      <c r="AE34" s="694"/>
      <c r="AF34" s="694"/>
      <c r="AG34" s="694"/>
      <c r="AH34" s="694"/>
    </row>
    <row r="35" spans="1:34" s="278" customFormat="1" x14ac:dyDescent="0.25">
      <c r="A35" s="222" t="s">
        <v>72</v>
      </c>
      <c r="B35" s="694" t="s">
        <v>526</v>
      </c>
      <c r="C35" s="1048"/>
      <c r="D35" s="1048"/>
      <c r="E35" s="1048"/>
      <c r="F35" s="222" t="s">
        <v>72</v>
      </c>
      <c r="G35" s="175"/>
      <c r="H35" s="1048"/>
      <c r="I35" s="1048"/>
      <c r="J35" s="1048"/>
      <c r="K35" s="1048"/>
      <c r="L35" s="1048"/>
      <c r="M35" s="702" t="s">
        <v>27</v>
      </c>
      <c r="N35" s="702"/>
      <c r="O35" s="702"/>
      <c r="P35" s="702"/>
      <c r="Q35" s="702"/>
      <c r="R35" s="702"/>
      <c r="S35" s="702"/>
      <c r="T35" s="702"/>
      <c r="U35" s="702"/>
      <c r="V35" s="1446" t="s">
        <v>134</v>
      </c>
      <c r="W35" s="1446"/>
      <c r="X35" s="1446"/>
      <c r="Y35" s="1446"/>
      <c r="Z35" s="1446"/>
      <c r="AA35" s="1446"/>
      <c r="AB35" s="1446"/>
      <c r="AC35" s="1446"/>
      <c r="AD35" s="222" t="s">
        <v>27</v>
      </c>
      <c r="AE35" s="1393"/>
      <c r="AF35" s="1393"/>
      <c r="AG35" s="1393"/>
      <c r="AH35" s="1393"/>
    </row>
    <row r="36" spans="1:34" ht="15" x14ac:dyDescent="0.25">
      <c r="A36" s="222" t="s">
        <v>73</v>
      </c>
      <c r="B36" s="1208" t="s">
        <v>527</v>
      </c>
      <c r="C36" s="1048"/>
      <c r="D36" s="1048"/>
      <c r="E36" s="1048"/>
      <c r="F36" s="222" t="s">
        <v>74</v>
      </c>
      <c r="G36" s="175"/>
      <c r="H36" s="1048"/>
      <c r="I36" s="1048"/>
      <c r="J36" s="1048"/>
      <c r="K36" s="1048"/>
      <c r="L36" s="1048"/>
      <c r="M36" s="702" t="s">
        <v>28</v>
      </c>
      <c r="N36" s="702"/>
      <c r="O36" s="702"/>
      <c r="P36" s="702"/>
      <c r="Q36" s="702"/>
      <c r="R36" s="702"/>
      <c r="S36" s="702"/>
      <c r="T36" s="702"/>
      <c r="U36" s="702"/>
      <c r="V36" s="1447" t="s">
        <v>148</v>
      </c>
      <c r="W36" s="1393"/>
      <c r="X36" s="1393"/>
      <c r="Y36" s="1393"/>
      <c r="Z36" s="1393"/>
      <c r="AA36" s="1393"/>
      <c r="AB36" s="1393"/>
      <c r="AC36" s="1393"/>
      <c r="AD36" s="222" t="s">
        <v>28</v>
      </c>
      <c r="AE36" s="1393"/>
      <c r="AF36" s="1393"/>
      <c r="AG36" s="1393"/>
      <c r="AH36" s="1393"/>
    </row>
  </sheetData>
  <mergeCells count="124">
    <mergeCell ref="B35:E35"/>
    <mergeCell ref="H35:L35"/>
    <mergeCell ref="M35:U35"/>
    <mergeCell ref="V35:AC35"/>
    <mergeCell ref="AE35:AH35"/>
    <mergeCell ref="B36:E36"/>
    <mergeCell ref="H36:L36"/>
    <mergeCell ref="M36:U36"/>
    <mergeCell ref="V36:AC36"/>
    <mergeCell ref="AE36:AH36"/>
    <mergeCell ref="A32:AB32"/>
    <mergeCell ref="AC32:AE32"/>
    <mergeCell ref="AF32:AH32"/>
    <mergeCell ref="A33:AH33"/>
    <mergeCell ref="A34:E34"/>
    <mergeCell ref="F34:L34"/>
    <mergeCell ref="M34:AC34"/>
    <mergeCell ref="AD34:AH34"/>
    <mergeCell ref="A30:AB30"/>
    <mergeCell ref="AC30:AE30"/>
    <mergeCell ref="AF30:AH30"/>
    <mergeCell ref="A31:AB31"/>
    <mergeCell ref="AC31:AE31"/>
    <mergeCell ref="AF31:AH31"/>
    <mergeCell ref="A26:AH26"/>
    <mergeCell ref="A27:AH27"/>
    <mergeCell ref="A28:AB28"/>
    <mergeCell ref="AC28:AE28"/>
    <mergeCell ref="AF28:AH28"/>
    <mergeCell ref="A29:AB29"/>
    <mergeCell ref="AC29:AE29"/>
    <mergeCell ref="AF29:AH29"/>
    <mergeCell ref="AD19:AD25"/>
    <mergeCell ref="AE19:AE25"/>
    <mergeCell ref="AF19:AF25"/>
    <mergeCell ref="AG19:AG25"/>
    <mergeCell ref="AH19:AH25"/>
    <mergeCell ref="J21:J25"/>
    <mergeCell ref="Z21:Z25"/>
    <mergeCell ref="X19:X25"/>
    <mergeCell ref="Y19:Y25"/>
    <mergeCell ref="Z19:Z20"/>
    <mergeCell ref="AA19:AA25"/>
    <mergeCell ref="AB19:AB25"/>
    <mergeCell ref="AC19:AC25"/>
    <mergeCell ref="R19:R25"/>
    <mergeCell ref="S19:S25"/>
    <mergeCell ref="T19:T25"/>
    <mergeCell ref="U19:U25"/>
    <mergeCell ref="V19:V25"/>
    <mergeCell ref="W19:W25"/>
    <mergeCell ref="I19:I25"/>
    <mergeCell ref="J19:J20"/>
    <mergeCell ref="K19:K25"/>
    <mergeCell ref="O19:O25"/>
    <mergeCell ref="P19:P25"/>
    <mergeCell ref="Q19:Q25"/>
    <mergeCell ref="AH12:AH18"/>
    <mergeCell ref="J14:J18"/>
    <mergeCell ref="Z14:Z18"/>
    <mergeCell ref="B19:B25"/>
    <mergeCell ref="C19:C25"/>
    <mergeCell ref="D19:D25"/>
    <mergeCell ref="E19:E25"/>
    <mergeCell ref="F19:F25"/>
    <mergeCell ref="G19:G25"/>
    <mergeCell ref="H19:H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XET7:XEU7"/>
    <mergeCell ref="A8:E8"/>
    <mergeCell ref="F8:Z8"/>
    <mergeCell ref="AA8:AD10"/>
    <mergeCell ref="AE8:AH10"/>
    <mergeCell ref="XET8:XEU8"/>
    <mergeCell ref="A9:A11"/>
    <mergeCell ref="B9:B11"/>
    <mergeCell ref="C9:C11"/>
    <mergeCell ref="D9:D11"/>
    <mergeCell ref="E9:E11"/>
    <mergeCell ref="F9:J9"/>
    <mergeCell ref="K9:K11"/>
    <mergeCell ref="L9:Z9"/>
    <mergeCell ref="F10:J10"/>
    <mergeCell ref="L10:L11"/>
    <mergeCell ref="M10:M11"/>
    <mergeCell ref="U10:U11"/>
    <mergeCell ref="V10:Z10"/>
    <mergeCell ref="A12:A18"/>
    <mergeCell ref="AI12:AL18"/>
    <mergeCell ref="A19:A25"/>
    <mergeCell ref="AI19:AL25"/>
    <mergeCell ref="A7:B7"/>
    <mergeCell ref="C7:E7"/>
    <mergeCell ref="F7:L7"/>
    <mergeCell ref="M7:V7"/>
    <mergeCell ref="AE7:AF7"/>
    <mergeCell ref="B12:B18"/>
    <mergeCell ref="C12:C18"/>
    <mergeCell ref="D12:D18"/>
    <mergeCell ref="E12:E18"/>
    <mergeCell ref="F12:F18"/>
    <mergeCell ref="R12:R18"/>
    <mergeCell ref="S12:S18"/>
    <mergeCell ref="T12:T18"/>
    <mergeCell ref="U12:U18"/>
    <mergeCell ref="G12:G18"/>
    <mergeCell ref="H12:H18"/>
    <mergeCell ref="I12:I18"/>
    <mergeCell ref="J12:J13"/>
    <mergeCell ref="K12:K18"/>
    <mergeCell ref="O12:O18"/>
  </mergeCells>
  <conditionalFormatting sqref="J12:J18">
    <cfRule type="expression" dxfId="95" priority="13">
      <formula>$J$14="BAJA"</formula>
    </cfRule>
    <cfRule type="expression" dxfId="94" priority="14">
      <formula>$J$14="MODERADA"</formula>
    </cfRule>
    <cfRule type="expression" dxfId="93" priority="15">
      <formula>$J$14="ALTA"</formula>
    </cfRule>
    <cfRule type="expression" dxfId="92" priority="16">
      <formula>$J$14="EXTREMA"</formula>
    </cfRule>
  </conditionalFormatting>
  <conditionalFormatting sqref="Z12:Z18">
    <cfRule type="expression" dxfId="91" priority="9">
      <formula>$Z$14="MODERADA"</formula>
    </cfRule>
    <cfRule type="expression" dxfId="90" priority="10">
      <formula>$Z$14="EXTREMA"</formula>
    </cfRule>
    <cfRule type="expression" dxfId="89" priority="11">
      <formula>$Z$14="ALTA"</formula>
    </cfRule>
    <cfRule type="expression" dxfId="88" priority="12">
      <formula>$Z$14="BAJA"</formula>
    </cfRule>
  </conditionalFormatting>
  <conditionalFormatting sqref="Z19:Z25">
    <cfRule type="expression" dxfId="87" priority="5">
      <formula>$Z$21="MODERADA"</formula>
    </cfRule>
    <cfRule type="expression" dxfId="86" priority="6">
      <formula>$Z$21="EXTREMA"</formula>
    </cfRule>
    <cfRule type="expression" dxfId="85" priority="7">
      <formula>$Z$21="ALTA"</formula>
    </cfRule>
    <cfRule type="expression" dxfId="84" priority="8">
      <formula>$Z$21="BAJA"</formula>
    </cfRule>
  </conditionalFormatting>
  <conditionalFormatting sqref="J19 J21">
    <cfRule type="expression" dxfId="83" priority="1">
      <formula>$J$21="BAJA"</formula>
    </cfRule>
    <cfRule type="expression" dxfId="82" priority="2">
      <formula>$J$21="MODERADA"</formula>
    </cfRule>
    <cfRule type="expression" dxfId="81" priority="3">
      <formula>$J$21="ALTA"</formula>
    </cfRule>
    <cfRule type="expression" dxfId="80" priority="4">
      <formula>$J$21="EXTREMA"</formula>
    </cfRule>
  </conditionalFormatting>
  <dataValidations count="4">
    <dataValidation type="list" allowBlank="1" showInputMessage="1" showErrorMessage="1" sqref="U12:U25" xr:uid="{00000000-0002-0000-0B00-000000000000}">
      <formula1>$XEV$11:$XFD$11</formula1>
    </dataValidation>
    <dataValidation type="list" allowBlank="1" showInputMessage="1" showErrorMessage="1" sqref="H12:H25" xr:uid="{00000000-0002-0000-0B00-000001000000}">
      <formula1>$XET$9:$XEV$9</formula1>
    </dataValidation>
    <dataValidation type="list" allowBlank="1" showInputMessage="1" showErrorMessage="1" sqref="F12:F25" xr:uid="{00000000-0002-0000-0B00-000002000000}">
      <formula1>$XET$2:$XET$6</formula1>
    </dataValidation>
    <dataValidation type="list" allowBlank="1" showInputMessage="1" showErrorMessage="1" sqref="M12:M25" xr:uid="{00000000-0002-0000-0B00-000003000000}">
      <formula1>$XET$11:$XEU$11</formula1>
    </dataValidation>
  </dataValidations>
  <hyperlinks>
    <hyperlink ref="B36" r:id="rId1" xr:uid="{00000000-0004-0000-0B00-000000000000}"/>
    <hyperlink ref="V36" r:id="rId2" xr:uid="{00000000-0004-0000-0B00-000001000000}"/>
  </hyperlinks>
  <pageMargins left="0.7" right="0.7" top="0.75" bottom="0.75" header="0.3" footer="0.3"/>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92D050"/>
  </sheetPr>
  <dimension ref="A1:XEW36"/>
  <sheetViews>
    <sheetView topLeftCell="AC1" zoomScale="60" zoomScaleNormal="60" workbookViewId="0">
      <selection activeCell="AI19" sqref="AI19:AK25"/>
    </sheetView>
  </sheetViews>
  <sheetFormatPr baseColWidth="10" defaultColWidth="10.85546875" defaultRowHeight="15" x14ac:dyDescent="0.25"/>
  <cols>
    <col min="1" max="1" width="40.140625" style="143" customWidth="1"/>
    <col min="2" max="2" width="27.85546875" style="143" customWidth="1"/>
    <col min="3" max="3" width="22.85546875" style="143" customWidth="1"/>
    <col min="4" max="4" width="21.7109375" style="143" customWidth="1"/>
    <col min="5" max="5" width="30" style="143" customWidth="1"/>
    <col min="6" max="6" width="20.42578125" style="143" customWidth="1"/>
    <col min="7" max="7" width="3.85546875" style="143" hidden="1" customWidth="1"/>
    <col min="8" max="8" width="18.28515625" style="143" customWidth="1"/>
    <col min="9" max="9" width="3.85546875" style="143" hidden="1" customWidth="1"/>
    <col min="10" max="10" width="17.140625" style="143" customWidth="1"/>
    <col min="11" max="11" width="36.85546875" style="143" customWidth="1"/>
    <col min="12" max="12" width="44.7109375" style="143" customWidth="1"/>
    <col min="13" max="13" width="9.42578125" style="143" customWidth="1"/>
    <col min="14" max="14" width="11.42578125" style="143" hidden="1" customWidth="1"/>
    <col min="15" max="15" width="5" style="143" hidden="1" customWidth="1"/>
    <col min="16" max="16" width="6.42578125" style="143" hidden="1" customWidth="1"/>
    <col min="17" max="17" width="5" style="143" hidden="1" customWidth="1"/>
    <col min="18" max="18" width="4.140625" style="143" hidden="1" customWidth="1"/>
    <col min="19" max="19" width="3.85546875" style="143" hidden="1" customWidth="1"/>
    <col min="20" max="20" width="5.28515625" style="143" hidden="1" customWidth="1"/>
    <col min="21" max="21" width="10.42578125" style="143" customWidth="1"/>
    <col min="22" max="22" width="17.85546875" style="143" customWidth="1"/>
    <col min="23" max="23" width="3.42578125" style="143" hidden="1" customWidth="1"/>
    <col min="24" max="24" width="20.42578125" style="143" customWidth="1"/>
    <col min="25" max="25" width="3.85546875" style="143" hidden="1" customWidth="1"/>
    <col min="26" max="26" width="18.42578125" style="143" customWidth="1"/>
    <col min="27" max="27" width="20.140625" style="143" customWidth="1"/>
    <col min="28" max="28" width="20.85546875" style="143" customWidth="1"/>
    <col min="29" max="29" width="41.140625" style="143" customWidth="1"/>
    <col min="30" max="30" width="22.42578125" style="143" customWidth="1"/>
    <col min="31" max="31" width="15.140625" style="143" customWidth="1"/>
    <col min="32" max="32" width="57" style="143" customWidth="1"/>
    <col min="33" max="33" width="19.140625" style="143" customWidth="1"/>
    <col min="34" max="34" width="47.7109375" style="143" customWidth="1"/>
    <col min="35" max="35" width="32" style="143" customWidth="1"/>
    <col min="36" max="36" width="21.85546875" style="143" customWidth="1"/>
    <col min="37" max="37" width="45.140625" style="143" customWidth="1"/>
    <col min="38" max="16384" width="10.85546875" style="143"/>
  </cols>
  <sheetData>
    <row r="1" spans="1:37 16374:16377" s="83" customFormat="1" ht="14.2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XET1" s="84" t="s">
        <v>1</v>
      </c>
      <c r="XEU1" s="85" t="s">
        <v>2</v>
      </c>
      <c r="XEV1" s="86"/>
    </row>
    <row r="2" spans="1:37 16374:16377" s="83" customFormat="1" ht="14.25" customHeight="1" x14ac:dyDescent="0.2">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XET2" s="83" t="s">
        <v>17</v>
      </c>
      <c r="XEU2" s="83">
        <v>5</v>
      </c>
      <c r="XEV2" s="87"/>
    </row>
    <row r="3" spans="1:37 16374:16377" s="83" customFormat="1" ht="14.25" customHeight="1" x14ac:dyDescent="0.2">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XET3" s="83" t="s">
        <v>16</v>
      </c>
      <c r="XEU3" s="83">
        <v>4</v>
      </c>
      <c r="XEV3" s="87"/>
    </row>
    <row r="4" spans="1:37 16374:16377" s="83" customFormat="1" ht="14.25" customHeight="1" x14ac:dyDescent="0.2">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XET4" s="83" t="s">
        <v>15</v>
      </c>
      <c r="XEU4" s="83">
        <v>3</v>
      </c>
      <c r="XEV4" s="87"/>
    </row>
    <row r="5" spans="1:37 16374:16377" s="83" customFormat="1" ht="14.2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XET5" s="83" t="s">
        <v>14</v>
      </c>
      <c r="XEU5" s="83">
        <v>2</v>
      </c>
      <c r="XEV5" s="87"/>
    </row>
    <row r="6" spans="1:37 16374:16377" s="83" customFormat="1" ht="14.25" customHeight="1" x14ac:dyDescent="0.2">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XET6" s="83" t="s">
        <v>13</v>
      </c>
      <c r="XEU6" s="83">
        <v>1</v>
      </c>
      <c r="XEV6" s="87"/>
    </row>
    <row r="7" spans="1:37 16374:16377" s="128" customFormat="1" ht="21" customHeight="1" thickBot="1" x14ac:dyDescent="0.3">
      <c r="A7" s="802" t="s">
        <v>53</v>
      </c>
      <c r="B7" s="802"/>
      <c r="C7" s="803">
        <v>43707</v>
      </c>
      <c r="D7" s="804"/>
      <c r="E7" s="804"/>
      <c r="F7" s="805"/>
      <c r="G7" s="805"/>
      <c r="H7" s="805"/>
      <c r="I7" s="805"/>
      <c r="J7" s="805"/>
      <c r="K7" s="805"/>
      <c r="L7" s="805"/>
      <c r="M7" s="806" t="s">
        <v>67</v>
      </c>
      <c r="N7" s="806"/>
      <c r="O7" s="806"/>
      <c r="P7" s="806"/>
      <c r="Q7" s="806"/>
      <c r="R7" s="806"/>
      <c r="S7" s="806"/>
      <c r="T7" s="806"/>
      <c r="U7" s="806"/>
      <c r="V7" s="807"/>
      <c r="W7" s="122"/>
      <c r="X7" s="123" t="s">
        <v>63</v>
      </c>
      <c r="Y7" s="124"/>
      <c r="Z7" s="125"/>
      <c r="AA7" s="123" t="s">
        <v>64</v>
      </c>
      <c r="AB7" s="125"/>
      <c r="AC7" s="123" t="s">
        <v>65</v>
      </c>
      <c r="AD7" s="126"/>
      <c r="AE7" s="808" t="s">
        <v>66</v>
      </c>
      <c r="AF7" s="809"/>
      <c r="AG7" s="127" t="s">
        <v>76</v>
      </c>
      <c r="AH7" s="122"/>
      <c r="XET7" s="810" t="s">
        <v>0</v>
      </c>
      <c r="XEU7" s="811"/>
    </row>
    <row r="8" spans="1:37 16374:16377" s="128" customFormat="1"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7"/>
      <c r="AE8" s="818" t="s">
        <v>33</v>
      </c>
      <c r="AF8" s="819"/>
      <c r="AG8" s="819"/>
      <c r="AH8" s="820"/>
      <c r="XET8" s="810" t="s">
        <v>2</v>
      </c>
      <c r="XEU8" s="811"/>
    </row>
    <row r="9" spans="1:37 16374:16377" s="130" customFormat="1" ht="15" customHeight="1" x14ac:dyDescent="0.25">
      <c r="A9" s="583" t="s">
        <v>49</v>
      </c>
      <c r="B9" s="585" t="s">
        <v>50</v>
      </c>
      <c r="C9" s="587" t="s">
        <v>34</v>
      </c>
      <c r="D9" s="587" t="s">
        <v>35</v>
      </c>
      <c r="E9" s="827" t="s">
        <v>36</v>
      </c>
      <c r="F9" s="773" t="s">
        <v>68</v>
      </c>
      <c r="G9" s="774"/>
      <c r="H9" s="774"/>
      <c r="I9" s="774"/>
      <c r="J9" s="774"/>
      <c r="K9" s="597" t="s">
        <v>24</v>
      </c>
      <c r="L9" s="776" t="s">
        <v>23</v>
      </c>
      <c r="M9" s="777"/>
      <c r="N9" s="777"/>
      <c r="O9" s="777"/>
      <c r="P9" s="777"/>
      <c r="Q9" s="777"/>
      <c r="R9" s="777"/>
      <c r="S9" s="777"/>
      <c r="T9" s="777"/>
      <c r="U9" s="777"/>
      <c r="V9" s="777"/>
      <c r="W9" s="777"/>
      <c r="X9" s="777"/>
      <c r="Y9" s="777"/>
      <c r="Z9" s="778"/>
      <c r="AA9" s="568"/>
      <c r="AB9" s="569"/>
      <c r="AC9" s="569"/>
      <c r="AD9" s="570"/>
      <c r="AE9" s="821"/>
      <c r="AF9" s="822"/>
      <c r="AG9" s="822"/>
      <c r="AH9" s="823"/>
      <c r="XET9" s="129" t="s">
        <v>18</v>
      </c>
      <c r="XEU9" s="129" t="s">
        <v>20</v>
      </c>
      <c r="XEV9" s="129" t="s">
        <v>19</v>
      </c>
    </row>
    <row r="10" spans="1:37 16374:16377" s="130" customFormat="1" ht="15" customHeight="1" x14ac:dyDescent="0.25">
      <c r="A10" s="583"/>
      <c r="B10" s="586"/>
      <c r="C10" s="587"/>
      <c r="D10" s="587"/>
      <c r="E10" s="827"/>
      <c r="F10" s="779" t="s">
        <v>37</v>
      </c>
      <c r="G10" s="780"/>
      <c r="H10" s="780"/>
      <c r="I10" s="780"/>
      <c r="J10" s="780"/>
      <c r="K10" s="598"/>
      <c r="L10" s="781" t="s">
        <v>47</v>
      </c>
      <c r="M10" s="783" t="s">
        <v>22</v>
      </c>
      <c r="N10" s="131"/>
      <c r="O10" s="132"/>
      <c r="P10" s="132"/>
      <c r="Q10" s="132"/>
      <c r="R10" s="132"/>
      <c r="S10" s="132"/>
      <c r="T10" s="132"/>
      <c r="U10" s="785" t="s">
        <v>39</v>
      </c>
      <c r="V10" s="787" t="s">
        <v>38</v>
      </c>
      <c r="W10" s="788"/>
      <c r="X10" s="788"/>
      <c r="Y10" s="788"/>
      <c r="Z10" s="789"/>
      <c r="AA10" s="571"/>
      <c r="AB10" s="572"/>
      <c r="AC10" s="572"/>
      <c r="AD10" s="573"/>
      <c r="AE10" s="824"/>
      <c r="AF10" s="825"/>
      <c r="AG10" s="825"/>
      <c r="AH10" s="826"/>
      <c r="XET10" s="130">
        <v>5</v>
      </c>
      <c r="XEU10" s="130">
        <v>10</v>
      </c>
      <c r="XEV10" s="130">
        <v>20</v>
      </c>
    </row>
    <row r="11" spans="1:37 16374:16377" s="130" customFormat="1" ht="44.25" customHeight="1" x14ac:dyDescent="0.25">
      <c r="A11" s="584"/>
      <c r="B11" s="605"/>
      <c r="C11" s="585"/>
      <c r="D11" s="585"/>
      <c r="E11" s="828"/>
      <c r="F11" s="133" t="s">
        <v>8</v>
      </c>
      <c r="G11" s="134" t="s">
        <v>54</v>
      </c>
      <c r="H11" s="298" t="s">
        <v>69</v>
      </c>
      <c r="I11" s="135" t="s">
        <v>55</v>
      </c>
      <c r="J11" s="2" t="s">
        <v>10</v>
      </c>
      <c r="K11" s="775"/>
      <c r="L11" s="782"/>
      <c r="M11" s="784"/>
      <c r="N11" s="136"/>
      <c r="O11" s="136" t="s">
        <v>60</v>
      </c>
      <c r="P11" s="136" t="s">
        <v>61</v>
      </c>
      <c r="Q11" s="136" t="s">
        <v>59</v>
      </c>
      <c r="R11" s="136" t="s">
        <v>56</v>
      </c>
      <c r="S11" s="136" t="s">
        <v>57</v>
      </c>
      <c r="T11" s="136" t="s">
        <v>58</v>
      </c>
      <c r="U11" s="786"/>
      <c r="V11" s="3" t="s">
        <v>8</v>
      </c>
      <c r="W11" s="4" t="s">
        <v>54</v>
      </c>
      <c r="X11" s="137" t="s">
        <v>9</v>
      </c>
      <c r="Y11" s="138" t="s">
        <v>55</v>
      </c>
      <c r="Z11" s="9" t="s">
        <v>10</v>
      </c>
      <c r="AA11" s="10" t="s">
        <v>51</v>
      </c>
      <c r="AB11" s="5" t="s">
        <v>40</v>
      </c>
      <c r="AC11" s="302" t="s">
        <v>41</v>
      </c>
      <c r="AD11" s="301" t="s">
        <v>42</v>
      </c>
      <c r="AE11" s="139" t="s">
        <v>26</v>
      </c>
      <c r="AF11" s="140" t="s">
        <v>70</v>
      </c>
      <c r="AG11" s="141" t="s">
        <v>44</v>
      </c>
      <c r="AH11" s="235" t="s">
        <v>45</v>
      </c>
      <c r="AI11" s="829" t="s">
        <v>465</v>
      </c>
      <c r="AJ11" s="830"/>
      <c r="AK11" s="831"/>
      <c r="XET11" s="130" t="s">
        <v>11</v>
      </c>
      <c r="XEU11" s="130" t="s">
        <v>12</v>
      </c>
      <c r="XEV11" s="130" t="s">
        <v>9</v>
      </c>
      <c r="XEW11" s="130" t="s">
        <v>8</v>
      </c>
    </row>
    <row r="12" spans="1:37 16374:16377" ht="50.25" customHeight="1" x14ac:dyDescent="0.25">
      <c r="A12" s="1448" t="s">
        <v>311</v>
      </c>
      <c r="B12" s="1448" t="s">
        <v>312</v>
      </c>
      <c r="C12" s="1451" t="s">
        <v>313</v>
      </c>
      <c r="D12" s="1451" t="s">
        <v>314</v>
      </c>
      <c r="E12" s="1451" t="s">
        <v>315</v>
      </c>
      <c r="F12" s="1452" t="s">
        <v>13</v>
      </c>
      <c r="G12" s="1456" t="str">
        <f>IF(F12="(1) RARA VEZ","1", IF(F12="(2) IMPROBABLE","2",IF(F12="(3) POSIBLE","3",IF(F12="(4) PROBABLE","4",IF(F12="(5) CASI SEGURO","5","")))))</f>
        <v>1</v>
      </c>
      <c r="H12" s="1452" t="s">
        <v>18</v>
      </c>
      <c r="I12" s="746" t="str">
        <f>IF(H12="(5) MODERADO","5", IF(H12="(10) MAYOR","10",IF(H12="(20) CATASTROFICO","20","")))</f>
        <v>5</v>
      </c>
      <c r="J12" s="747">
        <f>G12*I12</f>
        <v>5</v>
      </c>
      <c r="K12" s="1451" t="s">
        <v>316</v>
      </c>
      <c r="L12" s="176" t="s">
        <v>6</v>
      </c>
      <c r="M12" s="177" t="s">
        <v>11</v>
      </c>
      <c r="N12" s="307">
        <f>IF(M12="SÍ",15,"0")</f>
        <v>15</v>
      </c>
      <c r="O12" s="1457">
        <f>SUM(N12:N18)</f>
        <v>70</v>
      </c>
      <c r="P12" s="1454">
        <f ca="1">IF(AND($P12&gt;=0,$P12&lt;=50),0,IF(AND($P12&gt;50,$P12&lt;=75),1,IF(AND($P12&gt;75,$P12&lt;=100),2,"")))</f>
        <v>1</v>
      </c>
      <c r="Q12" s="1454">
        <f ca="1">$G12-$Q12</f>
        <v>0</v>
      </c>
      <c r="R12" s="1453">
        <f ca="1">IF($R12&lt;=0,1,$R12)</f>
        <v>1</v>
      </c>
      <c r="S12" s="1454">
        <f ca="1">$I12-$Q12</f>
        <v>4</v>
      </c>
      <c r="T12" s="1453" t="str">
        <f ca="1">IF($T12=19,10,IF($T12=18,5,IF($T12=9,5,IF($T12=8,5,H12))))</f>
        <v>5</v>
      </c>
      <c r="U12" s="1455" t="s">
        <v>8</v>
      </c>
      <c r="V12" s="1468" t="str">
        <f ca="1">IF(AND($V12="PROBABILIDAD",$S12=1),$XEV$6,IF(AND($V12="PROBABILIDAD",$S12=2),$XEV$5,IF(AND($V12="PROBABILIDAD",$S12=3),$XEV$4,IF(AND($V12="PROBABILIDAD",$S12=4),$XEV$3,IF(AND($V12="PROBABILIDAD",$S12=5),$XEV$2,$F12)))))</f>
        <v>(1) RARA VEZ</v>
      </c>
      <c r="W12" s="1469">
        <f ca="1">IF($V12="PROBABILIDAD",$S12,$G12)</f>
        <v>1</v>
      </c>
      <c r="X12" s="1470" t="str">
        <f ca="1">IF(AND($V12="IMPACTO",$T12=18),$XEV$10,IF(AND($V12="IMPACTO",$T12=19),$XEW$10,IF(AND($V12="IMPACTO",$T12=20),$XEX$10,IF(AND($V12="IMPACTO",$T12&lt;10),$XEV$10,$H12))))</f>
        <v>(5) MODERADO</v>
      </c>
      <c r="Y12" s="735" t="str">
        <f>IF($U12="IMPACTO",$T12,$I12)</f>
        <v>5</v>
      </c>
      <c r="Z12" s="736">
        <f ca="1">+W12*Y12</f>
        <v>5</v>
      </c>
      <c r="AA12" s="1471" t="s">
        <v>317</v>
      </c>
      <c r="AB12" s="1465">
        <v>43707</v>
      </c>
      <c r="AC12" s="1467" t="s">
        <v>318</v>
      </c>
      <c r="AD12" s="1467" t="s">
        <v>319</v>
      </c>
      <c r="AE12" s="1480">
        <v>43829</v>
      </c>
      <c r="AF12" s="1467" t="s">
        <v>560</v>
      </c>
      <c r="AG12" s="1483" t="s">
        <v>320</v>
      </c>
      <c r="AH12" s="1478" t="s">
        <v>561</v>
      </c>
      <c r="AI12" s="792" t="s">
        <v>566</v>
      </c>
      <c r="AJ12" s="793"/>
      <c r="AK12" s="794"/>
    </row>
    <row r="13" spans="1:37 16374:16377" ht="48" customHeight="1" x14ac:dyDescent="0.25">
      <c r="A13" s="1449"/>
      <c r="B13" s="1449"/>
      <c r="C13" s="1451"/>
      <c r="D13" s="1451"/>
      <c r="E13" s="1451"/>
      <c r="F13" s="1452"/>
      <c r="G13" s="1456"/>
      <c r="H13" s="1452"/>
      <c r="I13" s="746"/>
      <c r="J13" s="747"/>
      <c r="K13" s="1451"/>
      <c r="L13" s="176" t="s">
        <v>7</v>
      </c>
      <c r="M13" s="177" t="s">
        <v>11</v>
      </c>
      <c r="N13" s="307">
        <f>IF(M13="SÍ",5,"0")</f>
        <v>5</v>
      </c>
      <c r="O13" s="1458"/>
      <c r="P13" s="1454"/>
      <c r="Q13" s="1454"/>
      <c r="R13" s="1453"/>
      <c r="S13" s="1454"/>
      <c r="T13" s="1453"/>
      <c r="U13" s="1455"/>
      <c r="V13" s="1468"/>
      <c r="W13" s="1469"/>
      <c r="X13" s="1470"/>
      <c r="Y13" s="735"/>
      <c r="Z13" s="737"/>
      <c r="AA13" s="1471"/>
      <c r="AB13" s="1466"/>
      <c r="AC13" s="1467"/>
      <c r="AD13" s="1467"/>
      <c r="AE13" s="1481"/>
      <c r="AF13" s="1482"/>
      <c r="AG13" s="1483"/>
      <c r="AH13" s="1479"/>
      <c r="AI13" s="795"/>
      <c r="AJ13" s="796"/>
      <c r="AK13" s="797"/>
    </row>
    <row r="14" spans="1:37 16374:16377" ht="33" customHeight="1" x14ac:dyDescent="0.25">
      <c r="A14" s="1449"/>
      <c r="B14" s="1449"/>
      <c r="C14" s="1451"/>
      <c r="D14" s="1451"/>
      <c r="E14" s="1451"/>
      <c r="F14" s="1452"/>
      <c r="G14" s="1456"/>
      <c r="H14" s="1452"/>
      <c r="I14" s="746"/>
      <c r="J14" s="720" t="str">
        <f>IF(AND(J12&gt;=5,J12&lt;=10),"BAJA",IF(AND(J12&gt;=15,J12&lt;=25),"MODERADA",IF(AND(J12&gt;=30,J12&lt;=50),"ALTA",IF(AND(J12&gt;=60,J12&lt;=100),"EXTREMA",""))))</f>
        <v>BAJA</v>
      </c>
      <c r="K14" s="1451"/>
      <c r="L14" s="178" t="s">
        <v>3</v>
      </c>
      <c r="M14" s="177" t="s">
        <v>12</v>
      </c>
      <c r="N14" s="307" t="str">
        <f>IF(M14="SÍ",15,"0")</f>
        <v>0</v>
      </c>
      <c r="O14" s="1458"/>
      <c r="P14" s="1454"/>
      <c r="Q14" s="1454"/>
      <c r="R14" s="1453"/>
      <c r="S14" s="1454"/>
      <c r="T14" s="1453"/>
      <c r="U14" s="1455"/>
      <c r="V14" s="1468"/>
      <c r="W14" s="1469"/>
      <c r="X14" s="1470"/>
      <c r="Y14" s="735"/>
      <c r="Z14" s="722" t="str">
        <f ca="1">IF(AND($Z12&gt;=5,$Z12&lt;=10),"BAJA",IF(AND($Z12&gt;=15,$Z12&lt;=25),"MODERADA",IF(AND($Z12&gt;=30,$Z12&lt;=50),"ALTA",IF(AND($Z12&gt;=60,$Z12&lt;=100),"EXTREMA",""))))</f>
        <v>BAJA</v>
      </c>
      <c r="AA14" s="1471"/>
      <c r="AB14" s="1466"/>
      <c r="AC14" s="1467"/>
      <c r="AD14" s="1467"/>
      <c r="AE14" s="1481"/>
      <c r="AF14" s="1482"/>
      <c r="AG14" s="1483"/>
      <c r="AH14" s="1479"/>
      <c r="AI14" s="795"/>
      <c r="AJ14" s="796"/>
      <c r="AK14" s="797"/>
    </row>
    <row r="15" spans="1:37 16374:16377" ht="26.25" customHeight="1" x14ac:dyDescent="0.25">
      <c r="A15" s="1449"/>
      <c r="B15" s="1449"/>
      <c r="C15" s="1451"/>
      <c r="D15" s="1451"/>
      <c r="E15" s="1451"/>
      <c r="F15" s="1452"/>
      <c r="G15" s="1456"/>
      <c r="H15" s="1452"/>
      <c r="I15" s="746"/>
      <c r="J15" s="720"/>
      <c r="K15" s="1451"/>
      <c r="L15" s="178" t="s">
        <v>4</v>
      </c>
      <c r="M15" s="177" t="s">
        <v>11</v>
      </c>
      <c r="N15" s="307">
        <f>IF(M15="SÍ",10,"0")</f>
        <v>10</v>
      </c>
      <c r="O15" s="1458"/>
      <c r="P15" s="1454"/>
      <c r="Q15" s="1454"/>
      <c r="R15" s="1453"/>
      <c r="S15" s="1454"/>
      <c r="T15" s="1453"/>
      <c r="U15" s="1455"/>
      <c r="V15" s="1468"/>
      <c r="W15" s="1469"/>
      <c r="X15" s="1470"/>
      <c r="Y15" s="735"/>
      <c r="Z15" s="722"/>
      <c r="AA15" s="1471"/>
      <c r="AB15" s="1466"/>
      <c r="AC15" s="1467"/>
      <c r="AD15" s="1467"/>
      <c r="AE15" s="1481"/>
      <c r="AF15" s="1482"/>
      <c r="AG15" s="1483"/>
      <c r="AH15" s="1479"/>
      <c r="AI15" s="795"/>
      <c r="AJ15" s="796"/>
      <c r="AK15" s="797"/>
    </row>
    <row r="16" spans="1:37 16374:16377" ht="45" customHeight="1" x14ac:dyDescent="0.25">
      <c r="A16" s="1449"/>
      <c r="B16" s="1449"/>
      <c r="C16" s="1451"/>
      <c r="D16" s="1451"/>
      <c r="E16" s="1451"/>
      <c r="F16" s="1452"/>
      <c r="G16" s="1456"/>
      <c r="H16" s="1452"/>
      <c r="I16" s="746"/>
      <c r="J16" s="720"/>
      <c r="K16" s="1451"/>
      <c r="L16" s="176" t="s">
        <v>31</v>
      </c>
      <c r="M16" s="177" t="s">
        <v>12</v>
      </c>
      <c r="N16" s="307" t="str">
        <f>IF(M16="SÍ",15,"0")</f>
        <v>0</v>
      </c>
      <c r="O16" s="1458"/>
      <c r="P16" s="1454"/>
      <c r="Q16" s="1454"/>
      <c r="R16" s="1453"/>
      <c r="S16" s="1454"/>
      <c r="T16" s="1453"/>
      <c r="U16" s="1455"/>
      <c r="V16" s="1468"/>
      <c r="W16" s="1469"/>
      <c r="X16" s="1470"/>
      <c r="Y16" s="735"/>
      <c r="Z16" s="722"/>
      <c r="AA16" s="1471"/>
      <c r="AB16" s="1466"/>
      <c r="AC16" s="1467"/>
      <c r="AD16" s="1467"/>
      <c r="AE16" s="1481"/>
      <c r="AF16" s="1482"/>
      <c r="AG16" s="1483"/>
      <c r="AH16" s="1479"/>
      <c r="AI16" s="795"/>
      <c r="AJ16" s="796"/>
      <c r="AK16" s="797"/>
    </row>
    <row r="17" spans="1:37" ht="31.5" x14ac:dyDescent="0.25">
      <c r="A17" s="1449"/>
      <c r="B17" s="1449"/>
      <c r="C17" s="1451"/>
      <c r="D17" s="1451"/>
      <c r="E17" s="1451"/>
      <c r="F17" s="1452"/>
      <c r="G17" s="1456"/>
      <c r="H17" s="1452"/>
      <c r="I17" s="746"/>
      <c r="J17" s="720"/>
      <c r="K17" s="1451"/>
      <c r="L17" s="176" t="s">
        <v>5</v>
      </c>
      <c r="M17" s="177" t="s">
        <v>11</v>
      </c>
      <c r="N17" s="307">
        <f>IF(M17="SÍ",10,"0")</f>
        <v>10</v>
      </c>
      <c r="O17" s="1458"/>
      <c r="P17" s="1454"/>
      <c r="Q17" s="1454"/>
      <c r="R17" s="1453"/>
      <c r="S17" s="1454"/>
      <c r="T17" s="1453"/>
      <c r="U17" s="1455"/>
      <c r="V17" s="1468"/>
      <c r="W17" s="1469"/>
      <c r="X17" s="1470"/>
      <c r="Y17" s="735"/>
      <c r="Z17" s="722"/>
      <c r="AA17" s="1471"/>
      <c r="AB17" s="1466"/>
      <c r="AC17" s="1467"/>
      <c r="AD17" s="1467"/>
      <c r="AE17" s="1481"/>
      <c r="AF17" s="1482"/>
      <c r="AG17" s="1483"/>
      <c r="AH17" s="1479"/>
      <c r="AI17" s="795"/>
      <c r="AJ17" s="796"/>
      <c r="AK17" s="797"/>
    </row>
    <row r="18" spans="1:37" ht="82.5" customHeight="1" thickBot="1" x14ac:dyDescent="0.3">
      <c r="A18" s="1449"/>
      <c r="B18" s="1450"/>
      <c r="C18" s="1451"/>
      <c r="D18" s="1451"/>
      <c r="E18" s="1451"/>
      <c r="F18" s="1452"/>
      <c r="G18" s="1456"/>
      <c r="H18" s="1452"/>
      <c r="I18" s="746"/>
      <c r="J18" s="721"/>
      <c r="K18" s="1451"/>
      <c r="L18" s="179" t="s">
        <v>30</v>
      </c>
      <c r="M18" s="180" t="s">
        <v>11</v>
      </c>
      <c r="N18" s="307">
        <f>IF(M18="SÍ",30,"0")</f>
        <v>30</v>
      </c>
      <c r="O18" s="1458"/>
      <c r="P18" s="1454"/>
      <c r="Q18" s="1454"/>
      <c r="R18" s="1453"/>
      <c r="S18" s="1454"/>
      <c r="T18" s="1453"/>
      <c r="U18" s="1455"/>
      <c r="V18" s="1468"/>
      <c r="W18" s="1469"/>
      <c r="X18" s="1470"/>
      <c r="Y18" s="735"/>
      <c r="Z18" s="722"/>
      <c r="AA18" s="1471"/>
      <c r="AB18" s="1466"/>
      <c r="AC18" s="1467"/>
      <c r="AD18" s="1467"/>
      <c r="AE18" s="1481"/>
      <c r="AF18" s="1482"/>
      <c r="AG18" s="1484"/>
      <c r="AH18" s="1479"/>
      <c r="AI18" s="798"/>
      <c r="AJ18" s="799"/>
      <c r="AK18" s="800"/>
    </row>
    <row r="19" spans="1:37" ht="31.5" customHeight="1" x14ac:dyDescent="0.25">
      <c r="A19" s="1449"/>
      <c r="B19" s="1448" t="s">
        <v>312</v>
      </c>
      <c r="C19" s="1451" t="s">
        <v>321</v>
      </c>
      <c r="D19" s="1451" t="s">
        <v>322</v>
      </c>
      <c r="E19" s="1451" t="s">
        <v>323</v>
      </c>
      <c r="F19" s="1452" t="s">
        <v>13</v>
      </c>
      <c r="G19" s="1461" t="str">
        <f>IF(F19="(1) RARA VEZ","1", IF(F19="(2) IMPROBABLE","2",IF(F19="(3) POSIBLE","3",IF(F19="(4) PROBABLE","4",IF(F19="(5) CASI SEGURO","5","")))))</f>
        <v>1</v>
      </c>
      <c r="H19" s="1463" t="s">
        <v>18</v>
      </c>
      <c r="I19" s="746" t="str">
        <f>IF(H19="(5) MODERADO","5", IF(H19="(10) MAYOR","10",IF(H19="(20) CATASTROFICO","20","")))</f>
        <v>5</v>
      </c>
      <c r="J19" s="767">
        <f>G19*I19</f>
        <v>5</v>
      </c>
      <c r="K19" s="1471" t="s">
        <v>324</v>
      </c>
      <c r="L19" s="181" t="s">
        <v>6</v>
      </c>
      <c r="M19" s="182" t="s">
        <v>11</v>
      </c>
      <c r="N19" s="306">
        <f>IF(M19="SÍ",15,"0")</f>
        <v>15</v>
      </c>
      <c r="O19" s="1473">
        <f>SUM(N19:N25)</f>
        <v>70</v>
      </c>
      <c r="P19" s="1476">
        <f ca="1">IF(AND($P19&gt;=0,$P19&lt;=50),0,IF(AND($P19&gt;50,$P19&lt;=75),1,IF(AND($P19&gt;75,$P19&lt;=100),2,"")))</f>
        <v>1</v>
      </c>
      <c r="Q19" s="1476">
        <f ca="1">$G19-$Q19</f>
        <v>0</v>
      </c>
      <c r="R19" s="1491">
        <f ca="1">IF($R19&lt;=0,1,$R19)</f>
        <v>1</v>
      </c>
      <c r="S19" s="1476">
        <f ca="1">$I19-$Q19</f>
        <v>4</v>
      </c>
      <c r="T19" s="1491" t="str">
        <f ca="1">IF($T19=19,10,IF($T19=18,5,IF($T19=9,5,IF($T19=8,5,H19))))</f>
        <v>5</v>
      </c>
      <c r="U19" s="1493" t="s">
        <v>8</v>
      </c>
      <c r="V19" s="1495" t="str">
        <f ca="1">IF(AND($V19="PROBABILIDAD",$S19=1),$XEV$6,IF(AND($V19="PROBABILIDAD",$S19=2),$XEV$5,IF(AND($V19="PROBABILIDAD",$S19=3),$XEV$4,IF(AND($V19="PROBABILIDAD",$S19=4),$XEV$3,IF(AND($V19="PROBABILIDAD",$S19=5),$XEV$2,$F19)))))</f>
        <v>(1) RARA VEZ</v>
      </c>
      <c r="W19" s="1497">
        <f ca="1">IF($V19="PROBABILIDAD",$S19,$G19)</f>
        <v>1</v>
      </c>
      <c r="X19" s="1488" t="str">
        <f ca="1">IF(AND($V19="IMPACTO",$T19=18),$XEV$10,IF(AND($V19="IMPACTO",$T19=19),$XEW$10,IF(AND($V19="IMPACTO",$T19=20),$XEX$10,IF(AND($V19="IMPACTO",$T19&lt;10),$XEV$10,$H19))))</f>
        <v>(5) MODERADO</v>
      </c>
      <c r="Y19" s="735" t="str">
        <f>IF($U19="IMPACTO",$T19,$I19)</f>
        <v>5</v>
      </c>
      <c r="Z19" s="736">
        <f ca="1">+W19*Y19</f>
        <v>5</v>
      </c>
      <c r="AA19" s="1471" t="s">
        <v>325</v>
      </c>
      <c r="AB19" s="1465">
        <v>43707</v>
      </c>
      <c r="AC19" s="1467" t="s">
        <v>326</v>
      </c>
      <c r="AD19" s="1485" t="s">
        <v>327</v>
      </c>
      <c r="AE19" s="1480">
        <v>43829</v>
      </c>
      <c r="AF19" s="1485" t="s">
        <v>562</v>
      </c>
      <c r="AG19" s="1483" t="s">
        <v>320</v>
      </c>
      <c r="AH19" s="1478" t="s">
        <v>563</v>
      </c>
      <c r="AI19" s="688" t="s">
        <v>567</v>
      </c>
      <c r="AJ19" s="1500"/>
      <c r="AK19" s="1501"/>
    </row>
    <row r="20" spans="1:37" ht="31.5" x14ac:dyDescent="0.25">
      <c r="A20" s="1449"/>
      <c r="B20" s="1449"/>
      <c r="C20" s="1451"/>
      <c r="D20" s="1451"/>
      <c r="E20" s="1451"/>
      <c r="F20" s="1452"/>
      <c r="G20" s="1461"/>
      <c r="H20" s="1463"/>
      <c r="I20" s="746"/>
      <c r="J20" s="768"/>
      <c r="K20" s="1471"/>
      <c r="L20" s="181" t="s">
        <v>7</v>
      </c>
      <c r="M20" s="182" t="s">
        <v>11</v>
      </c>
      <c r="N20" s="306">
        <f>IF(M20="SÍ",5,"0")</f>
        <v>5</v>
      </c>
      <c r="O20" s="1474"/>
      <c r="P20" s="1476"/>
      <c r="Q20" s="1476"/>
      <c r="R20" s="1491"/>
      <c r="S20" s="1476"/>
      <c r="T20" s="1491"/>
      <c r="U20" s="1493"/>
      <c r="V20" s="1495"/>
      <c r="W20" s="1497"/>
      <c r="X20" s="1488"/>
      <c r="Y20" s="735"/>
      <c r="Z20" s="737"/>
      <c r="AA20" s="1471"/>
      <c r="AB20" s="1466"/>
      <c r="AC20" s="1467"/>
      <c r="AD20" s="1485"/>
      <c r="AE20" s="1481"/>
      <c r="AF20" s="1485"/>
      <c r="AG20" s="1483"/>
      <c r="AH20" s="1479"/>
      <c r="AI20" s="1502"/>
      <c r="AJ20" s="746"/>
      <c r="AK20" s="735"/>
    </row>
    <row r="21" spans="1:37" ht="15.75" x14ac:dyDescent="0.25">
      <c r="A21" s="1449"/>
      <c r="B21" s="1449"/>
      <c r="C21" s="1451"/>
      <c r="D21" s="1451"/>
      <c r="E21" s="1451"/>
      <c r="F21" s="1452"/>
      <c r="G21" s="1461"/>
      <c r="H21" s="1463"/>
      <c r="I21" s="746"/>
      <c r="J21" s="720" t="str">
        <f>IF(AND(J19&gt;=5,J19&lt;=10),"BAJA",IF(AND(J19&gt;=15,J19&lt;=25),"MODERADA",IF(AND(J19&gt;=30,J19&lt;=50),"ALTA",IF(AND(J19&gt;=60,J19&lt;=100),"EXTREMA",""))))</f>
        <v>BAJA</v>
      </c>
      <c r="K21" s="1471"/>
      <c r="L21" s="183" t="s">
        <v>3</v>
      </c>
      <c r="M21" s="182" t="s">
        <v>12</v>
      </c>
      <c r="N21" s="306" t="str">
        <f>IF(M21="SÍ",15,"0")</f>
        <v>0</v>
      </c>
      <c r="O21" s="1474"/>
      <c r="P21" s="1476"/>
      <c r="Q21" s="1476"/>
      <c r="R21" s="1491"/>
      <c r="S21" s="1476"/>
      <c r="T21" s="1491"/>
      <c r="U21" s="1493"/>
      <c r="V21" s="1495"/>
      <c r="W21" s="1497"/>
      <c r="X21" s="1488"/>
      <c r="Y21" s="735"/>
      <c r="Z21" s="722" t="str">
        <f ca="1">IF(AND($Z19&gt;=5,$Z19&lt;=10),"BAJA",IF(AND($Z19&gt;=15,$Z19&lt;=25),"MODERADA",IF(AND($Z19&gt;=30,$Z19&lt;=50),"ALTA",IF(AND($Z19&gt;=60,$Z19&lt;=100),"EXTREMA",""))))</f>
        <v>BAJA</v>
      </c>
      <c r="AA21" s="1471"/>
      <c r="AB21" s="1466"/>
      <c r="AC21" s="1467"/>
      <c r="AD21" s="1485"/>
      <c r="AE21" s="1481"/>
      <c r="AF21" s="1485"/>
      <c r="AG21" s="1483"/>
      <c r="AH21" s="1479"/>
      <c r="AI21" s="1502"/>
      <c r="AJ21" s="746"/>
      <c r="AK21" s="735"/>
    </row>
    <row r="22" spans="1:37" ht="15.75" x14ac:dyDescent="0.25">
      <c r="A22" s="1449"/>
      <c r="B22" s="1449"/>
      <c r="C22" s="1451"/>
      <c r="D22" s="1451"/>
      <c r="E22" s="1451"/>
      <c r="F22" s="1452"/>
      <c r="G22" s="1461"/>
      <c r="H22" s="1463"/>
      <c r="I22" s="746"/>
      <c r="J22" s="720"/>
      <c r="K22" s="1471"/>
      <c r="L22" s="184" t="s">
        <v>4</v>
      </c>
      <c r="M22" s="182" t="s">
        <v>11</v>
      </c>
      <c r="N22" s="306">
        <f>IF(M22="SÍ",10,"0")</f>
        <v>10</v>
      </c>
      <c r="O22" s="1474"/>
      <c r="P22" s="1476"/>
      <c r="Q22" s="1476"/>
      <c r="R22" s="1491"/>
      <c r="S22" s="1476"/>
      <c r="T22" s="1491"/>
      <c r="U22" s="1493"/>
      <c r="V22" s="1495"/>
      <c r="W22" s="1497"/>
      <c r="X22" s="1488"/>
      <c r="Y22" s="735"/>
      <c r="Z22" s="722"/>
      <c r="AA22" s="1471"/>
      <c r="AB22" s="1466"/>
      <c r="AC22" s="1467"/>
      <c r="AD22" s="1485"/>
      <c r="AE22" s="1481"/>
      <c r="AF22" s="1485"/>
      <c r="AG22" s="1483"/>
      <c r="AH22" s="1479"/>
      <c r="AI22" s="1502"/>
      <c r="AJ22" s="746"/>
      <c r="AK22" s="735"/>
    </row>
    <row r="23" spans="1:37" ht="31.5" x14ac:dyDescent="0.25">
      <c r="A23" s="1449"/>
      <c r="B23" s="1449"/>
      <c r="C23" s="1451"/>
      <c r="D23" s="1451"/>
      <c r="E23" s="1451"/>
      <c r="F23" s="1452"/>
      <c r="G23" s="1461"/>
      <c r="H23" s="1463"/>
      <c r="I23" s="746"/>
      <c r="J23" s="720"/>
      <c r="K23" s="1471"/>
      <c r="L23" s="181" t="s">
        <v>31</v>
      </c>
      <c r="M23" s="182" t="s">
        <v>12</v>
      </c>
      <c r="N23" s="306" t="str">
        <f>IF(M23="SÍ",15,"0")</f>
        <v>0</v>
      </c>
      <c r="O23" s="1474"/>
      <c r="P23" s="1476"/>
      <c r="Q23" s="1476"/>
      <c r="R23" s="1491"/>
      <c r="S23" s="1476"/>
      <c r="T23" s="1491"/>
      <c r="U23" s="1493"/>
      <c r="V23" s="1495"/>
      <c r="W23" s="1497"/>
      <c r="X23" s="1488"/>
      <c r="Y23" s="735"/>
      <c r="Z23" s="722"/>
      <c r="AA23" s="1471"/>
      <c r="AB23" s="1466"/>
      <c r="AC23" s="1467"/>
      <c r="AD23" s="1485"/>
      <c r="AE23" s="1481"/>
      <c r="AF23" s="1485"/>
      <c r="AG23" s="1483"/>
      <c r="AH23" s="1479"/>
      <c r="AI23" s="1502"/>
      <c r="AJ23" s="746"/>
      <c r="AK23" s="735"/>
    </row>
    <row r="24" spans="1:37" ht="31.5" x14ac:dyDescent="0.25">
      <c r="A24" s="1449"/>
      <c r="B24" s="1449"/>
      <c r="C24" s="1451"/>
      <c r="D24" s="1451"/>
      <c r="E24" s="1451"/>
      <c r="F24" s="1452"/>
      <c r="G24" s="1461"/>
      <c r="H24" s="1463"/>
      <c r="I24" s="746"/>
      <c r="J24" s="720"/>
      <c r="K24" s="1471"/>
      <c r="L24" s="181" t="s">
        <v>5</v>
      </c>
      <c r="M24" s="182" t="s">
        <v>11</v>
      </c>
      <c r="N24" s="306">
        <f>IF(M24="SÍ",10,"0")</f>
        <v>10</v>
      </c>
      <c r="O24" s="1474"/>
      <c r="P24" s="1476"/>
      <c r="Q24" s="1476"/>
      <c r="R24" s="1491"/>
      <c r="S24" s="1476"/>
      <c r="T24" s="1491"/>
      <c r="U24" s="1493"/>
      <c r="V24" s="1495"/>
      <c r="W24" s="1497"/>
      <c r="X24" s="1488"/>
      <c r="Y24" s="735"/>
      <c r="Z24" s="722"/>
      <c r="AA24" s="1471"/>
      <c r="AB24" s="1466"/>
      <c r="AC24" s="1467"/>
      <c r="AD24" s="1485"/>
      <c r="AE24" s="1481"/>
      <c r="AF24" s="1485"/>
      <c r="AG24" s="1483"/>
      <c r="AH24" s="1479"/>
      <c r="AI24" s="1502"/>
      <c r="AJ24" s="746"/>
      <c r="AK24" s="735"/>
    </row>
    <row r="25" spans="1:37" ht="109.5" customHeight="1" thickBot="1" x14ac:dyDescent="0.3">
      <c r="A25" s="1450"/>
      <c r="B25" s="1450"/>
      <c r="C25" s="1459"/>
      <c r="D25" s="1459"/>
      <c r="E25" s="1459"/>
      <c r="F25" s="1460"/>
      <c r="G25" s="1462"/>
      <c r="H25" s="1464"/>
      <c r="I25" s="746"/>
      <c r="J25" s="721"/>
      <c r="K25" s="1472"/>
      <c r="L25" s="185" t="s">
        <v>30</v>
      </c>
      <c r="M25" s="186" t="s">
        <v>11</v>
      </c>
      <c r="N25" s="187">
        <f>IF(M25="SÍ",30,"0")</f>
        <v>30</v>
      </c>
      <c r="O25" s="1475"/>
      <c r="P25" s="1477"/>
      <c r="Q25" s="1477"/>
      <c r="R25" s="1492"/>
      <c r="S25" s="1477"/>
      <c r="T25" s="1492"/>
      <c r="U25" s="1494"/>
      <c r="V25" s="1496"/>
      <c r="W25" s="1498"/>
      <c r="X25" s="1489"/>
      <c r="Y25" s="735"/>
      <c r="Z25" s="722"/>
      <c r="AA25" s="1472"/>
      <c r="AB25" s="1466"/>
      <c r="AC25" s="1490"/>
      <c r="AD25" s="1486"/>
      <c r="AE25" s="1481"/>
      <c r="AF25" s="1486"/>
      <c r="AG25" s="1484"/>
      <c r="AH25" s="1487"/>
      <c r="AI25" s="1503"/>
      <c r="AJ25" s="1504"/>
      <c r="AK25" s="1505"/>
    </row>
    <row r="26" spans="1:37" ht="15" customHeight="1" x14ac:dyDescent="0.25">
      <c r="A26" s="723" t="s">
        <v>52</v>
      </c>
      <c r="B26" s="723"/>
      <c r="C26" s="723"/>
      <c r="D26" s="723"/>
      <c r="E26" s="723"/>
      <c r="F26" s="723"/>
      <c r="G26" s="723"/>
      <c r="H26" s="723"/>
      <c r="I26" s="723"/>
      <c r="J26" s="723"/>
      <c r="K26" s="723"/>
      <c r="L26" s="723"/>
      <c r="M26" s="723"/>
      <c r="N26" s="723"/>
      <c r="O26" s="723"/>
      <c r="P26" s="723"/>
      <c r="Q26" s="723"/>
      <c r="R26" s="723"/>
      <c r="S26" s="723"/>
      <c r="T26" s="723"/>
      <c r="U26" s="723"/>
      <c r="V26" s="723"/>
      <c r="W26" s="723"/>
      <c r="X26" s="723"/>
      <c r="Y26" s="723"/>
      <c r="Z26" s="723"/>
      <c r="AA26" s="723"/>
      <c r="AB26" s="723"/>
      <c r="AC26" s="723"/>
      <c r="AD26" s="723"/>
      <c r="AE26" s="723"/>
      <c r="AF26" s="723"/>
      <c r="AG26" s="723"/>
      <c r="AH26" s="723"/>
    </row>
    <row r="27" spans="1:37" ht="18.75" x14ac:dyDescent="0.25">
      <c r="A27" s="664" t="s">
        <v>29</v>
      </c>
      <c r="B27" s="664"/>
      <c r="C27" s="724"/>
      <c r="D27" s="724"/>
      <c r="E27" s="724"/>
      <c r="F27" s="724"/>
      <c r="G27" s="724"/>
      <c r="H27" s="724"/>
      <c r="I27" s="724"/>
      <c r="J27" s="724"/>
      <c r="K27" s="724"/>
      <c r="L27" s="724"/>
      <c r="M27" s="724"/>
      <c r="N27" s="724"/>
      <c r="O27" s="724"/>
      <c r="P27" s="724"/>
      <c r="Q27" s="724"/>
      <c r="R27" s="724"/>
      <c r="S27" s="724"/>
      <c r="T27" s="724"/>
      <c r="U27" s="724"/>
      <c r="V27" s="724"/>
      <c r="W27" s="724"/>
      <c r="X27" s="724"/>
      <c r="Y27" s="724"/>
      <c r="Z27" s="724"/>
      <c r="AA27" s="724"/>
      <c r="AB27" s="724"/>
      <c r="AC27" s="724"/>
      <c r="AD27" s="724"/>
      <c r="AE27" s="724"/>
      <c r="AF27" s="724"/>
      <c r="AG27" s="724"/>
      <c r="AH27" s="724"/>
    </row>
    <row r="28" spans="1:37" ht="15.75" x14ac:dyDescent="0.25">
      <c r="A28" s="618" t="s">
        <v>71</v>
      </c>
      <c r="B28" s="619"/>
      <c r="C28" s="619"/>
      <c r="D28" s="619"/>
      <c r="E28" s="619"/>
      <c r="F28" s="619"/>
      <c r="G28" s="619"/>
      <c r="H28" s="619"/>
      <c r="I28" s="619"/>
      <c r="J28" s="619"/>
      <c r="K28" s="619"/>
      <c r="L28" s="619"/>
      <c r="M28" s="619"/>
      <c r="N28" s="619"/>
      <c r="O28" s="619"/>
      <c r="P28" s="619"/>
      <c r="Q28" s="619"/>
      <c r="R28" s="619"/>
      <c r="S28" s="619"/>
      <c r="T28" s="619"/>
      <c r="U28" s="619"/>
      <c r="V28" s="619"/>
      <c r="W28" s="619"/>
      <c r="X28" s="619"/>
      <c r="Y28" s="619"/>
      <c r="Z28" s="619"/>
      <c r="AA28" s="619"/>
      <c r="AB28" s="620"/>
      <c r="AC28" s="725" t="s">
        <v>48</v>
      </c>
      <c r="AD28" s="725"/>
      <c r="AE28" s="725"/>
      <c r="AF28" s="725" t="s">
        <v>25</v>
      </c>
      <c r="AG28" s="725"/>
      <c r="AH28" s="725"/>
    </row>
    <row r="29" spans="1:37" s="149" customFormat="1" ht="15.75" customHeight="1" x14ac:dyDescent="0.25">
      <c r="A29" s="1190" t="s">
        <v>328</v>
      </c>
      <c r="B29" s="711"/>
      <c r="C29" s="711"/>
      <c r="D29" s="711"/>
      <c r="E29" s="711"/>
      <c r="F29" s="711"/>
      <c r="G29" s="711"/>
      <c r="H29" s="711"/>
      <c r="I29" s="711"/>
      <c r="J29" s="711"/>
      <c r="K29" s="711"/>
      <c r="L29" s="711"/>
      <c r="M29" s="711"/>
      <c r="N29" s="711"/>
      <c r="O29" s="711"/>
      <c r="P29" s="711"/>
      <c r="Q29" s="711"/>
      <c r="R29" s="711"/>
      <c r="S29" s="711"/>
      <c r="T29" s="711"/>
      <c r="U29" s="711"/>
      <c r="V29" s="711"/>
      <c r="W29" s="711"/>
      <c r="X29" s="711"/>
      <c r="Y29" s="711"/>
      <c r="Z29" s="711"/>
      <c r="AA29" s="711"/>
      <c r="AB29" s="712"/>
      <c r="AC29" s="1499">
        <v>43490</v>
      </c>
      <c r="AD29" s="1192"/>
      <c r="AE29" s="1193"/>
      <c r="AF29" s="1191"/>
      <c r="AG29" s="1192"/>
      <c r="AH29" s="1193"/>
    </row>
    <row r="30" spans="1:37" s="149" customFormat="1" x14ac:dyDescent="0.25">
      <c r="A30" s="707"/>
      <c r="B30" s="708"/>
      <c r="C30" s="708"/>
      <c r="D30" s="708"/>
      <c r="E30" s="708"/>
      <c r="F30" s="708"/>
      <c r="G30" s="708"/>
      <c r="H30" s="708"/>
      <c r="I30" s="708"/>
      <c r="J30" s="708"/>
      <c r="K30" s="708"/>
      <c r="L30" s="708"/>
      <c r="M30" s="708"/>
      <c r="N30" s="708"/>
      <c r="O30" s="708"/>
      <c r="P30" s="708"/>
      <c r="Q30" s="708"/>
      <c r="R30" s="708"/>
      <c r="S30" s="708"/>
      <c r="T30" s="708"/>
      <c r="U30" s="708"/>
      <c r="V30" s="708"/>
      <c r="W30" s="708"/>
      <c r="X30" s="708"/>
      <c r="Y30" s="708"/>
      <c r="Z30" s="708"/>
      <c r="AA30" s="708"/>
      <c r="AB30" s="709"/>
      <c r="AC30" s="703"/>
      <c r="AD30" s="703"/>
      <c r="AE30" s="703"/>
      <c r="AF30" s="703"/>
      <c r="AG30" s="703"/>
      <c r="AH30" s="703"/>
    </row>
    <row r="31" spans="1:37" s="149" customFormat="1" x14ac:dyDescent="0.25">
      <c r="A31" s="707"/>
      <c r="B31" s="708"/>
      <c r="C31" s="708"/>
      <c r="D31" s="708"/>
      <c r="E31" s="708"/>
      <c r="F31" s="708"/>
      <c r="G31" s="708"/>
      <c r="H31" s="708"/>
      <c r="I31" s="708"/>
      <c r="J31" s="708"/>
      <c r="K31" s="708"/>
      <c r="L31" s="708"/>
      <c r="M31" s="708"/>
      <c r="N31" s="708"/>
      <c r="O31" s="708"/>
      <c r="P31" s="708"/>
      <c r="Q31" s="708"/>
      <c r="R31" s="708"/>
      <c r="S31" s="708"/>
      <c r="T31" s="708"/>
      <c r="U31" s="708"/>
      <c r="V31" s="708"/>
      <c r="W31" s="708"/>
      <c r="X31" s="708"/>
      <c r="Y31" s="708"/>
      <c r="Z31" s="708"/>
      <c r="AA31" s="708"/>
      <c r="AB31" s="709"/>
      <c r="AC31" s="703"/>
      <c r="AD31" s="703"/>
      <c r="AE31" s="703"/>
      <c r="AF31" s="703"/>
      <c r="AG31" s="703"/>
      <c r="AH31" s="703"/>
    </row>
    <row r="32" spans="1:37" x14ac:dyDescent="0.25">
      <c r="A32" s="707"/>
      <c r="B32" s="708"/>
      <c r="C32" s="708"/>
      <c r="D32" s="708"/>
      <c r="E32" s="708"/>
      <c r="F32" s="708"/>
      <c r="G32" s="708"/>
      <c r="H32" s="708"/>
      <c r="I32" s="708"/>
      <c r="J32" s="708"/>
      <c r="K32" s="708"/>
      <c r="L32" s="708"/>
      <c r="M32" s="708"/>
      <c r="N32" s="708"/>
      <c r="O32" s="708"/>
      <c r="P32" s="708"/>
      <c r="Q32" s="708"/>
      <c r="R32" s="708"/>
      <c r="S32" s="708"/>
      <c r="T32" s="708"/>
      <c r="U32" s="708"/>
      <c r="V32" s="708"/>
      <c r="W32" s="708"/>
      <c r="X32" s="708"/>
      <c r="Y32" s="708"/>
      <c r="Z32" s="708"/>
      <c r="AA32" s="708"/>
      <c r="AB32" s="709"/>
      <c r="AC32" s="703"/>
      <c r="AD32" s="703"/>
      <c r="AE32" s="703"/>
      <c r="AF32" s="703"/>
      <c r="AG32" s="703"/>
      <c r="AH32" s="703"/>
    </row>
    <row r="33" spans="1:34" x14ac:dyDescent="0.25">
      <c r="A33" s="697" t="s">
        <v>32</v>
      </c>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9"/>
    </row>
    <row r="34" spans="1:34" s="150" customFormat="1" ht="15" customHeight="1" x14ac:dyDescent="0.25">
      <c r="A34" s="704" t="s">
        <v>25</v>
      </c>
      <c r="B34" s="704"/>
      <c r="C34" s="704"/>
      <c r="D34" s="704"/>
      <c r="E34" s="704"/>
      <c r="F34" s="704" t="s">
        <v>62</v>
      </c>
      <c r="G34" s="704"/>
      <c r="H34" s="704"/>
      <c r="I34" s="704"/>
      <c r="J34" s="704"/>
      <c r="K34" s="704"/>
      <c r="L34" s="704"/>
      <c r="M34" s="905" t="s">
        <v>564</v>
      </c>
      <c r="N34" s="1004"/>
      <c r="O34" s="1004"/>
      <c r="P34" s="1004"/>
      <c r="Q34" s="1004"/>
      <c r="R34" s="1004"/>
      <c r="S34" s="1004"/>
      <c r="T34" s="1004"/>
      <c r="U34" s="1004"/>
      <c r="V34" s="1004"/>
      <c r="W34" s="1004"/>
      <c r="X34" s="1004"/>
      <c r="Y34" s="1004"/>
      <c r="Z34" s="1004"/>
      <c r="AA34" s="1004"/>
      <c r="AB34" s="1004"/>
      <c r="AC34" s="1004"/>
      <c r="AD34" s="544" t="str">
        <f>IF(Z7="X","APOYO OFICINA ASESORA DE PLANEACIÓN","APOYO OFICINA DE CONTROL INTERNO")</f>
        <v>APOYO OFICINA DE CONTROL INTERNO</v>
      </c>
      <c r="AE34" s="544"/>
      <c r="AF34" s="544"/>
      <c r="AG34" s="544"/>
      <c r="AH34" s="544"/>
    </row>
    <row r="35" spans="1:34" s="150" customFormat="1" x14ac:dyDescent="0.25">
      <c r="A35" s="119" t="s">
        <v>72</v>
      </c>
      <c r="B35" s="701" t="s">
        <v>329</v>
      </c>
      <c r="C35" s="701"/>
      <c r="D35" s="701"/>
      <c r="E35" s="701"/>
      <c r="F35" s="119" t="s">
        <v>72</v>
      </c>
      <c r="G35" s="120"/>
      <c r="H35" s="701" t="s">
        <v>330</v>
      </c>
      <c r="I35" s="701"/>
      <c r="J35" s="701"/>
      <c r="K35" s="701"/>
      <c r="L35" s="701"/>
      <c r="M35" s="702" t="s">
        <v>27</v>
      </c>
      <c r="N35" s="702"/>
      <c r="O35" s="702"/>
      <c r="P35" s="702"/>
      <c r="Q35" s="702"/>
      <c r="R35" s="702"/>
      <c r="S35" s="702"/>
      <c r="T35" s="702"/>
      <c r="U35" s="702"/>
      <c r="V35" s="703"/>
      <c r="W35" s="703"/>
      <c r="X35" s="703"/>
      <c r="Y35" s="703"/>
      <c r="Z35" s="703"/>
      <c r="AA35" s="703"/>
      <c r="AB35" s="703"/>
      <c r="AC35" s="703"/>
      <c r="AD35" s="121" t="s">
        <v>27</v>
      </c>
      <c r="AE35" s="1506" t="s">
        <v>565</v>
      </c>
      <c r="AF35" s="1507"/>
      <c r="AG35" s="1507"/>
      <c r="AH35" s="1508"/>
    </row>
    <row r="36" spans="1:34" x14ac:dyDescent="0.25">
      <c r="A36" s="119" t="s">
        <v>73</v>
      </c>
      <c r="B36" s="701" t="s">
        <v>331</v>
      </c>
      <c r="C36" s="701"/>
      <c r="D36" s="701"/>
      <c r="E36" s="701"/>
      <c r="F36" s="119" t="s">
        <v>74</v>
      </c>
      <c r="G36" s="120"/>
      <c r="H36" s="1509" t="s">
        <v>332</v>
      </c>
      <c r="I36" s="1509"/>
      <c r="J36" s="1509"/>
      <c r="K36" s="1509"/>
      <c r="L36" s="1509"/>
      <c r="M36" s="702" t="s">
        <v>28</v>
      </c>
      <c r="N36" s="702"/>
      <c r="O36" s="702"/>
      <c r="P36" s="702"/>
      <c r="Q36" s="702"/>
      <c r="R36" s="702"/>
      <c r="S36" s="702"/>
      <c r="T36" s="702"/>
      <c r="U36" s="702"/>
      <c r="V36" s="703"/>
      <c r="W36" s="703"/>
      <c r="X36" s="703"/>
      <c r="Y36" s="703"/>
      <c r="Z36" s="703"/>
      <c r="AA36" s="703"/>
      <c r="AB36" s="703"/>
      <c r="AC36" s="703"/>
      <c r="AD36" s="121" t="s">
        <v>28</v>
      </c>
      <c r="AE36" s="703" t="s">
        <v>157</v>
      </c>
      <c r="AF36" s="703"/>
      <c r="AG36" s="703"/>
      <c r="AH36" s="703"/>
    </row>
  </sheetData>
  <mergeCells count="124">
    <mergeCell ref="AI12:AK18"/>
    <mergeCell ref="AI19:AK25"/>
    <mergeCell ref="B35:E35"/>
    <mergeCell ref="H35:L35"/>
    <mergeCell ref="M35:U35"/>
    <mergeCell ref="V35:AC35"/>
    <mergeCell ref="AE35:AH35"/>
    <mergeCell ref="B36:E36"/>
    <mergeCell ref="H36:L36"/>
    <mergeCell ref="M36:U36"/>
    <mergeCell ref="V36:AC36"/>
    <mergeCell ref="AE36:AH36"/>
    <mergeCell ref="A32:AB32"/>
    <mergeCell ref="AC32:AE32"/>
    <mergeCell ref="AF32:AH32"/>
    <mergeCell ref="A33:AH33"/>
    <mergeCell ref="A34:E34"/>
    <mergeCell ref="F34:L34"/>
    <mergeCell ref="M34:AC34"/>
    <mergeCell ref="AD34:AH34"/>
    <mergeCell ref="A30:AB30"/>
    <mergeCell ref="AC30:AE30"/>
    <mergeCell ref="AF30:AH30"/>
    <mergeCell ref="A31:AB31"/>
    <mergeCell ref="W19:W25"/>
    <mergeCell ref="AC31:AE31"/>
    <mergeCell ref="AF31:AH31"/>
    <mergeCell ref="A26:AH26"/>
    <mergeCell ref="A27:AH27"/>
    <mergeCell ref="A28:AB28"/>
    <mergeCell ref="AC28:AE28"/>
    <mergeCell ref="AF28:AH28"/>
    <mergeCell ref="A29:AB29"/>
    <mergeCell ref="AC29:AE29"/>
    <mergeCell ref="AF29:AH29"/>
    <mergeCell ref="AH12:AH18"/>
    <mergeCell ref="J14:J18"/>
    <mergeCell ref="Z14:Z18"/>
    <mergeCell ref="AD12:AD18"/>
    <mergeCell ref="AE12:AE18"/>
    <mergeCell ref="AF12:AF18"/>
    <mergeCell ref="AG12:AG18"/>
    <mergeCell ref="AD19:AD25"/>
    <mergeCell ref="AE19:AE25"/>
    <mergeCell ref="AF19:AF25"/>
    <mergeCell ref="AG19:AG25"/>
    <mergeCell ref="AH19:AH25"/>
    <mergeCell ref="J21:J25"/>
    <mergeCell ref="Z21:Z25"/>
    <mergeCell ref="X19:X25"/>
    <mergeCell ref="Y19:Y25"/>
    <mergeCell ref="Z19:Z20"/>
    <mergeCell ref="AA19:AA25"/>
    <mergeCell ref="AB19:AB25"/>
    <mergeCell ref="AC19:AC25"/>
    <mergeCell ref="R19:R25"/>
    <mergeCell ref="S19:S25"/>
    <mergeCell ref="T19:T25"/>
    <mergeCell ref="U19:U25"/>
    <mergeCell ref="B19:B25"/>
    <mergeCell ref="C19:C25"/>
    <mergeCell ref="D19:D25"/>
    <mergeCell ref="E19:E25"/>
    <mergeCell ref="F19:F25"/>
    <mergeCell ref="G19:G25"/>
    <mergeCell ref="H19:H25"/>
    <mergeCell ref="AB12:AB18"/>
    <mergeCell ref="AC12:AC18"/>
    <mergeCell ref="V12:V18"/>
    <mergeCell ref="W12:W18"/>
    <mergeCell ref="X12:X18"/>
    <mergeCell ref="Y12:Y18"/>
    <mergeCell ref="Z12:Z13"/>
    <mergeCell ref="AA12:AA18"/>
    <mergeCell ref="P12:P18"/>
    <mergeCell ref="Q12:Q18"/>
    <mergeCell ref="I19:I25"/>
    <mergeCell ref="J19:J20"/>
    <mergeCell ref="K19:K25"/>
    <mergeCell ref="O19:O25"/>
    <mergeCell ref="P19:P25"/>
    <mergeCell ref="Q19:Q25"/>
    <mergeCell ref="V19:V25"/>
    <mergeCell ref="A12:A25"/>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AI11:AK11"/>
  </mergeCells>
  <conditionalFormatting sqref="J12:J18">
    <cfRule type="expression" dxfId="79" priority="13">
      <formula>$J$14="BAJA"</formula>
    </cfRule>
    <cfRule type="expression" dxfId="78" priority="14">
      <formula>$J$14="MODERADA"</formula>
    </cfRule>
    <cfRule type="expression" dxfId="77" priority="15">
      <formula>$J$14="ALTA"</formula>
    </cfRule>
    <cfRule type="expression" dxfId="76" priority="16">
      <formula>$J$14="EXTREMA"</formula>
    </cfRule>
  </conditionalFormatting>
  <conditionalFormatting sqref="Z12:Z18">
    <cfRule type="expression" dxfId="75" priority="9">
      <formula>$Z$14="MODERADA"</formula>
    </cfRule>
    <cfRule type="expression" dxfId="74" priority="10">
      <formula>$Z$14="EXTREMA"</formula>
    </cfRule>
    <cfRule type="expression" dxfId="73" priority="11">
      <formula>$Z$14="ALTA"</formula>
    </cfRule>
    <cfRule type="expression" dxfId="72" priority="12">
      <formula>$Z$14="BAJA"</formula>
    </cfRule>
  </conditionalFormatting>
  <conditionalFormatting sqref="Z19:Z25">
    <cfRule type="expression" dxfId="71" priority="5">
      <formula>$Z$21="MODERADA"</formula>
    </cfRule>
    <cfRule type="expression" dxfId="70" priority="6">
      <formula>$Z$21="EXTREMA"</formula>
    </cfRule>
    <cfRule type="expression" dxfId="69" priority="7">
      <formula>$Z$21="ALTA"</formula>
    </cfRule>
    <cfRule type="expression" dxfId="68" priority="8">
      <formula>$Z$21="BAJA"</formula>
    </cfRule>
  </conditionalFormatting>
  <conditionalFormatting sqref="J19 J21">
    <cfRule type="expression" dxfId="67" priority="1">
      <formula>$J$21="BAJA"</formula>
    </cfRule>
    <cfRule type="expression" dxfId="66" priority="2">
      <formula>$J$21="MODERADA"</formula>
    </cfRule>
    <cfRule type="expression" dxfId="65" priority="3">
      <formula>$J$21="ALTA"</formula>
    </cfRule>
    <cfRule type="expression" dxfId="64" priority="4">
      <formula>$J$21="EXTREMA"</formula>
    </cfRule>
  </conditionalFormatting>
  <dataValidations count="4">
    <dataValidation type="list" allowBlank="1" showInputMessage="1" showErrorMessage="1" sqref="M12:M25" xr:uid="{00000000-0002-0000-0C00-000000000000}">
      <formula1>$XEV$12:$XEW$12</formula1>
    </dataValidation>
    <dataValidation type="list" allowBlank="1" showInputMessage="1" showErrorMessage="1" sqref="U12:U25" xr:uid="{00000000-0002-0000-0C00-000001000000}">
      <formula1>$XEX$12:$XFD$12</formula1>
    </dataValidation>
    <dataValidation type="list" allowBlank="1" showInputMessage="1" showErrorMessage="1" sqref="H12:H25" xr:uid="{00000000-0002-0000-0C00-000002000000}">
      <formula1>$XEV$10:$XEX$10</formula1>
    </dataValidation>
    <dataValidation type="list" allowBlank="1" showInputMessage="1" showErrorMessage="1" sqref="F12:F25" xr:uid="{00000000-0002-0000-0C00-000003000000}">
      <formula1>$XEV$2:$XEV$6</formula1>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sheetPr>
  <dimension ref="A1:XEW64"/>
  <sheetViews>
    <sheetView topLeftCell="U41" zoomScale="50" zoomScaleNormal="50" workbookViewId="0">
      <selection activeCell="AF72" sqref="AF72"/>
    </sheetView>
  </sheetViews>
  <sheetFormatPr baseColWidth="10" defaultColWidth="10.85546875" defaultRowHeight="15" x14ac:dyDescent="0.25"/>
  <cols>
    <col min="1" max="1" width="22.42578125" style="143" customWidth="1"/>
    <col min="2" max="2" width="27.85546875" style="143" customWidth="1"/>
    <col min="3" max="3" width="22.85546875" style="143" customWidth="1"/>
    <col min="4" max="4" width="21.7109375" style="143" customWidth="1"/>
    <col min="5" max="5" width="23.140625" style="143" customWidth="1"/>
    <col min="6" max="6" width="20.42578125" style="143" customWidth="1"/>
    <col min="7" max="7" width="3.85546875" style="143" hidden="1" customWidth="1"/>
    <col min="8" max="8" width="18.28515625" style="143" customWidth="1"/>
    <col min="9" max="9" width="3.85546875" style="143" hidden="1" customWidth="1"/>
    <col min="10" max="10" width="17.140625" style="143" customWidth="1"/>
    <col min="11" max="11" width="36.85546875" style="143" customWidth="1"/>
    <col min="12" max="12" width="44.7109375" style="143" customWidth="1"/>
    <col min="13" max="13" width="9.42578125" style="143" customWidth="1"/>
    <col min="14" max="14" width="11.42578125" style="143" hidden="1" customWidth="1"/>
    <col min="15" max="15" width="5" style="143" hidden="1" customWidth="1"/>
    <col min="16" max="16" width="6.42578125" style="143" hidden="1" customWidth="1"/>
    <col min="17" max="17" width="5" style="143" hidden="1" customWidth="1"/>
    <col min="18" max="18" width="4.140625" style="143" hidden="1" customWidth="1"/>
    <col min="19" max="19" width="3.85546875" style="143" hidden="1" customWidth="1"/>
    <col min="20" max="20" width="5.28515625" style="143" hidden="1" customWidth="1"/>
    <col min="21" max="21" width="10.42578125" style="143" customWidth="1"/>
    <col min="22" max="22" width="17.85546875" style="143" customWidth="1"/>
    <col min="23" max="23" width="3.42578125" style="143" hidden="1" customWidth="1"/>
    <col min="24" max="24" width="20.42578125" style="143" customWidth="1"/>
    <col min="25" max="25" width="3.85546875" style="143" hidden="1" customWidth="1"/>
    <col min="26" max="26" width="18.42578125" style="143" customWidth="1"/>
    <col min="27" max="27" width="20.140625" style="143" customWidth="1"/>
    <col min="28" max="28" width="20.85546875" style="143" customWidth="1"/>
    <col min="29" max="29" width="22.28515625" style="143" customWidth="1"/>
    <col min="30" max="30" width="22.42578125" style="143" customWidth="1"/>
    <col min="31" max="31" width="15.140625" style="143" customWidth="1"/>
    <col min="32" max="32" width="97.28515625" style="143" customWidth="1"/>
    <col min="33" max="33" width="19.140625" style="143" customWidth="1"/>
    <col min="34" max="34" width="16.140625" style="143" customWidth="1"/>
    <col min="35" max="16384" width="10.85546875" style="143"/>
  </cols>
  <sheetData>
    <row r="1" spans="1:38 16374:16377" s="83" customFormat="1" ht="14.2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XET1" s="84" t="s">
        <v>1</v>
      </c>
      <c r="XEU1" s="85" t="s">
        <v>2</v>
      </c>
      <c r="XEV1" s="86"/>
    </row>
    <row r="2" spans="1:38 16374:16377" s="83" customFormat="1" ht="14.25" customHeight="1" x14ac:dyDescent="0.2">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XET2" s="83" t="s">
        <v>17</v>
      </c>
      <c r="XEU2" s="83">
        <v>5</v>
      </c>
      <c r="XEV2" s="87"/>
    </row>
    <row r="3" spans="1:38 16374:16377" s="83" customFormat="1" ht="14.25" customHeight="1" x14ac:dyDescent="0.2">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XET3" s="83" t="s">
        <v>16</v>
      </c>
      <c r="XEU3" s="83">
        <v>4</v>
      </c>
      <c r="XEV3" s="87"/>
    </row>
    <row r="4" spans="1:38 16374:16377" s="83" customFormat="1" ht="14.25" customHeight="1" x14ac:dyDescent="0.2">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XET4" s="83" t="s">
        <v>15</v>
      </c>
      <c r="XEU4" s="83">
        <v>3</v>
      </c>
      <c r="XEV4" s="87"/>
    </row>
    <row r="5" spans="1:38 16374:16377" s="83" customFormat="1" ht="14.2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XET5" s="83" t="s">
        <v>14</v>
      </c>
      <c r="XEU5" s="83">
        <v>2</v>
      </c>
      <c r="XEV5" s="87"/>
    </row>
    <row r="6" spans="1:38 16374:16377" s="83" customFormat="1" ht="14.25" customHeight="1" x14ac:dyDescent="0.2">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XET6" s="83" t="s">
        <v>13</v>
      </c>
      <c r="XEU6" s="83">
        <v>1</v>
      </c>
      <c r="XEV6" s="87"/>
    </row>
    <row r="7" spans="1:38 16374:16377" s="128" customFormat="1" ht="21" customHeight="1" thickBot="1" x14ac:dyDescent="0.3">
      <c r="A7" s="802" t="s">
        <v>53</v>
      </c>
      <c r="B7" s="802"/>
      <c r="C7" s="803">
        <v>43812</v>
      </c>
      <c r="D7" s="804"/>
      <c r="E7" s="804"/>
      <c r="F7" s="805"/>
      <c r="G7" s="805"/>
      <c r="H7" s="805"/>
      <c r="I7" s="805"/>
      <c r="J7" s="805"/>
      <c r="K7" s="805"/>
      <c r="L7" s="805"/>
      <c r="M7" s="806" t="s">
        <v>67</v>
      </c>
      <c r="N7" s="806"/>
      <c r="O7" s="806"/>
      <c r="P7" s="806"/>
      <c r="Q7" s="806"/>
      <c r="R7" s="806"/>
      <c r="S7" s="806"/>
      <c r="T7" s="806"/>
      <c r="U7" s="806"/>
      <c r="V7" s="807"/>
      <c r="W7" s="122"/>
      <c r="X7" s="123" t="s">
        <v>63</v>
      </c>
      <c r="Y7" s="124"/>
      <c r="Z7" s="125"/>
      <c r="AA7" s="123" t="s">
        <v>64</v>
      </c>
      <c r="AB7" s="125"/>
      <c r="AC7" s="123" t="s">
        <v>65</v>
      </c>
      <c r="AD7" s="126"/>
      <c r="AE7" s="808" t="s">
        <v>66</v>
      </c>
      <c r="AF7" s="809"/>
      <c r="AG7" s="127" t="s">
        <v>76</v>
      </c>
      <c r="AH7" s="122"/>
      <c r="XET7" s="810" t="s">
        <v>0</v>
      </c>
      <c r="XEU7" s="811"/>
    </row>
    <row r="8" spans="1:38 16374:16377" s="128" customFormat="1"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7"/>
      <c r="AE8" s="818" t="s">
        <v>33</v>
      </c>
      <c r="AF8" s="819"/>
      <c r="AG8" s="819"/>
      <c r="AH8" s="820"/>
      <c r="XET8" s="810" t="s">
        <v>2</v>
      </c>
      <c r="XEU8" s="811"/>
    </row>
    <row r="9" spans="1:38 16374:16377" s="130" customFormat="1" ht="15" customHeight="1" x14ac:dyDescent="0.25">
      <c r="A9" s="583" t="s">
        <v>49</v>
      </c>
      <c r="B9" s="585" t="s">
        <v>50</v>
      </c>
      <c r="C9" s="587" t="s">
        <v>34</v>
      </c>
      <c r="D9" s="587" t="s">
        <v>35</v>
      </c>
      <c r="E9" s="827" t="s">
        <v>36</v>
      </c>
      <c r="F9" s="773" t="s">
        <v>68</v>
      </c>
      <c r="G9" s="774"/>
      <c r="H9" s="774"/>
      <c r="I9" s="774"/>
      <c r="J9" s="774"/>
      <c r="K9" s="597" t="s">
        <v>24</v>
      </c>
      <c r="L9" s="776" t="s">
        <v>23</v>
      </c>
      <c r="M9" s="777"/>
      <c r="N9" s="777"/>
      <c r="O9" s="777"/>
      <c r="P9" s="777"/>
      <c r="Q9" s="777"/>
      <c r="R9" s="777"/>
      <c r="S9" s="777"/>
      <c r="T9" s="777"/>
      <c r="U9" s="777"/>
      <c r="V9" s="777"/>
      <c r="W9" s="777"/>
      <c r="X9" s="777"/>
      <c r="Y9" s="777"/>
      <c r="Z9" s="778"/>
      <c r="AA9" s="568"/>
      <c r="AB9" s="569"/>
      <c r="AC9" s="569"/>
      <c r="AD9" s="570"/>
      <c r="AE9" s="821"/>
      <c r="AF9" s="822"/>
      <c r="AG9" s="822"/>
      <c r="AH9" s="823"/>
      <c r="XET9" s="129" t="s">
        <v>18</v>
      </c>
      <c r="XEU9" s="129" t="s">
        <v>20</v>
      </c>
      <c r="XEV9" s="129" t="s">
        <v>19</v>
      </c>
    </row>
    <row r="10" spans="1:38 16374:16377" s="130" customFormat="1" ht="15" customHeight="1" x14ac:dyDescent="0.25">
      <c r="A10" s="583"/>
      <c r="B10" s="586"/>
      <c r="C10" s="587"/>
      <c r="D10" s="587"/>
      <c r="E10" s="827"/>
      <c r="F10" s="779" t="s">
        <v>37</v>
      </c>
      <c r="G10" s="780"/>
      <c r="H10" s="780"/>
      <c r="I10" s="780"/>
      <c r="J10" s="780"/>
      <c r="K10" s="598"/>
      <c r="L10" s="781" t="s">
        <v>47</v>
      </c>
      <c r="M10" s="783" t="s">
        <v>22</v>
      </c>
      <c r="N10" s="131"/>
      <c r="O10" s="132"/>
      <c r="P10" s="132"/>
      <c r="Q10" s="132"/>
      <c r="R10" s="132"/>
      <c r="S10" s="132"/>
      <c r="T10" s="132"/>
      <c r="U10" s="785" t="s">
        <v>39</v>
      </c>
      <c r="V10" s="787" t="s">
        <v>38</v>
      </c>
      <c r="W10" s="788"/>
      <c r="X10" s="788"/>
      <c r="Y10" s="788"/>
      <c r="Z10" s="789"/>
      <c r="AA10" s="571"/>
      <c r="AB10" s="572"/>
      <c r="AC10" s="572"/>
      <c r="AD10" s="573"/>
      <c r="AE10" s="824"/>
      <c r="AF10" s="825"/>
      <c r="AG10" s="825"/>
      <c r="AH10" s="826"/>
      <c r="XET10" s="130">
        <v>5</v>
      </c>
      <c r="XEU10" s="130">
        <v>10</v>
      </c>
      <c r="XEV10" s="130">
        <v>20</v>
      </c>
    </row>
    <row r="11" spans="1:38 16374:16377" s="130" customFormat="1" ht="44.25" customHeight="1" x14ac:dyDescent="0.25">
      <c r="A11" s="584"/>
      <c r="B11" s="605"/>
      <c r="C11" s="585"/>
      <c r="D11" s="585"/>
      <c r="E11" s="828"/>
      <c r="F11" s="133" t="s">
        <v>8</v>
      </c>
      <c r="G11" s="134" t="s">
        <v>54</v>
      </c>
      <c r="H11" s="191" t="s">
        <v>69</v>
      </c>
      <c r="I11" s="135" t="s">
        <v>55</v>
      </c>
      <c r="J11" s="2" t="s">
        <v>10</v>
      </c>
      <c r="K11" s="775"/>
      <c r="L11" s="782"/>
      <c r="M11" s="784"/>
      <c r="N11" s="136"/>
      <c r="O11" s="136" t="s">
        <v>60</v>
      </c>
      <c r="P11" s="136" t="s">
        <v>61</v>
      </c>
      <c r="Q11" s="136" t="s">
        <v>59</v>
      </c>
      <c r="R11" s="136" t="s">
        <v>56</v>
      </c>
      <c r="S11" s="136" t="s">
        <v>57</v>
      </c>
      <c r="T11" s="136" t="s">
        <v>58</v>
      </c>
      <c r="U11" s="786"/>
      <c r="V11" s="3" t="s">
        <v>8</v>
      </c>
      <c r="W11" s="4" t="s">
        <v>54</v>
      </c>
      <c r="X11" s="137" t="s">
        <v>9</v>
      </c>
      <c r="Y11" s="138" t="s">
        <v>55</v>
      </c>
      <c r="Z11" s="9" t="s">
        <v>10</v>
      </c>
      <c r="AA11" s="10" t="s">
        <v>51</v>
      </c>
      <c r="AB11" s="5" t="s">
        <v>40</v>
      </c>
      <c r="AC11" s="194" t="s">
        <v>41</v>
      </c>
      <c r="AD11" s="192" t="s">
        <v>42</v>
      </c>
      <c r="AE11" s="139" t="s">
        <v>26</v>
      </c>
      <c r="AF11" s="140" t="s">
        <v>70</v>
      </c>
      <c r="AG11" s="141" t="s">
        <v>44</v>
      </c>
      <c r="AH11" s="235" t="s">
        <v>45</v>
      </c>
      <c r="AI11" s="829" t="s">
        <v>465</v>
      </c>
      <c r="AJ11" s="830"/>
      <c r="AK11" s="830"/>
      <c r="AL11" s="831"/>
      <c r="XET11" s="130" t="s">
        <v>11</v>
      </c>
      <c r="XEU11" s="130" t="s">
        <v>12</v>
      </c>
      <c r="XEV11" s="130" t="s">
        <v>9</v>
      </c>
      <c r="XEW11" s="130" t="s">
        <v>8</v>
      </c>
    </row>
    <row r="12" spans="1:38 16374:16377" ht="33" customHeight="1" x14ac:dyDescent="0.25">
      <c r="A12" s="1510" t="s">
        <v>398</v>
      </c>
      <c r="B12" s="1512" t="s">
        <v>399</v>
      </c>
      <c r="C12" s="1515" t="s">
        <v>400</v>
      </c>
      <c r="D12" s="1515" t="s">
        <v>401</v>
      </c>
      <c r="E12" s="1518" t="s">
        <v>402</v>
      </c>
      <c r="F12" s="1521" t="s">
        <v>13</v>
      </c>
      <c r="G12" s="1525" t="str">
        <f>IF(F12="(1) RARA VEZ","1", IF(F12="(2) IMPROBABLE","2",IF(F12="(3) POSIBLE","3",IF(F12="(4) PROBABLE","4",IF(F12="(5) CASI SEGURO","5","")))))</f>
        <v>1</v>
      </c>
      <c r="H12" s="1527" t="s">
        <v>20</v>
      </c>
      <c r="I12" s="746" t="str">
        <f>IF(H12="(5) MODERADO","5", IF(H12="(10) MAYOR","10",IF(H12="(20) CATASTROFICO","20","")))</f>
        <v>10</v>
      </c>
      <c r="J12" s="747">
        <f>G12*I12</f>
        <v>10</v>
      </c>
      <c r="K12" s="1529" t="s">
        <v>403</v>
      </c>
      <c r="L12" s="227" t="s">
        <v>6</v>
      </c>
      <c r="M12" s="1" t="s">
        <v>11</v>
      </c>
      <c r="N12" s="195">
        <f>IF(M12="SÍ",15,"0")</f>
        <v>15</v>
      </c>
      <c r="O12" s="750">
        <f>SUM(N12:N18)</f>
        <v>85</v>
      </c>
      <c r="P12" s="738">
        <f>IF(AND($O12&gt;=0,$O12&lt;=50),0,IF(AND($O12&gt;50,$O12&lt;=75),1,IF(AND($O12&gt;75,$O12&lt;=100),2,"")))</f>
        <v>2</v>
      </c>
      <c r="Q12" s="738">
        <f>$G12-$P12</f>
        <v>-1</v>
      </c>
      <c r="R12" s="739">
        <f>IF($Q12&lt;=0,1,$Q12)</f>
        <v>1</v>
      </c>
      <c r="S12" s="738">
        <f>$I12-$P12</f>
        <v>8</v>
      </c>
      <c r="T12" s="739">
        <f>IF($S12=19,10,IF($S12=18,5,IF($S12=9,5,IF($S12=8,5,I12))))</f>
        <v>5</v>
      </c>
      <c r="U12" s="1523" t="s">
        <v>8</v>
      </c>
      <c r="V12" s="1551" t="str">
        <f>IF(AND($U12="PROBABILIDAD",$R12=1),$XET$6,IF(AND($U12="PROBABILIDAD",$R12=2),$XET$5,IF(AND($U12="PROBABILIDAD",$R12=3),$XET$4,IF(AND($U12="PROBABILIDAD",$R12=4),$XET$3,IF(AND($U12="PROBABILIDAD",$R12=5),$XET$2,$F12)))))</f>
        <v>(1) RARA VEZ</v>
      </c>
      <c r="W12" s="1554">
        <f>IF($U12="PROBABILIDAD",$R12,$G12)</f>
        <v>1</v>
      </c>
      <c r="X12" s="1557" t="str">
        <f>IF(AND($U12="IMPACTO",$S12=18),$XET$9,IF(AND($U12="IMPACTO",$S12=19),$XEU$9,IF(AND($U12="IMPACTO",$S12=20),$XEV$9,IF(AND($U12="IMPACTO",$S12&lt;10),$XET$9,$H12))))</f>
        <v>(10) MAYOR</v>
      </c>
      <c r="Y12" s="735" t="str">
        <f>IF($U12="IMPACTO",$T12,$I12)</f>
        <v>10</v>
      </c>
      <c r="Z12" s="736">
        <f>+W12*Y12</f>
        <v>10</v>
      </c>
      <c r="AA12" s="1560" t="s">
        <v>404</v>
      </c>
      <c r="AB12" s="1542"/>
      <c r="AC12" s="855"/>
      <c r="AD12" s="1216"/>
      <c r="AE12" s="1544">
        <v>43812</v>
      </c>
      <c r="AF12" s="1547" t="s">
        <v>405</v>
      </c>
      <c r="AG12" s="437" t="s">
        <v>399</v>
      </c>
      <c r="AH12" s="1531" t="s">
        <v>406</v>
      </c>
      <c r="AI12" s="688" t="s">
        <v>466</v>
      </c>
      <c r="AJ12" s="738"/>
      <c r="AK12" s="738"/>
      <c r="AL12" s="689"/>
    </row>
    <row r="13" spans="1:38 16374:16377" ht="40.5" customHeight="1" x14ac:dyDescent="0.25">
      <c r="A13" s="1511"/>
      <c r="B13" s="1513"/>
      <c r="C13" s="1516"/>
      <c r="D13" s="1515"/>
      <c r="E13" s="1519"/>
      <c r="F13" s="1521"/>
      <c r="G13" s="1525"/>
      <c r="H13" s="1527"/>
      <c r="I13" s="746"/>
      <c r="J13" s="747"/>
      <c r="K13" s="1530"/>
      <c r="L13" s="228" t="s">
        <v>7</v>
      </c>
      <c r="M13" s="1" t="s">
        <v>11</v>
      </c>
      <c r="N13" s="204">
        <f>IF(M13="SÍ",5,"0")</f>
        <v>5</v>
      </c>
      <c r="O13" s="746"/>
      <c r="P13" s="655"/>
      <c r="Q13" s="655"/>
      <c r="R13" s="554"/>
      <c r="S13" s="655"/>
      <c r="T13" s="554"/>
      <c r="U13" s="1524"/>
      <c r="V13" s="1552"/>
      <c r="W13" s="1555"/>
      <c r="X13" s="1558"/>
      <c r="Y13" s="735"/>
      <c r="Z13" s="737"/>
      <c r="AA13" s="1561"/>
      <c r="AB13" s="1543"/>
      <c r="AC13" s="856"/>
      <c r="AD13" s="1217"/>
      <c r="AE13" s="1545"/>
      <c r="AF13" s="1548"/>
      <c r="AG13" s="438"/>
      <c r="AH13" s="1532"/>
      <c r="AI13" s="690"/>
      <c r="AJ13" s="655"/>
      <c r="AK13" s="655"/>
      <c r="AL13" s="647"/>
    </row>
    <row r="14" spans="1:38 16374:16377" ht="33" customHeight="1" x14ac:dyDescent="0.25">
      <c r="A14" s="1511"/>
      <c r="B14" s="1513"/>
      <c r="C14" s="1516"/>
      <c r="D14" s="1515"/>
      <c r="E14" s="1519"/>
      <c r="F14" s="1521"/>
      <c r="G14" s="1525"/>
      <c r="H14" s="1527"/>
      <c r="I14" s="746"/>
      <c r="J14" s="720" t="str">
        <f>IF(AND(J12&gt;=5,J12&lt;=10),"BAJA",IF(AND(J12&gt;=15,J12&lt;=25),"MODERADA",IF(AND(J12&gt;=30,J12&lt;=50),"ALTA",IF(AND(J12&gt;=60,J12&lt;=100),"EXTREMA",""))))</f>
        <v>BAJA</v>
      </c>
      <c r="K14" s="1530"/>
      <c r="L14" s="229" t="s">
        <v>3</v>
      </c>
      <c r="M14" s="1" t="s">
        <v>12</v>
      </c>
      <c r="N14" s="204" t="str">
        <f>IF(M14="SÍ",15,"0")</f>
        <v>0</v>
      </c>
      <c r="O14" s="746"/>
      <c r="P14" s="655"/>
      <c r="Q14" s="655"/>
      <c r="R14" s="554"/>
      <c r="S14" s="655"/>
      <c r="T14" s="554"/>
      <c r="U14" s="1524"/>
      <c r="V14" s="1552"/>
      <c r="W14" s="1555"/>
      <c r="X14" s="1558"/>
      <c r="Y14" s="735"/>
      <c r="Z14" s="722" t="str">
        <f>IF(AND($Z12&gt;=5,$Z12&lt;=10),"BAJA",IF(AND($Z12&gt;=15,$Z12&lt;=25),"MODERADA",IF(AND($Z12&gt;=30,$Z12&lt;=50),"ALTA",IF(AND($Z12&gt;=60,$Z12&lt;=100),"EXTREMA",""))))</f>
        <v>BAJA</v>
      </c>
      <c r="AA14" s="1561"/>
      <c r="AB14" s="1543"/>
      <c r="AC14" s="856"/>
      <c r="AD14" s="1217"/>
      <c r="AE14" s="1545"/>
      <c r="AF14" s="1548"/>
      <c r="AG14" s="438"/>
      <c r="AH14" s="1532"/>
      <c r="AI14" s="690"/>
      <c r="AJ14" s="655"/>
      <c r="AK14" s="655"/>
      <c r="AL14" s="647"/>
    </row>
    <row r="15" spans="1:38 16374:16377" ht="26.25" customHeight="1" x14ac:dyDescent="0.25">
      <c r="A15" s="1511"/>
      <c r="B15" s="1513"/>
      <c r="C15" s="1516"/>
      <c r="D15" s="1515"/>
      <c r="E15" s="1519"/>
      <c r="F15" s="1521"/>
      <c r="G15" s="1525"/>
      <c r="H15" s="1527"/>
      <c r="I15" s="746"/>
      <c r="J15" s="720"/>
      <c r="K15" s="1530"/>
      <c r="L15" s="229" t="s">
        <v>4</v>
      </c>
      <c r="M15" s="1" t="s">
        <v>11</v>
      </c>
      <c r="N15" s="204">
        <f>IF(M15="SÍ",10,"0")</f>
        <v>10</v>
      </c>
      <c r="O15" s="746"/>
      <c r="P15" s="655"/>
      <c r="Q15" s="655"/>
      <c r="R15" s="554"/>
      <c r="S15" s="655"/>
      <c r="T15" s="554"/>
      <c r="U15" s="1524"/>
      <c r="V15" s="1552"/>
      <c r="W15" s="1555"/>
      <c r="X15" s="1558"/>
      <c r="Y15" s="735"/>
      <c r="Z15" s="722"/>
      <c r="AA15" s="1561"/>
      <c r="AB15" s="1543"/>
      <c r="AC15" s="856"/>
      <c r="AD15" s="1217"/>
      <c r="AE15" s="1545"/>
      <c r="AF15" s="1548"/>
      <c r="AG15" s="438"/>
      <c r="AH15" s="1532"/>
      <c r="AI15" s="690"/>
      <c r="AJ15" s="655"/>
      <c r="AK15" s="655"/>
      <c r="AL15" s="647"/>
    </row>
    <row r="16" spans="1:38 16374:16377" ht="40.5" customHeight="1" x14ac:dyDescent="0.25">
      <c r="A16" s="1511"/>
      <c r="B16" s="1513"/>
      <c r="C16" s="1516"/>
      <c r="D16" s="1515"/>
      <c r="E16" s="1519"/>
      <c r="F16" s="1521"/>
      <c r="G16" s="1525"/>
      <c r="H16" s="1527"/>
      <c r="I16" s="746"/>
      <c r="J16" s="720"/>
      <c r="K16" s="1530"/>
      <c r="L16" s="228" t="s">
        <v>31</v>
      </c>
      <c r="M16" s="11" t="s">
        <v>11</v>
      </c>
      <c r="N16" s="204">
        <f>IF(M16="SÍ",15,"0")</f>
        <v>15</v>
      </c>
      <c r="O16" s="746"/>
      <c r="P16" s="655"/>
      <c r="Q16" s="655"/>
      <c r="R16" s="554"/>
      <c r="S16" s="655"/>
      <c r="T16" s="554"/>
      <c r="U16" s="1524"/>
      <c r="V16" s="1552"/>
      <c r="W16" s="1555"/>
      <c r="X16" s="1558"/>
      <c r="Y16" s="735"/>
      <c r="Z16" s="722"/>
      <c r="AA16" s="1561"/>
      <c r="AB16" s="1543"/>
      <c r="AC16" s="856"/>
      <c r="AD16" s="1217"/>
      <c r="AE16" s="1545"/>
      <c r="AF16" s="1548"/>
      <c r="AG16" s="438"/>
      <c r="AH16" s="1532"/>
      <c r="AI16" s="690"/>
      <c r="AJ16" s="655"/>
      <c r="AK16" s="655"/>
      <c r="AL16" s="647"/>
    </row>
    <row r="17" spans="1:38" ht="56.25" x14ac:dyDescent="0.25">
      <c r="A17" s="1511"/>
      <c r="B17" s="1513"/>
      <c r="C17" s="1516"/>
      <c r="D17" s="1515"/>
      <c r="E17" s="1519"/>
      <c r="F17" s="1521"/>
      <c r="G17" s="1525"/>
      <c r="H17" s="1527"/>
      <c r="I17" s="746"/>
      <c r="J17" s="720"/>
      <c r="K17" s="1530"/>
      <c r="L17" s="228" t="s">
        <v>5</v>
      </c>
      <c r="M17" s="1" t="s">
        <v>11</v>
      </c>
      <c r="N17" s="204">
        <f>IF(M17="SÍ",10,"0")</f>
        <v>10</v>
      </c>
      <c r="O17" s="746"/>
      <c r="P17" s="655"/>
      <c r="Q17" s="655"/>
      <c r="R17" s="554"/>
      <c r="S17" s="655"/>
      <c r="T17" s="554"/>
      <c r="U17" s="1524"/>
      <c r="V17" s="1552"/>
      <c r="W17" s="1555"/>
      <c r="X17" s="1558"/>
      <c r="Y17" s="735"/>
      <c r="Z17" s="722"/>
      <c r="AA17" s="1561"/>
      <c r="AB17" s="1543"/>
      <c r="AC17" s="856"/>
      <c r="AD17" s="1217"/>
      <c r="AE17" s="1545"/>
      <c r="AF17" s="1548"/>
      <c r="AG17" s="438"/>
      <c r="AH17" s="1532"/>
      <c r="AI17" s="690"/>
      <c r="AJ17" s="655"/>
      <c r="AK17" s="655"/>
      <c r="AL17" s="647"/>
    </row>
    <row r="18" spans="1:38" ht="37.5" x14ac:dyDescent="0.25">
      <c r="A18" s="1511"/>
      <c r="B18" s="1514"/>
      <c r="C18" s="1517"/>
      <c r="D18" s="1515"/>
      <c r="E18" s="1520"/>
      <c r="F18" s="1522"/>
      <c r="G18" s="1526"/>
      <c r="H18" s="1528"/>
      <c r="I18" s="746"/>
      <c r="J18" s="721"/>
      <c r="K18" s="1530"/>
      <c r="L18" s="230" t="s">
        <v>30</v>
      </c>
      <c r="M18" s="1" t="s">
        <v>11</v>
      </c>
      <c r="N18" s="204">
        <f>IF(M18="SÍ",30,"0")</f>
        <v>30</v>
      </c>
      <c r="O18" s="746"/>
      <c r="P18" s="655"/>
      <c r="Q18" s="655"/>
      <c r="R18" s="554"/>
      <c r="S18" s="655"/>
      <c r="T18" s="554"/>
      <c r="U18" s="1524"/>
      <c r="V18" s="1553"/>
      <c r="W18" s="1556"/>
      <c r="X18" s="1559"/>
      <c r="Y18" s="735"/>
      <c r="Z18" s="722"/>
      <c r="AA18" s="1561"/>
      <c r="AB18" s="1543"/>
      <c r="AC18" s="856"/>
      <c r="AD18" s="1234"/>
      <c r="AE18" s="1546"/>
      <c r="AF18" s="1549"/>
      <c r="AG18" s="1550"/>
      <c r="AH18" s="1533"/>
      <c r="AI18" s="691"/>
      <c r="AJ18" s="801"/>
      <c r="AK18" s="801"/>
      <c r="AL18" s="692"/>
    </row>
    <row r="19" spans="1:38" ht="56.25" x14ac:dyDescent="0.25">
      <c r="A19" s="1534" t="s">
        <v>407</v>
      </c>
      <c r="B19" s="1512" t="s">
        <v>408</v>
      </c>
      <c r="C19" s="1515" t="s">
        <v>409</v>
      </c>
      <c r="D19" s="1536" t="s">
        <v>410</v>
      </c>
      <c r="E19" s="1537" t="s">
        <v>411</v>
      </c>
      <c r="F19" s="1521" t="s">
        <v>13</v>
      </c>
      <c r="G19" s="1540" t="str">
        <f>IF(F19="(1) RARA VEZ","1", IF(F19="(2) IMPROBABLE","2",IF(F19="(3) POSIBLE","3",IF(F19="(4) PROBABLE","4",IF(F19="(5) CASI SEGURO","5","")))))</f>
        <v>1</v>
      </c>
      <c r="H19" s="1527" t="s">
        <v>20</v>
      </c>
      <c r="I19" s="746" t="str">
        <f>IF(H19="(5) MODERADO","5", IF(H19="(10) MAYOR","10",IF(H19="(20) CATASTROFICO","20","")))</f>
        <v>10</v>
      </c>
      <c r="J19" s="767">
        <f>G19*I19</f>
        <v>10</v>
      </c>
      <c r="K19" s="1562" t="s">
        <v>412</v>
      </c>
      <c r="L19" s="227" t="s">
        <v>6</v>
      </c>
      <c r="M19" s="1" t="s">
        <v>11</v>
      </c>
      <c r="N19" s="195">
        <f>IF(M19="SÍ",15,"0")</f>
        <v>15</v>
      </c>
      <c r="O19" s="750">
        <f>SUM(N19:N25)</f>
        <v>85</v>
      </c>
      <c r="P19" s="738">
        <f>IF(AND($O19&gt;=0,$O19&lt;=50),0,IF(AND($O19&gt;50,$O19&lt;=75),1,IF(AND($O19&gt;75,$O19&lt;=100),2,"")))</f>
        <v>2</v>
      </c>
      <c r="Q19" s="738">
        <f>$G19-$P19</f>
        <v>-1</v>
      </c>
      <c r="R19" s="739">
        <f>IF($Q19&lt;=0,1,$Q19)</f>
        <v>1</v>
      </c>
      <c r="S19" s="738">
        <f>$I19-$P19</f>
        <v>8</v>
      </c>
      <c r="T19" s="739">
        <f>IF($S19=19,10,IF($S19=18,5,IF($S19=9,5,IF($S19=8,5,I19))))</f>
        <v>5</v>
      </c>
      <c r="U19" s="1523" t="s">
        <v>8</v>
      </c>
      <c r="V19" s="1551" t="str">
        <f>IF(AND($U19="PROBABILIDAD",$R19=1),$XET$6,IF(AND($U19="PROBABILIDAD",$R19=2),$XET$5,IF(AND($U19="PROBABILIDAD",$R19=3),$XET$4,IF(AND($U19="PROBABILIDAD",$R19=4),$XET$3,IF(AND($U19="PROBABILIDAD",$R19=5),$XET$2,$F19)))))</f>
        <v>(1) RARA VEZ</v>
      </c>
      <c r="W19" s="1574">
        <f>IF($U19="PROBABILIDAD",$R19,$G19)</f>
        <v>1</v>
      </c>
      <c r="X19" s="1557" t="str">
        <f>IF(AND($U19="IMPACTO",$S19=18),$XET$9,IF(AND($U19="IMPACTO",$S19=19),$XEU$9,IF(AND($U19="IMPACTO",$S19=20),$XEV$9,IF(AND($U19="IMPACTO",$S19&lt;10),$XET$9,$H19))))</f>
        <v>(10) MAYOR</v>
      </c>
      <c r="Y19" s="735" t="str">
        <f>IF($U19="IMPACTO",$T19,$I19)</f>
        <v>10</v>
      </c>
      <c r="Z19" s="736">
        <f>+W19*Y19</f>
        <v>10</v>
      </c>
      <c r="AA19" s="1560" t="s">
        <v>413</v>
      </c>
      <c r="AB19" s="1542">
        <v>2019</v>
      </c>
      <c r="AC19" s="1577" t="s">
        <v>414</v>
      </c>
      <c r="AD19" s="1579" t="s">
        <v>415</v>
      </c>
      <c r="AE19" s="1581">
        <v>43796</v>
      </c>
      <c r="AF19" s="1547" t="s">
        <v>416</v>
      </c>
      <c r="AG19" s="1570" t="s">
        <v>417</v>
      </c>
      <c r="AH19" s="1572" t="s">
        <v>418</v>
      </c>
      <c r="AI19" s="688" t="s">
        <v>551</v>
      </c>
      <c r="AJ19" s="738"/>
      <c r="AK19" s="738"/>
      <c r="AL19" s="689"/>
    </row>
    <row r="20" spans="1:38" ht="56.25" x14ac:dyDescent="0.25">
      <c r="A20" s="1535"/>
      <c r="B20" s="1513"/>
      <c r="C20" s="1516"/>
      <c r="D20" s="1536"/>
      <c r="E20" s="1538"/>
      <c r="F20" s="1521"/>
      <c r="G20" s="1540"/>
      <c r="H20" s="1527"/>
      <c r="I20" s="746"/>
      <c r="J20" s="768"/>
      <c r="K20" s="1563"/>
      <c r="L20" s="228" t="s">
        <v>7</v>
      </c>
      <c r="M20" s="1" t="s">
        <v>11</v>
      </c>
      <c r="N20" s="204">
        <f>IF(M20="SÍ",5,"0")</f>
        <v>5</v>
      </c>
      <c r="O20" s="746"/>
      <c r="P20" s="655"/>
      <c r="Q20" s="655"/>
      <c r="R20" s="554"/>
      <c r="S20" s="655"/>
      <c r="T20" s="554"/>
      <c r="U20" s="1524"/>
      <c r="V20" s="1552"/>
      <c r="W20" s="1575"/>
      <c r="X20" s="1558"/>
      <c r="Y20" s="735"/>
      <c r="Z20" s="737"/>
      <c r="AA20" s="1561"/>
      <c r="AB20" s="1543"/>
      <c r="AC20" s="1578"/>
      <c r="AD20" s="1580"/>
      <c r="AE20" s="1582"/>
      <c r="AF20" s="1548"/>
      <c r="AG20" s="1571"/>
      <c r="AH20" s="1573"/>
      <c r="AI20" s="690"/>
      <c r="AJ20" s="655"/>
      <c r="AK20" s="655"/>
      <c r="AL20" s="647"/>
    </row>
    <row r="21" spans="1:38" ht="18.75" x14ac:dyDescent="0.25">
      <c r="A21" s="1535"/>
      <c r="B21" s="1513"/>
      <c r="C21" s="1516"/>
      <c r="D21" s="1536"/>
      <c r="E21" s="1538"/>
      <c r="F21" s="1521"/>
      <c r="G21" s="1540"/>
      <c r="H21" s="1527"/>
      <c r="I21" s="746"/>
      <c r="J21" s="720" t="str">
        <f>IF(AND(J19&gt;=5,J19&lt;=10),"BAJA",IF(AND(J19&gt;=15,J19&lt;=25),"MODERADA",IF(AND(J19&gt;=30,J19&lt;=50),"ALTA",IF(AND(J19&gt;=60,J19&lt;=100),"EXTREMA",""))))</f>
        <v>BAJA</v>
      </c>
      <c r="K21" s="1563"/>
      <c r="L21" s="229" t="s">
        <v>3</v>
      </c>
      <c r="M21" s="1" t="s">
        <v>12</v>
      </c>
      <c r="N21" s="204" t="str">
        <f>IF(M21="SÍ",15,"0")</f>
        <v>0</v>
      </c>
      <c r="O21" s="746"/>
      <c r="P21" s="655"/>
      <c r="Q21" s="655"/>
      <c r="R21" s="554"/>
      <c r="S21" s="655"/>
      <c r="T21" s="554"/>
      <c r="U21" s="1524"/>
      <c r="V21" s="1552"/>
      <c r="W21" s="1575"/>
      <c r="X21" s="1558"/>
      <c r="Y21" s="735"/>
      <c r="Z21" s="722" t="str">
        <f>IF(AND($Z19&gt;=5,$Z19&lt;=10),"BAJA",IF(AND($Z19&gt;=15,$Z19&lt;=25),"MODERADA",IF(AND($Z19&gt;=30,$Z19&lt;=50),"ALTA",IF(AND($Z19&gt;=60,$Z19&lt;=100),"EXTREMA",""))))</f>
        <v>BAJA</v>
      </c>
      <c r="AA21" s="1561"/>
      <c r="AB21" s="1543"/>
      <c r="AC21" s="1578"/>
      <c r="AD21" s="1580"/>
      <c r="AE21" s="1582"/>
      <c r="AF21" s="1548"/>
      <c r="AG21" s="1571"/>
      <c r="AH21" s="1573"/>
      <c r="AI21" s="690"/>
      <c r="AJ21" s="655"/>
      <c r="AK21" s="655"/>
      <c r="AL21" s="647"/>
    </row>
    <row r="22" spans="1:38" ht="18.75" x14ac:dyDescent="0.25">
      <c r="A22" s="1535"/>
      <c r="B22" s="1513"/>
      <c r="C22" s="1516"/>
      <c r="D22" s="1536"/>
      <c r="E22" s="1538"/>
      <c r="F22" s="1521"/>
      <c r="G22" s="1540"/>
      <c r="H22" s="1527"/>
      <c r="I22" s="746"/>
      <c r="J22" s="720"/>
      <c r="K22" s="1563"/>
      <c r="L22" s="229" t="s">
        <v>4</v>
      </c>
      <c r="M22" s="1" t="s">
        <v>11</v>
      </c>
      <c r="N22" s="204">
        <f>IF(M22="SÍ",10,"0")</f>
        <v>10</v>
      </c>
      <c r="O22" s="746"/>
      <c r="P22" s="655"/>
      <c r="Q22" s="655"/>
      <c r="R22" s="554"/>
      <c r="S22" s="655"/>
      <c r="T22" s="554"/>
      <c r="U22" s="1524"/>
      <c r="V22" s="1552"/>
      <c r="W22" s="1575"/>
      <c r="X22" s="1558"/>
      <c r="Y22" s="735"/>
      <c r="Z22" s="722"/>
      <c r="AA22" s="1561"/>
      <c r="AB22" s="1543"/>
      <c r="AC22" s="1578"/>
      <c r="AD22" s="1580"/>
      <c r="AE22" s="1582"/>
      <c r="AF22" s="1548"/>
      <c r="AG22" s="1571"/>
      <c r="AH22" s="1573"/>
      <c r="AI22" s="690"/>
      <c r="AJ22" s="655"/>
      <c r="AK22" s="655"/>
      <c r="AL22" s="647"/>
    </row>
    <row r="23" spans="1:38" ht="37.5" x14ac:dyDescent="0.25">
      <c r="A23" s="1535"/>
      <c r="B23" s="1513"/>
      <c r="C23" s="1516"/>
      <c r="D23" s="1536"/>
      <c r="E23" s="1538"/>
      <c r="F23" s="1521"/>
      <c r="G23" s="1540"/>
      <c r="H23" s="1527"/>
      <c r="I23" s="746"/>
      <c r="J23" s="720"/>
      <c r="K23" s="1563"/>
      <c r="L23" s="228" t="s">
        <v>31</v>
      </c>
      <c r="M23" s="11" t="s">
        <v>11</v>
      </c>
      <c r="N23" s="204">
        <f>IF(M23="SÍ",15,"0")</f>
        <v>15</v>
      </c>
      <c r="O23" s="746"/>
      <c r="P23" s="655"/>
      <c r="Q23" s="655"/>
      <c r="R23" s="554"/>
      <c r="S23" s="655"/>
      <c r="T23" s="554"/>
      <c r="U23" s="1524"/>
      <c r="V23" s="1552"/>
      <c r="W23" s="1575"/>
      <c r="X23" s="1558"/>
      <c r="Y23" s="735"/>
      <c r="Z23" s="722"/>
      <c r="AA23" s="1561"/>
      <c r="AB23" s="1543"/>
      <c r="AC23" s="1578"/>
      <c r="AD23" s="1580"/>
      <c r="AE23" s="1582"/>
      <c r="AF23" s="1548"/>
      <c r="AG23" s="1571"/>
      <c r="AH23" s="1573"/>
      <c r="AI23" s="690"/>
      <c r="AJ23" s="655"/>
      <c r="AK23" s="655"/>
      <c r="AL23" s="647"/>
    </row>
    <row r="24" spans="1:38" ht="56.25" x14ac:dyDescent="0.25">
      <c r="A24" s="1535"/>
      <c r="B24" s="1513"/>
      <c r="C24" s="1516"/>
      <c r="D24" s="1536"/>
      <c r="E24" s="1538"/>
      <c r="F24" s="1521"/>
      <c r="G24" s="1540"/>
      <c r="H24" s="1527"/>
      <c r="I24" s="746"/>
      <c r="J24" s="720"/>
      <c r="K24" s="1563"/>
      <c r="L24" s="228" t="s">
        <v>5</v>
      </c>
      <c r="M24" s="1" t="s">
        <v>11</v>
      </c>
      <c r="N24" s="204">
        <f>IF(M24="SÍ",10,"0")</f>
        <v>10</v>
      </c>
      <c r="O24" s="746"/>
      <c r="P24" s="655"/>
      <c r="Q24" s="655"/>
      <c r="R24" s="554"/>
      <c r="S24" s="655"/>
      <c r="T24" s="554"/>
      <c r="U24" s="1524"/>
      <c r="V24" s="1552"/>
      <c r="W24" s="1575"/>
      <c r="X24" s="1558"/>
      <c r="Y24" s="735"/>
      <c r="Z24" s="722"/>
      <c r="AA24" s="1561"/>
      <c r="AB24" s="1543"/>
      <c r="AC24" s="1578"/>
      <c r="AD24" s="1580"/>
      <c r="AE24" s="1582"/>
      <c r="AF24" s="1548"/>
      <c r="AG24" s="1571"/>
      <c r="AH24" s="1573"/>
      <c r="AI24" s="690"/>
      <c r="AJ24" s="655"/>
      <c r="AK24" s="655"/>
      <c r="AL24" s="647"/>
    </row>
    <row r="25" spans="1:38" ht="37.5" x14ac:dyDescent="0.25">
      <c r="A25" s="1535"/>
      <c r="B25" s="1514"/>
      <c r="C25" s="1517"/>
      <c r="D25" s="1536"/>
      <c r="E25" s="1539"/>
      <c r="F25" s="1522"/>
      <c r="G25" s="1541"/>
      <c r="H25" s="1528"/>
      <c r="I25" s="746"/>
      <c r="J25" s="721"/>
      <c r="K25" s="1564"/>
      <c r="L25" s="230" t="s">
        <v>30</v>
      </c>
      <c r="M25" s="1" t="s">
        <v>11</v>
      </c>
      <c r="N25" s="204">
        <f>IF(M25="SÍ",30,"0")</f>
        <v>30</v>
      </c>
      <c r="O25" s="746"/>
      <c r="P25" s="655"/>
      <c r="Q25" s="655"/>
      <c r="R25" s="554"/>
      <c r="S25" s="655"/>
      <c r="T25" s="554"/>
      <c r="U25" s="1524"/>
      <c r="V25" s="1553"/>
      <c r="W25" s="1576"/>
      <c r="X25" s="1559"/>
      <c r="Y25" s="735"/>
      <c r="Z25" s="722"/>
      <c r="AA25" s="1561"/>
      <c r="AB25" s="1543"/>
      <c r="AC25" s="1578"/>
      <c r="AD25" s="1580"/>
      <c r="AE25" s="1582"/>
      <c r="AF25" s="1549"/>
      <c r="AG25" s="1571"/>
      <c r="AH25" s="1573"/>
      <c r="AI25" s="691"/>
      <c r="AJ25" s="801"/>
      <c r="AK25" s="801"/>
      <c r="AL25" s="692"/>
    </row>
    <row r="26" spans="1:38" ht="30" x14ac:dyDescent="0.25">
      <c r="A26" s="1583" t="s">
        <v>419</v>
      </c>
      <c r="B26" s="1512" t="s">
        <v>408</v>
      </c>
      <c r="C26" s="1585" t="s">
        <v>420</v>
      </c>
      <c r="D26" s="1588" t="s">
        <v>421</v>
      </c>
      <c r="E26" s="1588" t="s">
        <v>422</v>
      </c>
      <c r="F26" s="1592" t="s">
        <v>13</v>
      </c>
      <c r="G26" s="1540" t="str">
        <f>IF(F26="(1) RARA VEZ","1", IF(F26="(2) IMPROBABLE","2",IF(F26="(3) POSIBLE","3",IF(F26="(4) PROBABLE","4",IF(F26="(5) CASI SEGURO","5","")))))</f>
        <v>1</v>
      </c>
      <c r="H26" s="1527" t="s">
        <v>20</v>
      </c>
      <c r="I26" s="746" t="str">
        <f>IF(H26="(5) MODERADO","5", IF(H26="(10) MAYOR","10",IF(H26="(20) CATASTROFICO","20","")))</f>
        <v>10</v>
      </c>
      <c r="J26" s="1625">
        <f>+G26*I26</f>
        <v>10</v>
      </c>
      <c r="K26" s="1626" t="s">
        <v>423</v>
      </c>
      <c r="L26" s="6" t="s">
        <v>6</v>
      </c>
      <c r="M26" s="1" t="s">
        <v>11</v>
      </c>
      <c r="N26" s="195">
        <f>IF(M26="SÍ",15,"0")</f>
        <v>15</v>
      </c>
      <c r="O26" s="750">
        <f>SUM(N26:N32)</f>
        <v>85</v>
      </c>
      <c r="P26" s="738">
        <f>IF(AND($O26&gt;=0,$O26&lt;=50),0,IF(AND($O26&gt;50,$O26&lt;=75),1,IF(AND($O26&gt;75,$O26&lt;=100),2,"")))</f>
        <v>2</v>
      </c>
      <c r="Q26" s="738">
        <f>$G26-$P26</f>
        <v>-1</v>
      </c>
      <c r="R26" s="739">
        <f>IF($Q26&lt;=0,1,$Q26)</f>
        <v>1</v>
      </c>
      <c r="S26" s="738">
        <f>$I26-$P26</f>
        <v>8</v>
      </c>
      <c r="T26" s="739">
        <f>IF($S26=19,10,IF($S26=18,5,IF($S26=9,5,IF($S26=8,5,I26))))</f>
        <v>5</v>
      </c>
      <c r="U26" s="1623" t="s">
        <v>8</v>
      </c>
      <c r="V26" s="1611" t="str">
        <f>IF(AND($U26="PROBABILIDAD",$R26=1),$XET$6,IF(AND($U26="PROBABILIDAD",$R26=2),$XET$5,IF(AND($U26="PROBABILIDAD",$R26=3),$XET$4,IF(AND($U26="PROBABILIDAD",$R26=4),$XET$3,IF(AND($U26="PROBABILIDAD",$R26=5),$XET$2,$F26)))))</f>
        <v>(1) RARA VEZ</v>
      </c>
      <c r="W26" s="1614">
        <f>IF($U26="PROBABILIDAD",$R26,$G26)</f>
        <v>1</v>
      </c>
      <c r="X26" s="1617" t="str">
        <f>IF(AND($U26="IMPACTO",$S26=18),$XET$9,IF(AND($U26="IMPACTO",$S26=19),$XEU$9,IF(AND($U26="IMPACTO",$S26=20),$XEV$9,IF(AND($U26="IMPACTO",$S26&lt;10),$XET$9,$H26))))</f>
        <v>(10) MAYOR</v>
      </c>
      <c r="Y26" s="735" t="str">
        <f>IF($U26="IMPACTO",$T26,$I26)</f>
        <v>10</v>
      </c>
      <c r="Z26" s="722">
        <f>+W26*Y26</f>
        <v>10</v>
      </c>
      <c r="AA26" s="1620" t="s">
        <v>424</v>
      </c>
      <c r="AB26" s="1541"/>
      <c r="AC26" s="1610"/>
      <c r="AD26" s="1567"/>
      <c r="AE26" s="1544">
        <v>43812</v>
      </c>
      <c r="AF26" s="1547" t="s">
        <v>405</v>
      </c>
      <c r="AG26" s="864" t="s">
        <v>408</v>
      </c>
      <c r="AH26" s="1531" t="s">
        <v>406</v>
      </c>
      <c r="AI26" s="688" t="s">
        <v>550</v>
      </c>
      <c r="AJ26" s="738"/>
      <c r="AK26" s="738"/>
      <c r="AL26" s="689"/>
    </row>
    <row r="27" spans="1:38" ht="30" x14ac:dyDescent="0.25">
      <c r="A27" s="1584"/>
      <c r="B27" s="1513"/>
      <c r="C27" s="1586"/>
      <c r="D27" s="1588"/>
      <c r="E27" s="1590"/>
      <c r="F27" s="1592"/>
      <c r="G27" s="1540"/>
      <c r="H27" s="1527"/>
      <c r="I27" s="746"/>
      <c r="J27" s="1625"/>
      <c r="K27" s="1627"/>
      <c r="L27" s="7" t="s">
        <v>7</v>
      </c>
      <c r="M27" s="1" t="s">
        <v>11</v>
      </c>
      <c r="N27" s="204">
        <f>IF(M27="SÍ",5,"0")</f>
        <v>5</v>
      </c>
      <c r="O27" s="746"/>
      <c r="P27" s="655"/>
      <c r="Q27" s="655"/>
      <c r="R27" s="554"/>
      <c r="S27" s="655"/>
      <c r="T27" s="554"/>
      <c r="U27" s="1624"/>
      <c r="V27" s="1612"/>
      <c r="W27" s="1615"/>
      <c r="X27" s="1618"/>
      <c r="Y27" s="735"/>
      <c r="Z27" s="722"/>
      <c r="AA27" s="1621"/>
      <c r="AB27" s="1608"/>
      <c r="AC27" s="1532"/>
      <c r="AD27" s="1568"/>
      <c r="AE27" s="1545"/>
      <c r="AF27" s="1548"/>
      <c r="AG27" s="865"/>
      <c r="AH27" s="1532"/>
      <c r="AI27" s="690"/>
      <c r="AJ27" s="655"/>
      <c r="AK27" s="655"/>
      <c r="AL27" s="647"/>
    </row>
    <row r="28" spans="1:38" x14ac:dyDescent="0.25">
      <c r="A28" s="1584"/>
      <c r="B28" s="1513"/>
      <c r="C28" s="1586"/>
      <c r="D28" s="1588"/>
      <c r="E28" s="1590"/>
      <c r="F28" s="1592"/>
      <c r="G28" s="1540"/>
      <c r="H28" s="1527"/>
      <c r="I28" s="746"/>
      <c r="J28" s="1565" t="str">
        <f>IF(AND(J26&gt;=5,J26&lt;=10),"BAJA",IF(AND(J26&gt;=15,J26&lt;=25),"MODERADA",IF(AND(J26&gt;=30,J26&lt;=50),"ALTA",IF(AND(J26&gt;=60,J26&lt;=100),"EXTREMA",""))))</f>
        <v>BAJA</v>
      </c>
      <c r="K28" s="1627"/>
      <c r="L28" s="144" t="s">
        <v>3</v>
      </c>
      <c r="M28" s="1" t="s">
        <v>12</v>
      </c>
      <c r="N28" s="204" t="str">
        <f>IF(M28="SÍ",15,"0")</f>
        <v>0</v>
      </c>
      <c r="O28" s="746"/>
      <c r="P28" s="655"/>
      <c r="Q28" s="655"/>
      <c r="R28" s="554"/>
      <c r="S28" s="655"/>
      <c r="T28" s="554"/>
      <c r="U28" s="1624"/>
      <c r="V28" s="1612"/>
      <c r="W28" s="1615"/>
      <c r="X28" s="1618"/>
      <c r="Y28" s="735"/>
      <c r="Z28" s="722" t="str">
        <f>IF(AND($Z26&gt;=5,$Z26&lt;=10),"BAJA",IF(AND($Z26&gt;=15,$Z26&lt;=25),"MODERADA",IF(AND($Z26&gt;=30,$Z26&lt;=50),"ALTA",IF(AND($Z26&gt;=60,$Z26&lt;=100),"EXTREMA",""))))</f>
        <v>BAJA</v>
      </c>
      <c r="AA28" s="1621"/>
      <c r="AB28" s="1608"/>
      <c r="AC28" s="1532"/>
      <c r="AD28" s="1568"/>
      <c r="AE28" s="1545"/>
      <c r="AF28" s="1548"/>
      <c r="AG28" s="865"/>
      <c r="AH28" s="1532"/>
      <c r="AI28" s="690"/>
      <c r="AJ28" s="655"/>
      <c r="AK28" s="655"/>
      <c r="AL28" s="647"/>
    </row>
    <row r="29" spans="1:38" x14ac:dyDescent="0.25">
      <c r="A29" s="1584"/>
      <c r="B29" s="1513"/>
      <c r="C29" s="1586"/>
      <c r="D29" s="1588"/>
      <c r="E29" s="1590"/>
      <c r="F29" s="1592"/>
      <c r="G29" s="1540"/>
      <c r="H29" s="1527"/>
      <c r="I29" s="746"/>
      <c r="J29" s="1565"/>
      <c r="K29" s="1627"/>
      <c r="L29" s="144" t="s">
        <v>4</v>
      </c>
      <c r="M29" s="1" t="s">
        <v>11</v>
      </c>
      <c r="N29" s="204">
        <f>IF(M29="SÍ",10,"0")</f>
        <v>10</v>
      </c>
      <c r="O29" s="746"/>
      <c r="P29" s="655"/>
      <c r="Q29" s="655"/>
      <c r="R29" s="554"/>
      <c r="S29" s="655"/>
      <c r="T29" s="554"/>
      <c r="U29" s="1624"/>
      <c r="V29" s="1612"/>
      <c r="W29" s="1615"/>
      <c r="X29" s="1618"/>
      <c r="Y29" s="735"/>
      <c r="Z29" s="722"/>
      <c r="AA29" s="1621"/>
      <c r="AB29" s="1608"/>
      <c r="AC29" s="1532"/>
      <c r="AD29" s="1568"/>
      <c r="AE29" s="1545"/>
      <c r="AF29" s="1548"/>
      <c r="AG29" s="865"/>
      <c r="AH29" s="1532"/>
      <c r="AI29" s="690"/>
      <c r="AJ29" s="655"/>
      <c r="AK29" s="655"/>
      <c r="AL29" s="647"/>
    </row>
    <row r="30" spans="1:38" ht="30" x14ac:dyDescent="0.25">
      <c r="A30" s="1584"/>
      <c r="B30" s="1513"/>
      <c r="C30" s="1586"/>
      <c r="D30" s="1588"/>
      <c r="E30" s="1590"/>
      <c r="F30" s="1592"/>
      <c r="G30" s="1540"/>
      <c r="H30" s="1527"/>
      <c r="I30" s="746"/>
      <c r="J30" s="1565"/>
      <c r="K30" s="1627"/>
      <c r="L30" s="7" t="s">
        <v>31</v>
      </c>
      <c r="M30" s="11" t="s">
        <v>11</v>
      </c>
      <c r="N30" s="204">
        <f>IF(M30="SÍ",15,"0")</f>
        <v>15</v>
      </c>
      <c r="O30" s="746"/>
      <c r="P30" s="655"/>
      <c r="Q30" s="655"/>
      <c r="R30" s="554"/>
      <c r="S30" s="655"/>
      <c r="T30" s="554"/>
      <c r="U30" s="1624"/>
      <c r="V30" s="1612"/>
      <c r="W30" s="1615"/>
      <c r="X30" s="1618"/>
      <c r="Y30" s="735"/>
      <c r="Z30" s="722"/>
      <c r="AA30" s="1621"/>
      <c r="AB30" s="1608"/>
      <c r="AC30" s="1532"/>
      <c r="AD30" s="1568"/>
      <c r="AE30" s="1545"/>
      <c r="AF30" s="1548"/>
      <c r="AG30" s="865"/>
      <c r="AH30" s="1532"/>
      <c r="AI30" s="690"/>
      <c r="AJ30" s="655"/>
      <c r="AK30" s="655"/>
      <c r="AL30" s="647"/>
    </row>
    <row r="31" spans="1:38" ht="30" x14ac:dyDescent="0.25">
      <c r="A31" s="1584"/>
      <c r="B31" s="1513"/>
      <c r="C31" s="1586"/>
      <c r="D31" s="1588"/>
      <c r="E31" s="1590"/>
      <c r="F31" s="1592"/>
      <c r="G31" s="1540"/>
      <c r="H31" s="1527"/>
      <c r="I31" s="746"/>
      <c r="J31" s="1565"/>
      <c r="K31" s="1627"/>
      <c r="L31" s="7" t="s">
        <v>5</v>
      </c>
      <c r="M31" s="1" t="s">
        <v>11</v>
      </c>
      <c r="N31" s="204">
        <f>IF(M31="SÍ",10,"0")</f>
        <v>10</v>
      </c>
      <c r="O31" s="746"/>
      <c r="P31" s="655"/>
      <c r="Q31" s="655"/>
      <c r="R31" s="554"/>
      <c r="S31" s="655"/>
      <c r="T31" s="554"/>
      <c r="U31" s="1624"/>
      <c r="V31" s="1612"/>
      <c r="W31" s="1615"/>
      <c r="X31" s="1618"/>
      <c r="Y31" s="735"/>
      <c r="Z31" s="722"/>
      <c r="AA31" s="1621"/>
      <c r="AB31" s="1608"/>
      <c r="AC31" s="1532"/>
      <c r="AD31" s="1568"/>
      <c r="AE31" s="1545"/>
      <c r="AF31" s="1548"/>
      <c r="AG31" s="865"/>
      <c r="AH31" s="1532"/>
      <c r="AI31" s="690"/>
      <c r="AJ31" s="655"/>
      <c r="AK31" s="655"/>
      <c r="AL31" s="647"/>
    </row>
    <row r="32" spans="1:38" ht="30" x14ac:dyDescent="0.25">
      <c r="A32" s="1584"/>
      <c r="B32" s="1514"/>
      <c r="C32" s="1587"/>
      <c r="D32" s="1589"/>
      <c r="E32" s="1591"/>
      <c r="F32" s="1593"/>
      <c r="G32" s="1541"/>
      <c r="H32" s="1528"/>
      <c r="I32" s="746"/>
      <c r="J32" s="1566"/>
      <c r="K32" s="1627"/>
      <c r="L32" s="8" t="s">
        <v>30</v>
      </c>
      <c r="M32" s="1" t="s">
        <v>11</v>
      </c>
      <c r="N32" s="204">
        <f>IF(M32="SÍ",30,"0")</f>
        <v>30</v>
      </c>
      <c r="O32" s="746"/>
      <c r="P32" s="655"/>
      <c r="Q32" s="655"/>
      <c r="R32" s="554"/>
      <c r="S32" s="655"/>
      <c r="T32" s="554"/>
      <c r="U32" s="1624"/>
      <c r="V32" s="1613"/>
      <c r="W32" s="1616"/>
      <c r="X32" s="1619"/>
      <c r="Y32" s="735"/>
      <c r="Z32" s="722"/>
      <c r="AA32" s="1622"/>
      <c r="AB32" s="1609"/>
      <c r="AC32" s="1532"/>
      <c r="AD32" s="1569"/>
      <c r="AE32" s="1546"/>
      <c r="AF32" s="1549"/>
      <c r="AG32" s="866"/>
      <c r="AH32" s="1533"/>
      <c r="AI32" s="691"/>
      <c r="AJ32" s="801"/>
      <c r="AK32" s="801"/>
      <c r="AL32" s="692"/>
    </row>
    <row r="33" spans="1:38" ht="30" customHeight="1" x14ac:dyDescent="0.25">
      <c r="A33" s="1594" t="s">
        <v>425</v>
      </c>
      <c r="B33" s="1596" t="s">
        <v>426</v>
      </c>
      <c r="C33" s="1599" t="s">
        <v>427</v>
      </c>
      <c r="D33" s="1601" t="s">
        <v>428</v>
      </c>
      <c r="E33" s="1602" t="s">
        <v>429</v>
      </c>
      <c r="F33" s="1604" t="s">
        <v>15</v>
      </c>
      <c r="G33" s="1606" t="str">
        <f>IF(F33="(1) RARA VEZ","1", IF(F33="(2) IMPROBABLE","2",IF(F33="(3) POSIBLE","3",IF(F33="(4) PROBABLE","4",IF(F33="(5) CASI SEGURO","5","")))))</f>
        <v>3</v>
      </c>
      <c r="H33" s="1659" t="s">
        <v>20</v>
      </c>
      <c r="I33" s="746" t="str">
        <f>IF(H33="(5) MODERADO","5", IF(H33="(10) MAYOR","10",IF(H33="(20) CATASTROFICO","20","")))</f>
        <v>10</v>
      </c>
      <c r="J33" s="747">
        <f>+G33*I33</f>
        <v>30</v>
      </c>
      <c r="K33" s="1166" t="s">
        <v>430</v>
      </c>
      <c r="L33" s="6" t="s">
        <v>6</v>
      </c>
      <c r="M33" s="231" t="s">
        <v>11</v>
      </c>
      <c r="N33" s="195">
        <f>IF(M33="SÍ",15,"0")</f>
        <v>15</v>
      </c>
      <c r="O33" s="750">
        <f>SUM(N33:N39)</f>
        <v>85</v>
      </c>
      <c r="P33" s="738">
        <f>IF(AND($O33&gt;=0,$O33&lt;=50),0,IF(AND($O33&gt;50,$O33&lt;=75),1,IF(AND($O33&gt;75,$O33&lt;=100),2,"")))</f>
        <v>2</v>
      </c>
      <c r="Q33" s="738">
        <f>$G33-$P33</f>
        <v>1</v>
      </c>
      <c r="R33" s="739">
        <f>IF($Q33&lt;=0,1,$Q33)</f>
        <v>1</v>
      </c>
      <c r="S33" s="738">
        <f>$I33-$P33</f>
        <v>8</v>
      </c>
      <c r="T33" s="739">
        <f>IF($S33=19,10,IF($S33=18,5,IF($S33=9,5,IF($S33=8,5,I33))))</f>
        <v>5</v>
      </c>
      <c r="U33" s="1656" t="s">
        <v>9</v>
      </c>
      <c r="V33" s="730" t="str">
        <f>IF(AND($U33="PROBABILIDAD",$R33=1),$XET$6,IF(AND($U33="PROBABILIDAD",$R33=2),$XET$5,IF(AND($U33="PROBABILIDAD",$R33=3),$XET$4,IF(AND($U33="PROBABILIDAD",$R33=4),$XET$3,IF(AND($U33="PROBABILIDAD",$R33=5),$XET$2,$F33)))))</f>
        <v>(3) POSIBLE</v>
      </c>
      <c r="W33" s="763" t="str">
        <f>IF($U33="PROBABILIDAD",$R33,$G33)</f>
        <v>3</v>
      </c>
      <c r="X33" s="733" t="str">
        <f>IF(AND($U33="IMPACTO",$S33=18),$XET$9,IF(AND($U33="IMPACTO",$S33=19),$XEU$9,IF(AND($U33="IMPACTO",$S33=20),$XEV$9,IF(AND($U33="IMPACTO",$S33&lt;10),$XET$9,$H33))))</f>
        <v>(5) MODERADO</v>
      </c>
      <c r="Y33" s="735">
        <f>IF($U33="IMPACTO",$T33,$I33)</f>
        <v>5</v>
      </c>
      <c r="Z33" s="736">
        <f>+W33*Y33</f>
        <v>15</v>
      </c>
      <c r="AA33" s="1620" t="s">
        <v>431</v>
      </c>
      <c r="AB33" s="1591">
        <v>2019</v>
      </c>
      <c r="AC33" s="1589" t="s">
        <v>432</v>
      </c>
      <c r="AD33" s="1649" t="s">
        <v>433</v>
      </c>
      <c r="AE33" s="1652">
        <v>43796</v>
      </c>
      <c r="AF33" s="1628" t="s">
        <v>434</v>
      </c>
      <c r="AG33" s="1631" t="s">
        <v>435</v>
      </c>
      <c r="AH33" s="1634" t="s">
        <v>436</v>
      </c>
      <c r="AI33" s="688" t="s">
        <v>552</v>
      </c>
      <c r="AJ33" s="738"/>
      <c r="AK33" s="738"/>
      <c r="AL33" s="689"/>
    </row>
    <row r="34" spans="1:38" ht="30" x14ac:dyDescent="0.25">
      <c r="A34" s="1595"/>
      <c r="B34" s="1597"/>
      <c r="C34" s="1600"/>
      <c r="D34" s="1601"/>
      <c r="E34" s="1603"/>
      <c r="F34" s="1604"/>
      <c r="G34" s="1606"/>
      <c r="H34" s="1659"/>
      <c r="I34" s="746"/>
      <c r="J34" s="747"/>
      <c r="K34" s="1661"/>
      <c r="L34" s="7" t="s">
        <v>7</v>
      </c>
      <c r="M34" s="1" t="s">
        <v>11</v>
      </c>
      <c r="N34" s="204">
        <f>IF(M34="SÍ",5,"0")</f>
        <v>5</v>
      </c>
      <c r="O34" s="746"/>
      <c r="P34" s="655"/>
      <c r="Q34" s="655"/>
      <c r="R34" s="554"/>
      <c r="S34" s="655"/>
      <c r="T34" s="554"/>
      <c r="U34" s="1657"/>
      <c r="V34" s="638"/>
      <c r="W34" s="764"/>
      <c r="X34" s="644"/>
      <c r="Y34" s="735"/>
      <c r="Z34" s="737"/>
      <c r="AA34" s="1621"/>
      <c r="AB34" s="1637"/>
      <c r="AC34" s="1647"/>
      <c r="AD34" s="1650"/>
      <c r="AE34" s="1653"/>
      <c r="AF34" s="1629"/>
      <c r="AG34" s="1632"/>
      <c r="AH34" s="1635"/>
      <c r="AI34" s="690"/>
      <c r="AJ34" s="655"/>
      <c r="AK34" s="655"/>
      <c r="AL34" s="647"/>
    </row>
    <row r="35" spans="1:38" x14ac:dyDescent="0.25">
      <c r="A35" s="1595"/>
      <c r="B35" s="1597"/>
      <c r="C35" s="1600"/>
      <c r="D35" s="1601"/>
      <c r="E35" s="1603"/>
      <c r="F35" s="1604"/>
      <c r="G35" s="1606"/>
      <c r="H35" s="1659"/>
      <c r="I35" s="746"/>
      <c r="J35" s="720" t="str">
        <f>IF(AND(J33&gt;=5,J33&lt;=10),"BAJA",IF(AND(J33&gt;=15,J33&lt;=25),"MODERADA",IF(AND(J33&gt;=30,J33&lt;=50),"ALTA",IF(AND(J33&gt;=60,J33&lt;=100),"EXTREMA",""))))</f>
        <v>ALTA</v>
      </c>
      <c r="K35" s="1661"/>
      <c r="L35" s="144" t="s">
        <v>3</v>
      </c>
      <c r="M35" s="1" t="s">
        <v>12</v>
      </c>
      <c r="N35" s="204" t="str">
        <f>IF(M35="SÍ",15,"0")</f>
        <v>0</v>
      </c>
      <c r="O35" s="746"/>
      <c r="P35" s="655"/>
      <c r="Q35" s="655"/>
      <c r="R35" s="554"/>
      <c r="S35" s="655"/>
      <c r="T35" s="554"/>
      <c r="U35" s="1657"/>
      <c r="V35" s="638"/>
      <c r="W35" s="764"/>
      <c r="X35" s="644"/>
      <c r="Y35" s="735"/>
      <c r="Z35" s="722" t="str">
        <f>IF(AND($Z33&gt;=5,$Z33&lt;=10),"BAJA",IF(AND($Z33&gt;=15,$Z33&lt;=25),"MODERADA",IF(AND($Z33&gt;=30,$Z33&lt;=50),"ALTA",IF(AND($Z33&gt;=60,$Z33&lt;=100),"EXTREMA",""))))</f>
        <v>MODERADA</v>
      </c>
      <c r="AA35" s="1621"/>
      <c r="AB35" s="1637"/>
      <c r="AC35" s="1647"/>
      <c r="AD35" s="1650"/>
      <c r="AE35" s="1653"/>
      <c r="AF35" s="1629"/>
      <c r="AG35" s="1632"/>
      <c r="AH35" s="1635"/>
      <c r="AI35" s="690"/>
      <c r="AJ35" s="655"/>
      <c r="AK35" s="655"/>
      <c r="AL35" s="647"/>
    </row>
    <row r="36" spans="1:38" x14ac:dyDescent="0.25">
      <c r="A36" s="1595"/>
      <c r="B36" s="1597"/>
      <c r="C36" s="1600"/>
      <c r="D36" s="1601"/>
      <c r="E36" s="1603"/>
      <c r="F36" s="1604"/>
      <c r="G36" s="1606"/>
      <c r="H36" s="1659"/>
      <c r="I36" s="746"/>
      <c r="J36" s="720"/>
      <c r="K36" s="1661"/>
      <c r="L36" s="144" t="s">
        <v>4</v>
      </c>
      <c r="M36" s="1" t="s">
        <v>11</v>
      </c>
      <c r="N36" s="204">
        <f>IF(M36="SÍ",10,"0")</f>
        <v>10</v>
      </c>
      <c r="O36" s="746"/>
      <c r="P36" s="655"/>
      <c r="Q36" s="655"/>
      <c r="R36" s="554"/>
      <c r="S36" s="655"/>
      <c r="T36" s="554"/>
      <c r="U36" s="1657"/>
      <c r="V36" s="638"/>
      <c r="W36" s="764"/>
      <c r="X36" s="644"/>
      <c r="Y36" s="735"/>
      <c r="Z36" s="722"/>
      <c r="AA36" s="1621"/>
      <c r="AB36" s="1637"/>
      <c r="AC36" s="1647"/>
      <c r="AD36" s="1650"/>
      <c r="AE36" s="1653"/>
      <c r="AF36" s="1629"/>
      <c r="AG36" s="1632"/>
      <c r="AH36" s="1635"/>
      <c r="AI36" s="690"/>
      <c r="AJ36" s="655"/>
      <c r="AK36" s="655"/>
      <c r="AL36" s="647"/>
    </row>
    <row r="37" spans="1:38" ht="30" x14ac:dyDescent="0.25">
      <c r="A37" s="1595"/>
      <c r="B37" s="1597"/>
      <c r="C37" s="1600"/>
      <c r="D37" s="1601"/>
      <c r="E37" s="1603"/>
      <c r="F37" s="1604"/>
      <c r="G37" s="1606"/>
      <c r="H37" s="1659"/>
      <c r="I37" s="746"/>
      <c r="J37" s="720"/>
      <c r="K37" s="1661"/>
      <c r="L37" s="7" t="s">
        <v>31</v>
      </c>
      <c r="M37" s="11" t="s">
        <v>11</v>
      </c>
      <c r="N37" s="204">
        <f>IF(M37="SÍ",15,"0")</f>
        <v>15</v>
      </c>
      <c r="O37" s="746"/>
      <c r="P37" s="655"/>
      <c r="Q37" s="655"/>
      <c r="R37" s="554"/>
      <c r="S37" s="655"/>
      <c r="T37" s="554"/>
      <c r="U37" s="1657"/>
      <c r="V37" s="638"/>
      <c r="W37" s="764"/>
      <c r="X37" s="644"/>
      <c r="Y37" s="735"/>
      <c r="Z37" s="722"/>
      <c r="AA37" s="1621"/>
      <c r="AB37" s="1637"/>
      <c r="AC37" s="1647"/>
      <c r="AD37" s="1650"/>
      <c r="AE37" s="1653"/>
      <c r="AF37" s="1629"/>
      <c r="AG37" s="1632"/>
      <c r="AH37" s="1635"/>
      <c r="AI37" s="690"/>
      <c r="AJ37" s="655"/>
      <c r="AK37" s="655"/>
      <c r="AL37" s="647"/>
    </row>
    <row r="38" spans="1:38" ht="30" x14ac:dyDescent="0.25">
      <c r="A38" s="1595"/>
      <c r="B38" s="1597"/>
      <c r="C38" s="1600"/>
      <c r="D38" s="1601"/>
      <c r="E38" s="1603"/>
      <c r="F38" s="1604"/>
      <c r="G38" s="1606"/>
      <c r="H38" s="1659"/>
      <c r="I38" s="746"/>
      <c r="J38" s="720"/>
      <c r="K38" s="1661"/>
      <c r="L38" s="7" t="s">
        <v>5</v>
      </c>
      <c r="M38" s="1" t="s">
        <v>11</v>
      </c>
      <c r="N38" s="204">
        <f>IF(M38="SÍ",10,"0")</f>
        <v>10</v>
      </c>
      <c r="O38" s="746"/>
      <c r="P38" s="655"/>
      <c r="Q38" s="655"/>
      <c r="R38" s="554"/>
      <c r="S38" s="655"/>
      <c r="T38" s="554"/>
      <c r="U38" s="1657"/>
      <c r="V38" s="638"/>
      <c r="W38" s="764"/>
      <c r="X38" s="644"/>
      <c r="Y38" s="735"/>
      <c r="Z38" s="722"/>
      <c r="AA38" s="1621"/>
      <c r="AB38" s="1637"/>
      <c r="AC38" s="1647"/>
      <c r="AD38" s="1650"/>
      <c r="AE38" s="1653"/>
      <c r="AF38" s="1629"/>
      <c r="AG38" s="1632"/>
      <c r="AH38" s="1635"/>
      <c r="AI38" s="690"/>
      <c r="AJ38" s="655"/>
      <c r="AK38" s="655"/>
      <c r="AL38" s="647"/>
    </row>
    <row r="39" spans="1:38" ht="408.75" customHeight="1" thickBot="1" x14ac:dyDescent="0.3">
      <c r="A39" s="1595"/>
      <c r="B39" s="1598"/>
      <c r="C39" s="1600"/>
      <c r="D39" s="1601"/>
      <c r="E39" s="1603"/>
      <c r="F39" s="1605"/>
      <c r="G39" s="1607"/>
      <c r="H39" s="1660"/>
      <c r="I39" s="1076"/>
      <c r="J39" s="1080"/>
      <c r="K39" s="1662"/>
      <c r="L39" s="232" t="s">
        <v>30</v>
      </c>
      <c r="M39" s="1" t="s">
        <v>11</v>
      </c>
      <c r="N39" s="233">
        <f>IF(M39="SÍ",30,"0")</f>
        <v>30</v>
      </c>
      <c r="O39" s="1504"/>
      <c r="P39" s="801"/>
      <c r="Q39" s="801"/>
      <c r="R39" s="1655"/>
      <c r="S39" s="801"/>
      <c r="T39" s="1655"/>
      <c r="U39" s="1658"/>
      <c r="V39" s="731"/>
      <c r="W39" s="765"/>
      <c r="X39" s="734"/>
      <c r="Y39" s="1069"/>
      <c r="Z39" s="1070"/>
      <c r="AA39" s="1622"/>
      <c r="AB39" s="1638"/>
      <c r="AC39" s="1648"/>
      <c r="AD39" s="1651"/>
      <c r="AE39" s="1654"/>
      <c r="AF39" s="1630"/>
      <c r="AG39" s="1633"/>
      <c r="AH39" s="1636"/>
      <c r="AI39" s="691"/>
      <c r="AJ39" s="801"/>
      <c r="AK39" s="801"/>
      <c r="AL39" s="692"/>
    </row>
    <row r="40" spans="1:38" s="128" customFormat="1" ht="30" customHeight="1" x14ac:dyDescent="0.25">
      <c r="A40" s="1639" t="s">
        <v>437</v>
      </c>
      <c r="B40" s="1642" t="s">
        <v>438</v>
      </c>
      <c r="C40" s="1585" t="s">
        <v>439</v>
      </c>
      <c r="D40" s="1588" t="s">
        <v>440</v>
      </c>
      <c r="E40" s="1645" t="s">
        <v>441</v>
      </c>
      <c r="F40" s="1592" t="s">
        <v>14</v>
      </c>
      <c r="G40" s="1666" t="str">
        <f>IF(F40="(1) RARA VEZ","1", IF(F40="(2) IMPROBABLE","2",IF(F40="(3) POSIBLE","3",IF(F40="(4) PROBABLE","4",IF(F40="(5) CASI SEGURO","5","")))))</f>
        <v>2</v>
      </c>
      <c r="H40" s="1667" t="s">
        <v>20</v>
      </c>
      <c r="I40" s="746" t="str">
        <f>IF(H40="(5) MODERADO","5", IF(H40="(10) MAYOR","10",IF(H40="(20) CATASTROFICO","20","")))</f>
        <v>10</v>
      </c>
      <c r="J40" s="747">
        <f>G40*I40</f>
        <v>20</v>
      </c>
      <c r="K40" s="1668" t="s">
        <v>442</v>
      </c>
      <c r="L40" s="6" t="s">
        <v>6</v>
      </c>
      <c r="M40" s="1" t="s">
        <v>11</v>
      </c>
      <c r="N40" s="195">
        <f>IF(M40="SÍ",15,"0")</f>
        <v>15</v>
      </c>
      <c r="O40" s="750">
        <f>SUM(N40:N46)</f>
        <v>85</v>
      </c>
      <c r="P40" s="738">
        <f>IF(AND($O40&gt;=0,$O40&lt;=50),0,IF(AND($O40&gt;50,$O40&lt;=75),1,IF(AND($O40&gt;75,$O40&lt;=100),2,"")))</f>
        <v>2</v>
      </c>
      <c r="Q40" s="738">
        <f>$G40-$P40</f>
        <v>0</v>
      </c>
      <c r="R40" s="739">
        <f>IF($Q40&lt;=0,1,$Q40)</f>
        <v>1</v>
      </c>
      <c r="S40" s="738">
        <f>$I40-$P40</f>
        <v>8</v>
      </c>
      <c r="T40" s="739">
        <f>IF($S40=19,10,IF($S40=18,5,IF($S40=9,5,IF($S40=8,5,I40))))</f>
        <v>5</v>
      </c>
      <c r="U40" s="1663" t="s">
        <v>9</v>
      </c>
      <c r="V40" s="1611" t="str">
        <f>IF(AND($U40="PROBABILIDAD",$R40=1),$XET$6,IF(AND($U40="PROBABILIDAD",$R40=2),$XET$5,IF(AND($U40="PROBABILIDAD",$R40=3),$XET$4,IF(AND($U40="PROBABILIDAD",$R40=4),$XET$3,IF(AND($U40="PROBABILIDAD",$R40=5),$XET$2,$F40)))))</f>
        <v>(2) IMPROBABLE</v>
      </c>
      <c r="W40" s="1698" t="str">
        <f>IF($U40="PROBABILIDAD",$R40,$G40)</f>
        <v>2</v>
      </c>
      <c r="X40" s="1617" t="str">
        <f>IF(AND($U40="IMPACTO",$S40=18),$XET$9,IF(AND($U40="IMPACTO",$S40=19),$XEU$9,IF(AND($U40="IMPACTO",$S40=20),$XEV$9,IF(AND($U40="IMPACTO",$S40&lt;10),$XET$9,$H40))))</f>
        <v>(5) MODERADO</v>
      </c>
      <c r="Y40" s="735">
        <f>IF($U40="IMPACTO",$T40,$I40)</f>
        <v>5</v>
      </c>
      <c r="Z40" s="722">
        <f>+W40*Y40</f>
        <v>10</v>
      </c>
      <c r="AA40" s="1701" t="s">
        <v>443</v>
      </c>
      <c r="AB40" s="1692">
        <v>2019</v>
      </c>
      <c r="AC40" s="1695" t="s">
        <v>444</v>
      </c>
      <c r="AD40" s="1672" t="s">
        <v>445</v>
      </c>
      <c r="AE40" s="1675">
        <v>43812</v>
      </c>
      <c r="AF40" s="1678" t="s">
        <v>446</v>
      </c>
      <c r="AG40" s="1681" t="s">
        <v>447</v>
      </c>
      <c r="AH40" s="1634" t="s">
        <v>448</v>
      </c>
      <c r="AI40" s="688" t="s">
        <v>467</v>
      </c>
      <c r="AJ40" s="738"/>
      <c r="AK40" s="738"/>
      <c r="AL40" s="689"/>
    </row>
    <row r="41" spans="1:38" s="128" customFormat="1" ht="30" x14ac:dyDescent="0.25">
      <c r="A41" s="1640"/>
      <c r="B41" s="1643"/>
      <c r="C41" s="1586"/>
      <c r="D41" s="1588"/>
      <c r="E41" s="1646"/>
      <c r="F41" s="1592"/>
      <c r="G41" s="1666"/>
      <c r="H41" s="1667"/>
      <c r="I41" s="746"/>
      <c r="J41" s="747"/>
      <c r="K41" s="1669"/>
      <c r="L41" s="7" t="s">
        <v>7</v>
      </c>
      <c r="M41" s="1" t="s">
        <v>11</v>
      </c>
      <c r="N41" s="204">
        <f>IF(M41="SÍ",5,"0")</f>
        <v>5</v>
      </c>
      <c r="O41" s="746"/>
      <c r="P41" s="655"/>
      <c r="Q41" s="655"/>
      <c r="R41" s="554"/>
      <c r="S41" s="655"/>
      <c r="T41" s="554"/>
      <c r="U41" s="1664"/>
      <c r="V41" s="1612"/>
      <c r="W41" s="1699"/>
      <c r="X41" s="1618"/>
      <c r="Y41" s="735"/>
      <c r="Z41" s="722"/>
      <c r="AA41" s="1702"/>
      <c r="AB41" s="1693"/>
      <c r="AC41" s="1696"/>
      <c r="AD41" s="1673"/>
      <c r="AE41" s="1676"/>
      <c r="AF41" s="1679"/>
      <c r="AG41" s="1632"/>
      <c r="AH41" s="1635"/>
      <c r="AI41" s="690"/>
      <c r="AJ41" s="655"/>
      <c r="AK41" s="655"/>
      <c r="AL41" s="647"/>
    </row>
    <row r="42" spans="1:38" s="128" customFormat="1" x14ac:dyDescent="0.25">
      <c r="A42" s="1640"/>
      <c r="B42" s="1643"/>
      <c r="C42" s="1586"/>
      <c r="D42" s="1588"/>
      <c r="E42" s="1646"/>
      <c r="F42" s="1592"/>
      <c r="G42" s="1666"/>
      <c r="H42" s="1667"/>
      <c r="I42" s="746"/>
      <c r="J42" s="720" t="str">
        <f>IF(AND(J40&gt;=5,J40&lt;=10),"BAJA",IF(AND(J40&gt;=15,J40&lt;=25),"MODERADA",IF(AND(J40&gt;=30,J40&lt;=50),"ALTA",IF(AND(J40&gt;=60,J40&lt;=100),"EXTREMA",""))))</f>
        <v>MODERADA</v>
      </c>
      <c r="K42" s="1669"/>
      <c r="L42" s="144" t="s">
        <v>3</v>
      </c>
      <c r="M42" s="1" t="s">
        <v>12</v>
      </c>
      <c r="N42" s="204" t="str">
        <f>IF(M42="SÍ",15,"0")</f>
        <v>0</v>
      </c>
      <c r="O42" s="746"/>
      <c r="P42" s="655"/>
      <c r="Q42" s="655"/>
      <c r="R42" s="554"/>
      <c r="S42" s="655"/>
      <c r="T42" s="554"/>
      <c r="U42" s="1664"/>
      <c r="V42" s="1612"/>
      <c r="W42" s="1699"/>
      <c r="X42" s="1618"/>
      <c r="Y42" s="735"/>
      <c r="Z42" s="722" t="str">
        <f>IF(AND($Z40&gt;=5,$Z40&lt;=10),"BAJA",IF(AND($Z40&gt;=15,$Z40&lt;=25),"MODERADA",IF(AND($Z40&gt;=30,$Z40&lt;=50),"ALTA",IF(AND($Z40&gt;=60,$Z40&lt;=100),"EXTREMA",""))))</f>
        <v>BAJA</v>
      </c>
      <c r="AA42" s="1702"/>
      <c r="AB42" s="1693"/>
      <c r="AC42" s="1696"/>
      <c r="AD42" s="1673"/>
      <c r="AE42" s="1676"/>
      <c r="AF42" s="1679"/>
      <c r="AG42" s="1632"/>
      <c r="AH42" s="1635"/>
      <c r="AI42" s="690"/>
      <c r="AJ42" s="655"/>
      <c r="AK42" s="655"/>
      <c r="AL42" s="647"/>
    </row>
    <row r="43" spans="1:38" s="128" customFormat="1" x14ac:dyDescent="0.25">
      <c r="A43" s="1640"/>
      <c r="B43" s="1643"/>
      <c r="C43" s="1586"/>
      <c r="D43" s="1588"/>
      <c r="E43" s="1646"/>
      <c r="F43" s="1592"/>
      <c r="G43" s="1666"/>
      <c r="H43" s="1667"/>
      <c r="I43" s="746"/>
      <c r="J43" s="720"/>
      <c r="K43" s="1669"/>
      <c r="L43" s="144" t="s">
        <v>4</v>
      </c>
      <c r="M43" s="1" t="s">
        <v>11</v>
      </c>
      <c r="N43" s="204">
        <f>IF(M43="SÍ",10,"0")</f>
        <v>10</v>
      </c>
      <c r="O43" s="746"/>
      <c r="P43" s="655"/>
      <c r="Q43" s="655"/>
      <c r="R43" s="554"/>
      <c r="S43" s="655"/>
      <c r="T43" s="554"/>
      <c r="U43" s="1664"/>
      <c r="V43" s="1612"/>
      <c r="W43" s="1699"/>
      <c r="X43" s="1618"/>
      <c r="Y43" s="735"/>
      <c r="Z43" s="722"/>
      <c r="AA43" s="1702"/>
      <c r="AB43" s="1693"/>
      <c r="AC43" s="1696"/>
      <c r="AD43" s="1673"/>
      <c r="AE43" s="1676"/>
      <c r="AF43" s="1679"/>
      <c r="AG43" s="1632"/>
      <c r="AH43" s="1635"/>
      <c r="AI43" s="690"/>
      <c r="AJ43" s="655"/>
      <c r="AK43" s="655"/>
      <c r="AL43" s="647"/>
    </row>
    <row r="44" spans="1:38" s="128" customFormat="1" ht="30" x14ac:dyDescent="0.25">
      <c r="A44" s="1640"/>
      <c r="B44" s="1643"/>
      <c r="C44" s="1586"/>
      <c r="D44" s="1588"/>
      <c r="E44" s="1646"/>
      <c r="F44" s="1592"/>
      <c r="G44" s="1666"/>
      <c r="H44" s="1667"/>
      <c r="I44" s="746"/>
      <c r="J44" s="720"/>
      <c r="K44" s="1669"/>
      <c r="L44" s="7" t="s">
        <v>31</v>
      </c>
      <c r="M44" s="11" t="s">
        <v>11</v>
      </c>
      <c r="N44" s="204">
        <f>IF(M44="SÍ",15,"0")</f>
        <v>15</v>
      </c>
      <c r="O44" s="746"/>
      <c r="P44" s="655"/>
      <c r="Q44" s="655"/>
      <c r="R44" s="554"/>
      <c r="S44" s="655"/>
      <c r="T44" s="554"/>
      <c r="U44" s="1664"/>
      <c r="V44" s="1612"/>
      <c r="W44" s="1699"/>
      <c r="X44" s="1618"/>
      <c r="Y44" s="735"/>
      <c r="Z44" s="722"/>
      <c r="AA44" s="1702"/>
      <c r="AB44" s="1693"/>
      <c r="AC44" s="1696"/>
      <c r="AD44" s="1673"/>
      <c r="AE44" s="1676"/>
      <c r="AF44" s="1679"/>
      <c r="AG44" s="1632"/>
      <c r="AH44" s="1635"/>
      <c r="AI44" s="690"/>
      <c r="AJ44" s="655"/>
      <c r="AK44" s="655"/>
      <c r="AL44" s="647"/>
    </row>
    <row r="45" spans="1:38" s="128" customFormat="1" ht="30" x14ac:dyDescent="0.25">
      <c r="A45" s="1640"/>
      <c r="B45" s="1643"/>
      <c r="C45" s="1586"/>
      <c r="D45" s="1588"/>
      <c r="E45" s="1646"/>
      <c r="F45" s="1592"/>
      <c r="G45" s="1666"/>
      <c r="H45" s="1667"/>
      <c r="I45" s="746"/>
      <c r="J45" s="720"/>
      <c r="K45" s="1669"/>
      <c r="L45" s="7" t="s">
        <v>5</v>
      </c>
      <c r="M45" s="1" t="s">
        <v>11</v>
      </c>
      <c r="N45" s="204">
        <f>IF(M45="SÍ",10,"0")</f>
        <v>10</v>
      </c>
      <c r="O45" s="746"/>
      <c r="P45" s="655"/>
      <c r="Q45" s="655"/>
      <c r="R45" s="554"/>
      <c r="S45" s="655"/>
      <c r="T45" s="554"/>
      <c r="U45" s="1664"/>
      <c r="V45" s="1612"/>
      <c r="W45" s="1699"/>
      <c r="X45" s="1618"/>
      <c r="Y45" s="735"/>
      <c r="Z45" s="722"/>
      <c r="AA45" s="1702"/>
      <c r="AB45" s="1693"/>
      <c r="AC45" s="1696"/>
      <c r="AD45" s="1673"/>
      <c r="AE45" s="1676"/>
      <c r="AF45" s="1679"/>
      <c r="AG45" s="1632"/>
      <c r="AH45" s="1635"/>
      <c r="AI45" s="690"/>
      <c r="AJ45" s="655"/>
      <c r="AK45" s="655"/>
      <c r="AL45" s="647"/>
    </row>
    <row r="46" spans="1:38" s="128" customFormat="1" ht="30" x14ac:dyDescent="0.25">
      <c r="A46" s="1641"/>
      <c r="B46" s="1644"/>
      <c r="C46" s="1586"/>
      <c r="D46" s="1588"/>
      <c r="E46" s="1646"/>
      <c r="F46" s="1592"/>
      <c r="G46" s="1666"/>
      <c r="H46" s="1667"/>
      <c r="I46" s="1504"/>
      <c r="J46" s="720"/>
      <c r="K46" s="1670"/>
      <c r="L46" s="232" t="s">
        <v>30</v>
      </c>
      <c r="M46" s="1" t="s">
        <v>11</v>
      </c>
      <c r="N46" s="233">
        <f>IF(M46="SÍ",30,"0")</f>
        <v>30</v>
      </c>
      <c r="O46" s="1504"/>
      <c r="P46" s="801"/>
      <c r="Q46" s="801"/>
      <c r="R46" s="1655"/>
      <c r="S46" s="801"/>
      <c r="T46" s="1655"/>
      <c r="U46" s="1665"/>
      <c r="V46" s="1613"/>
      <c r="W46" s="1700"/>
      <c r="X46" s="1619"/>
      <c r="Y46" s="1505"/>
      <c r="Z46" s="722"/>
      <c r="AA46" s="1703"/>
      <c r="AB46" s="1694"/>
      <c r="AC46" s="1697"/>
      <c r="AD46" s="1674"/>
      <c r="AE46" s="1677"/>
      <c r="AF46" s="1680"/>
      <c r="AG46" s="1682"/>
      <c r="AH46" s="1671"/>
      <c r="AI46" s="691"/>
      <c r="AJ46" s="801"/>
      <c r="AK46" s="801"/>
      <c r="AL46" s="692"/>
    </row>
    <row r="47" spans="1:38" s="128" customFormat="1" ht="30" customHeight="1" x14ac:dyDescent="0.25">
      <c r="A47" s="1594" t="s">
        <v>449</v>
      </c>
      <c r="B47" s="1683" t="s">
        <v>450</v>
      </c>
      <c r="C47" s="1686" t="s">
        <v>451</v>
      </c>
      <c r="D47" s="1686" t="s">
        <v>452</v>
      </c>
      <c r="E47" s="1686" t="s">
        <v>453</v>
      </c>
      <c r="F47" s="1604" t="s">
        <v>13</v>
      </c>
      <c r="G47" s="1606" t="str">
        <f>IF(F47="(1) RARA VEZ","1", IF(F47="(2) IMPROBABLE","2",IF(F47="(3) POSIBLE","3",IF(F47="(4) PROBABLE","4",IF(F47="(5) CASI SEGURO","5","")))))</f>
        <v>1</v>
      </c>
      <c r="H47" s="1659" t="s">
        <v>20</v>
      </c>
      <c r="I47" s="746" t="str">
        <f>IF(H47="(5) MODERADO","5", IF(H47="(10) MAYOR","10",IF(H47="(20) CATASTROFICO","20","")))</f>
        <v>10</v>
      </c>
      <c r="J47" s="747">
        <f>G47*I47</f>
        <v>10</v>
      </c>
      <c r="K47" s="1711" t="s">
        <v>454</v>
      </c>
      <c r="L47" s="6" t="s">
        <v>6</v>
      </c>
      <c r="M47" s="1" t="s">
        <v>11</v>
      </c>
      <c r="N47" s="195">
        <f>IF(M47="SÍ",15,"0")</f>
        <v>15</v>
      </c>
      <c r="O47" s="750">
        <f>SUM(N47:N53)</f>
        <v>85</v>
      </c>
      <c r="P47" s="738">
        <f>IF(AND($O47&gt;=0,$O47&lt;=50),0,IF(AND($O47&gt;50,$O47&lt;=75),1,IF(AND($O47&gt;75,$O47&lt;=100),2,"")))</f>
        <v>2</v>
      </c>
      <c r="Q47" s="738">
        <f>$G47-$P47</f>
        <v>-1</v>
      </c>
      <c r="R47" s="739">
        <f>IF($Q47&lt;=0,1,$Q47)</f>
        <v>1</v>
      </c>
      <c r="S47" s="738">
        <f>$I47-$P47</f>
        <v>8</v>
      </c>
      <c r="T47" s="739">
        <f>IF($S47=19,10,IF($S47=18,5,IF($S47=9,5,IF($S47=8,5,I47))))</f>
        <v>5</v>
      </c>
      <c r="U47" s="1704" t="s">
        <v>9</v>
      </c>
      <c r="V47" s="1707" t="str">
        <f>IF(AND($U47="PROBABILIDAD",$R47=1),$XET$6,IF(AND($U47="PROBABILIDAD",$R47=2),$XET$5,IF(AND($U47="PROBABILIDAD",$R47=3),$XET$4,IF(AND($U47="PROBABILIDAD",$R47=4),$XET$3,IF(AND($U47="PROBABILIDAD",$R47=5),$XET$2,$F47)))))</f>
        <v>(1) RARA VEZ</v>
      </c>
      <c r="W47" s="1721" t="str">
        <f>IF($U47="PROBABILIDAD",$R47,$G47)</f>
        <v>1</v>
      </c>
      <c r="X47" s="1724" t="str">
        <f>IF(AND($U47="IMPACTO",$S47=18),$XET$9,IF(AND($U47="IMPACTO",$S47=19),$XEU$9,IF(AND($U47="IMPACTO",$S47=20),$XEV$9,IF(AND($U47="IMPACTO",$S47&lt;10),$XET$9,$H47))))</f>
        <v>(5) MODERADO</v>
      </c>
      <c r="Y47" s="735">
        <f>IF($U47="IMPACTO",$T47,$I47)</f>
        <v>5</v>
      </c>
      <c r="Z47" s="722">
        <f>+W47*Y47</f>
        <v>5</v>
      </c>
      <c r="AA47" s="1701" t="s">
        <v>455</v>
      </c>
      <c r="AB47" s="1542"/>
      <c r="AC47" s="1713"/>
      <c r="AD47" s="1716"/>
      <c r="AE47" s="1544">
        <v>43812</v>
      </c>
      <c r="AF47" s="1547" t="s">
        <v>405</v>
      </c>
      <c r="AG47" s="437" t="s">
        <v>456</v>
      </c>
      <c r="AH47" s="1610" t="s">
        <v>406</v>
      </c>
      <c r="AI47" s="688" t="s">
        <v>468</v>
      </c>
      <c r="AJ47" s="738"/>
      <c r="AK47" s="738"/>
      <c r="AL47" s="689"/>
    </row>
    <row r="48" spans="1:38" s="128" customFormat="1" ht="30" x14ac:dyDescent="0.25">
      <c r="A48" s="1595"/>
      <c r="B48" s="1684"/>
      <c r="C48" s="1687"/>
      <c r="D48" s="1686"/>
      <c r="E48" s="1687"/>
      <c r="F48" s="1604"/>
      <c r="G48" s="1606"/>
      <c r="H48" s="1659"/>
      <c r="I48" s="746"/>
      <c r="J48" s="747"/>
      <c r="K48" s="1712"/>
      <c r="L48" s="7" t="s">
        <v>7</v>
      </c>
      <c r="M48" s="1" t="s">
        <v>11</v>
      </c>
      <c r="N48" s="204">
        <f>IF(M48="SÍ",5,"0")</f>
        <v>5</v>
      </c>
      <c r="O48" s="746"/>
      <c r="P48" s="655"/>
      <c r="Q48" s="655"/>
      <c r="R48" s="554"/>
      <c r="S48" s="655"/>
      <c r="T48" s="554"/>
      <c r="U48" s="1705"/>
      <c r="V48" s="1708"/>
      <c r="W48" s="1722"/>
      <c r="X48" s="1725"/>
      <c r="Y48" s="735"/>
      <c r="Z48" s="722"/>
      <c r="AA48" s="1702"/>
      <c r="AB48" s="1543"/>
      <c r="AC48" s="1714"/>
      <c r="AD48" s="1717"/>
      <c r="AE48" s="1545"/>
      <c r="AF48" s="1548"/>
      <c r="AG48" s="438"/>
      <c r="AH48" s="1719"/>
      <c r="AI48" s="690"/>
      <c r="AJ48" s="655"/>
      <c r="AK48" s="655"/>
      <c r="AL48" s="647"/>
    </row>
    <row r="49" spans="1:38" s="128" customFormat="1" x14ac:dyDescent="0.25">
      <c r="A49" s="1595"/>
      <c r="B49" s="1684"/>
      <c r="C49" s="1687"/>
      <c r="D49" s="1686"/>
      <c r="E49" s="1687"/>
      <c r="F49" s="1604"/>
      <c r="G49" s="1606"/>
      <c r="H49" s="1659"/>
      <c r="I49" s="746"/>
      <c r="J49" s="720" t="str">
        <f>IF(AND(J47&gt;=5,J47&lt;=10),"BAJA",IF(AND(J47&gt;=15,J47&lt;=25),"MODERADA",IF(AND(J47&gt;=30,J47&lt;=50),"ALTA",IF(AND(J47&gt;=60,J47&lt;=100),"EXTREMA",""))))</f>
        <v>BAJA</v>
      </c>
      <c r="K49" s="1712"/>
      <c r="L49" s="144" t="s">
        <v>3</v>
      </c>
      <c r="M49" s="1" t="s">
        <v>12</v>
      </c>
      <c r="N49" s="204" t="str">
        <f>IF(M49="SÍ",15,"0")</f>
        <v>0</v>
      </c>
      <c r="O49" s="746"/>
      <c r="P49" s="655"/>
      <c r="Q49" s="655"/>
      <c r="R49" s="554"/>
      <c r="S49" s="655"/>
      <c r="T49" s="554"/>
      <c r="U49" s="1705"/>
      <c r="V49" s="1708"/>
      <c r="W49" s="1722"/>
      <c r="X49" s="1725"/>
      <c r="Y49" s="735"/>
      <c r="Z49" s="722" t="str">
        <f>IF(AND($Z47&gt;=5,$Z47&lt;=10),"BAJA",IF(AND($Z47&gt;=15,$Z47&lt;=25),"MODERADA",IF(AND($Z47&gt;=30,$Z47&lt;=50),"ALTA",IF(AND($Z47&gt;=60,$Z47&lt;=100),"EXTREMA",""))))</f>
        <v>BAJA</v>
      </c>
      <c r="AA49" s="1702"/>
      <c r="AB49" s="1543"/>
      <c r="AC49" s="1714"/>
      <c r="AD49" s="1717"/>
      <c r="AE49" s="1545"/>
      <c r="AF49" s="1548"/>
      <c r="AG49" s="438"/>
      <c r="AH49" s="1719"/>
      <c r="AI49" s="690"/>
      <c r="AJ49" s="655"/>
      <c r="AK49" s="655"/>
      <c r="AL49" s="647"/>
    </row>
    <row r="50" spans="1:38" s="128" customFormat="1" x14ac:dyDescent="0.25">
      <c r="A50" s="1595"/>
      <c r="B50" s="1684"/>
      <c r="C50" s="1687"/>
      <c r="D50" s="1686"/>
      <c r="E50" s="1687"/>
      <c r="F50" s="1604"/>
      <c r="G50" s="1606"/>
      <c r="H50" s="1659"/>
      <c r="I50" s="746"/>
      <c r="J50" s="720"/>
      <c r="K50" s="1712"/>
      <c r="L50" s="144" t="s">
        <v>4</v>
      </c>
      <c r="M50" s="1" t="s">
        <v>11</v>
      </c>
      <c r="N50" s="204">
        <f>IF(M50="SÍ",10,"0")</f>
        <v>10</v>
      </c>
      <c r="O50" s="746"/>
      <c r="P50" s="655"/>
      <c r="Q50" s="655"/>
      <c r="R50" s="554"/>
      <c r="S50" s="655"/>
      <c r="T50" s="554"/>
      <c r="U50" s="1705"/>
      <c r="V50" s="1708"/>
      <c r="W50" s="1722"/>
      <c r="X50" s="1725"/>
      <c r="Y50" s="735"/>
      <c r="Z50" s="722"/>
      <c r="AA50" s="1702"/>
      <c r="AB50" s="1543"/>
      <c r="AC50" s="1714"/>
      <c r="AD50" s="1717"/>
      <c r="AE50" s="1545"/>
      <c r="AF50" s="1548"/>
      <c r="AG50" s="438"/>
      <c r="AH50" s="1719"/>
      <c r="AI50" s="690"/>
      <c r="AJ50" s="655"/>
      <c r="AK50" s="655"/>
      <c r="AL50" s="647"/>
    </row>
    <row r="51" spans="1:38" s="128" customFormat="1" ht="30" x14ac:dyDescent="0.25">
      <c r="A51" s="1595"/>
      <c r="B51" s="1684"/>
      <c r="C51" s="1687"/>
      <c r="D51" s="1686"/>
      <c r="E51" s="1687"/>
      <c r="F51" s="1604"/>
      <c r="G51" s="1606"/>
      <c r="H51" s="1659"/>
      <c r="I51" s="746"/>
      <c r="J51" s="720"/>
      <c r="K51" s="1712"/>
      <c r="L51" s="7" t="s">
        <v>31</v>
      </c>
      <c r="M51" s="11" t="s">
        <v>11</v>
      </c>
      <c r="N51" s="204">
        <f>IF(M51="SÍ",15,"0")</f>
        <v>15</v>
      </c>
      <c r="O51" s="746"/>
      <c r="P51" s="655"/>
      <c r="Q51" s="655"/>
      <c r="R51" s="554"/>
      <c r="S51" s="655"/>
      <c r="T51" s="554"/>
      <c r="U51" s="1705"/>
      <c r="V51" s="1708"/>
      <c r="W51" s="1722"/>
      <c r="X51" s="1725"/>
      <c r="Y51" s="735"/>
      <c r="Z51" s="722"/>
      <c r="AA51" s="1702"/>
      <c r="AB51" s="1543"/>
      <c r="AC51" s="1714"/>
      <c r="AD51" s="1717"/>
      <c r="AE51" s="1545"/>
      <c r="AF51" s="1548"/>
      <c r="AG51" s="438"/>
      <c r="AH51" s="1719"/>
      <c r="AI51" s="690"/>
      <c r="AJ51" s="655"/>
      <c r="AK51" s="655"/>
      <c r="AL51" s="647"/>
    </row>
    <row r="52" spans="1:38" s="128" customFormat="1" ht="30" x14ac:dyDescent="0.25">
      <c r="A52" s="1595"/>
      <c r="B52" s="1684"/>
      <c r="C52" s="1687"/>
      <c r="D52" s="1686"/>
      <c r="E52" s="1687"/>
      <c r="F52" s="1604"/>
      <c r="G52" s="1606"/>
      <c r="H52" s="1659"/>
      <c r="I52" s="746"/>
      <c r="J52" s="720"/>
      <c r="K52" s="1712"/>
      <c r="L52" s="7" t="s">
        <v>5</v>
      </c>
      <c r="M52" s="1" t="s">
        <v>11</v>
      </c>
      <c r="N52" s="204">
        <f>IF(M52="SÍ",10,"0")</f>
        <v>10</v>
      </c>
      <c r="O52" s="746"/>
      <c r="P52" s="655"/>
      <c r="Q52" s="655"/>
      <c r="R52" s="554"/>
      <c r="S52" s="655"/>
      <c r="T52" s="554"/>
      <c r="U52" s="1705"/>
      <c r="V52" s="1708"/>
      <c r="W52" s="1722"/>
      <c r="X52" s="1725"/>
      <c r="Y52" s="735"/>
      <c r="Z52" s="722"/>
      <c r="AA52" s="1702"/>
      <c r="AB52" s="1543"/>
      <c r="AC52" s="1714"/>
      <c r="AD52" s="1717"/>
      <c r="AE52" s="1545"/>
      <c r="AF52" s="1548"/>
      <c r="AG52" s="438"/>
      <c r="AH52" s="1719"/>
      <c r="AI52" s="690"/>
      <c r="AJ52" s="655"/>
      <c r="AK52" s="655"/>
      <c r="AL52" s="647"/>
    </row>
    <row r="53" spans="1:38" s="128" customFormat="1" ht="30" x14ac:dyDescent="0.25">
      <c r="A53" s="1595"/>
      <c r="B53" s="1685"/>
      <c r="C53" s="1688"/>
      <c r="D53" s="1689"/>
      <c r="E53" s="1688"/>
      <c r="F53" s="1690"/>
      <c r="G53" s="1691"/>
      <c r="H53" s="1710"/>
      <c r="I53" s="1504"/>
      <c r="J53" s="721"/>
      <c r="K53" s="1712"/>
      <c r="L53" s="232" t="s">
        <v>30</v>
      </c>
      <c r="M53" s="1" t="s">
        <v>11</v>
      </c>
      <c r="N53" s="233">
        <f>IF(M53="SÍ",30,"0")</f>
        <v>30</v>
      </c>
      <c r="O53" s="1504"/>
      <c r="P53" s="801"/>
      <c r="Q53" s="801"/>
      <c r="R53" s="1655"/>
      <c r="S53" s="801"/>
      <c r="T53" s="1655"/>
      <c r="U53" s="1706"/>
      <c r="V53" s="1709"/>
      <c r="W53" s="1723"/>
      <c r="X53" s="1726"/>
      <c r="Y53" s="1505"/>
      <c r="Z53" s="722"/>
      <c r="AA53" s="1703"/>
      <c r="AB53" s="1727"/>
      <c r="AC53" s="1715"/>
      <c r="AD53" s="1718"/>
      <c r="AE53" s="1546"/>
      <c r="AF53" s="1549"/>
      <c r="AG53" s="1550"/>
      <c r="AH53" s="1720"/>
      <c r="AI53" s="691"/>
      <c r="AJ53" s="801"/>
      <c r="AK53" s="801"/>
      <c r="AL53" s="692"/>
    </row>
    <row r="54" spans="1:38" x14ac:dyDescent="0.25">
      <c r="A54" s="723" t="s">
        <v>52</v>
      </c>
      <c r="B54" s="723"/>
      <c r="C54" s="723"/>
      <c r="D54" s="723"/>
      <c r="E54" s="723"/>
      <c r="F54" s="723"/>
      <c r="G54" s="723"/>
      <c r="H54" s="723"/>
      <c r="I54" s="723"/>
      <c r="J54" s="723"/>
      <c r="K54" s="723"/>
      <c r="L54" s="723"/>
      <c r="M54" s="723"/>
      <c r="N54" s="723"/>
      <c r="O54" s="723"/>
      <c r="P54" s="723"/>
      <c r="Q54" s="723"/>
      <c r="R54" s="723"/>
      <c r="S54" s="723"/>
      <c r="T54" s="723"/>
      <c r="U54" s="723"/>
      <c r="V54" s="723"/>
      <c r="W54" s="723"/>
      <c r="X54" s="723"/>
      <c r="Y54" s="723"/>
      <c r="Z54" s="723"/>
      <c r="AA54" s="723"/>
      <c r="AB54" s="723"/>
      <c r="AC54" s="723"/>
      <c r="AD54" s="723"/>
      <c r="AE54" s="723"/>
      <c r="AF54" s="723"/>
      <c r="AG54" s="723"/>
      <c r="AH54" s="723"/>
    </row>
    <row r="55" spans="1:38" ht="18.75" x14ac:dyDescent="0.25">
      <c r="A55" s="664" t="s">
        <v>29</v>
      </c>
      <c r="B55" s="664"/>
      <c r="C55" s="724"/>
      <c r="D55" s="724"/>
      <c r="E55" s="724"/>
      <c r="F55" s="724"/>
      <c r="G55" s="724"/>
      <c r="H55" s="724"/>
      <c r="I55" s="724"/>
      <c r="J55" s="724"/>
      <c r="K55" s="724"/>
      <c r="L55" s="724"/>
      <c r="M55" s="724"/>
      <c r="N55" s="724"/>
      <c r="O55" s="724"/>
      <c r="P55" s="724"/>
      <c r="Q55" s="724"/>
      <c r="R55" s="724"/>
      <c r="S55" s="724"/>
      <c r="T55" s="724"/>
      <c r="U55" s="724"/>
      <c r="V55" s="724"/>
      <c r="W55" s="724"/>
      <c r="X55" s="724"/>
      <c r="Y55" s="724"/>
      <c r="Z55" s="724"/>
      <c r="AA55" s="724"/>
      <c r="AB55" s="724"/>
      <c r="AC55" s="724"/>
      <c r="AD55" s="724"/>
      <c r="AE55" s="724"/>
      <c r="AF55" s="724"/>
      <c r="AG55" s="724"/>
      <c r="AH55" s="724"/>
    </row>
    <row r="56" spans="1:38" ht="15.75" x14ac:dyDescent="0.25">
      <c r="A56" s="618" t="s">
        <v>71</v>
      </c>
      <c r="B56" s="619"/>
      <c r="C56" s="619"/>
      <c r="D56" s="619"/>
      <c r="E56" s="619"/>
      <c r="F56" s="619"/>
      <c r="G56" s="619"/>
      <c r="H56" s="619"/>
      <c r="I56" s="619"/>
      <c r="J56" s="619"/>
      <c r="K56" s="619"/>
      <c r="L56" s="619"/>
      <c r="M56" s="619"/>
      <c r="N56" s="619"/>
      <c r="O56" s="619"/>
      <c r="P56" s="619"/>
      <c r="Q56" s="619"/>
      <c r="R56" s="619"/>
      <c r="S56" s="619"/>
      <c r="T56" s="619"/>
      <c r="U56" s="619"/>
      <c r="V56" s="619"/>
      <c r="W56" s="619"/>
      <c r="X56" s="619"/>
      <c r="Y56" s="619"/>
      <c r="Z56" s="619"/>
      <c r="AA56" s="619"/>
      <c r="AB56" s="620"/>
      <c r="AC56" s="725" t="s">
        <v>48</v>
      </c>
      <c r="AD56" s="725"/>
      <c r="AE56" s="725"/>
      <c r="AF56" s="725" t="s">
        <v>25</v>
      </c>
      <c r="AG56" s="725"/>
      <c r="AH56" s="725"/>
    </row>
    <row r="57" spans="1:38" s="149" customFormat="1" ht="21" x14ac:dyDescent="0.25">
      <c r="A57" s="1740" t="s">
        <v>457</v>
      </c>
      <c r="B57" s="1741"/>
      <c r="C57" s="1741"/>
      <c r="D57" s="1741"/>
      <c r="E57" s="1741"/>
      <c r="F57" s="1741"/>
      <c r="G57" s="1741"/>
      <c r="H57" s="1741"/>
      <c r="I57" s="1741"/>
      <c r="J57" s="1741"/>
      <c r="K57" s="1741"/>
      <c r="L57" s="1741"/>
      <c r="M57" s="1741"/>
      <c r="N57" s="1741"/>
      <c r="O57" s="1741"/>
      <c r="P57" s="1741"/>
      <c r="Q57" s="1741"/>
      <c r="R57" s="1741"/>
      <c r="S57" s="1741"/>
      <c r="T57" s="1741"/>
      <c r="U57" s="1741"/>
      <c r="V57" s="1741"/>
      <c r="W57" s="1741"/>
      <c r="X57" s="1741"/>
      <c r="Y57" s="1741"/>
      <c r="Z57" s="1741"/>
      <c r="AA57" s="1741"/>
      <c r="AB57" s="1742"/>
      <c r="AC57" s="713">
        <v>43488</v>
      </c>
      <c r="AD57" s="714"/>
      <c r="AE57" s="715"/>
      <c r="AF57" s="716" t="s">
        <v>458</v>
      </c>
      <c r="AG57" s="714"/>
      <c r="AH57" s="715"/>
    </row>
    <row r="58" spans="1:38" s="149" customFormat="1" ht="21" x14ac:dyDescent="0.25">
      <c r="A58" s="1735" t="s">
        <v>459</v>
      </c>
      <c r="B58" s="1736"/>
      <c r="C58" s="1736"/>
      <c r="D58" s="1736"/>
      <c r="E58" s="1736"/>
      <c r="F58" s="1736"/>
      <c r="G58" s="1736"/>
      <c r="H58" s="1736"/>
      <c r="I58" s="1736"/>
      <c r="J58" s="1736"/>
      <c r="K58" s="1736"/>
      <c r="L58" s="1736"/>
      <c r="M58" s="1736"/>
      <c r="N58" s="1736"/>
      <c r="O58" s="1736"/>
      <c r="P58" s="1736"/>
      <c r="Q58" s="1736"/>
      <c r="R58" s="1736"/>
      <c r="S58" s="1736"/>
      <c r="T58" s="1736"/>
      <c r="U58" s="1736"/>
      <c r="V58" s="1736"/>
      <c r="W58" s="1736"/>
      <c r="X58" s="1736"/>
      <c r="Y58" s="1736"/>
      <c r="Z58" s="1736"/>
      <c r="AA58" s="1736"/>
      <c r="AB58" s="1737"/>
      <c r="AC58" s="1738">
        <v>43521</v>
      </c>
      <c r="AD58" s="703"/>
      <c r="AE58" s="703"/>
      <c r="AF58" s="1739" t="s">
        <v>460</v>
      </c>
      <c r="AG58" s="703"/>
      <c r="AH58" s="703"/>
    </row>
    <row r="59" spans="1:38" s="149" customFormat="1" x14ac:dyDescent="0.25">
      <c r="A59" s="707"/>
      <c r="B59" s="708"/>
      <c r="C59" s="708"/>
      <c r="D59" s="708"/>
      <c r="E59" s="708"/>
      <c r="F59" s="708"/>
      <c r="G59" s="708"/>
      <c r="H59" s="708"/>
      <c r="I59" s="708"/>
      <c r="J59" s="708"/>
      <c r="K59" s="708"/>
      <c r="L59" s="708"/>
      <c r="M59" s="708"/>
      <c r="N59" s="708"/>
      <c r="O59" s="708"/>
      <c r="P59" s="708"/>
      <c r="Q59" s="708"/>
      <c r="R59" s="708"/>
      <c r="S59" s="708"/>
      <c r="T59" s="708"/>
      <c r="U59" s="708"/>
      <c r="V59" s="708"/>
      <c r="W59" s="708"/>
      <c r="X59" s="708"/>
      <c r="Y59" s="708"/>
      <c r="Z59" s="708"/>
      <c r="AA59" s="708"/>
      <c r="AB59" s="709"/>
      <c r="AC59" s="703"/>
      <c r="AD59" s="703"/>
      <c r="AE59" s="703"/>
      <c r="AF59" s="703"/>
      <c r="AG59" s="703"/>
      <c r="AH59" s="703"/>
    </row>
    <row r="60" spans="1:38" x14ac:dyDescent="0.25">
      <c r="A60" s="707"/>
      <c r="B60" s="708"/>
      <c r="C60" s="708"/>
      <c r="D60" s="708"/>
      <c r="E60" s="708"/>
      <c r="F60" s="708"/>
      <c r="G60" s="708"/>
      <c r="H60" s="708"/>
      <c r="I60" s="708"/>
      <c r="J60" s="708"/>
      <c r="K60" s="708"/>
      <c r="L60" s="708"/>
      <c r="M60" s="708"/>
      <c r="N60" s="708"/>
      <c r="O60" s="708"/>
      <c r="P60" s="708"/>
      <c r="Q60" s="708"/>
      <c r="R60" s="708"/>
      <c r="S60" s="708"/>
      <c r="T60" s="708"/>
      <c r="U60" s="708"/>
      <c r="V60" s="708"/>
      <c r="W60" s="708"/>
      <c r="X60" s="708"/>
      <c r="Y60" s="708"/>
      <c r="Z60" s="708"/>
      <c r="AA60" s="708"/>
      <c r="AB60" s="709"/>
      <c r="AC60" s="703"/>
      <c r="AD60" s="703"/>
      <c r="AE60" s="703"/>
      <c r="AF60" s="703"/>
      <c r="AG60" s="703"/>
      <c r="AH60" s="703"/>
    </row>
    <row r="61" spans="1:38" x14ac:dyDescent="0.25">
      <c r="A61" s="697" t="s">
        <v>32</v>
      </c>
      <c r="B61" s="698"/>
      <c r="C61" s="698"/>
      <c r="D61" s="698"/>
      <c r="E61" s="698"/>
      <c r="F61" s="698"/>
      <c r="G61" s="698"/>
      <c r="H61" s="698"/>
      <c r="I61" s="698"/>
      <c r="J61" s="698"/>
      <c r="K61" s="698"/>
      <c r="L61" s="698"/>
      <c r="M61" s="698"/>
      <c r="N61" s="698"/>
      <c r="O61" s="698"/>
      <c r="P61" s="698"/>
      <c r="Q61" s="698"/>
      <c r="R61" s="698"/>
      <c r="S61" s="698"/>
      <c r="T61" s="698"/>
      <c r="U61" s="698"/>
      <c r="V61" s="698"/>
      <c r="W61" s="698"/>
      <c r="X61" s="698"/>
      <c r="Y61" s="698"/>
      <c r="Z61" s="698"/>
      <c r="AA61" s="698"/>
      <c r="AB61" s="698"/>
      <c r="AC61" s="698"/>
      <c r="AD61" s="698"/>
      <c r="AE61" s="698"/>
      <c r="AF61" s="698"/>
      <c r="AG61" s="698"/>
      <c r="AH61" s="699"/>
    </row>
    <row r="62" spans="1:38" s="150" customFormat="1" x14ac:dyDescent="0.25">
      <c r="A62" s="704" t="s">
        <v>25</v>
      </c>
      <c r="B62" s="704"/>
      <c r="C62" s="704"/>
      <c r="D62" s="704"/>
      <c r="E62" s="704"/>
      <c r="F62" s="704" t="s">
        <v>62</v>
      </c>
      <c r="G62" s="704"/>
      <c r="H62" s="704"/>
      <c r="I62" s="704"/>
      <c r="J62" s="704"/>
      <c r="K62" s="704"/>
      <c r="L62" s="704"/>
      <c r="M62" s="905" t="s">
        <v>151</v>
      </c>
      <c r="N62" s="1004"/>
      <c r="O62" s="1004"/>
      <c r="P62" s="1004"/>
      <c r="Q62" s="1004"/>
      <c r="R62" s="1004"/>
      <c r="S62" s="1004"/>
      <c r="T62" s="1004"/>
      <c r="U62" s="1004"/>
      <c r="V62" s="1004"/>
      <c r="W62" s="1004"/>
      <c r="X62" s="1004"/>
      <c r="Y62" s="1004"/>
      <c r="Z62" s="1004"/>
      <c r="AA62" s="1004"/>
      <c r="AB62" s="1004"/>
      <c r="AC62" s="1004"/>
      <c r="AD62" s="544" t="str">
        <f>IF(Z7="X","APOYO OFICINA ASESORA DE PLANEACIÓN","APOYO OFICINA DE CONTROL INTERNO")</f>
        <v>APOYO OFICINA DE CONTROL INTERNO</v>
      </c>
      <c r="AE62" s="544"/>
      <c r="AF62" s="544"/>
      <c r="AG62" s="544"/>
      <c r="AH62" s="544"/>
    </row>
    <row r="63" spans="1:38" s="150" customFormat="1" ht="22.5" x14ac:dyDescent="0.25">
      <c r="A63" s="234" t="s">
        <v>72</v>
      </c>
      <c r="B63" s="1730" t="s">
        <v>461</v>
      </c>
      <c r="C63" s="1731"/>
      <c r="D63" s="1731"/>
      <c r="E63" s="1732"/>
      <c r="F63" s="234" t="s">
        <v>72</v>
      </c>
      <c r="G63" s="120"/>
      <c r="H63" s="1729" t="s">
        <v>462</v>
      </c>
      <c r="I63" s="1729"/>
      <c r="J63" s="1729"/>
      <c r="K63" s="1729"/>
      <c r="L63" s="1729"/>
      <c r="M63" s="1733" t="s">
        <v>27</v>
      </c>
      <c r="N63" s="1733"/>
      <c r="O63" s="1733"/>
      <c r="P63" s="1733"/>
      <c r="Q63" s="1733"/>
      <c r="R63" s="1733"/>
      <c r="S63" s="1733"/>
      <c r="T63" s="1733"/>
      <c r="U63" s="1733"/>
      <c r="V63" s="1734"/>
      <c r="W63" s="1734"/>
      <c r="X63" s="1734"/>
      <c r="Y63" s="1734"/>
      <c r="Z63" s="1734"/>
      <c r="AA63" s="1734"/>
      <c r="AB63" s="1734"/>
      <c r="AC63" s="1734"/>
      <c r="AD63" s="121" t="s">
        <v>27</v>
      </c>
      <c r="AE63" s="703"/>
      <c r="AF63" s="703"/>
      <c r="AG63" s="703"/>
      <c r="AH63" s="703"/>
    </row>
    <row r="64" spans="1:38" ht="23.25" x14ac:dyDescent="0.25">
      <c r="A64" s="234" t="s">
        <v>73</v>
      </c>
      <c r="B64" s="701" t="s">
        <v>463</v>
      </c>
      <c r="C64" s="701"/>
      <c r="D64" s="701"/>
      <c r="E64" s="701"/>
      <c r="F64" s="234" t="s">
        <v>74</v>
      </c>
      <c r="G64" s="120"/>
      <c r="H64" s="1728" t="s">
        <v>464</v>
      </c>
      <c r="I64" s="1729"/>
      <c r="J64" s="1729"/>
      <c r="K64" s="1729"/>
      <c r="L64" s="1729"/>
      <c r="M64" s="702" t="s">
        <v>28</v>
      </c>
      <c r="N64" s="702"/>
      <c r="O64" s="702"/>
      <c r="P64" s="702"/>
      <c r="Q64" s="702"/>
      <c r="R64" s="702"/>
      <c r="S64" s="702"/>
      <c r="T64" s="702"/>
      <c r="U64" s="702"/>
      <c r="V64" s="703"/>
      <c r="W64" s="703"/>
      <c r="X64" s="703"/>
      <c r="Y64" s="703"/>
      <c r="Z64" s="703"/>
      <c r="AA64" s="703"/>
      <c r="AB64" s="703"/>
      <c r="AC64" s="703"/>
      <c r="AD64" s="121" t="s">
        <v>28</v>
      </c>
      <c r="AE64" s="703"/>
      <c r="AF64" s="703"/>
      <c r="AG64" s="703"/>
      <c r="AH64" s="703"/>
    </row>
  </sheetData>
  <mergeCells count="261">
    <mergeCell ref="AI47:AL53"/>
    <mergeCell ref="AI11:AL11"/>
    <mergeCell ref="AI12:AL18"/>
    <mergeCell ref="AI19:AL25"/>
    <mergeCell ref="AI26:AL32"/>
    <mergeCell ref="AI33:AL39"/>
    <mergeCell ref="AI40:AL46"/>
    <mergeCell ref="B63:E63"/>
    <mergeCell ref="H63:L63"/>
    <mergeCell ref="M63:U63"/>
    <mergeCell ref="V63:AC63"/>
    <mergeCell ref="AE63:AH63"/>
    <mergeCell ref="A58:AB58"/>
    <mergeCell ref="AC58:AE58"/>
    <mergeCell ref="AF58:AH58"/>
    <mergeCell ref="A59:AB59"/>
    <mergeCell ref="AC59:AE59"/>
    <mergeCell ref="AF59:AH59"/>
    <mergeCell ref="A54:AH54"/>
    <mergeCell ref="A55:AH55"/>
    <mergeCell ref="A56:AB56"/>
    <mergeCell ref="AC56:AE56"/>
    <mergeCell ref="AF56:AH56"/>
    <mergeCell ref="A57:AB57"/>
    <mergeCell ref="B64:E64"/>
    <mergeCell ref="H64:L64"/>
    <mergeCell ref="M64:U64"/>
    <mergeCell ref="V64:AC64"/>
    <mergeCell ref="AE64:AH64"/>
    <mergeCell ref="A60:AB60"/>
    <mergeCell ref="AC60:AE60"/>
    <mergeCell ref="AF60:AH60"/>
    <mergeCell ref="A61:AH61"/>
    <mergeCell ref="A62:E62"/>
    <mergeCell ref="F62:L62"/>
    <mergeCell ref="M62:AC62"/>
    <mergeCell ref="AD62:AH62"/>
    <mergeCell ref="I47:I53"/>
    <mergeCell ref="J47:J48"/>
    <mergeCell ref="K47:K53"/>
    <mergeCell ref="O47:O53"/>
    <mergeCell ref="P47:P53"/>
    <mergeCell ref="J49:J53"/>
    <mergeCell ref="AC57:AE57"/>
    <mergeCell ref="AF57:AH57"/>
    <mergeCell ref="AC47:AC53"/>
    <mergeCell ref="AD47:AD53"/>
    <mergeCell ref="AE47:AE53"/>
    <mergeCell ref="AF47:AF53"/>
    <mergeCell ref="AG47:AG53"/>
    <mergeCell ref="AH47:AH53"/>
    <mergeCell ref="W47:W53"/>
    <mergeCell ref="X47:X53"/>
    <mergeCell ref="Y47:Y53"/>
    <mergeCell ref="Z47:Z48"/>
    <mergeCell ref="AA47:AA53"/>
    <mergeCell ref="AB47:AB53"/>
    <mergeCell ref="Z49:Z53"/>
    <mergeCell ref="A47:A53"/>
    <mergeCell ref="B47:B53"/>
    <mergeCell ref="C47:C53"/>
    <mergeCell ref="D47:D53"/>
    <mergeCell ref="E47:E53"/>
    <mergeCell ref="F47:F53"/>
    <mergeCell ref="G47:G53"/>
    <mergeCell ref="AB40:AB46"/>
    <mergeCell ref="AC40:AC46"/>
    <mergeCell ref="V40:V46"/>
    <mergeCell ref="W40:W46"/>
    <mergeCell ref="X40:X46"/>
    <mergeCell ref="Y40:Y46"/>
    <mergeCell ref="Z40:Z41"/>
    <mergeCell ref="AA40:AA46"/>
    <mergeCell ref="P40:P46"/>
    <mergeCell ref="Q40:Q46"/>
    <mergeCell ref="Q47:Q53"/>
    <mergeCell ref="R47:R53"/>
    <mergeCell ref="S47:S53"/>
    <mergeCell ref="T47:T53"/>
    <mergeCell ref="U47:U53"/>
    <mergeCell ref="V47:V53"/>
    <mergeCell ref="H47:H53"/>
    <mergeCell ref="T40:T46"/>
    <mergeCell ref="U40:U46"/>
    <mergeCell ref="G40:G46"/>
    <mergeCell ref="H40:H46"/>
    <mergeCell ref="I40:I46"/>
    <mergeCell ref="J40:J41"/>
    <mergeCell ref="K40:K46"/>
    <mergeCell ref="O40:O46"/>
    <mergeCell ref="AH40:AH46"/>
    <mergeCell ref="J42:J46"/>
    <mergeCell ref="Z42:Z46"/>
    <mergeCell ref="AD40:AD46"/>
    <mergeCell ref="AE40:AE46"/>
    <mergeCell ref="AF40:AF46"/>
    <mergeCell ref="AG40:AG46"/>
    <mergeCell ref="A40:A46"/>
    <mergeCell ref="B40:B46"/>
    <mergeCell ref="C40:C46"/>
    <mergeCell ref="D40:D46"/>
    <mergeCell ref="E40:E46"/>
    <mergeCell ref="F40:F46"/>
    <mergeCell ref="AC33:AC39"/>
    <mergeCell ref="AD33:AD39"/>
    <mergeCell ref="AE33:AE39"/>
    <mergeCell ref="Q33:Q39"/>
    <mergeCell ref="R33:R39"/>
    <mergeCell ref="S33:S39"/>
    <mergeCell ref="T33:T39"/>
    <mergeCell ref="U33:U39"/>
    <mergeCell ref="V33:V39"/>
    <mergeCell ref="H33:H39"/>
    <mergeCell ref="I33:I39"/>
    <mergeCell ref="J33:J34"/>
    <mergeCell ref="K33:K39"/>
    <mergeCell ref="O33:O39"/>
    <mergeCell ref="P33:P39"/>
    <mergeCell ref="J35:J39"/>
    <mergeCell ref="R40:R46"/>
    <mergeCell ref="S40:S46"/>
    <mergeCell ref="AF33:AF39"/>
    <mergeCell ref="AG33:AG39"/>
    <mergeCell ref="AH33:AH39"/>
    <mergeCell ref="W33:W39"/>
    <mergeCell ref="X33:X39"/>
    <mergeCell ref="Y33:Y39"/>
    <mergeCell ref="Z33:Z34"/>
    <mergeCell ref="AA33:AA39"/>
    <mergeCell ref="AB33:AB39"/>
    <mergeCell ref="Z35:Z39"/>
    <mergeCell ref="G33:G39"/>
    <mergeCell ref="AB26:AB32"/>
    <mergeCell ref="AC26:AC32"/>
    <mergeCell ref="V26:V32"/>
    <mergeCell ref="W26:W32"/>
    <mergeCell ref="X26:X32"/>
    <mergeCell ref="Y26:Y32"/>
    <mergeCell ref="Z26:Z27"/>
    <mergeCell ref="AA26:AA32"/>
    <mergeCell ref="P26:P32"/>
    <mergeCell ref="Q26:Q32"/>
    <mergeCell ref="T26:T32"/>
    <mergeCell ref="U26:U32"/>
    <mergeCell ref="G26:G32"/>
    <mergeCell ref="H26:H32"/>
    <mergeCell ref="I26:I32"/>
    <mergeCell ref="J26:J27"/>
    <mergeCell ref="K26:K32"/>
    <mergeCell ref="A26:A32"/>
    <mergeCell ref="B26:B32"/>
    <mergeCell ref="C26:C32"/>
    <mergeCell ref="D26:D32"/>
    <mergeCell ref="E26:E32"/>
    <mergeCell ref="F26:F32"/>
    <mergeCell ref="A33:A39"/>
    <mergeCell ref="B33:B39"/>
    <mergeCell ref="C33:C39"/>
    <mergeCell ref="D33:D39"/>
    <mergeCell ref="E33:E39"/>
    <mergeCell ref="F33:F39"/>
    <mergeCell ref="T19:T25"/>
    <mergeCell ref="U19:U25"/>
    <mergeCell ref="V19:V25"/>
    <mergeCell ref="O26:O32"/>
    <mergeCell ref="AH26:AH32"/>
    <mergeCell ref="J28:J32"/>
    <mergeCell ref="Z28:Z32"/>
    <mergeCell ref="AD26:AD32"/>
    <mergeCell ref="AE26:AE32"/>
    <mergeCell ref="AF26:AF32"/>
    <mergeCell ref="AG26:AG32"/>
    <mergeCell ref="AF19:AF25"/>
    <mergeCell ref="AG19:AG25"/>
    <mergeCell ref="AH19:AH25"/>
    <mergeCell ref="W19:W25"/>
    <mergeCell ref="X19:X25"/>
    <mergeCell ref="Y19:Y25"/>
    <mergeCell ref="Z19:Z20"/>
    <mergeCell ref="AA19:AA25"/>
    <mergeCell ref="AB19:AB25"/>
    <mergeCell ref="Z21:Z25"/>
    <mergeCell ref="AC19:AC25"/>
    <mergeCell ref="AD19:AD25"/>
    <mergeCell ref="AE19:AE25"/>
    <mergeCell ref="H19:H25"/>
    <mergeCell ref="I19:I25"/>
    <mergeCell ref="J19:J20"/>
    <mergeCell ref="K19:K25"/>
    <mergeCell ref="O19:O25"/>
    <mergeCell ref="P19:P25"/>
    <mergeCell ref="J21:J25"/>
    <mergeCell ref="R26:R32"/>
    <mergeCell ref="S26:S32"/>
    <mergeCell ref="Q19:Q25"/>
    <mergeCell ref="R19:R25"/>
    <mergeCell ref="S19:S25"/>
    <mergeCell ref="AH12:AH18"/>
    <mergeCell ref="J14:J18"/>
    <mergeCell ref="Z14:Z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s>
  <conditionalFormatting sqref="J12:J18">
    <cfRule type="expression" dxfId="63" priority="61">
      <formula>$J$14="BAJA"</formula>
    </cfRule>
    <cfRule type="expression" dxfId="62" priority="62">
      <formula>$J$14="MODERADA"</formula>
    </cfRule>
    <cfRule type="expression" dxfId="61" priority="63">
      <formula>$J$14="ALTA"</formula>
    </cfRule>
    <cfRule type="expression" dxfId="60" priority="64">
      <formula>$J$14="EXTREMA"</formula>
    </cfRule>
  </conditionalFormatting>
  <conditionalFormatting sqref="Z12:Z18">
    <cfRule type="expression" dxfId="59" priority="57">
      <formula>$Z$14="MODERADA"</formula>
    </cfRule>
    <cfRule type="expression" dxfId="58" priority="58">
      <formula>$Z$14="EXTREMA"</formula>
    </cfRule>
    <cfRule type="expression" dxfId="57" priority="59">
      <formula>$Z$14="ALTA"</formula>
    </cfRule>
    <cfRule type="expression" dxfId="56" priority="60">
      <formula>$Z$14="BAJA"</formula>
    </cfRule>
  </conditionalFormatting>
  <conditionalFormatting sqref="J26 J28">
    <cfRule type="expression" dxfId="55" priority="53">
      <formula>$J$28="BAJA"</formula>
    </cfRule>
    <cfRule type="expression" dxfId="54" priority="54">
      <formula>$J$28="MODERADA"</formula>
    </cfRule>
    <cfRule type="expression" dxfId="53" priority="55">
      <formula>$J$28="ALTA"</formula>
    </cfRule>
    <cfRule type="expression" dxfId="52" priority="56">
      <formula>$J$28="EXTREMA"</formula>
    </cfRule>
  </conditionalFormatting>
  <conditionalFormatting sqref="Z33:Z39">
    <cfRule type="expression" dxfId="51" priority="49">
      <formula>$Z$35="MODERADA"</formula>
    </cfRule>
    <cfRule type="expression" dxfId="50" priority="50">
      <formula>$Z$35="EXTREMA"</formula>
    </cfRule>
    <cfRule type="expression" dxfId="49" priority="51">
      <formula>$Z$35="ALTA"</formula>
    </cfRule>
    <cfRule type="expression" dxfId="48" priority="52">
      <formula>$Z$35="BAJA"</formula>
    </cfRule>
  </conditionalFormatting>
  <conditionalFormatting sqref="J33 J35">
    <cfRule type="expression" dxfId="47" priority="45">
      <formula>$J$35="BAJA"</formula>
    </cfRule>
    <cfRule type="expression" dxfId="46" priority="46">
      <formula>$J$35="MODERADA"</formula>
    </cfRule>
    <cfRule type="expression" dxfId="45" priority="47">
      <formula>$J$35="ALTA"</formula>
    </cfRule>
    <cfRule type="expression" dxfId="44" priority="48">
      <formula>$J$35="EXTREMA"</formula>
    </cfRule>
  </conditionalFormatting>
  <conditionalFormatting sqref="Z28:Z32">
    <cfRule type="expression" dxfId="43" priority="41">
      <formula>$Z$21="MODERADA"</formula>
    </cfRule>
    <cfRule type="expression" dxfId="42" priority="42">
      <formula>$Z$21="EXTREMA"</formula>
    </cfRule>
    <cfRule type="expression" dxfId="41" priority="43">
      <formula>$Z$21="ALTA"</formula>
    </cfRule>
    <cfRule type="expression" dxfId="40" priority="44">
      <formula>$Z$21="BAJA"</formula>
    </cfRule>
  </conditionalFormatting>
  <conditionalFormatting sqref="Z26:Z27">
    <cfRule type="expression" dxfId="39" priority="37">
      <formula>$Z$21="MODERADA"</formula>
    </cfRule>
    <cfRule type="expression" dxfId="38" priority="38">
      <formula>$Z$21="EXTREMA"</formula>
    </cfRule>
    <cfRule type="expression" dxfId="37" priority="39">
      <formula>$Z$21="ALTA"</formula>
    </cfRule>
    <cfRule type="expression" dxfId="36" priority="40">
      <formula>$Z$21="BAJA"</formula>
    </cfRule>
  </conditionalFormatting>
  <conditionalFormatting sqref="J40:J46">
    <cfRule type="expression" dxfId="35" priority="33">
      <formula>$J$14="BAJA"</formula>
    </cfRule>
    <cfRule type="expression" dxfId="34" priority="34">
      <formula>$J$14="MODERADA"</formula>
    </cfRule>
    <cfRule type="expression" dxfId="33" priority="35">
      <formula>$J$14="ALTA"</formula>
    </cfRule>
    <cfRule type="expression" dxfId="32" priority="36">
      <formula>$J$14="EXTREMA"</formula>
    </cfRule>
  </conditionalFormatting>
  <conditionalFormatting sqref="Z19:Z25">
    <cfRule type="expression" dxfId="31" priority="29">
      <formula>$Z$21="MODERADA"</formula>
    </cfRule>
    <cfRule type="expression" dxfId="30" priority="30">
      <formula>$Z$21="EXTREMA"</formula>
    </cfRule>
    <cfRule type="expression" dxfId="29" priority="31">
      <formula>$Z$21="ALTA"</formula>
    </cfRule>
    <cfRule type="expression" dxfId="28" priority="32">
      <formula>$Z$21="BAJA"</formula>
    </cfRule>
  </conditionalFormatting>
  <conditionalFormatting sqref="J19 J21">
    <cfRule type="expression" dxfId="27" priority="25">
      <formula>$J$21="BAJA"</formula>
    </cfRule>
    <cfRule type="expression" dxfId="26" priority="26">
      <formula>$J$21="MODERADA"</formula>
    </cfRule>
    <cfRule type="expression" dxfId="25" priority="27">
      <formula>$J$21="ALTA"</formula>
    </cfRule>
    <cfRule type="expression" dxfId="24" priority="28">
      <formula>$J$21="EXTREMA"</formula>
    </cfRule>
  </conditionalFormatting>
  <conditionalFormatting sqref="J49">
    <cfRule type="expression" dxfId="23" priority="21">
      <formula>$J$28="BAJA"</formula>
    </cfRule>
    <cfRule type="expression" dxfId="22" priority="22">
      <formula>$J$28="MODERADA"</formula>
    </cfRule>
    <cfRule type="expression" dxfId="21" priority="23">
      <formula>$J$28="ALTA"</formula>
    </cfRule>
    <cfRule type="expression" dxfId="20" priority="24">
      <formula>$J$28="EXTREMA"</formula>
    </cfRule>
  </conditionalFormatting>
  <conditionalFormatting sqref="J47">
    <cfRule type="expression" dxfId="19" priority="17">
      <formula>$J$28="BAJA"</formula>
    </cfRule>
    <cfRule type="expression" dxfId="18" priority="18">
      <formula>$J$28="MODERADA"</formula>
    </cfRule>
    <cfRule type="expression" dxfId="17" priority="19">
      <formula>$J$28="ALTA"</formula>
    </cfRule>
    <cfRule type="expression" dxfId="16" priority="20">
      <formula>$J$28="EXTREMA"</formula>
    </cfRule>
  </conditionalFormatting>
  <conditionalFormatting sqref="Z42:Z46">
    <cfRule type="expression" dxfId="15" priority="13">
      <formula>$Z$21="MODERADA"</formula>
    </cfRule>
    <cfRule type="expression" dxfId="14" priority="14">
      <formula>$Z$21="EXTREMA"</formula>
    </cfRule>
    <cfRule type="expression" dxfId="13" priority="15">
      <formula>$Z$21="ALTA"</formula>
    </cfRule>
    <cfRule type="expression" dxfId="12" priority="16">
      <formula>$Z$21="BAJA"</formula>
    </cfRule>
  </conditionalFormatting>
  <conditionalFormatting sqref="Z49:Z53">
    <cfRule type="expression" dxfId="11" priority="9">
      <formula>$Z$21="MODERADA"</formula>
    </cfRule>
    <cfRule type="expression" dxfId="10" priority="10">
      <formula>$Z$21="EXTREMA"</formula>
    </cfRule>
    <cfRule type="expression" dxfId="9" priority="11">
      <formula>$Z$21="ALTA"</formula>
    </cfRule>
    <cfRule type="expression" dxfId="8" priority="12">
      <formula>$Z$21="BAJA"</formula>
    </cfRule>
  </conditionalFormatting>
  <conditionalFormatting sqref="Z40:Z41">
    <cfRule type="expression" dxfId="7" priority="5">
      <formula>$Z$21="MODERADA"</formula>
    </cfRule>
    <cfRule type="expression" dxfId="6" priority="6">
      <formula>$Z$21="EXTREMA"</formula>
    </cfRule>
    <cfRule type="expression" dxfId="5" priority="7">
      <formula>$Z$21="ALTA"</formula>
    </cfRule>
    <cfRule type="expression" dxfId="4" priority="8">
      <formula>$Z$21="BAJA"</formula>
    </cfRule>
  </conditionalFormatting>
  <conditionalFormatting sqref="Z47:Z48">
    <cfRule type="expression" dxfId="3" priority="1">
      <formula>$Z$21="MODERADA"</formula>
    </cfRule>
    <cfRule type="expression" dxfId="2" priority="2">
      <formula>$Z$21="EXTREMA"</formula>
    </cfRule>
    <cfRule type="expression" dxfId="1" priority="3">
      <formula>$Z$21="ALTA"</formula>
    </cfRule>
    <cfRule type="expression" dxfId="0" priority="4">
      <formula>$Z$21="BAJA"</formula>
    </cfRule>
  </conditionalFormatting>
  <dataValidations count="4">
    <dataValidation type="list" allowBlank="1" showInputMessage="1" showErrorMessage="1" sqref="U12:U53" xr:uid="{00000000-0002-0000-0D00-000000000000}">
      <formula1>$XEV$11:$XFD$11</formula1>
    </dataValidation>
    <dataValidation type="list" allowBlank="1" showInputMessage="1" showErrorMessage="1" sqref="H12:H53" xr:uid="{00000000-0002-0000-0D00-000001000000}">
      <formula1>$XET$9:$XEV$9</formula1>
    </dataValidation>
    <dataValidation type="list" allowBlank="1" showInputMessage="1" showErrorMessage="1" sqref="F12:F53" xr:uid="{00000000-0002-0000-0D00-000002000000}">
      <formula1>$XET$2:$XET$6</formula1>
    </dataValidation>
    <dataValidation type="list" allowBlank="1" showInputMessage="1" showErrorMessage="1" sqref="M12:M53" xr:uid="{00000000-0002-0000-0D00-000003000000}">
      <formula1>$XET$11:$XEU$11</formula1>
    </dataValidation>
  </dataValidations>
  <hyperlinks>
    <hyperlink ref="H64" r:id="rId1" xr:uid="{00000000-0004-0000-0D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XEW29"/>
  <sheetViews>
    <sheetView topLeftCell="Z3" zoomScale="60" zoomScaleNormal="60" workbookViewId="0">
      <selection activeCell="AI12" sqref="AI12:AJ18"/>
    </sheetView>
  </sheetViews>
  <sheetFormatPr baseColWidth="10" defaultRowHeight="15" x14ac:dyDescent="0.25"/>
  <cols>
    <col min="1" max="1" width="22.5703125" style="57" customWidth="1"/>
    <col min="2" max="2" width="27.85546875" style="57" customWidth="1"/>
    <col min="3" max="3" width="22.85546875" style="57" customWidth="1"/>
    <col min="4" max="4" width="21.7109375" style="57" customWidth="1"/>
    <col min="5" max="5" width="23.140625" style="57" customWidth="1"/>
    <col min="6" max="6" width="20.5703125" style="57" customWidth="1"/>
    <col min="7" max="7" width="3.85546875" style="57" hidden="1" customWidth="1"/>
    <col min="8" max="8" width="18.28515625" style="57" customWidth="1"/>
    <col min="9" max="9" width="3.85546875" style="57" hidden="1" customWidth="1"/>
    <col min="10" max="10" width="17.140625" style="57" customWidth="1"/>
    <col min="11" max="11" width="36.85546875" style="57" customWidth="1"/>
    <col min="12" max="12" width="44.7109375" style="57" customWidth="1"/>
    <col min="13" max="13" width="9.5703125" style="57" customWidth="1"/>
    <col min="14" max="14" width="11.42578125" style="57" hidden="1" customWidth="1"/>
    <col min="15" max="15" width="5" style="57" hidden="1" customWidth="1"/>
    <col min="16" max="16" width="6.5703125" style="57" hidden="1" customWidth="1"/>
    <col min="17" max="17" width="5" style="57" hidden="1" customWidth="1"/>
    <col min="18" max="18" width="4.140625" style="57" hidden="1" customWidth="1"/>
    <col min="19" max="19" width="3.85546875" style="57" hidden="1" customWidth="1"/>
    <col min="20" max="20" width="5.28515625" style="57" hidden="1" customWidth="1"/>
    <col min="21" max="21" width="10.42578125" style="57" customWidth="1"/>
    <col min="22" max="22" width="17.85546875" style="57" customWidth="1"/>
    <col min="23" max="23" width="3.42578125" style="57" hidden="1" customWidth="1"/>
    <col min="24" max="24" width="20.5703125" style="57" customWidth="1"/>
    <col min="25" max="25" width="3.85546875" style="57" hidden="1" customWidth="1"/>
    <col min="26" max="26" width="18.5703125" style="57" customWidth="1"/>
    <col min="27" max="27" width="22.28515625" style="57" customWidth="1"/>
    <col min="28" max="28" width="20.85546875" style="57" customWidth="1"/>
    <col min="29" max="29" width="22.28515625" style="57" customWidth="1"/>
    <col min="30" max="30" width="22.5703125" style="57" customWidth="1"/>
    <col min="31" max="31" width="15.140625" style="57" customWidth="1"/>
    <col min="32" max="32" width="37.140625" style="57" customWidth="1"/>
    <col min="33" max="33" width="19.140625" style="57" customWidth="1"/>
    <col min="34" max="34" width="22.5703125" style="57" customWidth="1"/>
    <col min="35" max="35" width="60.42578125" style="57" customWidth="1"/>
    <col min="36" max="36" width="52.28515625" style="57" customWidth="1"/>
    <col min="37" max="16384" width="11.42578125" style="57"/>
  </cols>
  <sheetData>
    <row r="1" spans="1:36 16374:16377" s="28" customFormat="1" ht="12.75"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XET1" s="305" t="s">
        <v>1</v>
      </c>
      <c r="XEU1" s="26" t="s">
        <v>2</v>
      </c>
      <c r="XEV1" s="27"/>
    </row>
    <row r="2" spans="1:36 16374:16377" s="28" customFormat="1" ht="25.5"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XET2" s="28" t="s">
        <v>17</v>
      </c>
      <c r="XEU2" s="28">
        <v>5</v>
      </c>
      <c r="XEV2" s="68"/>
    </row>
    <row r="3" spans="1:36 16374:16377" s="28" customFormat="1" ht="25.5"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XET3" s="28" t="s">
        <v>16</v>
      </c>
      <c r="XEU3" s="28">
        <v>4</v>
      </c>
      <c r="XEV3" s="68"/>
    </row>
    <row r="4" spans="1:36 16374:16377" s="28" customFormat="1" ht="12.75"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XET4" s="28" t="s">
        <v>15</v>
      </c>
      <c r="XEU4" s="28">
        <v>3</v>
      </c>
      <c r="XEV4" s="68"/>
    </row>
    <row r="5" spans="1:36 16374:16377" s="28" customFormat="1" ht="38.25"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XET5" s="28" t="s">
        <v>14</v>
      </c>
      <c r="XEU5" s="28">
        <v>2</v>
      </c>
      <c r="XEV5" s="68"/>
    </row>
    <row r="6" spans="1:36 16374:16377" s="28" customFormat="1" ht="25.5" x14ac:dyDescent="0.2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XET6" s="28" t="s">
        <v>13</v>
      </c>
      <c r="XEU6" s="28">
        <v>1</v>
      </c>
      <c r="XEV6" s="68"/>
    </row>
    <row r="7" spans="1:36 16374:16377" ht="16.5" customHeight="1" thickBot="1" x14ac:dyDescent="0.3">
      <c r="A7" s="316" t="s">
        <v>53</v>
      </c>
      <c r="B7" s="316"/>
      <c r="C7" s="555">
        <v>43490</v>
      </c>
      <c r="D7" s="317"/>
      <c r="E7" s="317"/>
      <c r="F7" s="556"/>
      <c r="G7" s="556"/>
      <c r="H7" s="556"/>
      <c r="I7" s="556"/>
      <c r="J7" s="556"/>
      <c r="K7" s="556"/>
      <c r="L7" s="556"/>
      <c r="M7" s="557" t="s">
        <v>67</v>
      </c>
      <c r="N7" s="557"/>
      <c r="O7" s="557"/>
      <c r="P7" s="557"/>
      <c r="Q7" s="557"/>
      <c r="R7" s="557"/>
      <c r="S7" s="557"/>
      <c r="T7" s="557"/>
      <c r="U7" s="557"/>
      <c r="V7" s="558"/>
      <c r="W7" s="55"/>
      <c r="X7" s="30" t="s">
        <v>63</v>
      </c>
      <c r="Y7" s="29"/>
      <c r="Z7" s="31"/>
      <c r="AA7" s="30" t="s">
        <v>64</v>
      </c>
      <c r="AB7" s="31"/>
      <c r="AC7" s="30" t="s">
        <v>65</v>
      </c>
      <c r="AD7" s="32"/>
      <c r="AE7" s="321" t="s">
        <v>66</v>
      </c>
      <c r="AF7" s="322"/>
      <c r="AG7" s="56" t="s">
        <v>76</v>
      </c>
      <c r="AH7" s="55"/>
      <c r="XET7" s="553" t="s">
        <v>0</v>
      </c>
      <c r="XEU7" s="554"/>
    </row>
    <row r="8" spans="1:36 16374:16377" ht="15" customHeight="1" x14ac:dyDescent="0.25">
      <c r="A8" s="559" t="s">
        <v>46</v>
      </c>
      <c r="B8" s="560"/>
      <c r="C8" s="560"/>
      <c r="D8" s="560"/>
      <c r="E8" s="561"/>
      <c r="F8" s="562" t="s">
        <v>21</v>
      </c>
      <c r="G8" s="563"/>
      <c r="H8" s="563"/>
      <c r="I8" s="563"/>
      <c r="J8" s="563"/>
      <c r="K8" s="563"/>
      <c r="L8" s="563"/>
      <c r="M8" s="563"/>
      <c r="N8" s="563"/>
      <c r="O8" s="563"/>
      <c r="P8" s="563"/>
      <c r="Q8" s="563"/>
      <c r="R8" s="563"/>
      <c r="S8" s="563"/>
      <c r="T8" s="563"/>
      <c r="U8" s="563"/>
      <c r="V8" s="563"/>
      <c r="W8" s="563"/>
      <c r="X8" s="563"/>
      <c r="Y8" s="563"/>
      <c r="Z8" s="564"/>
      <c r="AA8" s="565" t="s">
        <v>43</v>
      </c>
      <c r="AB8" s="566"/>
      <c r="AC8" s="566"/>
      <c r="AD8" s="567"/>
      <c r="AE8" s="574" t="s">
        <v>33</v>
      </c>
      <c r="AF8" s="575"/>
      <c r="AG8" s="575"/>
      <c r="AH8" s="576"/>
      <c r="XET8" s="553" t="s">
        <v>2</v>
      </c>
      <c r="XEU8" s="554"/>
    </row>
    <row r="9" spans="1:36 16374:16377" s="59" customFormat="1" ht="45" x14ac:dyDescent="0.25">
      <c r="A9" s="583" t="s">
        <v>49</v>
      </c>
      <c r="B9" s="585" t="s">
        <v>50</v>
      </c>
      <c r="C9" s="587" t="s">
        <v>34</v>
      </c>
      <c r="D9" s="587" t="s">
        <v>35</v>
      </c>
      <c r="E9" s="588" t="s">
        <v>36</v>
      </c>
      <c r="F9" s="595" t="s">
        <v>68</v>
      </c>
      <c r="G9" s="596"/>
      <c r="H9" s="596"/>
      <c r="I9" s="596"/>
      <c r="J9" s="596"/>
      <c r="K9" s="597" t="s">
        <v>24</v>
      </c>
      <c r="L9" s="590" t="s">
        <v>23</v>
      </c>
      <c r="M9" s="599"/>
      <c r="N9" s="599"/>
      <c r="O9" s="599"/>
      <c r="P9" s="599"/>
      <c r="Q9" s="599"/>
      <c r="R9" s="599"/>
      <c r="S9" s="599"/>
      <c r="T9" s="599"/>
      <c r="U9" s="599"/>
      <c r="V9" s="599"/>
      <c r="W9" s="599"/>
      <c r="X9" s="599"/>
      <c r="Y9" s="599"/>
      <c r="Z9" s="600"/>
      <c r="AA9" s="568"/>
      <c r="AB9" s="569"/>
      <c r="AC9" s="569"/>
      <c r="AD9" s="570"/>
      <c r="AE9" s="577"/>
      <c r="AF9" s="578"/>
      <c r="AG9" s="578"/>
      <c r="AH9" s="579"/>
      <c r="XET9" s="58" t="s">
        <v>18</v>
      </c>
      <c r="XEU9" s="58" t="s">
        <v>20</v>
      </c>
      <c r="XEV9" s="58" t="s">
        <v>19</v>
      </c>
    </row>
    <row r="10" spans="1:36 16374:16377" s="59" customFormat="1" ht="15" customHeight="1" x14ac:dyDescent="0.25">
      <c r="A10" s="583"/>
      <c r="B10" s="586"/>
      <c r="C10" s="587"/>
      <c r="D10" s="587"/>
      <c r="E10" s="588"/>
      <c r="F10" s="601" t="s">
        <v>37</v>
      </c>
      <c r="G10" s="602"/>
      <c r="H10" s="602"/>
      <c r="I10" s="602"/>
      <c r="J10" s="602"/>
      <c r="K10" s="598"/>
      <c r="L10" s="603" t="s">
        <v>47</v>
      </c>
      <c r="M10" s="605" t="s">
        <v>22</v>
      </c>
      <c r="N10" s="60"/>
      <c r="O10" s="60"/>
      <c r="P10" s="60"/>
      <c r="Q10" s="60"/>
      <c r="R10" s="60"/>
      <c r="S10" s="60"/>
      <c r="T10" s="60"/>
      <c r="U10" s="606" t="s">
        <v>39</v>
      </c>
      <c r="V10" s="608" t="s">
        <v>38</v>
      </c>
      <c r="W10" s="572"/>
      <c r="X10" s="572"/>
      <c r="Y10" s="572"/>
      <c r="Z10" s="573"/>
      <c r="AA10" s="571"/>
      <c r="AB10" s="572"/>
      <c r="AC10" s="572"/>
      <c r="AD10" s="573"/>
      <c r="AE10" s="580"/>
      <c r="AF10" s="581"/>
      <c r="AG10" s="581"/>
      <c r="AH10" s="582"/>
      <c r="XET10" s="59">
        <v>5</v>
      </c>
      <c r="XEU10" s="59">
        <v>10</v>
      </c>
      <c r="XEV10" s="59">
        <v>20</v>
      </c>
    </row>
    <row r="11" spans="1:36 16374:16377" s="59" customFormat="1" ht="30.75" thickBot="1" x14ac:dyDescent="0.3">
      <c r="A11" s="584"/>
      <c r="B11" s="586"/>
      <c r="C11" s="585"/>
      <c r="D11" s="585"/>
      <c r="E11" s="589"/>
      <c r="F11" s="61" t="s">
        <v>8</v>
      </c>
      <c r="G11" s="62" t="s">
        <v>54</v>
      </c>
      <c r="H11" s="298" t="s">
        <v>69</v>
      </c>
      <c r="I11" s="63" t="s">
        <v>55</v>
      </c>
      <c r="J11" s="160" t="s">
        <v>10</v>
      </c>
      <c r="K11" s="598"/>
      <c r="L11" s="604"/>
      <c r="M11" s="585"/>
      <c r="N11" s="310"/>
      <c r="O11" s="310" t="s">
        <v>60</v>
      </c>
      <c r="P11" s="310" t="s">
        <v>61</v>
      </c>
      <c r="Q11" s="310" t="s">
        <v>59</v>
      </c>
      <c r="R11" s="310" t="s">
        <v>56</v>
      </c>
      <c r="S11" s="310" t="s">
        <v>57</v>
      </c>
      <c r="T11" s="310" t="s">
        <v>58</v>
      </c>
      <c r="U11" s="607"/>
      <c r="V11" s="162" t="s">
        <v>8</v>
      </c>
      <c r="W11" s="163" t="s">
        <v>54</v>
      </c>
      <c r="X11" s="163" t="s">
        <v>9</v>
      </c>
      <c r="Y11" s="311" t="s">
        <v>55</v>
      </c>
      <c r="Z11" s="166" t="s">
        <v>10</v>
      </c>
      <c r="AA11" s="10" t="s">
        <v>51</v>
      </c>
      <c r="AB11" s="167" t="s">
        <v>40</v>
      </c>
      <c r="AC11" s="299" t="s">
        <v>41</v>
      </c>
      <c r="AD11" s="300" t="s">
        <v>42</v>
      </c>
      <c r="AE11" s="64" t="s">
        <v>26</v>
      </c>
      <c r="AF11" s="297" t="s">
        <v>70</v>
      </c>
      <c r="AG11" s="312" t="s">
        <v>44</v>
      </c>
      <c r="AH11" s="315" t="s">
        <v>45</v>
      </c>
      <c r="AI11" s="590" t="s">
        <v>465</v>
      </c>
      <c r="AJ11" s="591"/>
      <c r="XET11" s="59" t="s">
        <v>11</v>
      </c>
      <c r="XEU11" s="59" t="s">
        <v>12</v>
      </c>
      <c r="XEV11" s="59" t="s">
        <v>9</v>
      </c>
      <c r="XEW11" s="59" t="s">
        <v>8</v>
      </c>
    </row>
    <row r="12" spans="1:36 16374:16377" ht="30" customHeight="1" x14ac:dyDescent="0.25">
      <c r="A12" s="609" t="s">
        <v>77</v>
      </c>
      <c r="B12" s="612" t="s">
        <v>78</v>
      </c>
      <c r="C12" s="615" t="s">
        <v>79</v>
      </c>
      <c r="D12" s="615" t="s">
        <v>80</v>
      </c>
      <c r="E12" s="615" t="s">
        <v>81</v>
      </c>
      <c r="F12" s="592" t="s">
        <v>13</v>
      </c>
      <c r="G12" s="671" t="str">
        <f>IF(F12="(1) RARA VEZ","1", IF(F12="(2) IMPROBABLE","2",IF(F12="(3) POSIBLE","3",IF(F12="(4) PROBABLE","4",IF(F12="(5) CASI SEGURO","5","")))))</f>
        <v>1</v>
      </c>
      <c r="H12" s="674" t="s">
        <v>20</v>
      </c>
      <c r="I12" s="654" t="str">
        <f>IF(H12="(5) MODERADO","5", IF(H12="(10) MAYOR","10",IF(H12="(20) CATASTROFICO","20","")))</f>
        <v>10</v>
      </c>
      <c r="J12" s="677">
        <f>G12*I12</f>
        <v>10</v>
      </c>
      <c r="K12" s="615" t="s">
        <v>82</v>
      </c>
      <c r="L12" s="171" t="s">
        <v>6</v>
      </c>
      <c r="M12" s="172" t="s">
        <v>11</v>
      </c>
      <c r="N12" s="313">
        <f>IF(M12="SÍ",15,"0")</f>
        <v>15</v>
      </c>
      <c r="O12" s="679">
        <f>SUM(N12:N18)</f>
        <v>85</v>
      </c>
      <c r="P12" s="654">
        <f>IF(AND($O12&gt;=0,$O12&lt;=50),0,IF(AND($O12&gt;50,$O12&lt;=75),1,IF(AND($O12&gt;75,$O12&lt;=100),2,"")))</f>
        <v>2</v>
      </c>
      <c r="Q12" s="654">
        <f>$G12-$P12</f>
        <v>-1</v>
      </c>
      <c r="R12" s="666">
        <f>IF($Q12&lt;=0,1,$Q12)</f>
        <v>1</v>
      </c>
      <c r="S12" s="654">
        <f>$I12-$P12</f>
        <v>8</v>
      </c>
      <c r="T12" s="666">
        <f>IF($S12=19,10,IF($S12=18,5,IF($S12=9,5,IF($S12=8,5,I12))))</f>
        <v>5</v>
      </c>
      <c r="U12" s="668" t="s">
        <v>8</v>
      </c>
      <c r="V12" s="637" t="str">
        <f>IF(AND($U12="PROBABILIDAD",$R12=1),$XET$6,IF(AND($U12="PROBABILIDAD",$R12=2),$XET$5,IF(AND($U12="PROBABILIDAD",$R12=3),$XET$4,IF(AND($U12="PROBABILIDAD",$R12=4),$XET$3,IF(AND($U12="PROBABILIDAD",$R12=5),$XET$2,$F12)))))</f>
        <v>(1) RARA VEZ</v>
      </c>
      <c r="W12" s="640">
        <f>IF($U12="PROBABILIDAD",$R12,$G12)</f>
        <v>1</v>
      </c>
      <c r="X12" s="643" t="str">
        <f>IF(AND($U12="IMPACTO",$S12=18),$XET$9,IF(AND($U12="IMPACTO",$S12=19),$XEU$9,IF(AND($U12="IMPACTO",$S12=20),$XEV$9,IF(AND($U12="IMPACTO",$S12&lt;10),$XET$9,$H12))))</f>
        <v>(10) MAYOR</v>
      </c>
      <c r="Y12" s="646" t="str">
        <f>IF($U12="IMPACTO",$T12,$I12)</f>
        <v>10</v>
      </c>
      <c r="Z12" s="649">
        <f>+W12*Y12</f>
        <v>10</v>
      </c>
      <c r="AA12" s="651" t="s">
        <v>83</v>
      </c>
      <c r="AB12" s="622" t="s">
        <v>84</v>
      </c>
      <c r="AC12" s="625" t="s">
        <v>85</v>
      </c>
      <c r="AD12" s="625" t="s">
        <v>86</v>
      </c>
      <c r="AE12" s="628">
        <v>43817</v>
      </c>
      <c r="AF12" s="631" t="s">
        <v>581</v>
      </c>
      <c r="AG12" s="634" t="s">
        <v>582</v>
      </c>
      <c r="AH12" s="657" t="s">
        <v>583</v>
      </c>
      <c r="AI12" s="688" t="s">
        <v>586</v>
      </c>
      <c r="AJ12" s="689"/>
    </row>
    <row r="13" spans="1:36 16374:16377" ht="30" x14ac:dyDescent="0.25">
      <c r="A13" s="610"/>
      <c r="B13" s="613"/>
      <c r="C13" s="616"/>
      <c r="D13" s="616"/>
      <c r="E13" s="616"/>
      <c r="F13" s="593"/>
      <c r="G13" s="672"/>
      <c r="H13" s="675"/>
      <c r="I13" s="655"/>
      <c r="J13" s="678"/>
      <c r="K13" s="616"/>
      <c r="L13" s="7" t="s">
        <v>7</v>
      </c>
      <c r="M13" s="1" t="s">
        <v>11</v>
      </c>
      <c r="N13" s="12">
        <f>IF(M13="SÍ",5,"0")</f>
        <v>5</v>
      </c>
      <c r="O13" s="655"/>
      <c r="P13" s="655"/>
      <c r="Q13" s="655"/>
      <c r="R13" s="554"/>
      <c r="S13" s="655"/>
      <c r="T13" s="554"/>
      <c r="U13" s="669"/>
      <c r="V13" s="638"/>
      <c r="W13" s="641"/>
      <c r="X13" s="644"/>
      <c r="Y13" s="647"/>
      <c r="Z13" s="650"/>
      <c r="AA13" s="652"/>
      <c r="AB13" s="623"/>
      <c r="AC13" s="626"/>
      <c r="AD13" s="626"/>
      <c r="AE13" s="629"/>
      <c r="AF13" s="632"/>
      <c r="AG13" s="635"/>
      <c r="AH13" s="658"/>
      <c r="AI13" s="690"/>
      <c r="AJ13" s="647"/>
    </row>
    <row r="14" spans="1:36 16374:16377" ht="15" customHeight="1" x14ac:dyDescent="0.25">
      <c r="A14" s="610"/>
      <c r="B14" s="613"/>
      <c r="C14" s="616"/>
      <c r="D14" s="616"/>
      <c r="E14" s="616"/>
      <c r="F14" s="593"/>
      <c r="G14" s="672"/>
      <c r="H14" s="675"/>
      <c r="I14" s="655"/>
      <c r="J14" s="660" t="str">
        <f>IF(AND(J12&gt;=5,J12&lt;=10),"BAJA",IF(AND(J12&gt;=15,J12&lt;=25),"MODERADA",IF(AND(J12&gt;=30,J12&lt;=50),"ALTA",IF(AND(J12&gt;=60,J12&lt;=100),"EXTREMA",""))))</f>
        <v>BAJA</v>
      </c>
      <c r="K14" s="616"/>
      <c r="L14" s="7" t="s">
        <v>3</v>
      </c>
      <c r="M14" s="1" t="s">
        <v>12</v>
      </c>
      <c r="N14" s="12" t="str">
        <f>IF(M14="SÍ",15,"0")</f>
        <v>0</v>
      </c>
      <c r="O14" s="655"/>
      <c r="P14" s="655"/>
      <c r="Q14" s="655"/>
      <c r="R14" s="554"/>
      <c r="S14" s="655"/>
      <c r="T14" s="554"/>
      <c r="U14" s="669"/>
      <c r="V14" s="638"/>
      <c r="W14" s="641"/>
      <c r="X14" s="644"/>
      <c r="Y14" s="647"/>
      <c r="Z14" s="662" t="str">
        <f>IF(AND($Z12&gt;=5,$Z12&lt;=10),"BAJA",IF(AND($Z12&gt;=15,$Z12&lt;=25),"MODERADA",IF(AND($Z12&gt;=30,$Z12&lt;=50),"ALTA",IF(AND($Z12&gt;=60,$Z12&lt;=100),"EXTREMA",""))))</f>
        <v>BAJA</v>
      </c>
      <c r="AA14" s="652"/>
      <c r="AB14" s="623"/>
      <c r="AC14" s="626"/>
      <c r="AD14" s="626"/>
      <c r="AE14" s="629"/>
      <c r="AF14" s="632"/>
      <c r="AG14" s="635"/>
      <c r="AH14" s="658"/>
      <c r="AI14" s="690"/>
      <c r="AJ14" s="647"/>
    </row>
    <row r="15" spans="1:36 16374:16377" ht="15" customHeight="1" x14ac:dyDescent="0.25">
      <c r="A15" s="610"/>
      <c r="B15" s="613"/>
      <c r="C15" s="616"/>
      <c r="D15" s="616"/>
      <c r="E15" s="616"/>
      <c r="F15" s="593"/>
      <c r="G15" s="672"/>
      <c r="H15" s="675"/>
      <c r="I15" s="655"/>
      <c r="J15" s="660"/>
      <c r="K15" s="616"/>
      <c r="L15" s="7" t="s">
        <v>4</v>
      </c>
      <c r="M15" s="1" t="s">
        <v>11</v>
      </c>
      <c r="N15" s="12">
        <f>IF(M15="SÍ",10,"0")</f>
        <v>10</v>
      </c>
      <c r="O15" s="655"/>
      <c r="P15" s="655"/>
      <c r="Q15" s="655"/>
      <c r="R15" s="554"/>
      <c r="S15" s="655"/>
      <c r="T15" s="554"/>
      <c r="U15" s="669"/>
      <c r="V15" s="638"/>
      <c r="W15" s="641"/>
      <c r="X15" s="644"/>
      <c r="Y15" s="647"/>
      <c r="Z15" s="662"/>
      <c r="AA15" s="652"/>
      <c r="AB15" s="623"/>
      <c r="AC15" s="626"/>
      <c r="AD15" s="626"/>
      <c r="AE15" s="629"/>
      <c r="AF15" s="632"/>
      <c r="AG15" s="635"/>
      <c r="AH15" s="658"/>
      <c r="AI15" s="690"/>
      <c r="AJ15" s="647"/>
    </row>
    <row r="16" spans="1:36 16374:16377" ht="30" x14ac:dyDescent="0.25">
      <c r="A16" s="610"/>
      <c r="B16" s="613"/>
      <c r="C16" s="616"/>
      <c r="D16" s="616"/>
      <c r="E16" s="616"/>
      <c r="F16" s="593"/>
      <c r="G16" s="672"/>
      <c r="H16" s="675"/>
      <c r="I16" s="655"/>
      <c r="J16" s="660"/>
      <c r="K16" s="616"/>
      <c r="L16" s="7" t="s">
        <v>31</v>
      </c>
      <c r="M16" s="11" t="s">
        <v>11</v>
      </c>
      <c r="N16" s="12">
        <f>IF(M16="SÍ",15,"0")</f>
        <v>15</v>
      </c>
      <c r="O16" s="655"/>
      <c r="P16" s="655"/>
      <c r="Q16" s="655"/>
      <c r="R16" s="554"/>
      <c r="S16" s="655"/>
      <c r="T16" s="554"/>
      <c r="U16" s="669"/>
      <c r="V16" s="638"/>
      <c r="W16" s="641"/>
      <c r="X16" s="644"/>
      <c r="Y16" s="647"/>
      <c r="Z16" s="662"/>
      <c r="AA16" s="652"/>
      <c r="AB16" s="623"/>
      <c r="AC16" s="626"/>
      <c r="AD16" s="626"/>
      <c r="AE16" s="629"/>
      <c r="AF16" s="632"/>
      <c r="AG16" s="635"/>
      <c r="AH16" s="658"/>
      <c r="AI16" s="690"/>
      <c r="AJ16" s="647"/>
    </row>
    <row r="17" spans="1:36" ht="30" x14ac:dyDescent="0.25">
      <c r="A17" s="610"/>
      <c r="B17" s="613"/>
      <c r="C17" s="616"/>
      <c r="D17" s="616"/>
      <c r="E17" s="616"/>
      <c r="F17" s="593"/>
      <c r="G17" s="672"/>
      <c r="H17" s="675"/>
      <c r="I17" s="655"/>
      <c r="J17" s="660"/>
      <c r="K17" s="616"/>
      <c r="L17" s="7" t="s">
        <v>5</v>
      </c>
      <c r="M17" s="1" t="s">
        <v>11</v>
      </c>
      <c r="N17" s="12">
        <f>IF(M17="SÍ",10,"0")</f>
        <v>10</v>
      </c>
      <c r="O17" s="655"/>
      <c r="P17" s="655"/>
      <c r="Q17" s="655"/>
      <c r="R17" s="554"/>
      <c r="S17" s="655"/>
      <c r="T17" s="554"/>
      <c r="U17" s="669"/>
      <c r="V17" s="638"/>
      <c r="W17" s="641"/>
      <c r="X17" s="644"/>
      <c r="Y17" s="647"/>
      <c r="Z17" s="662"/>
      <c r="AA17" s="652"/>
      <c r="AB17" s="623"/>
      <c r="AC17" s="626"/>
      <c r="AD17" s="626"/>
      <c r="AE17" s="629"/>
      <c r="AF17" s="632"/>
      <c r="AG17" s="635"/>
      <c r="AH17" s="658"/>
      <c r="AI17" s="690"/>
      <c r="AJ17" s="647"/>
    </row>
    <row r="18" spans="1:36" ht="180.75" customHeight="1" thickBot="1" x14ac:dyDescent="0.3">
      <c r="A18" s="611"/>
      <c r="B18" s="614"/>
      <c r="C18" s="617"/>
      <c r="D18" s="617"/>
      <c r="E18" s="617"/>
      <c r="F18" s="594"/>
      <c r="G18" s="673"/>
      <c r="H18" s="676"/>
      <c r="I18" s="656"/>
      <c r="J18" s="661"/>
      <c r="K18" s="617"/>
      <c r="L18" s="146" t="s">
        <v>30</v>
      </c>
      <c r="M18" s="147" t="s">
        <v>11</v>
      </c>
      <c r="N18" s="314">
        <f>IF(M18="SÍ",30,"0")</f>
        <v>30</v>
      </c>
      <c r="O18" s="656"/>
      <c r="P18" s="656"/>
      <c r="Q18" s="656"/>
      <c r="R18" s="667"/>
      <c r="S18" s="656"/>
      <c r="T18" s="667"/>
      <c r="U18" s="670"/>
      <c r="V18" s="639"/>
      <c r="W18" s="642"/>
      <c r="X18" s="645"/>
      <c r="Y18" s="648"/>
      <c r="Z18" s="663"/>
      <c r="AA18" s="653"/>
      <c r="AB18" s="624"/>
      <c r="AC18" s="627"/>
      <c r="AD18" s="627"/>
      <c r="AE18" s="630"/>
      <c r="AF18" s="633"/>
      <c r="AG18" s="636"/>
      <c r="AH18" s="659"/>
      <c r="AI18" s="691"/>
      <c r="AJ18" s="692"/>
    </row>
    <row r="19" spans="1:36" ht="15" customHeight="1" x14ac:dyDescent="0.25">
      <c r="A19" s="552" t="s">
        <v>52</v>
      </c>
      <c r="B19" s="552"/>
      <c r="C19" s="552"/>
      <c r="D19" s="552"/>
      <c r="E19" s="552"/>
      <c r="F19" s="552"/>
      <c r="G19" s="552"/>
      <c r="H19" s="552"/>
      <c r="I19" s="552"/>
      <c r="J19" s="552"/>
      <c r="K19" s="552"/>
      <c r="L19" s="552"/>
      <c r="M19" s="552"/>
      <c r="N19" s="552"/>
      <c r="O19" s="552"/>
      <c r="P19" s="552"/>
      <c r="Q19" s="552"/>
      <c r="R19" s="552"/>
      <c r="S19" s="552"/>
      <c r="T19" s="552"/>
      <c r="U19" s="552"/>
      <c r="V19" s="552"/>
      <c r="W19" s="552"/>
      <c r="X19" s="552"/>
      <c r="Y19" s="552"/>
      <c r="Z19" s="552"/>
      <c r="AA19" s="552"/>
      <c r="AB19" s="552"/>
      <c r="AC19" s="552"/>
      <c r="AD19" s="552"/>
      <c r="AE19" s="552"/>
      <c r="AF19" s="552"/>
      <c r="AG19" s="552"/>
      <c r="AH19" s="552"/>
    </row>
    <row r="20" spans="1:36" ht="18.75" customHeight="1" x14ac:dyDescent="0.25">
      <c r="A20" s="664" t="s">
        <v>29</v>
      </c>
      <c r="B20" s="664"/>
      <c r="C20" s="665"/>
      <c r="D20" s="665"/>
      <c r="E20" s="665"/>
      <c r="F20" s="665"/>
      <c r="G20" s="665"/>
      <c r="H20" s="665"/>
      <c r="I20" s="665"/>
      <c r="J20" s="665"/>
      <c r="K20" s="665"/>
      <c r="L20" s="665"/>
      <c r="M20" s="665"/>
      <c r="N20" s="665"/>
      <c r="O20" s="665"/>
      <c r="P20" s="665"/>
      <c r="Q20" s="665"/>
      <c r="R20" s="665"/>
      <c r="S20" s="665"/>
      <c r="T20" s="665"/>
      <c r="U20" s="665"/>
      <c r="V20" s="665"/>
      <c r="W20" s="665"/>
      <c r="X20" s="665"/>
      <c r="Y20" s="665"/>
      <c r="Z20" s="665"/>
      <c r="AA20" s="665"/>
      <c r="AB20" s="665"/>
      <c r="AC20" s="665"/>
      <c r="AD20" s="665"/>
      <c r="AE20" s="665"/>
      <c r="AF20" s="665"/>
      <c r="AG20" s="665"/>
      <c r="AH20" s="665"/>
    </row>
    <row r="21" spans="1:36" ht="15.75" customHeight="1" x14ac:dyDescent="0.25">
      <c r="A21" s="618" t="s">
        <v>71</v>
      </c>
      <c r="B21" s="619"/>
      <c r="C21" s="619"/>
      <c r="D21" s="619"/>
      <c r="E21" s="619"/>
      <c r="F21" s="619"/>
      <c r="G21" s="619"/>
      <c r="H21" s="619"/>
      <c r="I21" s="619"/>
      <c r="J21" s="619"/>
      <c r="K21" s="619"/>
      <c r="L21" s="619"/>
      <c r="M21" s="619"/>
      <c r="N21" s="619"/>
      <c r="O21" s="619"/>
      <c r="P21" s="619"/>
      <c r="Q21" s="619"/>
      <c r="R21" s="619"/>
      <c r="S21" s="619"/>
      <c r="T21" s="619"/>
      <c r="U21" s="619"/>
      <c r="V21" s="619"/>
      <c r="W21" s="619"/>
      <c r="X21" s="619"/>
      <c r="Y21" s="619"/>
      <c r="Z21" s="619"/>
      <c r="AA21" s="619"/>
      <c r="AB21" s="620"/>
      <c r="AC21" s="621" t="s">
        <v>48</v>
      </c>
      <c r="AD21" s="621"/>
      <c r="AE21" s="621"/>
      <c r="AF21" s="621" t="s">
        <v>25</v>
      </c>
      <c r="AG21" s="621"/>
      <c r="AH21" s="621"/>
    </row>
    <row r="22" spans="1:36" s="65" customFormat="1" ht="15.75" customHeight="1" x14ac:dyDescent="0.25">
      <c r="A22" s="680" t="s">
        <v>139</v>
      </c>
      <c r="B22" s="681"/>
      <c r="C22" s="681"/>
      <c r="D22" s="681"/>
      <c r="E22" s="681"/>
      <c r="F22" s="681"/>
      <c r="G22" s="681"/>
      <c r="H22" s="681"/>
      <c r="I22" s="681"/>
      <c r="J22" s="681"/>
      <c r="K22" s="681"/>
      <c r="L22" s="681"/>
      <c r="M22" s="681"/>
      <c r="N22" s="681"/>
      <c r="O22" s="681"/>
      <c r="P22" s="681"/>
      <c r="Q22" s="681"/>
      <c r="R22" s="681"/>
      <c r="S22" s="681"/>
      <c r="T22" s="681"/>
      <c r="U22" s="681"/>
      <c r="V22" s="681"/>
      <c r="W22" s="681"/>
      <c r="X22" s="681"/>
      <c r="Y22" s="681"/>
      <c r="Z22" s="681"/>
      <c r="AA22" s="681"/>
      <c r="AB22" s="682"/>
      <c r="AC22" s="683">
        <v>43131</v>
      </c>
      <c r="AD22" s="684"/>
      <c r="AE22" s="684"/>
      <c r="AF22" s="618" t="s">
        <v>140</v>
      </c>
      <c r="AG22" s="619"/>
      <c r="AH22" s="620"/>
    </row>
    <row r="23" spans="1:36" s="65" customFormat="1" ht="15.75" customHeight="1" x14ac:dyDescent="0.25">
      <c r="A23" s="685" t="s">
        <v>141</v>
      </c>
      <c r="B23" s="686"/>
      <c r="C23" s="686"/>
      <c r="D23" s="686"/>
      <c r="E23" s="686"/>
      <c r="F23" s="686"/>
      <c r="G23" s="686"/>
      <c r="H23" s="686"/>
      <c r="I23" s="686"/>
      <c r="J23" s="686"/>
      <c r="K23" s="686"/>
      <c r="L23" s="686"/>
      <c r="M23" s="686"/>
      <c r="N23" s="686"/>
      <c r="O23" s="686"/>
      <c r="P23" s="686"/>
      <c r="Q23" s="686"/>
      <c r="R23" s="686"/>
      <c r="S23" s="686"/>
      <c r="T23" s="686"/>
      <c r="U23" s="686"/>
      <c r="V23" s="686"/>
      <c r="W23" s="686"/>
      <c r="X23" s="686"/>
      <c r="Y23" s="686"/>
      <c r="Z23" s="686"/>
      <c r="AA23" s="686"/>
      <c r="AB23" s="687"/>
      <c r="AC23" s="683">
        <v>43496</v>
      </c>
      <c r="AD23" s="684"/>
      <c r="AE23" s="684"/>
      <c r="AF23" s="618" t="s">
        <v>140</v>
      </c>
      <c r="AG23" s="619"/>
      <c r="AH23" s="620"/>
    </row>
    <row r="24" spans="1:36" s="65" customFormat="1" ht="15.75" customHeight="1" x14ac:dyDescent="0.25">
      <c r="A24" s="685" t="s">
        <v>142</v>
      </c>
      <c r="B24" s="686"/>
      <c r="C24" s="686"/>
      <c r="D24" s="686"/>
      <c r="E24" s="686"/>
      <c r="F24" s="686"/>
      <c r="G24" s="686"/>
      <c r="H24" s="686"/>
      <c r="I24" s="686"/>
      <c r="J24" s="686"/>
      <c r="K24" s="686"/>
      <c r="L24" s="686"/>
      <c r="M24" s="686"/>
      <c r="N24" s="686"/>
      <c r="O24" s="686"/>
      <c r="P24" s="686"/>
      <c r="Q24" s="686"/>
      <c r="R24" s="686"/>
      <c r="S24" s="686"/>
      <c r="T24" s="686"/>
      <c r="U24" s="686"/>
      <c r="V24" s="686"/>
      <c r="W24" s="686"/>
      <c r="X24" s="686"/>
      <c r="Y24" s="686"/>
      <c r="Z24" s="686"/>
      <c r="AA24" s="686"/>
      <c r="AB24" s="687"/>
      <c r="AC24" s="683">
        <v>43585</v>
      </c>
      <c r="AD24" s="684"/>
      <c r="AE24" s="684"/>
      <c r="AF24" s="618" t="s">
        <v>140</v>
      </c>
      <c r="AG24" s="619"/>
      <c r="AH24" s="620"/>
    </row>
    <row r="25" spans="1:36" ht="15" customHeight="1" x14ac:dyDescent="0.25">
      <c r="A25" s="685" t="s">
        <v>584</v>
      </c>
      <c r="B25" s="686"/>
      <c r="C25" s="686"/>
      <c r="D25" s="686"/>
      <c r="E25" s="686"/>
      <c r="F25" s="686"/>
      <c r="G25" s="686"/>
      <c r="H25" s="686"/>
      <c r="I25" s="686"/>
      <c r="J25" s="686"/>
      <c r="K25" s="686"/>
      <c r="L25" s="686"/>
      <c r="M25" s="686"/>
      <c r="N25" s="686"/>
      <c r="O25" s="686"/>
      <c r="P25" s="686"/>
      <c r="Q25" s="686"/>
      <c r="R25" s="686"/>
      <c r="S25" s="686"/>
      <c r="T25" s="686"/>
      <c r="U25" s="686"/>
      <c r="V25" s="686"/>
      <c r="W25" s="686"/>
      <c r="X25" s="686"/>
      <c r="Y25" s="686"/>
      <c r="Z25" s="686"/>
      <c r="AA25" s="686"/>
      <c r="AB25" s="687"/>
      <c r="AC25" s="683">
        <v>43708</v>
      </c>
      <c r="AD25" s="684"/>
      <c r="AE25" s="684"/>
      <c r="AF25" s="618" t="s">
        <v>140</v>
      </c>
      <c r="AG25" s="619"/>
      <c r="AH25" s="620"/>
    </row>
    <row r="26" spans="1:36" ht="15" customHeight="1" x14ac:dyDescent="0.25">
      <c r="A26" s="697" t="s">
        <v>32</v>
      </c>
      <c r="B26" s="698"/>
      <c r="C26" s="698"/>
      <c r="D26" s="698"/>
      <c r="E26" s="698"/>
      <c r="F26" s="698"/>
      <c r="G26" s="698"/>
      <c r="H26" s="698"/>
      <c r="I26" s="698"/>
      <c r="J26" s="698"/>
      <c r="K26" s="698"/>
      <c r="L26" s="698"/>
      <c r="M26" s="698"/>
      <c r="N26" s="698"/>
      <c r="O26" s="698"/>
      <c r="P26" s="698"/>
      <c r="Q26" s="698"/>
      <c r="R26" s="698"/>
      <c r="S26" s="698"/>
      <c r="T26" s="698"/>
      <c r="U26" s="698"/>
      <c r="V26" s="698"/>
      <c r="W26" s="698"/>
      <c r="X26" s="698"/>
      <c r="Y26" s="698"/>
      <c r="Z26" s="698"/>
      <c r="AA26" s="698"/>
      <c r="AB26" s="698"/>
      <c r="AC26" s="698"/>
      <c r="AD26" s="698"/>
      <c r="AE26" s="698"/>
      <c r="AF26" s="698"/>
      <c r="AG26" s="698"/>
      <c r="AH26" s="699"/>
    </row>
    <row r="27" spans="1:36" s="65" customFormat="1" ht="15" customHeight="1" x14ac:dyDescent="0.25">
      <c r="A27" s="544" t="s">
        <v>25</v>
      </c>
      <c r="B27" s="544"/>
      <c r="C27" s="544"/>
      <c r="D27" s="544"/>
      <c r="E27" s="544"/>
      <c r="F27" s="544" t="s">
        <v>62</v>
      </c>
      <c r="G27" s="544"/>
      <c r="H27" s="544"/>
      <c r="I27" s="544"/>
      <c r="J27" s="544"/>
      <c r="K27" s="544"/>
      <c r="L27" s="544"/>
      <c r="M27" s="545" t="s">
        <v>75</v>
      </c>
      <c r="N27" s="545"/>
      <c r="O27" s="545"/>
      <c r="P27" s="545"/>
      <c r="Q27" s="545"/>
      <c r="R27" s="545"/>
      <c r="S27" s="545"/>
      <c r="T27" s="545"/>
      <c r="U27" s="545"/>
      <c r="V27" s="545"/>
      <c r="W27" s="545"/>
      <c r="X27" s="545"/>
      <c r="Y27" s="545"/>
      <c r="Z27" s="545"/>
      <c r="AA27" s="545"/>
      <c r="AB27" s="545"/>
      <c r="AC27" s="545"/>
      <c r="AD27" s="544" t="str">
        <f>IF(Z7="X","APOYO OFICINA ASESORA DE PLANEACIÓN","APOYO OFICINA DE CONTROL INTERNO")</f>
        <v>APOYO OFICINA DE CONTROL INTERNO</v>
      </c>
      <c r="AE27" s="544"/>
      <c r="AF27" s="544"/>
      <c r="AG27" s="544"/>
      <c r="AH27" s="544"/>
    </row>
    <row r="28" spans="1:36" s="65" customFormat="1" ht="15" customHeight="1" x14ac:dyDescent="0.25">
      <c r="A28" s="66" t="s">
        <v>72</v>
      </c>
      <c r="B28" s="694" t="s">
        <v>143</v>
      </c>
      <c r="C28" s="694"/>
      <c r="D28" s="694"/>
      <c r="E28" s="694"/>
      <c r="F28" s="66" t="s">
        <v>72</v>
      </c>
      <c r="G28" s="67"/>
      <c r="H28" s="694" t="s">
        <v>144</v>
      </c>
      <c r="I28" s="694"/>
      <c r="J28" s="694"/>
      <c r="K28" s="694"/>
      <c r="L28" s="694"/>
      <c r="M28" s="537" t="s">
        <v>27</v>
      </c>
      <c r="N28" s="537"/>
      <c r="O28" s="537"/>
      <c r="P28" s="537"/>
      <c r="Q28" s="537"/>
      <c r="R28" s="537"/>
      <c r="S28" s="537"/>
      <c r="T28" s="537"/>
      <c r="U28" s="537"/>
      <c r="V28" s="684" t="s">
        <v>145</v>
      </c>
      <c r="W28" s="684"/>
      <c r="X28" s="684"/>
      <c r="Y28" s="684"/>
      <c r="Z28" s="684"/>
      <c r="AA28" s="684"/>
      <c r="AB28" s="684"/>
      <c r="AC28" s="684"/>
      <c r="AD28" s="290" t="s">
        <v>27</v>
      </c>
      <c r="AE28" s="684" t="s">
        <v>585</v>
      </c>
      <c r="AF28" s="684"/>
      <c r="AG28" s="684"/>
      <c r="AH28" s="684"/>
    </row>
    <row r="29" spans="1:36" ht="24" customHeight="1" x14ac:dyDescent="0.25">
      <c r="A29" s="66" t="s">
        <v>73</v>
      </c>
      <c r="B29" s="693" t="s">
        <v>146</v>
      </c>
      <c r="C29" s="694"/>
      <c r="D29" s="694"/>
      <c r="E29" s="694"/>
      <c r="F29" s="66" t="s">
        <v>74</v>
      </c>
      <c r="G29" s="67"/>
      <c r="H29" s="693" t="s">
        <v>147</v>
      </c>
      <c r="I29" s="694"/>
      <c r="J29" s="694"/>
      <c r="K29" s="694"/>
      <c r="L29" s="694"/>
      <c r="M29" s="537" t="s">
        <v>28</v>
      </c>
      <c r="N29" s="537"/>
      <c r="O29" s="537"/>
      <c r="P29" s="537"/>
      <c r="Q29" s="537"/>
      <c r="R29" s="537"/>
      <c r="S29" s="537"/>
      <c r="T29" s="537"/>
      <c r="U29" s="537"/>
      <c r="V29" s="695" t="s">
        <v>148</v>
      </c>
      <c r="W29" s="696"/>
      <c r="X29" s="696"/>
      <c r="Y29" s="696"/>
      <c r="Z29" s="696"/>
      <c r="AA29" s="696"/>
      <c r="AB29" s="696"/>
      <c r="AC29" s="696"/>
      <c r="AD29" s="290" t="s">
        <v>28</v>
      </c>
      <c r="AE29" s="696"/>
      <c r="AF29" s="696"/>
      <c r="AG29" s="696"/>
      <c r="AH29" s="696"/>
    </row>
  </sheetData>
  <mergeCells count="91">
    <mergeCell ref="AI12:AJ18"/>
    <mergeCell ref="B29:E29"/>
    <mergeCell ref="H29:L29"/>
    <mergeCell ref="M29:U29"/>
    <mergeCell ref="V29:AC29"/>
    <mergeCell ref="AE29:AH29"/>
    <mergeCell ref="A26:AH26"/>
    <mergeCell ref="A27:E27"/>
    <mergeCell ref="F27:L27"/>
    <mergeCell ref="M27:AC27"/>
    <mergeCell ref="AD27:AH27"/>
    <mergeCell ref="B28:E28"/>
    <mergeCell ref="H28:L28"/>
    <mergeCell ref="M28:U28"/>
    <mergeCell ref="V28:AC28"/>
    <mergeCell ref="AE28:AH28"/>
    <mergeCell ref="A24:AB24"/>
    <mergeCell ref="AC24:AE24"/>
    <mergeCell ref="AF24:AH24"/>
    <mergeCell ref="A25:AB25"/>
    <mergeCell ref="AC25:AE25"/>
    <mergeCell ref="AF25:AH25"/>
    <mergeCell ref="A22:AB22"/>
    <mergeCell ref="AC22:AE22"/>
    <mergeCell ref="AF22:AH22"/>
    <mergeCell ref="A23:AB23"/>
    <mergeCell ref="AC23:AE23"/>
    <mergeCell ref="AF23:AH23"/>
    <mergeCell ref="AH12:AH18"/>
    <mergeCell ref="J14:J18"/>
    <mergeCell ref="Z14:Z18"/>
    <mergeCell ref="A19:AH19"/>
    <mergeCell ref="A20:AH20"/>
    <mergeCell ref="Q12:Q18"/>
    <mergeCell ref="R12:R18"/>
    <mergeCell ref="S12:S18"/>
    <mergeCell ref="T12:T18"/>
    <mergeCell ref="U12:U18"/>
    <mergeCell ref="G12:G18"/>
    <mergeCell ref="H12:H18"/>
    <mergeCell ref="I12:I18"/>
    <mergeCell ref="J12:J13"/>
    <mergeCell ref="K12:K18"/>
    <mergeCell ref="O12:O18"/>
    <mergeCell ref="A21:AB21"/>
    <mergeCell ref="AC21:AE21"/>
    <mergeCell ref="AF21:AH21"/>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A8:E8"/>
    <mergeCell ref="F8:Z8"/>
    <mergeCell ref="AA8:AD10"/>
    <mergeCell ref="AE8:AH10"/>
    <mergeCell ref="XET8:XEU8"/>
    <mergeCell ref="A9:A11"/>
    <mergeCell ref="B9:B11"/>
    <mergeCell ref="C9:C11"/>
    <mergeCell ref="D9:D11"/>
    <mergeCell ref="E9:E11"/>
    <mergeCell ref="AI11:AJ11"/>
    <mergeCell ref="XET7:XEU7"/>
    <mergeCell ref="A7:B7"/>
    <mergeCell ref="C7:E7"/>
    <mergeCell ref="F7:L7"/>
    <mergeCell ref="M7:V7"/>
    <mergeCell ref="AE7:AF7"/>
  </mergeCells>
  <conditionalFormatting sqref="J12:J18">
    <cfRule type="expression" dxfId="335" priority="5">
      <formula>$J$14="BAJA"</formula>
    </cfRule>
    <cfRule type="expression" dxfId="334" priority="6">
      <formula>$J$14="MODERADA"</formula>
    </cfRule>
    <cfRule type="expression" dxfId="333" priority="7">
      <formula>$J$14="ALTA"</formula>
    </cfRule>
    <cfRule type="expression" dxfId="332" priority="8">
      <formula>$J$14="EXTREMA"</formula>
    </cfRule>
  </conditionalFormatting>
  <conditionalFormatting sqref="Z12:Z18">
    <cfRule type="expression" dxfId="331" priority="1">
      <formula>$Z$14="MODERADA"</formula>
    </cfRule>
    <cfRule type="expression" dxfId="330" priority="2">
      <formula>$Z$14="EXTREMA"</formula>
    </cfRule>
    <cfRule type="expression" dxfId="329" priority="3">
      <formula>$Z$14="ALTA"</formula>
    </cfRule>
    <cfRule type="expression" dxfId="328" priority="4">
      <formula>$Z$14="BAJA"</formula>
    </cfRule>
  </conditionalFormatting>
  <dataValidations count="4">
    <dataValidation type="list" allowBlank="1" showInputMessage="1" showErrorMessage="1" sqref="U12:U18" xr:uid="{00000000-0002-0000-0100-000000000000}">
      <formula1>$XEV$11:$XFD$11</formula1>
    </dataValidation>
    <dataValidation type="list" allowBlank="1" showInputMessage="1" showErrorMessage="1" sqref="H12:H18" xr:uid="{00000000-0002-0000-0100-000001000000}">
      <formula1>$XET$9:$XEV$9</formula1>
    </dataValidation>
    <dataValidation type="list" allowBlank="1" showInputMessage="1" showErrorMessage="1" sqref="F12:F18" xr:uid="{00000000-0002-0000-0100-000002000000}">
      <formula1>$XET$2:$XET$6</formula1>
    </dataValidation>
    <dataValidation type="list" allowBlank="1" showInputMessage="1" showErrorMessage="1" sqref="M12:M18" xr:uid="{00000000-0002-0000-0100-000003000000}">
      <formula1>$XET$11:$XEU$11</formula1>
    </dataValidation>
  </dataValidations>
  <hyperlinks>
    <hyperlink ref="B29" r:id="rId1" xr:uid="{00000000-0004-0000-0100-000000000000}"/>
    <hyperlink ref="H29" r:id="rId2" xr:uid="{00000000-0004-0000-0100-000001000000}"/>
    <hyperlink ref="V29" r:id="rId3" xr:uid="{00000000-0004-0000-0100-000002000000}"/>
  </hyperlinks>
  <pageMargins left="0.7" right="0.7" top="0.75" bottom="0.75" header="0.3" footer="0.3"/>
  <drawing r:id="rId4"/>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XEW43"/>
  <sheetViews>
    <sheetView topLeftCell="E9" zoomScale="40" zoomScaleNormal="40" workbookViewId="0">
      <selection activeCell="AA26" sqref="AA26:AA32"/>
    </sheetView>
  </sheetViews>
  <sheetFormatPr baseColWidth="10" defaultRowHeight="15" x14ac:dyDescent="0.25"/>
  <cols>
    <col min="1" max="1" width="22.5703125" style="143" customWidth="1"/>
    <col min="2" max="2" width="27.85546875" style="143" customWidth="1"/>
    <col min="3" max="3" width="22.85546875" style="143" customWidth="1"/>
    <col min="4" max="4" width="21.7109375" style="143" customWidth="1"/>
    <col min="5" max="5" width="23.140625" style="143" customWidth="1"/>
    <col min="6" max="6" width="20.5703125" style="143" customWidth="1"/>
    <col min="7" max="7" width="3.85546875" style="143" hidden="1" customWidth="1"/>
    <col min="8" max="8" width="18.28515625" style="143" customWidth="1"/>
    <col min="9" max="9" width="3.85546875" style="143" hidden="1" customWidth="1"/>
    <col min="10" max="10" width="17.140625" style="143" customWidth="1"/>
    <col min="11" max="11" width="36.85546875" style="143" customWidth="1"/>
    <col min="12" max="12" width="44.7109375" style="143" customWidth="1"/>
    <col min="13" max="13" width="9.5703125" style="143" customWidth="1"/>
    <col min="14" max="14" width="11.42578125" style="143" hidden="1" customWidth="1"/>
    <col min="15" max="15" width="5" style="143" hidden="1" customWidth="1"/>
    <col min="16" max="16" width="6.5703125" style="143" hidden="1" customWidth="1"/>
    <col min="17" max="17" width="5" style="143" hidden="1" customWidth="1"/>
    <col min="18" max="18" width="4.140625" style="143" hidden="1" customWidth="1"/>
    <col min="19" max="19" width="3.85546875" style="143" hidden="1" customWidth="1"/>
    <col min="20" max="20" width="5.28515625" style="143" hidden="1" customWidth="1"/>
    <col min="21" max="21" width="10.42578125" style="143" customWidth="1"/>
    <col min="22" max="22" width="17.85546875" style="143" customWidth="1"/>
    <col min="23" max="23" width="3.42578125" style="143" hidden="1" customWidth="1"/>
    <col min="24" max="24" width="20.5703125" style="143" customWidth="1"/>
    <col min="25" max="25" width="3.85546875" style="143" hidden="1" customWidth="1"/>
    <col min="26" max="26" width="18.5703125" style="143" customWidth="1"/>
    <col min="27" max="27" width="20.140625" style="143" customWidth="1"/>
    <col min="28" max="28" width="20.85546875" style="143" customWidth="1"/>
    <col min="29" max="29" width="22.28515625" style="143" customWidth="1"/>
    <col min="30" max="30" width="22.5703125" style="143" customWidth="1"/>
    <col min="31" max="31" width="15.140625" style="143" customWidth="1"/>
    <col min="32" max="32" width="27.42578125" style="143" customWidth="1"/>
    <col min="33" max="33" width="19.140625" style="143" customWidth="1"/>
    <col min="34" max="34" width="16.140625" style="143" customWidth="1"/>
    <col min="35" max="16384" width="11.42578125" style="143"/>
  </cols>
  <sheetData>
    <row r="1" spans="1:37 16374:16377" s="83" customFormat="1" ht="14.2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XET1" s="84" t="s">
        <v>1</v>
      </c>
      <c r="XEU1" s="85" t="s">
        <v>2</v>
      </c>
      <c r="XEV1" s="86"/>
    </row>
    <row r="2" spans="1:37 16374:16377" s="83" customFormat="1" ht="14.25" customHeight="1" x14ac:dyDescent="0.2">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XET2" s="83" t="s">
        <v>17</v>
      </c>
      <c r="XEU2" s="83">
        <v>5</v>
      </c>
      <c r="XEV2" s="87"/>
    </row>
    <row r="3" spans="1:37 16374:16377" s="83" customFormat="1" ht="14.25" customHeight="1" x14ac:dyDescent="0.2">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XET3" s="83" t="s">
        <v>16</v>
      </c>
      <c r="XEU3" s="83">
        <v>4</v>
      </c>
      <c r="XEV3" s="87"/>
    </row>
    <row r="4" spans="1:37 16374:16377" s="83" customFormat="1" ht="14.25" customHeight="1" x14ac:dyDescent="0.2">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XET4" s="83" t="s">
        <v>15</v>
      </c>
      <c r="XEU4" s="83">
        <v>3</v>
      </c>
      <c r="XEV4" s="87"/>
    </row>
    <row r="5" spans="1:37 16374:16377" s="83" customFormat="1" ht="14.2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XET5" s="83" t="s">
        <v>14</v>
      </c>
      <c r="XEU5" s="83">
        <v>2</v>
      </c>
      <c r="XEV5" s="87"/>
    </row>
    <row r="6" spans="1:37 16374:16377" s="83" customFormat="1" ht="14.25" customHeight="1" x14ac:dyDescent="0.2">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XET6" s="83" t="s">
        <v>13</v>
      </c>
      <c r="XEU6" s="83">
        <v>1</v>
      </c>
      <c r="XEV6" s="87"/>
    </row>
    <row r="7" spans="1:37 16374:16377" s="128" customFormat="1" ht="21" customHeight="1" thickBot="1" x14ac:dyDescent="0.3">
      <c r="A7" s="802" t="s">
        <v>53</v>
      </c>
      <c r="B7" s="802"/>
      <c r="C7" s="803">
        <v>43493</v>
      </c>
      <c r="D7" s="804"/>
      <c r="E7" s="804"/>
      <c r="F7" s="805"/>
      <c r="G7" s="805"/>
      <c r="H7" s="805"/>
      <c r="I7" s="805"/>
      <c r="J7" s="805"/>
      <c r="K7" s="805"/>
      <c r="L7" s="805"/>
      <c r="M7" s="806" t="s">
        <v>67</v>
      </c>
      <c r="N7" s="806"/>
      <c r="O7" s="806"/>
      <c r="P7" s="806"/>
      <c r="Q7" s="806"/>
      <c r="R7" s="806"/>
      <c r="S7" s="806"/>
      <c r="T7" s="806"/>
      <c r="U7" s="806"/>
      <c r="V7" s="807"/>
      <c r="W7" s="122"/>
      <c r="X7" s="123" t="s">
        <v>63</v>
      </c>
      <c r="Y7" s="124"/>
      <c r="Z7" s="125"/>
      <c r="AA7" s="123" t="s">
        <v>64</v>
      </c>
      <c r="AB7" s="125"/>
      <c r="AC7" s="123" t="s">
        <v>65</v>
      </c>
      <c r="AD7" s="126"/>
      <c r="AE7" s="808" t="s">
        <v>66</v>
      </c>
      <c r="AF7" s="809"/>
      <c r="AG7" s="127" t="s">
        <v>76</v>
      </c>
      <c r="AH7" s="122"/>
      <c r="XET7" s="810" t="s">
        <v>0</v>
      </c>
      <c r="XEU7" s="811"/>
    </row>
    <row r="8" spans="1:37 16374:16377" s="128" customFormat="1"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7"/>
      <c r="AE8" s="818" t="s">
        <v>33</v>
      </c>
      <c r="AF8" s="819"/>
      <c r="AG8" s="819"/>
      <c r="AH8" s="820"/>
      <c r="XET8" s="810" t="s">
        <v>2</v>
      </c>
      <c r="XEU8" s="811"/>
    </row>
    <row r="9" spans="1:37 16374:16377" s="130" customFormat="1" ht="15" customHeight="1" x14ac:dyDescent="0.25">
      <c r="A9" s="583" t="s">
        <v>49</v>
      </c>
      <c r="B9" s="585" t="s">
        <v>50</v>
      </c>
      <c r="C9" s="587" t="s">
        <v>34</v>
      </c>
      <c r="D9" s="587" t="s">
        <v>35</v>
      </c>
      <c r="E9" s="827" t="s">
        <v>36</v>
      </c>
      <c r="F9" s="773" t="s">
        <v>68</v>
      </c>
      <c r="G9" s="774"/>
      <c r="H9" s="774"/>
      <c r="I9" s="774"/>
      <c r="J9" s="774"/>
      <c r="K9" s="597" t="s">
        <v>24</v>
      </c>
      <c r="L9" s="776" t="s">
        <v>23</v>
      </c>
      <c r="M9" s="777"/>
      <c r="N9" s="777"/>
      <c r="O9" s="777"/>
      <c r="P9" s="777"/>
      <c r="Q9" s="777"/>
      <c r="R9" s="777"/>
      <c r="S9" s="777"/>
      <c r="T9" s="777"/>
      <c r="U9" s="777"/>
      <c r="V9" s="777"/>
      <c r="W9" s="777"/>
      <c r="X9" s="777"/>
      <c r="Y9" s="777"/>
      <c r="Z9" s="778"/>
      <c r="AA9" s="568"/>
      <c r="AB9" s="569"/>
      <c r="AC9" s="569"/>
      <c r="AD9" s="570"/>
      <c r="AE9" s="821"/>
      <c r="AF9" s="822"/>
      <c r="AG9" s="822"/>
      <c r="AH9" s="823"/>
      <c r="XET9" s="129" t="s">
        <v>18</v>
      </c>
      <c r="XEU9" s="129" t="s">
        <v>20</v>
      </c>
      <c r="XEV9" s="129" t="s">
        <v>19</v>
      </c>
    </row>
    <row r="10" spans="1:37 16374:16377" s="130" customFormat="1" ht="15" customHeight="1" x14ac:dyDescent="0.25">
      <c r="A10" s="583"/>
      <c r="B10" s="586"/>
      <c r="C10" s="587"/>
      <c r="D10" s="587"/>
      <c r="E10" s="827"/>
      <c r="F10" s="779" t="s">
        <v>37</v>
      </c>
      <c r="G10" s="780"/>
      <c r="H10" s="780"/>
      <c r="I10" s="780"/>
      <c r="J10" s="780"/>
      <c r="K10" s="598"/>
      <c r="L10" s="781" t="s">
        <v>47</v>
      </c>
      <c r="M10" s="783" t="s">
        <v>22</v>
      </c>
      <c r="N10" s="131"/>
      <c r="O10" s="132"/>
      <c r="P10" s="132"/>
      <c r="Q10" s="132"/>
      <c r="R10" s="132"/>
      <c r="S10" s="132"/>
      <c r="T10" s="132"/>
      <c r="U10" s="785" t="s">
        <v>39</v>
      </c>
      <c r="V10" s="787" t="s">
        <v>38</v>
      </c>
      <c r="W10" s="788"/>
      <c r="X10" s="788"/>
      <c r="Y10" s="788"/>
      <c r="Z10" s="789"/>
      <c r="AA10" s="571"/>
      <c r="AB10" s="572"/>
      <c r="AC10" s="572"/>
      <c r="AD10" s="573"/>
      <c r="AE10" s="824"/>
      <c r="AF10" s="825"/>
      <c r="AG10" s="825"/>
      <c r="AH10" s="826"/>
      <c r="XET10" s="130">
        <v>5</v>
      </c>
      <c r="XEU10" s="130">
        <v>10</v>
      </c>
      <c r="XEV10" s="130">
        <v>20</v>
      </c>
    </row>
    <row r="11" spans="1:37 16374:16377" s="130" customFormat="1" ht="44.25" customHeight="1" x14ac:dyDescent="0.25">
      <c r="A11" s="584"/>
      <c r="B11" s="605"/>
      <c r="C11" s="585"/>
      <c r="D11" s="585"/>
      <c r="E11" s="828"/>
      <c r="F11" s="133" t="s">
        <v>8</v>
      </c>
      <c r="G11" s="134" t="s">
        <v>54</v>
      </c>
      <c r="H11" s="298" t="s">
        <v>69</v>
      </c>
      <c r="I11" s="135" t="s">
        <v>55</v>
      </c>
      <c r="J11" s="2" t="s">
        <v>10</v>
      </c>
      <c r="K11" s="775"/>
      <c r="L11" s="782"/>
      <c r="M11" s="784"/>
      <c r="N11" s="136"/>
      <c r="O11" s="136" t="s">
        <v>60</v>
      </c>
      <c r="P11" s="136" t="s">
        <v>61</v>
      </c>
      <c r="Q11" s="136" t="s">
        <v>59</v>
      </c>
      <c r="R11" s="136" t="s">
        <v>56</v>
      </c>
      <c r="S11" s="136" t="s">
        <v>57</v>
      </c>
      <c r="T11" s="136" t="s">
        <v>58</v>
      </c>
      <c r="U11" s="786"/>
      <c r="V11" s="3" t="s">
        <v>8</v>
      </c>
      <c r="W11" s="4" t="s">
        <v>54</v>
      </c>
      <c r="X11" s="137" t="s">
        <v>9</v>
      </c>
      <c r="Y11" s="138" t="s">
        <v>55</v>
      </c>
      <c r="Z11" s="9" t="s">
        <v>10</v>
      </c>
      <c r="AA11" s="10" t="s">
        <v>51</v>
      </c>
      <c r="AB11" s="5" t="s">
        <v>40</v>
      </c>
      <c r="AC11" s="302" t="s">
        <v>41</v>
      </c>
      <c r="AD11" s="301" t="s">
        <v>42</v>
      </c>
      <c r="AE11" s="139" t="s">
        <v>26</v>
      </c>
      <c r="AF11" s="140" t="s">
        <v>70</v>
      </c>
      <c r="AG11" s="141" t="s">
        <v>44</v>
      </c>
      <c r="AH11" s="235" t="s">
        <v>45</v>
      </c>
      <c r="AI11" s="829" t="s">
        <v>465</v>
      </c>
      <c r="AJ11" s="830"/>
      <c r="AK11" s="831"/>
      <c r="XET11" s="130" t="s">
        <v>11</v>
      </c>
      <c r="XEU11" s="130" t="s">
        <v>12</v>
      </c>
      <c r="XEV11" s="130" t="s">
        <v>9</v>
      </c>
      <c r="XEW11" s="130" t="s">
        <v>8</v>
      </c>
    </row>
    <row r="12" spans="1:37 16374:16377" ht="87.75" customHeight="1" x14ac:dyDescent="0.25">
      <c r="A12" s="751" t="s">
        <v>275</v>
      </c>
      <c r="B12" s="752" t="s">
        <v>276</v>
      </c>
      <c r="C12" s="755" t="s">
        <v>277</v>
      </c>
      <c r="D12" s="758" t="s">
        <v>278</v>
      </c>
      <c r="E12" s="758" t="s">
        <v>279</v>
      </c>
      <c r="F12" s="593" t="s">
        <v>17</v>
      </c>
      <c r="G12" s="790" t="str">
        <f>IF(F12="(1) RARA VEZ","1", IF(F12="(2) IMPROBABLE","2",IF(F12="(3) POSIBLE","3",IF(F12="(4) PROBABLE","4",IF(F12="(5) CASI SEGURO","5","")))))</f>
        <v>5</v>
      </c>
      <c r="H12" s="675" t="s">
        <v>20</v>
      </c>
      <c r="I12" s="746" t="str">
        <f>IF(H12="(5) MODERADO","5", IF(H12="(10) MAYOR","10",IF(H12="(20) CATASTROFICO","20","")))</f>
        <v>10</v>
      </c>
      <c r="J12" s="747">
        <f>G12*I12</f>
        <v>50</v>
      </c>
      <c r="K12" s="748" t="s">
        <v>280</v>
      </c>
      <c r="L12" s="6" t="s">
        <v>6</v>
      </c>
      <c r="M12" s="1" t="s">
        <v>11</v>
      </c>
      <c r="N12" s="303">
        <f>IF(M12="SÍ",15,"0")</f>
        <v>15</v>
      </c>
      <c r="O12" s="750">
        <f>SUM(N12:N18)</f>
        <v>70</v>
      </c>
      <c r="P12" s="738">
        <f>IF(AND($O12&gt;=0,$O12&lt;=50),0,IF(AND($O12&gt;50,$O12&lt;=75),1,IF(AND($O12&gt;75,$O12&lt;=100),2,"")))</f>
        <v>1</v>
      </c>
      <c r="Q12" s="738">
        <f>$G12-$P12</f>
        <v>4</v>
      </c>
      <c r="R12" s="739">
        <f>IF($Q12&lt;=0,1,$Q12)</f>
        <v>4</v>
      </c>
      <c r="S12" s="738">
        <f>$I12-$P12</f>
        <v>9</v>
      </c>
      <c r="T12" s="739">
        <f>IF($S12=19,10,IF($S12=18,5,IF($S12=9,5,IF($S12=8,5,I12))))</f>
        <v>5</v>
      </c>
      <c r="U12" s="766" t="s">
        <v>8</v>
      </c>
      <c r="V12" s="730" t="str">
        <f>IF(AND($U12="PROBABILIDAD",$R12=1),$XET$6,IF(AND($U12="PROBABILIDAD",$R12=2),$XET$5,IF(AND($U12="PROBABILIDAD",$R12=3),$XET$4,IF(AND($U12="PROBABILIDAD",$R12=4),$XET$3,IF(AND($U12="PROBABILIDAD",$R12=5),$XET$2,$F12)))))</f>
        <v>(4) PROBABLE</v>
      </c>
      <c r="W12" s="771">
        <f>IF($U12="PROBABILIDAD",$R12,$G12)</f>
        <v>4</v>
      </c>
      <c r="X12" s="733" t="str">
        <f>IF(AND($U12="IMPACTO",$S12=18),$XET$9,IF(AND($U12="IMPACTO",$S12=19),$XEU$9,IF(AND($U12="IMPACTO",$S12=20),$XEV$9,IF(AND($U12="IMPACTO",$S12&lt;10),$XET$9,$H12))))</f>
        <v>(10) MAYOR</v>
      </c>
      <c r="Y12" s="735" t="str">
        <f>IF($U12="IMPACTO",$T12,$I12)</f>
        <v>10</v>
      </c>
      <c r="Z12" s="736">
        <f>+W12*Y12</f>
        <v>40</v>
      </c>
      <c r="AA12" s="411" t="s">
        <v>281</v>
      </c>
      <c r="AB12" s="411" t="s">
        <v>282</v>
      </c>
      <c r="AC12" s="769" t="s">
        <v>283</v>
      </c>
      <c r="AD12" s="726" t="s">
        <v>284</v>
      </c>
      <c r="AE12" s="726" t="s">
        <v>574</v>
      </c>
      <c r="AF12" s="770" t="s">
        <v>575</v>
      </c>
      <c r="AG12" s="769" t="s">
        <v>286</v>
      </c>
      <c r="AH12" s="717" t="s">
        <v>287</v>
      </c>
      <c r="AI12" s="792" t="s">
        <v>578</v>
      </c>
      <c r="AJ12" s="793"/>
      <c r="AK12" s="794"/>
    </row>
    <row r="13" spans="1:37 16374:16377" ht="87.75" customHeight="1" x14ac:dyDescent="0.25">
      <c r="A13" s="751"/>
      <c r="B13" s="753"/>
      <c r="C13" s="756"/>
      <c r="D13" s="759"/>
      <c r="E13" s="759"/>
      <c r="F13" s="593"/>
      <c r="G13" s="790"/>
      <c r="H13" s="675"/>
      <c r="I13" s="746"/>
      <c r="J13" s="747"/>
      <c r="K13" s="749"/>
      <c r="L13" s="7" t="s">
        <v>7</v>
      </c>
      <c r="M13" s="1" t="s">
        <v>11</v>
      </c>
      <c r="N13" s="304">
        <f>IF(M13="SÍ",5,"0")</f>
        <v>5</v>
      </c>
      <c r="O13" s="746"/>
      <c r="P13" s="655"/>
      <c r="Q13" s="655"/>
      <c r="R13" s="554"/>
      <c r="S13" s="655"/>
      <c r="T13" s="554"/>
      <c r="U13" s="669"/>
      <c r="V13" s="638"/>
      <c r="W13" s="732"/>
      <c r="X13" s="644"/>
      <c r="Y13" s="735"/>
      <c r="Z13" s="737"/>
      <c r="AA13" s="411"/>
      <c r="AB13" s="411"/>
      <c r="AC13" s="769"/>
      <c r="AD13" s="726"/>
      <c r="AE13" s="726"/>
      <c r="AF13" s="770"/>
      <c r="AG13" s="769"/>
      <c r="AH13" s="718"/>
      <c r="AI13" s="795"/>
      <c r="AJ13" s="796"/>
      <c r="AK13" s="797"/>
    </row>
    <row r="14" spans="1:37 16374:16377" ht="87.75" customHeight="1" x14ac:dyDescent="0.25">
      <c r="A14" s="751"/>
      <c r="B14" s="753"/>
      <c r="C14" s="756"/>
      <c r="D14" s="759"/>
      <c r="E14" s="759"/>
      <c r="F14" s="593"/>
      <c r="G14" s="790"/>
      <c r="H14" s="675"/>
      <c r="I14" s="746"/>
      <c r="J14" s="720" t="str">
        <f>IF(AND(J12&gt;=5,J12&lt;=10),"BAJA",IF(AND(J12&gt;=15,J12&lt;=25),"MODERADA",IF(AND(J12&gt;=30,J12&lt;=50),"ALTA",IF(AND(J12&gt;=60,J12&lt;=100),"EXTREMA",""))))</f>
        <v>ALTA</v>
      </c>
      <c r="K14" s="749"/>
      <c r="L14" s="144" t="s">
        <v>3</v>
      </c>
      <c r="M14" s="1" t="s">
        <v>12</v>
      </c>
      <c r="N14" s="304" t="str">
        <f>IF(M14="SÍ",15,"0")</f>
        <v>0</v>
      </c>
      <c r="O14" s="746"/>
      <c r="P14" s="655"/>
      <c r="Q14" s="655"/>
      <c r="R14" s="554"/>
      <c r="S14" s="655"/>
      <c r="T14" s="554"/>
      <c r="U14" s="669"/>
      <c r="V14" s="638"/>
      <c r="W14" s="732"/>
      <c r="X14" s="644"/>
      <c r="Y14" s="735"/>
      <c r="Z14" s="722" t="str">
        <f>IF(AND($Z12&gt;=5,$Z12&lt;=10),"BAJA",IF(AND($Z12&gt;=15,$Z12&lt;=25),"MODERADA",IF(AND($Z12&gt;=30,$Z12&lt;=50),"ALTA",IF(AND($Z12&gt;=60,$Z12&lt;=100),"EXTREMA",""))))</f>
        <v>ALTA</v>
      </c>
      <c r="AA14" s="411"/>
      <c r="AB14" s="411"/>
      <c r="AC14" s="769"/>
      <c r="AD14" s="726"/>
      <c r="AE14" s="726"/>
      <c r="AF14" s="770"/>
      <c r="AG14" s="769"/>
      <c r="AH14" s="718"/>
      <c r="AI14" s="795"/>
      <c r="AJ14" s="796"/>
      <c r="AK14" s="797"/>
    </row>
    <row r="15" spans="1:37 16374:16377" ht="87.75" customHeight="1" x14ac:dyDescent="0.25">
      <c r="A15" s="751"/>
      <c r="B15" s="753"/>
      <c r="C15" s="756"/>
      <c r="D15" s="759"/>
      <c r="E15" s="759"/>
      <c r="F15" s="593"/>
      <c r="G15" s="790"/>
      <c r="H15" s="675"/>
      <c r="I15" s="746"/>
      <c r="J15" s="720"/>
      <c r="K15" s="749"/>
      <c r="L15" s="144" t="s">
        <v>4</v>
      </c>
      <c r="M15" s="1" t="s">
        <v>11</v>
      </c>
      <c r="N15" s="304">
        <f>IF(M15="SÍ",10,"0")</f>
        <v>10</v>
      </c>
      <c r="O15" s="746"/>
      <c r="P15" s="655"/>
      <c r="Q15" s="655"/>
      <c r="R15" s="554"/>
      <c r="S15" s="655"/>
      <c r="T15" s="554"/>
      <c r="U15" s="669"/>
      <c r="V15" s="638"/>
      <c r="W15" s="732"/>
      <c r="X15" s="644"/>
      <c r="Y15" s="735"/>
      <c r="Z15" s="722"/>
      <c r="AA15" s="411"/>
      <c r="AB15" s="411"/>
      <c r="AC15" s="769"/>
      <c r="AD15" s="726"/>
      <c r="AE15" s="726"/>
      <c r="AF15" s="770"/>
      <c r="AG15" s="769"/>
      <c r="AH15" s="718"/>
      <c r="AI15" s="795"/>
      <c r="AJ15" s="796"/>
      <c r="AK15" s="797"/>
    </row>
    <row r="16" spans="1:37 16374:16377" ht="87.75" customHeight="1" x14ac:dyDescent="0.25">
      <c r="A16" s="751"/>
      <c r="B16" s="753"/>
      <c r="C16" s="756"/>
      <c r="D16" s="759"/>
      <c r="E16" s="759"/>
      <c r="F16" s="593"/>
      <c r="G16" s="790"/>
      <c r="H16" s="675"/>
      <c r="I16" s="746"/>
      <c r="J16" s="720"/>
      <c r="K16" s="749"/>
      <c r="L16" s="7" t="s">
        <v>31</v>
      </c>
      <c r="M16" s="1" t="s">
        <v>12</v>
      </c>
      <c r="N16" s="304" t="str">
        <f>IF(M16="SÍ",15,"0")</f>
        <v>0</v>
      </c>
      <c r="O16" s="746"/>
      <c r="P16" s="655"/>
      <c r="Q16" s="655"/>
      <c r="R16" s="554"/>
      <c r="S16" s="655"/>
      <c r="T16" s="554"/>
      <c r="U16" s="669"/>
      <c r="V16" s="638"/>
      <c r="W16" s="732"/>
      <c r="X16" s="644"/>
      <c r="Y16" s="735"/>
      <c r="Z16" s="722"/>
      <c r="AA16" s="411"/>
      <c r="AB16" s="411"/>
      <c r="AC16" s="769"/>
      <c r="AD16" s="726"/>
      <c r="AE16" s="726"/>
      <c r="AF16" s="770"/>
      <c r="AG16" s="769"/>
      <c r="AH16" s="718"/>
      <c r="AI16" s="795"/>
      <c r="AJ16" s="796"/>
      <c r="AK16" s="797"/>
    </row>
    <row r="17" spans="1:37" ht="30" x14ac:dyDescent="0.25">
      <c r="A17" s="751"/>
      <c r="B17" s="753"/>
      <c r="C17" s="756"/>
      <c r="D17" s="759"/>
      <c r="E17" s="759"/>
      <c r="F17" s="593"/>
      <c r="G17" s="790"/>
      <c r="H17" s="675"/>
      <c r="I17" s="746"/>
      <c r="J17" s="720"/>
      <c r="K17" s="749"/>
      <c r="L17" s="7" t="s">
        <v>5</v>
      </c>
      <c r="M17" s="1" t="s">
        <v>11</v>
      </c>
      <c r="N17" s="304">
        <f>IF(M17="SÍ",10,"0")</f>
        <v>10</v>
      </c>
      <c r="O17" s="746"/>
      <c r="P17" s="655"/>
      <c r="Q17" s="655"/>
      <c r="R17" s="554"/>
      <c r="S17" s="655"/>
      <c r="T17" s="554"/>
      <c r="U17" s="669"/>
      <c r="V17" s="638"/>
      <c r="W17" s="732"/>
      <c r="X17" s="644"/>
      <c r="Y17" s="735"/>
      <c r="Z17" s="722"/>
      <c r="AA17" s="411"/>
      <c r="AB17" s="411"/>
      <c r="AC17" s="769"/>
      <c r="AD17" s="726"/>
      <c r="AE17" s="726"/>
      <c r="AF17" s="770"/>
      <c r="AG17" s="769"/>
      <c r="AH17" s="718"/>
      <c r="AI17" s="795"/>
      <c r="AJ17" s="796"/>
      <c r="AK17" s="797"/>
    </row>
    <row r="18" spans="1:37" ht="30" x14ac:dyDescent="0.25">
      <c r="A18" s="751"/>
      <c r="B18" s="754"/>
      <c r="C18" s="757"/>
      <c r="D18" s="760"/>
      <c r="E18" s="760"/>
      <c r="F18" s="761"/>
      <c r="G18" s="791"/>
      <c r="H18" s="745"/>
      <c r="I18" s="746"/>
      <c r="J18" s="721"/>
      <c r="K18" s="749"/>
      <c r="L18" s="8" t="s">
        <v>30</v>
      </c>
      <c r="M18" s="1" t="s">
        <v>11</v>
      </c>
      <c r="N18" s="304">
        <f>IF(M18="SÍ",30,"0")</f>
        <v>30</v>
      </c>
      <c r="O18" s="746"/>
      <c r="P18" s="655"/>
      <c r="Q18" s="655"/>
      <c r="R18" s="554"/>
      <c r="S18" s="655"/>
      <c r="T18" s="554"/>
      <c r="U18" s="669"/>
      <c r="V18" s="731"/>
      <c r="W18" s="772"/>
      <c r="X18" s="734"/>
      <c r="Y18" s="735"/>
      <c r="Z18" s="722"/>
      <c r="AA18" s="411"/>
      <c r="AB18" s="411"/>
      <c r="AC18" s="769"/>
      <c r="AD18" s="726"/>
      <c r="AE18" s="726"/>
      <c r="AF18" s="770"/>
      <c r="AG18" s="769"/>
      <c r="AH18" s="718"/>
      <c r="AI18" s="798"/>
      <c r="AJ18" s="799"/>
      <c r="AK18" s="800"/>
    </row>
    <row r="19" spans="1:37" ht="30" customHeight="1" x14ac:dyDescent="0.25">
      <c r="A19" s="751" t="s">
        <v>275</v>
      </c>
      <c r="B19" s="752" t="s">
        <v>276</v>
      </c>
      <c r="C19" s="755" t="s">
        <v>288</v>
      </c>
      <c r="D19" s="758" t="s">
        <v>289</v>
      </c>
      <c r="E19" s="758" t="s">
        <v>290</v>
      </c>
      <c r="F19" s="593" t="s">
        <v>14</v>
      </c>
      <c r="G19" s="743" t="str">
        <f>IF(F19="(1) RARA VEZ","1", IF(F19="(2) IMPROBABLE","2",IF(F19="(3) POSIBLE","3",IF(F19="(4) PROBABLE","4",IF(F19="(5) CASI SEGURO","5","")))))</f>
        <v>2</v>
      </c>
      <c r="H19" s="675" t="s">
        <v>20</v>
      </c>
      <c r="I19" s="746" t="str">
        <f>IF(H19="(5) MODERADO","5", IF(H19="(10) MAYOR","10",IF(H19="(20) CATASTROFICO","20","")))</f>
        <v>10</v>
      </c>
      <c r="J19" s="767">
        <f>G19*I19</f>
        <v>20</v>
      </c>
      <c r="K19" s="748" t="s">
        <v>291</v>
      </c>
      <c r="L19" s="6" t="s">
        <v>6</v>
      </c>
      <c r="M19" s="1" t="s">
        <v>11</v>
      </c>
      <c r="N19" s="303">
        <f>IF(M19="SÍ",15,"0")</f>
        <v>15</v>
      </c>
      <c r="O19" s="750">
        <f>SUM(N19:N25)</f>
        <v>85</v>
      </c>
      <c r="P19" s="738">
        <f>IF(AND($O19&gt;=0,$O19&lt;=50),0,IF(AND($O19&gt;50,$O19&lt;=75),1,IF(AND($O19&gt;75,$O19&lt;=100),2,"")))</f>
        <v>2</v>
      </c>
      <c r="Q19" s="738">
        <f>$G19-$P19</f>
        <v>0</v>
      </c>
      <c r="R19" s="739">
        <f>IF($Q19&lt;=0,1,$Q19)</f>
        <v>1</v>
      </c>
      <c r="S19" s="738">
        <f>$I19-$P19</f>
        <v>8</v>
      </c>
      <c r="T19" s="739">
        <f>IF($S19=19,10,IF($S19=18,5,IF($S19=9,5,IF($S19=8,5,I19))))</f>
        <v>5</v>
      </c>
      <c r="U19" s="766" t="s">
        <v>9</v>
      </c>
      <c r="V19" s="730" t="str">
        <f>IF(AND($U19="PROBABILIDAD",$R19=1),$XET$6,IF(AND($U19="PROBABILIDAD",$R19=2),$XET$5,IF(AND($U19="PROBABILIDAD",$R19=3),$XET$4,IF(AND($U19="PROBABILIDAD",$R19=4),$XET$3,IF(AND($U19="PROBABILIDAD",$R19=5),$XET$2,$F19)))))</f>
        <v>(2) IMPROBABLE</v>
      </c>
      <c r="W19" s="763" t="str">
        <f>IF($U19="PROBABILIDAD",$R19,$G19)</f>
        <v>2</v>
      </c>
      <c r="X19" s="733" t="str">
        <f>IF(AND($U19="IMPACTO",$S19=18),$XET$9,IF(AND($U19="IMPACTO",$S19=19),$XEU$9,IF(AND($U19="IMPACTO",$S19=20),$XEV$9,IF(AND($U19="IMPACTO",$S19&lt;10),$XET$9,$H19))))</f>
        <v>(5) MODERADO</v>
      </c>
      <c r="Y19" s="735">
        <f>IF($U19="IMPACTO",$T19,$I19)</f>
        <v>5</v>
      </c>
      <c r="Z19" s="736">
        <f>+W19*Y19</f>
        <v>10</v>
      </c>
      <c r="AA19" s="411" t="s">
        <v>292</v>
      </c>
      <c r="AB19" s="411" t="s">
        <v>282</v>
      </c>
      <c r="AC19" s="411" t="s">
        <v>293</v>
      </c>
      <c r="AD19" s="726" t="s">
        <v>294</v>
      </c>
      <c r="AE19" s="726" t="s">
        <v>285</v>
      </c>
      <c r="AF19" s="762" t="s">
        <v>576</v>
      </c>
      <c r="AG19" s="411" t="s">
        <v>295</v>
      </c>
      <c r="AH19" s="717" t="s">
        <v>296</v>
      </c>
      <c r="AI19" s="688" t="s">
        <v>579</v>
      </c>
      <c r="AJ19" s="738"/>
      <c r="AK19" s="689"/>
    </row>
    <row r="20" spans="1:37" ht="30" x14ac:dyDescent="0.25">
      <c r="A20" s="751"/>
      <c r="B20" s="753"/>
      <c r="C20" s="756"/>
      <c r="D20" s="759"/>
      <c r="E20" s="759"/>
      <c r="F20" s="593"/>
      <c r="G20" s="743"/>
      <c r="H20" s="675"/>
      <c r="I20" s="746"/>
      <c r="J20" s="768"/>
      <c r="K20" s="749"/>
      <c r="L20" s="7" t="s">
        <v>7</v>
      </c>
      <c r="M20" s="1" t="s">
        <v>11</v>
      </c>
      <c r="N20" s="304">
        <f>IF(M20="SÍ",5,"0")</f>
        <v>5</v>
      </c>
      <c r="O20" s="746"/>
      <c r="P20" s="655"/>
      <c r="Q20" s="655"/>
      <c r="R20" s="554"/>
      <c r="S20" s="655"/>
      <c r="T20" s="554"/>
      <c r="U20" s="669"/>
      <c r="V20" s="638"/>
      <c r="W20" s="764"/>
      <c r="X20" s="644"/>
      <c r="Y20" s="735"/>
      <c r="Z20" s="737"/>
      <c r="AA20" s="411"/>
      <c r="AB20" s="411"/>
      <c r="AC20" s="411"/>
      <c r="AD20" s="726"/>
      <c r="AE20" s="726"/>
      <c r="AF20" s="762"/>
      <c r="AG20" s="411"/>
      <c r="AH20" s="658"/>
      <c r="AI20" s="690"/>
      <c r="AJ20" s="655"/>
      <c r="AK20" s="647"/>
    </row>
    <row r="21" spans="1:37" x14ac:dyDescent="0.25">
      <c r="A21" s="751"/>
      <c r="B21" s="753"/>
      <c r="C21" s="756"/>
      <c r="D21" s="759"/>
      <c r="E21" s="759"/>
      <c r="F21" s="593"/>
      <c r="G21" s="743"/>
      <c r="H21" s="675"/>
      <c r="I21" s="746"/>
      <c r="J21" s="720" t="str">
        <f>IF(AND(J19&gt;=5,J19&lt;=10),"BAJA",IF(AND(J19&gt;=15,J19&lt;=25),"MODERADA",IF(AND(J19&gt;=30,J19&lt;=50),"ALTA",IF(AND(J19&gt;=60,J19&lt;=100),"EXTREMA",""))))</f>
        <v>MODERADA</v>
      </c>
      <c r="K21" s="749"/>
      <c r="L21" s="144" t="s">
        <v>3</v>
      </c>
      <c r="M21" s="1" t="s">
        <v>12</v>
      </c>
      <c r="N21" s="304" t="str">
        <f>IF(M21="SÍ",15,"0")</f>
        <v>0</v>
      </c>
      <c r="O21" s="746"/>
      <c r="P21" s="655"/>
      <c r="Q21" s="655"/>
      <c r="R21" s="554"/>
      <c r="S21" s="655"/>
      <c r="T21" s="554"/>
      <c r="U21" s="669"/>
      <c r="V21" s="638"/>
      <c r="W21" s="764"/>
      <c r="X21" s="644"/>
      <c r="Y21" s="735"/>
      <c r="Z21" s="722" t="str">
        <f>IF(AND($Z19&gt;=5,$Z19&lt;=10),"BAJA",IF(AND($Z19&gt;=15,$Z19&lt;=25),"MODERADA",IF(AND($Z19&gt;=30,$Z19&lt;=50),"ALTA",IF(AND($Z19&gt;=60,$Z19&lt;=100),"EXTREMA",""))))</f>
        <v>BAJA</v>
      </c>
      <c r="AA21" s="411"/>
      <c r="AB21" s="411"/>
      <c r="AC21" s="411"/>
      <c r="AD21" s="726"/>
      <c r="AE21" s="726"/>
      <c r="AF21" s="762"/>
      <c r="AG21" s="411"/>
      <c r="AH21" s="658"/>
      <c r="AI21" s="690"/>
      <c r="AJ21" s="655"/>
      <c r="AK21" s="647"/>
    </row>
    <row r="22" spans="1:37" x14ac:dyDescent="0.25">
      <c r="A22" s="751"/>
      <c r="B22" s="753"/>
      <c r="C22" s="756"/>
      <c r="D22" s="759"/>
      <c r="E22" s="759"/>
      <c r="F22" s="593"/>
      <c r="G22" s="743"/>
      <c r="H22" s="675"/>
      <c r="I22" s="746"/>
      <c r="J22" s="720"/>
      <c r="K22" s="749"/>
      <c r="L22" s="144" t="s">
        <v>4</v>
      </c>
      <c r="M22" s="1" t="s">
        <v>11</v>
      </c>
      <c r="N22" s="304">
        <f>IF(M22="SÍ",10,"0")</f>
        <v>10</v>
      </c>
      <c r="O22" s="746"/>
      <c r="P22" s="655"/>
      <c r="Q22" s="655"/>
      <c r="R22" s="554"/>
      <c r="S22" s="655"/>
      <c r="T22" s="554"/>
      <c r="U22" s="669"/>
      <c r="V22" s="638"/>
      <c r="W22" s="764"/>
      <c r="X22" s="644"/>
      <c r="Y22" s="735"/>
      <c r="Z22" s="722"/>
      <c r="AA22" s="411"/>
      <c r="AB22" s="411"/>
      <c r="AC22" s="411"/>
      <c r="AD22" s="726"/>
      <c r="AE22" s="726"/>
      <c r="AF22" s="762"/>
      <c r="AG22" s="411"/>
      <c r="AH22" s="658"/>
      <c r="AI22" s="690"/>
      <c r="AJ22" s="655"/>
      <c r="AK22" s="647"/>
    </row>
    <row r="23" spans="1:37" ht="30" x14ac:dyDescent="0.25">
      <c r="A23" s="751"/>
      <c r="B23" s="753"/>
      <c r="C23" s="756"/>
      <c r="D23" s="759"/>
      <c r="E23" s="759"/>
      <c r="F23" s="593"/>
      <c r="G23" s="743"/>
      <c r="H23" s="675"/>
      <c r="I23" s="746"/>
      <c r="J23" s="720"/>
      <c r="K23" s="749"/>
      <c r="L23" s="7" t="s">
        <v>31</v>
      </c>
      <c r="M23" s="1" t="s">
        <v>11</v>
      </c>
      <c r="N23" s="304">
        <f>IF(M23="SÍ",15,"0")</f>
        <v>15</v>
      </c>
      <c r="O23" s="746"/>
      <c r="P23" s="655"/>
      <c r="Q23" s="655"/>
      <c r="R23" s="554"/>
      <c r="S23" s="655"/>
      <c r="T23" s="554"/>
      <c r="U23" s="669"/>
      <c r="V23" s="638"/>
      <c r="W23" s="764"/>
      <c r="X23" s="644"/>
      <c r="Y23" s="735"/>
      <c r="Z23" s="722"/>
      <c r="AA23" s="411"/>
      <c r="AB23" s="411"/>
      <c r="AC23" s="411"/>
      <c r="AD23" s="726"/>
      <c r="AE23" s="726"/>
      <c r="AF23" s="762"/>
      <c r="AG23" s="411"/>
      <c r="AH23" s="658"/>
      <c r="AI23" s="690"/>
      <c r="AJ23" s="655"/>
      <c r="AK23" s="647"/>
    </row>
    <row r="24" spans="1:37" ht="30" x14ac:dyDescent="0.25">
      <c r="A24" s="751"/>
      <c r="B24" s="753"/>
      <c r="C24" s="756"/>
      <c r="D24" s="759"/>
      <c r="E24" s="759"/>
      <c r="F24" s="593"/>
      <c r="G24" s="743"/>
      <c r="H24" s="675"/>
      <c r="I24" s="746"/>
      <c r="J24" s="720"/>
      <c r="K24" s="749"/>
      <c r="L24" s="7" t="s">
        <v>5</v>
      </c>
      <c r="M24" s="1" t="s">
        <v>11</v>
      </c>
      <c r="N24" s="304">
        <f>IF(M24="SÍ",10,"0")</f>
        <v>10</v>
      </c>
      <c r="O24" s="746"/>
      <c r="P24" s="655"/>
      <c r="Q24" s="655"/>
      <c r="R24" s="554"/>
      <c r="S24" s="655"/>
      <c r="T24" s="554"/>
      <c r="U24" s="669"/>
      <c r="V24" s="638"/>
      <c r="W24" s="764"/>
      <c r="X24" s="644"/>
      <c r="Y24" s="735"/>
      <c r="Z24" s="722"/>
      <c r="AA24" s="411"/>
      <c r="AB24" s="411"/>
      <c r="AC24" s="411"/>
      <c r="AD24" s="726"/>
      <c r="AE24" s="726"/>
      <c r="AF24" s="762"/>
      <c r="AG24" s="411"/>
      <c r="AH24" s="658"/>
      <c r="AI24" s="690"/>
      <c r="AJ24" s="655"/>
      <c r="AK24" s="647"/>
    </row>
    <row r="25" spans="1:37" ht="30" x14ac:dyDescent="0.25">
      <c r="A25" s="751"/>
      <c r="B25" s="754"/>
      <c r="C25" s="757"/>
      <c r="D25" s="760"/>
      <c r="E25" s="760"/>
      <c r="F25" s="761"/>
      <c r="G25" s="744"/>
      <c r="H25" s="745"/>
      <c r="I25" s="746"/>
      <c r="J25" s="721"/>
      <c r="K25" s="749"/>
      <c r="L25" s="8" t="s">
        <v>30</v>
      </c>
      <c r="M25" s="1" t="s">
        <v>11</v>
      </c>
      <c r="N25" s="304">
        <f>IF(M25="SÍ",30,"0")</f>
        <v>30</v>
      </c>
      <c r="O25" s="746"/>
      <c r="P25" s="655"/>
      <c r="Q25" s="655"/>
      <c r="R25" s="554"/>
      <c r="S25" s="655"/>
      <c r="T25" s="554"/>
      <c r="U25" s="669"/>
      <c r="V25" s="731"/>
      <c r="W25" s="765"/>
      <c r="X25" s="734"/>
      <c r="Y25" s="735"/>
      <c r="Z25" s="722"/>
      <c r="AA25" s="411"/>
      <c r="AB25" s="411"/>
      <c r="AC25" s="411"/>
      <c r="AD25" s="726"/>
      <c r="AE25" s="726"/>
      <c r="AF25" s="762"/>
      <c r="AG25" s="411"/>
      <c r="AH25" s="658"/>
      <c r="AI25" s="691"/>
      <c r="AJ25" s="801"/>
      <c r="AK25" s="692"/>
    </row>
    <row r="26" spans="1:37" ht="30" customHeight="1" x14ac:dyDescent="0.25">
      <c r="A26" s="751" t="s">
        <v>275</v>
      </c>
      <c r="B26" s="752" t="s">
        <v>276</v>
      </c>
      <c r="C26" s="755" t="s">
        <v>297</v>
      </c>
      <c r="D26" s="758" t="s">
        <v>298</v>
      </c>
      <c r="E26" s="758" t="s">
        <v>299</v>
      </c>
      <c r="F26" s="593" t="s">
        <v>13</v>
      </c>
      <c r="G26" s="743" t="str">
        <f>IF(F26="(1) RARA VEZ","1", IF(F26="(2) IMPROBABLE","2",IF(F26="(3) POSIBLE","3",IF(F26="(4) PROBABLE","4",IF(F26="(5) CASI SEGURO","5","")))))</f>
        <v>1</v>
      </c>
      <c r="H26" s="675" t="s">
        <v>19</v>
      </c>
      <c r="I26" s="746" t="str">
        <f>IF(H26="(5) MODERADO","5", IF(H26="(10) MAYOR","10",IF(H26="(20) CATASTROFICO","20","")))</f>
        <v>20</v>
      </c>
      <c r="J26" s="747">
        <f>+G26*I26</f>
        <v>20</v>
      </c>
      <c r="K26" s="748" t="s">
        <v>300</v>
      </c>
      <c r="L26" s="6" t="s">
        <v>6</v>
      </c>
      <c r="M26" s="1" t="s">
        <v>11</v>
      </c>
      <c r="N26" s="303">
        <f>IF(M26="SÍ",15,"0")</f>
        <v>15</v>
      </c>
      <c r="O26" s="750">
        <f>SUM(N26:N32)</f>
        <v>100</v>
      </c>
      <c r="P26" s="738">
        <f>IF(AND($O26&gt;=0,$O26&lt;=50),0,IF(AND($O26&gt;50,$O26&lt;=75),1,IF(AND($O26&gt;75,$O26&lt;=100),2,"")))</f>
        <v>2</v>
      </c>
      <c r="Q26" s="738">
        <f>$G26-$P26</f>
        <v>-1</v>
      </c>
      <c r="R26" s="739">
        <f>IF($Q26&lt;=0,1,$Q26)</f>
        <v>1</v>
      </c>
      <c r="S26" s="738">
        <f>$I26-$P26</f>
        <v>18</v>
      </c>
      <c r="T26" s="739">
        <f>IF($S26=19,10,IF($S26=18,5,IF($S26=9,5,IF($S26=8,5,I26))))</f>
        <v>5</v>
      </c>
      <c r="U26" s="740" t="s">
        <v>9</v>
      </c>
      <c r="V26" s="730" t="str">
        <f>IF(AND($U26="PROBABILIDAD",$R26=1),$XET$6,IF(AND($U26="PROBABILIDAD",$R26=2),$XET$5,IF(AND($U26="PROBABILIDAD",$R26=3),$XET$4,IF(AND($U26="PROBABILIDAD",$R26=4),$XET$3,IF(AND($U26="PROBABILIDAD",$R26=5),$XET$2,$F26)))))</f>
        <v>(1) RARA VEZ</v>
      </c>
      <c r="W26" s="732" t="str">
        <f>IF($U26="PROBABILIDAD",$R26,$G26)</f>
        <v>1</v>
      </c>
      <c r="X26" s="733" t="str">
        <f>IF(AND($U26="IMPACTO",$S26=18),$XET$9,IF(AND($U26="IMPACTO",$S26=19),$XEU$9,IF(AND($U26="IMPACTO",$S26=20),$XEV$9,IF(AND($U26="IMPACTO",$S26&lt;10),$XET$9,$H26))))</f>
        <v>(5) MODERADO</v>
      </c>
      <c r="Y26" s="735">
        <f>IF($U26="IMPACTO",$T26,$I26)</f>
        <v>5</v>
      </c>
      <c r="Z26" s="736">
        <f>+W26*Y26</f>
        <v>5</v>
      </c>
      <c r="AA26" s="411" t="s">
        <v>301</v>
      </c>
      <c r="AB26" s="411" t="s">
        <v>282</v>
      </c>
      <c r="AC26" s="411" t="s">
        <v>302</v>
      </c>
      <c r="AD26" s="726" t="s">
        <v>303</v>
      </c>
      <c r="AE26" s="726" t="s">
        <v>285</v>
      </c>
      <c r="AF26" s="727" t="s">
        <v>577</v>
      </c>
      <c r="AG26" s="411" t="s">
        <v>304</v>
      </c>
      <c r="AH26" s="717" t="s">
        <v>305</v>
      </c>
      <c r="AI26" s="792" t="s">
        <v>580</v>
      </c>
      <c r="AJ26" s="793"/>
      <c r="AK26" s="794"/>
    </row>
    <row r="27" spans="1:37" ht="30" x14ac:dyDescent="0.25">
      <c r="A27" s="751"/>
      <c r="B27" s="753"/>
      <c r="C27" s="756"/>
      <c r="D27" s="759"/>
      <c r="E27" s="759"/>
      <c r="F27" s="593"/>
      <c r="G27" s="743"/>
      <c r="H27" s="675"/>
      <c r="I27" s="746"/>
      <c r="J27" s="747"/>
      <c r="K27" s="749"/>
      <c r="L27" s="7" t="s">
        <v>7</v>
      </c>
      <c r="M27" s="1" t="s">
        <v>11</v>
      </c>
      <c r="N27" s="304">
        <f>IF(M27="SÍ",5,"0")</f>
        <v>5</v>
      </c>
      <c r="O27" s="746"/>
      <c r="P27" s="655"/>
      <c r="Q27" s="655"/>
      <c r="R27" s="554"/>
      <c r="S27" s="655"/>
      <c r="T27" s="554"/>
      <c r="U27" s="741"/>
      <c r="V27" s="638"/>
      <c r="W27" s="732"/>
      <c r="X27" s="644"/>
      <c r="Y27" s="735"/>
      <c r="Z27" s="737"/>
      <c r="AA27" s="411"/>
      <c r="AB27" s="411"/>
      <c r="AC27" s="411"/>
      <c r="AD27" s="726"/>
      <c r="AE27" s="726"/>
      <c r="AF27" s="728"/>
      <c r="AG27" s="411"/>
      <c r="AH27" s="718"/>
      <c r="AI27" s="795"/>
      <c r="AJ27" s="796"/>
      <c r="AK27" s="797"/>
    </row>
    <row r="28" spans="1:37" x14ac:dyDescent="0.25">
      <c r="A28" s="751"/>
      <c r="B28" s="753"/>
      <c r="C28" s="756"/>
      <c r="D28" s="759"/>
      <c r="E28" s="759"/>
      <c r="F28" s="593"/>
      <c r="G28" s="743"/>
      <c r="H28" s="675"/>
      <c r="I28" s="746"/>
      <c r="J28" s="720" t="str">
        <f>IF(AND(J26&gt;=5,J26&lt;=10),"BAJA",IF(AND(J26&gt;=15,J26&lt;=25),"MODERADA",IF(AND(J26&gt;=30,J26&lt;=50),"ALTA",IF(AND(J26&gt;=60,J26&lt;=100),"EXTREMA",""))))</f>
        <v>MODERADA</v>
      </c>
      <c r="K28" s="749"/>
      <c r="L28" s="144" t="s">
        <v>3</v>
      </c>
      <c r="M28" s="1" t="s">
        <v>11</v>
      </c>
      <c r="N28" s="304">
        <f>IF(M28="SÍ",15,"0")</f>
        <v>15</v>
      </c>
      <c r="O28" s="746"/>
      <c r="P28" s="655"/>
      <c r="Q28" s="655"/>
      <c r="R28" s="554"/>
      <c r="S28" s="655"/>
      <c r="T28" s="554"/>
      <c r="U28" s="741"/>
      <c r="V28" s="638"/>
      <c r="W28" s="732"/>
      <c r="X28" s="644"/>
      <c r="Y28" s="735"/>
      <c r="Z28" s="722" t="str">
        <f>IF(AND($Z26&gt;=5,$Z26&lt;=10),"BAJA",IF(AND($Z26&gt;=15,$Z26&lt;=25),"MODERADA",IF(AND($Z26&gt;=30,$Z26&lt;=50),"ALTA",IF(AND($Z26&gt;=60,$Z26&lt;=100),"EXTREMA",""))))</f>
        <v>BAJA</v>
      </c>
      <c r="AA28" s="411"/>
      <c r="AB28" s="411"/>
      <c r="AC28" s="411"/>
      <c r="AD28" s="726"/>
      <c r="AE28" s="726"/>
      <c r="AF28" s="728"/>
      <c r="AG28" s="411"/>
      <c r="AH28" s="718"/>
      <c r="AI28" s="795"/>
      <c r="AJ28" s="796"/>
      <c r="AK28" s="797"/>
    </row>
    <row r="29" spans="1:37" x14ac:dyDescent="0.25">
      <c r="A29" s="751"/>
      <c r="B29" s="753"/>
      <c r="C29" s="756"/>
      <c r="D29" s="759"/>
      <c r="E29" s="759"/>
      <c r="F29" s="593"/>
      <c r="G29" s="743"/>
      <c r="H29" s="675"/>
      <c r="I29" s="746"/>
      <c r="J29" s="720"/>
      <c r="K29" s="749"/>
      <c r="L29" s="144" t="s">
        <v>4</v>
      </c>
      <c r="M29" s="1" t="s">
        <v>11</v>
      </c>
      <c r="N29" s="304">
        <f>IF(M29="SÍ",10,"0")</f>
        <v>10</v>
      </c>
      <c r="O29" s="746"/>
      <c r="P29" s="655"/>
      <c r="Q29" s="655"/>
      <c r="R29" s="554"/>
      <c r="S29" s="655"/>
      <c r="T29" s="554"/>
      <c r="U29" s="741"/>
      <c r="V29" s="638"/>
      <c r="W29" s="732"/>
      <c r="X29" s="644"/>
      <c r="Y29" s="735"/>
      <c r="Z29" s="722"/>
      <c r="AA29" s="411"/>
      <c r="AB29" s="411"/>
      <c r="AC29" s="411"/>
      <c r="AD29" s="726"/>
      <c r="AE29" s="726"/>
      <c r="AF29" s="728"/>
      <c r="AG29" s="411"/>
      <c r="AH29" s="718"/>
      <c r="AI29" s="795"/>
      <c r="AJ29" s="796"/>
      <c r="AK29" s="797"/>
    </row>
    <row r="30" spans="1:37" ht="30" x14ac:dyDescent="0.25">
      <c r="A30" s="751"/>
      <c r="B30" s="753"/>
      <c r="C30" s="756"/>
      <c r="D30" s="759"/>
      <c r="E30" s="759"/>
      <c r="F30" s="593"/>
      <c r="G30" s="743"/>
      <c r="H30" s="675"/>
      <c r="I30" s="746"/>
      <c r="J30" s="720"/>
      <c r="K30" s="749"/>
      <c r="L30" s="7" t="s">
        <v>31</v>
      </c>
      <c r="M30" s="1" t="s">
        <v>11</v>
      </c>
      <c r="N30" s="304">
        <f>IF(M30="SÍ",15,"0")</f>
        <v>15</v>
      </c>
      <c r="O30" s="746"/>
      <c r="P30" s="655"/>
      <c r="Q30" s="655"/>
      <c r="R30" s="554"/>
      <c r="S30" s="655"/>
      <c r="T30" s="554"/>
      <c r="U30" s="741"/>
      <c r="V30" s="638"/>
      <c r="W30" s="732"/>
      <c r="X30" s="644"/>
      <c r="Y30" s="735"/>
      <c r="Z30" s="722"/>
      <c r="AA30" s="411"/>
      <c r="AB30" s="411"/>
      <c r="AC30" s="411"/>
      <c r="AD30" s="726"/>
      <c r="AE30" s="726"/>
      <c r="AF30" s="728"/>
      <c r="AG30" s="411"/>
      <c r="AH30" s="718"/>
      <c r="AI30" s="795"/>
      <c r="AJ30" s="796"/>
      <c r="AK30" s="797"/>
    </row>
    <row r="31" spans="1:37" ht="30" x14ac:dyDescent="0.25">
      <c r="A31" s="751"/>
      <c r="B31" s="753"/>
      <c r="C31" s="756"/>
      <c r="D31" s="759"/>
      <c r="E31" s="759"/>
      <c r="F31" s="593"/>
      <c r="G31" s="743"/>
      <c r="H31" s="675"/>
      <c r="I31" s="746"/>
      <c r="J31" s="720"/>
      <c r="K31" s="749"/>
      <c r="L31" s="7" t="s">
        <v>5</v>
      </c>
      <c r="M31" s="1" t="s">
        <v>11</v>
      </c>
      <c r="N31" s="304">
        <f>IF(M31="SÍ",10,"0")</f>
        <v>10</v>
      </c>
      <c r="O31" s="746"/>
      <c r="P31" s="655"/>
      <c r="Q31" s="655"/>
      <c r="R31" s="554"/>
      <c r="S31" s="655"/>
      <c r="T31" s="554"/>
      <c r="U31" s="741"/>
      <c r="V31" s="638"/>
      <c r="W31" s="732"/>
      <c r="X31" s="644"/>
      <c r="Y31" s="735"/>
      <c r="Z31" s="722"/>
      <c r="AA31" s="411"/>
      <c r="AB31" s="411"/>
      <c r="AC31" s="411"/>
      <c r="AD31" s="726"/>
      <c r="AE31" s="726"/>
      <c r="AF31" s="728"/>
      <c r="AG31" s="411"/>
      <c r="AH31" s="718"/>
      <c r="AI31" s="795"/>
      <c r="AJ31" s="796"/>
      <c r="AK31" s="797"/>
    </row>
    <row r="32" spans="1:37" ht="30" x14ac:dyDescent="0.25">
      <c r="A32" s="751"/>
      <c r="B32" s="754"/>
      <c r="C32" s="757"/>
      <c r="D32" s="760"/>
      <c r="E32" s="760"/>
      <c r="F32" s="761"/>
      <c r="G32" s="744"/>
      <c r="H32" s="745"/>
      <c r="I32" s="746"/>
      <c r="J32" s="721"/>
      <c r="K32" s="749"/>
      <c r="L32" s="8" t="s">
        <v>30</v>
      </c>
      <c r="M32" s="1" t="s">
        <v>11</v>
      </c>
      <c r="N32" s="304">
        <f>IF(M32="SÍ",30,"0")</f>
        <v>30</v>
      </c>
      <c r="O32" s="746"/>
      <c r="P32" s="655"/>
      <c r="Q32" s="655"/>
      <c r="R32" s="554"/>
      <c r="S32" s="655"/>
      <c r="T32" s="554"/>
      <c r="U32" s="742"/>
      <c r="V32" s="731"/>
      <c r="W32" s="732"/>
      <c r="X32" s="734"/>
      <c r="Y32" s="735"/>
      <c r="Z32" s="722"/>
      <c r="AA32" s="411"/>
      <c r="AB32" s="411"/>
      <c r="AC32" s="411"/>
      <c r="AD32" s="726"/>
      <c r="AE32" s="726"/>
      <c r="AF32" s="729"/>
      <c r="AG32" s="411"/>
      <c r="AH32" s="719"/>
      <c r="AI32" s="798"/>
      <c r="AJ32" s="799"/>
      <c r="AK32" s="800"/>
    </row>
    <row r="33" spans="1:34" ht="15" customHeight="1" x14ac:dyDescent="0.25">
      <c r="A33" s="723" t="s">
        <v>52</v>
      </c>
      <c r="B33" s="723"/>
      <c r="C33" s="723"/>
      <c r="D33" s="723"/>
      <c r="E33" s="723"/>
      <c r="F33" s="723"/>
      <c r="G33" s="723"/>
      <c r="H33" s="723"/>
      <c r="I33" s="723"/>
      <c r="J33" s="723"/>
      <c r="K33" s="723"/>
      <c r="L33" s="723"/>
      <c r="M33" s="723"/>
      <c r="N33" s="723"/>
      <c r="O33" s="723"/>
      <c r="P33" s="723"/>
      <c r="Q33" s="723"/>
      <c r="R33" s="723"/>
      <c r="S33" s="723"/>
      <c r="T33" s="723"/>
      <c r="U33" s="723"/>
      <c r="V33" s="723"/>
      <c r="W33" s="723"/>
      <c r="X33" s="723"/>
      <c r="Y33" s="723"/>
      <c r="Z33" s="723"/>
      <c r="AA33" s="723"/>
      <c r="AB33" s="723"/>
      <c r="AC33" s="723"/>
      <c r="AD33" s="723"/>
      <c r="AE33" s="723"/>
      <c r="AF33" s="723"/>
      <c r="AG33" s="723"/>
      <c r="AH33" s="723"/>
    </row>
    <row r="34" spans="1:34" ht="18.75" customHeight="1" x14ac:dyDescent="0.25">
      <c r="A34" s="664" t="s">
        <v>29</v>
      </c>
      <c r="B34" s="664"/>
      <c r="C34" s="724"/>
      <c r="D34" s="724"/>
      <c r="E34" s="724"/>
      <c r="F34" s="724"/>
      <c r="G34" s="724"/>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724"/>
      <c r="AF34" s="724"/>
      <c r="AG34" s="724"/>
      <c r="AH34" s="724"/>
    </row>
    <row r="35" spans="1:34" ht="15.75" customHeight="1" x14ac:dyDescent="0.25">
      <c r="A35" s="618" t="s">
        <v>71</v>
      </c>
      <c r="B35" s="619"/>
      <c r="C35" s="619"/>
      <c r="D35" s="619"/>
      <c r="E35" s="619"/>
      <c r="F35" s="619"/>
      <c r="G35" s="619"/>
      <c r="H35" s="619"/>
      <c r="I35" s="619"/>
      <c r="J35" s="619"/>
      <c r="K35" s="619"/>
      <c r="L35" s="619"/>
      <c r="M35" s="619"/>
      <c r="N35" s="619"/>
      <c r="O35" s="619"/>
      <c r="P35" s="619"/>
      <c r="Q35" s="619"/>
      <c r="R35" s="619"/>
      <c r="S35" s="619"/>
      <c r="T35" s="619"/>
      <c r="U35" s="619"/>
      <c r="V35" s="619"/>
      <c r="W35" s="619"/>
      <c r="X35" s="619"/>
      <c r="Y35" s="619"/>
      <c r="Z35" s="619"/>
      <c r="AA35" s="619"/>
      <c r="AB35" s="620"/>
      <c r="AC35" s="725" t="s">
        <v>48</v>
      </c>
      <c r="AD35" s="725"/>
      <c r="AE35" s="725"/>
      <c r="AF35" s="725" t="s">
        <v>25</v>
      </c>
      <c r="AG35" s="725"/>
      <c r="AH35" s="725"/>
    </row>
    <row r="36" spans="1:34" s="149" customFormat="1" ht="15.75" customHeight="1" x14ac:dyDescent="0.25">
      <c r="A36" s="710" t="s">
        <v>306</v>
      </c>
      <c r="B36" s="711"/>
      <c r="C36" s="711"/>
      <c r="D36" s="711"/>
      <c r="E36" s="711"/>
      <c r="F36" s="711"/>
      <c r="G36" s="711"/>
      <c r="H36" s="711"/>
      <c r="I36" s="711"/>
      <c r="J36" s="711"/>
      <c r="K36" s="711"/>
      <c r="L36" s="711"/>
      <c r="M36" s="711"/>
      <c r="N36" s="711"/>
      <c r="O36" s="711"/>
      <c r="P36" s="711"/>
      <c r="Q36" s="711"/>
      <c r="R36" s="711"/>
      <c r="S36" s="711"/>
      <c r="T36" s="711"/>
      <c r="U36" s="711"/>
      <c r="V36" s="711"/>
      <c r="W36" s="711"/>
      <c r="X36" s="711"/>
      <c r="Y36" s="711"/>
      <c r="Z36" s="711"/>
      <c r="AA36" s="711"/>
      <c r="AB36" s="712"/>
      <c r="AC36" s="713">
        <v>43830</v>
      </c>
      <c r="AD36" s="714"/>
      <c r="AE36" s="715"/>
      <c r="AF36" s="716" t="s">
        <v>307</v>
      </c>
      <c r="AG36" s="714"/>
      <c r="AH36" s="715"/>
    </row>
    <row r="37" spans="1:34" s="149" customFormat="1" x14ac:dyDescent="0.25">
      <c r="A37" s="707"/>
      <c r="B37" s="708"/>
      <c r="C37" s="708"/>
      <c r="D37" s="708"/>
      <c r="E37" s="708"/>
      <c r="F37" s="708"/>
      <c r="G37" s="708"/>
      <c r="H37" s="708"/>
      <c r="I37" s="708"/>
      <c r="J37" s="708"/>
      <c r="K37" s="708"/>
      <c r="L37" s="708"/>
      <c r="M37" s="708"/>
      <c r="N37" s="708"/>
      <c r="O37" s="708"/>
      <c r="P37" s="708"/>
      <c r="Q37" s="708"/>
      <c r="R37" s="708"/>
      <c r="S37" s="708"/>
      <c r="T37" s="708"/>
      <c r="U37" s="708"/>
      <c r="V37" s="708"/>
      <c r="W37" s="708"/>
      <c r="X37" s="708"/>
      <c r="Y37" s="708"/>
      <c r="Z37" s="708"/>
      <c r="AA37" s="708"/>
      <c r="AB37" s="709"/>
      <c r="AC37" s="703"/>
      <c r="AD37" s="703"/>
      <c r="AE37" s="703"/>
      <c r="AF37" s="703"/>
      <c r="AG37" s="703"/>
      <c r="AH37" s="703"/>
    </row>
    <row r="38" spans="1:34" s="149" customFormat="1" x14ac:dyDescent="0.25">
      <c r="A38" s="707"/>
      <c r="B38" s="708"/>
      <c r="C38" s="708"/>
      <c r="D38" s="708"/>
      <c r="E38" s="708"/>
      <c r="F38" s="708"/>
      <c r="G38" s="708"/>
      <c r="H38" s="708"/>
      <c r="I38" s="708"/>
      <c r="J38" s="708"/>
      <c r="K38" s="708"/>
      <c r="L38" s="708"/>
      <c r="M38" s="708"/>
      <c r="N38" s="708"/>
      <c r="O38" s="708"/>
      <c r="P38" s="708"/>
      <c r="Q38" s="708"/>
      <c r="R38" s="708"/>
      <c r="S38" s="708"/>
      <c r="T38" s="708"/>
      <c r="U38" s="708"/>
      <c r="V38" s="708"/>
      <c r="W38" s="708"/>
      <c r="X38" s="708"/>
      <c r="Y38" s="708"/>
      <c r="Z38" s="708"/>
      <c r="AA38" s="708"/>
      <c r="AB38" s="709"/>
      <c r="AC38" s="703"/>
      <c r="AD38" s="703"/>
      <c r="AE38" s="703"/>
      <c r="AF38" s="703"/>
      <c r="AG38" s="703"/>
      <c r="AH38" s="703"/>
    </row>
    <row r="39" spans="1:34" x14ac:dyDescent="0.25">
      <c r="A39" s="707"/>
      <c r="B39" s="708"/>
      <c r="C39" s="708"/>
      <c r="D39" s="708"/>
      <c r="E39" s="708"/>
      <c r="F39" s="708"/>
      <c r="G39" s="708"/>
      <c r="H39" s="708"/>
      <c r="I39" s="708"/>
      <c r="J39" s="708"/>
      <c r="K39" s="708"/>
      <c r="L39" s="708"/>
      <c r="M39" s="708"/>
      <c r="N39" s="708"/>
      <c r="O39" s="708"/>
      <c r="P39" s="708"/>
      <c r="Q39" s="708"/>
      <c r="R39" s="708"/>
      <c r="S39" s="708"/>
      <c r="T39" s="708"/>
      <c r="U39" s="708"/>
      <c r="V39" s="708"/>
      <c r="W39" s="708"/>
      <c r="X39" s="708"/>
      <c r="Y39" s="708"/>
      <c r="Z39" s="708"/>
      <c r="AA39" s="708"/>
      <c r="AB39" s="709"/>
      <c r="AC39" s="703"/>
      <c r="AD39" s="703"/>
      <c r="AE39" s="703"/>
      <c r="AF39" s="703"/>
      <c r="AG39" s="703"/>
      <c r="AH39" s="703"/>
    </row>
    <row r="40" spans="1:34" ht="15" customHeight="1" x14ac:dyDescent="0.25">
      <c r="A40" s="697" t="s">
        <v>32</v>
      </c>
      <c r="B40" s="698"/>
      <c r="C40" s="698"/>
      <c r="D40" s="698"/>
      <c r="E40" s="698"/>
      <c r="F40" s="698"/>
      <c r="G40" s="698"/>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c r="AH40" s="699"/>
    </row>
    <row r="41" spans="1:34" s="150" customFormat="1" ht="15" customHeight="1" x14ac:dyDescent="0.25">
      <c r="A41" s="704" t="s">
        <v>25</v>
      </c>
      <c r="B41" s="704"/>
      <c r="C41" s="704"/>
      <c r="D41" s="704"/>
      <c r="E41" s="704"/>
      <c r="F41" s="704" t="s">
        <v>62</v>
      </c>
      <c r="G41" s="704"/>
      <c r="H41" s="704"/>
      <c r="I41" s="704"/>
      <c r="J41" s="704"/>
      <c r="K41" s="704"/>
      <c r="L41" s="704"/>
      <c r="M41" s="705" t="s">
        <v>564</v>
      </c>
      <c r="N41" s="706"/>
      <c r="O41" s="706"/>
      <c r="P41" s="706"/>
      <c r="Q41" s="706"/>
      <c r="R41" s="706"/>
      <c r="S41" s="706"/>
      <c r="T41" s="706"/>
      <c r="U41" s="706"/>
      <c r="V41" s="706"/>
      <c r="W41" s="706"/>
      <c r="X41" s="706"/>
      <c r="Y41" s="706"/>
      <c r="Z41" s="706"/>
      <c r="AA41" s="706"/>
      <c r="AB41" s="706"/>
      <c r="AC41" s="706"/>
      <c r="AD41" s="544" t="str">
        <f>IF(Z7="X","APOYO OFICINA ASESORA DE PLANEACIÓN","APOYO OFICINA DE CONTROL INTERNO")</f>
        <v>APOYO OFICINA DE CONTROL INTERNO</v>
      </c>
      <c r="AE41" s="544"/>
      <c r="AF41" s="544"/>
      <c r="AG41" s="544"/>
      <c r="AH41" s="544"/>
    </row>
    <row r="42" spans="1:34" s="150" customFormat="1" x14ac:dyDescent="0.25">
      <c r="A42" s="119" t="s">
        <v>72</v>
      </c>
      <c r="B42" s="701" t="s">
        <v>308</v>
      </c>
      <c r="C42" s="701"/>
      <c r="D42" s="701"/>
      <c r="E42" s="701"/>
      <c r="F42" s="119" t="s">
        <v>72</v>
      </c>
      <c r="G42" s="120"/>
      <c r="H42" s="701" t="s">
        <v>134</v>
      </c>
      <c r="I42" s="701"/>
      <c r="J42" s="701"/>
      <c r="K42" s="701"/>
      <c r="L42" s="701"/>
      <c r="M42" s="702" t="s">
        <v>27</v>
      </c>
      <c r="N42" s="702"/>
      <c r="O42" s="702"/>
      <c r="P42" s="702"/>
      <c r="Q42" s="702"/>
      <c r="R42" s="702"/>
      <c r="S42" s="702"/>
      <c r="T42" s="702"/>
      <c r="U42" s="702"/>
      <c r="V42" s="703"/>
      <c r="W42" s="703"/>
      <c r="X42" s="703"/>
      <c r="Y42" s="703"/>
      <c r="Z42" s="703"/>
      <c r="AA42" s="703"/>
      <c r="AB42" s="703"/>
      <c r="AC42" s="703"/>
      <c r="AD42" s="121" t="s">
        <v>27</v>
      </c>
      <c r="AE42" s="703" t="s">
        <v>565</v>
      </c>
      <c r="AF42" s="703"/>
      <c r="AG42" s="703"/>
      <c r="AH42" s="703"/>
    </row>
    <row r="43" spans="1:34" x14ac:dyDescent="0.25">
      <c r="A43" s="119" t="s">
        <v>73</v>
      </c>
      <c r="B43" s="700" t="s">
        <v>309</v>
      </c>
      <c r="C43" s="701"/>
      <c r="D43" s="701"/>
      <c r="E43" s="701"/>
      <c r="F43" s="119" t="s">
        <v>74</v>
      </c>
      <c r="G43" s="120"/>
      <c r="H43" s="700" t="s">
        <v>310</v>
      </c>
      <c r="I43" s="701"/>
      <c r="J43" s="701"/>
      <c r="K43" s="701"/>
      <c r="L43" s="701"/>
      <c r="M43" s="702" t="s">
        <v>28</v>
      </c>
      <c r="N43" s="702"/>
      <c r="O43" s="702"/>
      <c r="P43" s="702"/>
      <c r="Q43" s="702"/>
      <c r="R43" s="702"/>
      <c r="S43" s="702"/>
      <c r="T43" s="702"/>
      <c r="U43" s="702"/>
      <c r="V43" s="703"/>
      <c r="W43" s="703"/>
      <c r="X43" s="703"/>
      <c r="Y43" s="703"/>
      <c r="Z43" s="703"/>
      <c r="AA43" s="703"/>
      <c r="AB43" s="703"/>
      <c r="AC43" s="703"/>
      <c r="AD43" s="121" t="s">
        <v>28</v>
      </c>
      <c r="AE43" s="703" t="s">
        <v>157</v>
      </c>
      <c r="AF43" s="703"/>
      <c r="AG43" s="703"/>
      <c r="AH43" s="703"/>
    </row>
  </sheetData>
  <mergeCells count="159">
    <mergeCell ref="AI12:AK18"/>
    <mergeCell ref="AI26:AK32"/>
    <mergeCell ref="AI19:AK25"/>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AI11:AK11"/>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H12:AH18"/>
    <mergeCell ref="J14:J18"/>
    <mergeCell ref="Z14:Z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Q19:Q25"/>
    <mergeCell ref="R19:R25"/>
    <mergeCell ref="S19:S25"/>
    <mergeCell ref="T19:T25"/>
    <mergeCell ref="U19:U25"/>
    <mergeCell ref="V19:V25"/>
    <mergeCell ref="H19:H25"/>
    <mergeCell ref="I19:I25"/>
    <mergeCell ref="J19:J20"/>
    <mergeCell ref="K19:K25"/>
    <mergeCell ref="O19:O25"/>
    <mergeCell ref="P19:P25"/>
    <mergeCell ref="J21:J25"/>
    <mergeCell ref="AC19:AC25"/>
    <mergeCell ref="AD19:AD25"/>
    <mergeCell ref="AE19:AE25"/>
    <mergeCell ref="AF19:AF25"/>
    <mergeCell ref="AG19:AG25"/>
    <mergeCell ref="AH19:AH25"/>
    <mergeCell ref="W19:W25"/>
    <mergeCell ref="X19:X25"/>
    <mergeCell ref="Y19:Y25"/>
    <mergeCell ref="Z19:Z20"/>
    <mergeCell ref="AA19:AA25"/>
    <mergeCell ref="AB19:AB25"/>
    <mergeCell ref="Z21:Z25"/>
    <mergeCell ref="T26:T32"/>
    <mergeCell ref="U26:U32"/>
    <mergeCell ref="G26:G32"/>
    <mergeCell ref="H26:H32"/>
    <mergeCell ref="I26:I32"/>
    <mergeCell ref="J26:J27"/>
    <mergeCell ref="K26:K32"/>
    <mergeCell ref="O26:O32"/>
    <mergeCell ref="A26:A32"/>
    <mergeCell ref="B26:B32"/>
    <mergeCell ref="C26:C32"/>
    <mergeCell ref="D26:D32"/>
    <mergeCell ref="E26:E32"/>
    <mergeCell ref="F26:F32"/>
    <mergeCell ref="AH26:AH32"/>
    <mergeCell ref="J28:J32"/>
    <mergeCell ref="Z28:Z32"/>
    <mergeCell ref="A33:AH33"/>
    <mergeCell ref="A34:AH34"/>
    <mergeCell ref="A35:AB35"/>
    <mergeCell ref="AC35:AE35"/>
    <mergeCell ref="AF35:AH35"/>
    <mergeCell ref="AB26:AB32"/>
    <mergeCell ref="AC26:AC32"/>
    <mergeCell ref="AD26:AD32"/>
    <mergeCell ref="AE26:AE32"/>
    <mergeCell ref="AF26:AF32"/>
    <mergeCell ref="AG26:AG32"/>
    <mergeCell ref="V26:V32"/>
    <mergeCell ref="W26:W32"/>
    <mergeCell ref="X26:X32"/>
    <mergeCell ref="Y26:Y32"/>
    <mergeCell ref="Z26:Z27"/>
    <mergeCell ref="AA26:AA32"/>
    <mergeCell ref="P26:P32"/>
    <mergeCell ref="Q26:Q32"/>
    <mergeCell ref="R26:R32"/>
    <mergeCell ref="S26:S32"/>
    <mergeCell ref="A38:AB38"/>
    <mergeCell ref="AC38:AE38"/>
    <mergeCell ref="AF38:AH38"/>
    <mergeCell ref="A39:AB39"/>
    <mergeCell ref="AC39:AE39"/>
    <mergeCell ref="AF39:AH39"/>
    <mergeCell ref="A36:AB36"/>
    <mergeCell ref="AC36:AE36"/>
    <mergeCell ref="AF36:AH36"/>
    <mergeCell ref="A37:AB37"/>
    <mergeCell ref="AC37:AE37"/>
    <mergeCell ref="AF37:AH37"/>
    <mergeCell ref="B43:E43"/>
    <mergeCell ref="H43:L43"/>
    <mergeCell ref="M43:U43"/>
    <mergeCell ref="V43:AC43"/>
    <mergeCell ref="AE43:AH43"/>
    <mergeCell ref="A40:AH40"/>
    <mergeCell ref="A41:E41"/>
    <mergeCell ref="F41:L41"/>
    <mergeCell ref="M41:AC41"/>
    <mergeCell ref="AD41:AH41"/>
    <mergeCell ref="B42:E42"/>
    <mergeCell ref="H42:L42"/>
    <mergeCell ref="M42:U42"/>
    <mergeCell ref="V42:AC42"/>
    <mergeCell ref="AE42:AH42"/>
  </mergeCells>
  <conditionalFormatting sqref="J12:J18">
    <cfRule type="expression" dxfId="327" priority="21">
      <formula>$J$14="BAJA"</formula>
    </cfRule>
    <cfRule type="expression" dxfId="326" priority="22">
      <formula>$J$14="MODERADA"</formula>
    </cfRule>
    <cfRule type="expression" dxfId="325" priority="23">
      <formula>$J$14="ALTA"</formula>
    </cfRule>
    <cfRule type="expression" dxfId="324" priority="24">
      <formula>$J$14="EXTREMA"</formula>
    </cfRule>
  </conditionalFormatting>
  <conditionalFormatting sqref="Z12:Z18">
    <cfRule type="expression" dxfId="323" priority="17">
      <formula>$Z$14="MODERADA"</formula>
    </cfRule>
    <cfRule type="expression" dxfId="322" priority="18">
      <formula>$Z$14="EXTREMA"</formula>
    </cfRule>
    <cfRule type="expression" dxfId="321" priority="19">
      <formula>$Z$14="ALTA"</formula>
    </cfRule>
    <cfRule type="expression" dxfId="320" priority="20">
      <formula>$Z$14="BAJA"</formula>
    </cfRule>
  </conditionalFormatting>
  <conditionalFormatting sqref="Z19:Z25">
    <cfRule type="expression" dxfId="319" priority="13">
      <formula>$Z$21="MODERADA"</formula>
    </cfRule>
    <cfRule type="expression" dxfId="318" priority="14">
      <formula>$Z$21="EXTREMA"</formula>
    </cfRule>
    <cfRule type="expression" dxfId="317" priority="15">
      <formula>$Z$21="ALTA"</formula>
    </cfRule>
    <cfRule type="expression" dxfId="316" priority="16">
      <formula>$Z$21="BAJA"</formula>
    </cfRule>
  </conditionalFormatting>
  <conditionalFormatting sqref="J19 J21">
    <cfRule type="expression" dxfId="315" priority="9">
      <formula>$J$21="BAJA"</formula>
    </cfRule>
    <cfRule type="expression" dxfId="314" priority="10">
      <formula>$J$21="MODERADA"</formula>
    </cfRule>
    <cfRule type="expression" dxfId="313" priority="11">
      <formula>$J$21="ALTA"</formula>
    </cfRule>
    <cfRule type="expression" dxfId="312" priority="12">
      <formula>$J$21="EXTREMA"</formula>
    </cfRule>
  </conditionalFormatting>
  <conditionalFormatting sqref="Z26:Z32">
    <cfRule type="expression" dxfId="311" priority="5">
      <formula>$Z$14="MODERADA"</formula>
    </cfRule>
    <cfRule type="expression" dxfId="310" priority="6">
      <formula>$Z$14="EXTREMA"</formula>
    </cfRule>
    <cfRule type="expression" dxfId="309" priority="7">
      <formula>$Z$14="ALTA"</formula>
    </cfRule>
    <cfRule type="expression" dxfId="308" priority="8">
      <formula>$Z$14="BAJA"</formula>
    </cfRule>
  </conditionalFormatting>
  <conditionalFormatting sqref="J26 J28">
    <cfRule type="expression" dxfId="307" priority="1">
      <formula>$J$28="BAJA"</formula>
    </cfRule>
    <cfRule type="expression" dxfId="306" priority="2">
      <formula>$J$28="MODERADA"</formula>
    </cfRule>
    <cfRule type="expression" dxfId="305" priority="3">
      <formula>$J$28="ALTA"</formula>
    </cfRule>
    <cfRule type="expression" dxfId="304" priority="4">
      <formula>$J$28="EXTREMA"</formula>
    </cfRule>
  </conditionalFormatting>
  <dataValidations count="4">
    <dataValidation type="list" allowBlank="1" showInputMessage="1" showErrorMessage="1" sqref="M12:M18 M26:M32" xr:uid="{00000000-0002-0000-0200-000000000000}">
      <formula1>$XET$9:$XEU$9</formula1>
    </dataValidation>
    <dataValidation type="list" allowBlank="1" showInputMessage="1" showErrorMessage="1" sqref="U12:U32" xr:uid="{00000000-0002-0000-0200-000001000000}">
      <formula1>$XEV$11:$XFD$11</formula1>
    </dataValidation>
    <dataValidation type="list" allowBlank="1" showInputMessage="1" showErrorMessage="1" sqref="H12:H32" xr:uid="{00000000-0002-0000-0200-000002000000}">
      <formula1>$XET$9:$XEV$9</formula1>
    </dataValidation>
    <dataValidation type="list" allowBlank="1" showInputMessage="1" showErrorMessage="1" sqref="F12:F32" xr:uid="{00000000-0002-0000-0200-000003000000}">
      <formula1>$XET$2:$XET$6</formula1>
    </dataValidation>
  </dataValidations>
  <hyperlinks>
    <hyperlink ref="B43" r:id="rId1" xr:uid="{00000000-0004-0000-0200-000000000000}"/>
    <hyperlink ref="H43" r:id="rId2" xr:uid="{00000000-0004-0000-0200-000001000000}"/>
  </hyperlinks>
  <pageMargins left="0.7" right="0.7" top="0.75" bottom="0.75" header="0.3" footer="0.3"/>
  <drawing r:id="rId3"/>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XEW50"/>
  <sheetViews>
    <sheetView topLeftCell="C4" zoomScale="30" zoomScaleNormal="30" workbookViewId="0">
      <selection activeCell="AI33" sqref="AI33:AI39"/>
    </sheetView>
  </sheetViews>
  <sheetFormatPr baseColWidth="10" defaultColWidth="10.85546875" defaultRowHeight="15" x14ac:dyDescent="0.25"/>
  <cols>
    <col min="1" max="1" width="35.42578125" style="33" customWidth="1"/>
    <col min="2" max="2" width="27.85546875" style="33" customWidth="1"/>
    <col min="3" max="3" width="22.85546875" style="33" customWidth="1"/>
    <col min="4" max="4" width="21.7109375" style="33" customWidth="1"/>
    <col min="5" max="5" width="23.140625" style="33" customWidth="1"/>
    <col min="6" max="6" width="20.42578125" style="33" customWidth="1"/>
    <col min="7" max="7" width="3.85546875" style="33" hidden="1" customWidth="1"/>
    <col min="8" max="8" width="18.28515625" style="33" customWidth="1"/>
    <col min="9" max="9" width="3.85546875" style="33" hidden="1" customWidth="1"/>
    <col min="10" max="10" width="17.140625" style="33" customWidth="1"/>
    <col min="11" max="11" width="21.140625" style="33" customWidth="1"/>
    <col min="12" max="12" width="44.7109375" style="33" customWidth="1"/>
    <col min="13" max="13" width="9.42578125" style="33" customWidth="1"/>
    <col min="14" max="14" width="11.42578125" style="33" hidden="1" customWidth="1"/>
    <col min="15" max="15" width="5" style="33" hidden="1" customWidth="1"/>
    <col min="16" max="16" width="6.42578125" style="33" hidden="1" customWidth="1"/>
    <col min="17" max="17" width="5" style="33" hidden="1" customWidth="1"/>
    <col min="18" max="18" width="4.140625" style="33" hidden="1" customWidth="1"/>
    <col min="19" max="19" width="3.85546875" style="33" hidden="1" customWidth="1"/>
    <col min="20" max="20" width="5.28515625" style="33" hidden="1" customWidth="1"/>
    <col min="21" max="21" width="13.28515625" style="33" customWidth="1"/>
    <col min="22" max="22" width="17.85546875" style="33" customWidth="1"/>
    <col min="23" max="23" width="3.42578125" style="33" hidden="1" customWidth="1"/>
    <col min="24" max="24" width="20.42578125" style="33" customWidth="1"/>
    <col min="25" max="25" width="3.85546875" style="33" hidden="1" customWidth="1"/>
    <col min="26" max="26" width="18.42578125" style="33" customWidth="1"/>
    <col min="27" max="27" width="32.140625" style="33" customWidth="1"/>
    <col min="28" max="28" width="20.85546875" style="33" customWidth="1"/>
    <col min="29" max="29" width="28.7109375" style="33" customWidth="1"/>
    <col min="30" max="30" width="32.42578125" style="33" customWidth="1"/>
    <col min="31" max="31" width="15.140625" style="33" customWidth="1"/>
    <col min="32" max="32" width="52.7109375" style="33" customWidth="1"/>
    <col min="33" max="33" width="23.140625" style="33" bestFit="1" customWidth="1"/>
    <col min="34" max="34" width="19.7109375" style="33" customWidth="1"/>
    <col min="35" max="35" width="56.140625" style="33" customWidth="1"/>
    <col min="36" max="16384" width="10.85546875" style="33"/>
  </cols>
  <sheetData>
    <row r="1" spans="1:36 16374:16377" s="28" customFormat="1" ht="31.5" customHeight="1" x14ac:dyDescent="0.25">
      <c r="A1" s="24"/>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XET1" s="25" t="s">
        <v>1</v>
      </c>
      <c r="XEU1" s="26" t="s">
        <v>2</v>
      </c>
      <c r="XEV1" s="27"/>
    </row>
    <row r="2" spans="1:36 16374:16377" s="28" customFormat="1" ht="31.5" customHeight="1" x14ac:dyDescent="0.25">
      <c r="A2" s="24"/>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XET2" s="28" t="s">
        <v>17</v>
      </c>
      <c r="XEU2" s="28">
        <v>5</v>
      </c>
      <c r="XEV2" s="68"/>
    </row>
    <row r="3" spans="1:36 16374:16377" s="28" customFormat="1" ht="31.5" customHeight="1" x14ac:dyDescent="0.25">
      <c r="A3" s="24"/>
      <c r="B3" s="24"/>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XET3" s="28" t="s">
        <v>16</v>
      </c>
      <c r="XEU3" s="28">
        <v>4</v>
      </c>
      <c r="XEV3" s="68"/>
    </row>
    <row r="4" spans="1:36 16374:16377" s="28" customFormat="1" ht="31.5" customHeight="1" x14ac:dyDescent="0.25">
      <c r="A4" s="24"/>
      <c r="B4" s="24"/>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XET4" s="28" t="s">
        <v>15</v>
      </c>
      <c r="XEU4" s="28">
        <v>3</v>
      </c>
      <c r="XEV4" s="68"/>
    </row>
    <row r="5" spans="1:36 16374:16377" s="28" customFormat="1" ht="31.5" customHeight="1" x14ac:dyDescent="0.25">
      <c r="A5" s="24"/>
      <c r="B5" s="24"/>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XET5" s="28" t="s">
        <v>14</v>
      </c>
      <c r="XEU5" s="28">
        <v>2</v>
      </c>
      <c r="XEV5" s="68"/>
    </row>
    <row r="6" spans="1:36 16374:16377" s="28" customFormat="1" ht="31.5" customHeight="1" x14ac:dyDescent="0.25">
      <c r="A6" s="24"/>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XET6" s="28" t="s">
        <v>13</v>
      </c>
      <c r="XEU6" s="28">
        <v>1</v>
      </c>
      <c r="XEV6" s="68"/>
    </row>
    <row r="7" spans="1:36 16374:16377" ht="31.5" customHeight="1" thickBot="1" x14ac:dyDescent="0.3">
      <c r="A7" s="316" t="s">
        <v>53</v>
      </c>
      <c r="B7" s="316"/>
      <c r="C7" s="832">
        <v>43488</v>
      </c>
      <c r="D7" s="833"/>
      <c r="E7" s="833"/>
      <c r="F7" s="318"/>
      <c r="G7" s="318"/>
      <c r="H7" s="318"/>
      <c r="I7" s="318"/>
      <c r="J7" s="318"/>
      <c r="K7" s="318"/>
      <c r="L7" s="318"/>
      <c r="M7" s="319" t="s">
        <v>121</v>
      </c>
      <c r="N7" s="319"/>
      <c r="O7" s="319"/>
      <c r="P7" s="319"/>
      <c r="Q7" s="319"/>
      <c r="R7" s="319"/>
      <c r="S7" s="319"/>
      <c r="T7" s="319"/>
      <c r="U7" s="319"/>
      <c r="V7" s="320"/>
      <c r="W7" s="29"/>
      <c r="X7" s="69" t="s">
        <v>63</v>
      </c>
      <c r="Y7" s="29"/>
      <c r="Z7" s="70"/>
      <c r="AA7" s="30" t="s">
        <v>64</v>
      </c>
      <c r="AB7" s="31"/>
      <c r="AC7" s="30" t="s">
        <v>65</v>
      </c>
      <c r="AD7" s="32" t="s">
        <v>76</v>
      </c>
      <c r="AE7" s="321" t="s">
        <v>66</v>
      </c>
      <c r="AF7" s="322"/>
      <c r="AG7" s="32"/>
      <c r="AH7" s="29"/>
      <c r="XET7" s="323" t="s">
        <v>0</v>
      </c>
      <c r="XEU7" s="324"/>
    </row>
    <row r="8" spans="1:36 16374:16377" ht="31.5" customHeight="1" x14ac:dyDescent="0.25">
      <c r="A8" s="325" t="s">
        <v>46</v>
      </c>
      <c r="B8" s="326"/>
      <c r="C8" s="326"/>
      <c r="D8" s="326"/>
      <c r="E8" s="327"/>
      <c r="F8" s="328" t="s">
        <v>21</v>
      </c>
      <c r="G8" s="329"/>
      <c r="H8" s="329"/>
      <c r="I8" s="329"/>
      <c r="J8" s="329"/>
      <c r="K8" s="329"/>
      <c r="L8" s="329"/>
      <c r="M8" s="329"/>
      <c r="N8" s="329"/>
      <c r="O8" s="329"/>
      <c r="P8" s="329"/>
      <c r="Q8" s="329"/>
      <c r="R8" s="329"/>
      <c r="S8" s="329"/>
      <c r="T8" s="329"/>
      <c r="U8" s="329"/>
      <c r="V8" s="329"/>
      <c r="W8" s="329"/>
      <c r="X8" s="329"/>
      <c r="Y8" s="329"/>
      <c r="Z8" s="330"/>
      <c r="AA8" s="331" t="s">
        <v>43</v>
      </c>
      <c r="AB8" s="332"/>
      <c r="AC8" s="332"/>
      <c r="AD8" s="333"/>
      <c r="AE8" s="340" t="s">
        <v>33</v>
      </c>
      <c r="AF8" s="341"/>
      <c r="AG8" s="341"/>
      <c r="AH8" s="342"/>
      <c r="XET8" s="323" t="s">
        <v>2</v>
      </c>
      <c r="XEU8" s="324"/>
    </row>
    <row r="9" spans="1:36 16374:16377" s="35" customFormat="1" ht="31.5" customHeight="1" x14ac:dyDescent="0.25">
      <c r="A9" s="349" t="s">
        <v>49</v>
      </c>
      <c r="B9" s="351" t="s">
        <v>50</v>
      </c>
      <c r="C9" s="353" t="s">
        <v>34</v>
      </c>
      <c r="D9" s="353" t="s">
        <v>35</v>
      </c>
      <c r="E9" s="354" t="s">
        <v>36</v>
      </c>
      <c r="F9" s="373" t="s">
        <v>68</v>
      </c>
      <c r="G9" s="374"/>
      <c r="H9" s="374"/>
      <c r="I9" s="374"/>
      <c r="J9" s="374"/>
      <c r="K9" s="375" t="s">
        <v>24</v>
      </c>
      <c r="L9" s="356" t="s">
        <v>23</v>
      </c>
      <c r="M9" s="357"/>
      <c r="N9" s="357"/>
      <c r="O9" s="357"/>
      <c r="P9" s="357"/>
      <c r="Q9" s="357"/>
      <c r="R9" s="357"/>
      <c r="S9" s="357"/>
      <c r="T9" s="357"/>
      <c r="U9" s="357"/>
      <c r="V9" s="357"/>
      <c r="W9" s="357"/>
      <c r="X9" s="357"/>
      <c r="Y9" s="357"/>
      <c r="Z9" s="377"/>
      <c r="AA9" s="334"/>
      <c r="AB9" s="335"/>
      <c r="AC9" s="335"/>
      <c r="AD9" s="336"/>
      <c r="AE9" s="343"/>
      <c r="AF9" s="344"/>
      <c r="AG9" s="344"/>
      <c r="AH9" s="345"/>
      <c r="XET9" s="34" t="s">
        <v>18</v>
      </c>
      <c r="XEU9" s="34" t="s">
        <v>20</v>
      </c>
      <c r="XEV9" s="34" t="s">
        <v>19</v>
      </c>
    </row>
    <row r="10" spans="1:36 16374:16377" s="35" customFormat="1" ht="31.5" customHeight="1" x14ac:dyDescent="0.25">
      <c r="A10" s="349"/>
      <c r="B10" s="352"/>
      <c r="C10" s="353"/>
      <c r="D10" s="353"/>
      <c r="E10" s="354"/>
      <c r="F10" s="378" t="s">
        <v>37</v>
      </c>
      <c r="G10" s="379"/>
      <c r="H10" s="379"/>
      <c r="I10" s="379"/>
      <c r="J10" s="379"/>
      <c r="K10" s="376"/>
      <c r="L10" s="380" t="s">
        <v>47</v>
      </c>
      <c r="M10" s="382" t="s">
        <v>22</v>
      </c>
      <c r="N10" s="36"/>
      <c r="O10" s="36"/>
      <c r="P10" s="36"/>
      <c r="Q10" s="36"/>
      <c r="R10" s="36"/>
      <c r="S10" s="36"/>
      <c r="T10" s="36"/>
      <c r="U10" s="382" t="s">
        <v>39</v>
      </c>
      <c r="V10" s="385" t="s">
        <v>38</v>
      </c>
      <c r="W10" s="338"/>
      <c r="X10" s="338"/>
      <c r="Y10" s="338"/>
      <c r="Z10" s="339"/>
      <c r="AA10" s="337"/>
      <c r="AB10" s="338"/>
      <c r="AC10" s="338"/>
      <c r="AD10" s="339"/>
      <c r="AE10" s="346"/>
      <c r="AF10" s="347"/>
      <c r="AG10" s="347"/>
      <c r="AH10" s="348"/>
      <c r="XET10" s="35">
        <v>5</v>
      </c>
      <c r="XEU10" s="35">
        <v>10</v>
      </c>
      <c r="XEV10" s="35">
        <v>20</v>
      </c>
    </row>
    <row r="11" spans="1:36 16374:16377" s="35" customFormat="1" ht="46.5" customHeight="1" x14ac:dyDescent="0.25">
      <c r="A11" s="350"/>
      <c r="B11" s="382"/>
      <c r="C11" s="351"/>
      <c r="D11" s="351"/>
      <c r="E11" s="355"/>
      <c r="F11" s="37" t="s">
        <v>8</v>
      </c>
      <c r="G11" s="38" t="s">
        <v>54</v>
      </c>
      <c r="H11" s="217" t="s">
        <v>69</v>
      </c>
      <c r="I11" s="39" t="s">
        <v>55</v>
      </c>
      <c r="J11" s="71" t="s">
        <v>10</v>
      </c>
      <c r="K11" s="834"/>
      <c r="L11" s="835"/>
      <c r="M11" s="353"/>
      <c r="N11" s="72"/>
      <c r="O11" s="72" t="s">
        <v>60</v>
      </c>
      <c r="P11" s="72" t="s">
        <v>61</v>
      </c>
      <c r="Q11" s="72" t="s">
        <v>59</v>
      </c>
      <c r="R11" s="72" t="s">
        <v>56</v>
      </c>
      <c r="S11" s="72" t="s">
        <v>57</v>
      </c>
      <c r="T11" s="72" t="s">
        <v>58</v>
      </c>
      <c r="U11" s="353"/>
      <c r="V11" s="73" t="s">
        <v>8</v>
      </c>
      <c r="W11" s="74" t="s">
        <v>54</v>
      </c>
      <c r="X11" s="74" t="s">
        <v>9</v>
      </c>
      <c r="Y11" s="75" t="s">
        <v>55</v>
      </c>
      <c r="Z11" s="76" t="s">
        <v>10</v>
      </c>
      <c r="AA11" s="46" t="s">
        <v>51</v>
      </c>
      <c r="AB11" s="77" t="s">
        <v>40</v>
      </c>
      <c r="AC11" s="214" t="s">
        <v>41</v>
      </c>
      <c r="AD11" s="215" t="s">
        <v>42</v>
      </c>
      <c r="AE11" s="78" t="s">
        <v>26</v>
      </c>
      <c r="AF11" s="79" t="s">
        <v>70</v>
      </c>
      <c r="AG11" s="80" t="s">
        <v>44</v>
      </c>
      <c r="AH11" s="280" t="s">
        <v>45</v>
      </c>
      <c r="AI11" s="216" t="s">
        <v>465</v>
      </c>
      <c r="XET11" s="35" t="s">
        <v>11</v>
      </c>
      <c r="XEU11" s="35" t="s">
        <v>12</v>
      </c>
      <c r="XEV11" s="35" t="s">
        <v>9</v>
      </c>
      <c r="XEW11" s="35" t="s">
        <v>8</v>
      </c>
    </row>
    <row r="12" spans="1:36 16374:16377" ht="50.25" customHeight="1" x14ac:dyDescent="0.25">
      <c r="A12" s="836" t="s">
        <v>87</v>
      </c>
      <c r="B12" s="839" t="s">
        <v>88</v>
      </c>
      <c r="C12" s="459" t="s">
        <v>89</v>
      </c>
      <c r="D12" s="461" t="s">
        <v>90</v>
      </c>
      <c r="E12" s="459" t="s">
        <v>91</v>
      </c>
      <c r="F12" s="466" t="s">
        <v>15</v>
      </c>
      <c r="G12" s="392" t="str">
        <f>IF(F12="(1) RARA VEZ","1", IF(F12="(2) IMPROBABLE","2",IF(F12="(3) POSIBLE","3",IF(F12="(4) PROBABLE","4",IF(F12="(5) CASI SEGURO","5","")))))</f>
        <v>3</v>
      </c>
      <c r="H12" s="487" t="s">
        <v>20</v>
      </c>
      <c r="I12" s="388" t="str">
        <f>IF(H12="(5) MODERADO","5", IF(H12="(10) MAYOR","10",IF(H12="(20) CATASTROFICO","20","")))</f>
        <v>10</v>
      </c>
      <c r="J12" s="395">
        <f>G12*I12</f>
        <v>30</v>
      </c>
      <c r="K12" s="528" t="s">
        <v>92</v>
      </c>
      <c r="L12" s="20" t="s">
        <v>6</v>
      </c>
      <c r="M12" s="16" t="s">
        <v>11</v>
      </c>
      <c r="N12" s="218">
        <f>IF(M12="SÍ",15,"0")</f>
        <v>15</v>
      </c>
      <c r="O12" s="484">
        <f>SUM(N12:N18)</f>
        <v>55</v>
      </c>
      <c r="P12" s="471">
        <f>IF(AND($O12&gt;=0,$O12&lt;=50),0,IF(AND($O12&gt;50,$O12&lt;=75),1,IF(AND($O12&gt;75,$O12&lt;=100),2,"")))</f>
        <v>1</v>
      </c>
      <c r="Q12" s="471">
        <f>$G12-$P12</f>
        <v>2</v>
      </c>
      <c r="R12" s="473">
        <f>IF($Q12&lt;=0,1,$Q12)</f>
        <v>2</v>
      </c>
      <c r="S12" s="471">
        <f>$I12-$P12</f>
        <v>9</v>
      </c>
      <c r="T12" s="473">
        <f>IF($S12=19,10,IF($S12=18,5,IF($S12=9,5,IF($S12=8,5,I12))))</f>
        <v>5</v>
      </c>
      <c r="U12" s="867" t="s">
        <v>9</v>
      </c>
      <c r="V12" s="869" t="str">
        <f>IF(AND($U12="PROBABILIDAD",$R12=1),$XET$6,IF(AND($U12="PROBABILIDAD",$R12=2),$XET$5,IF(AND($U12="PROBABILIDAD",$R12=3),$XET$4,IF(AND($U12="PROBABILIDAD",$R12=4),$XET$3,IF(AND($U12="PROBABILIDAD",$R12=5),$XET$2,$F12)))))</f>
        <v>(3) POSIBLE</v>
      </c>
      <c r="W12" s="872" t="str">
        <f>IF($U12="PROBABILIDAD",$R12,$G12)</f>
        <v>3</v>
      </c>
      <c r="X12" s="873" t="str">
        <f>IF(AND($U12="IMPACTO",$S12=18),$XET$9,IF(AND($U12="IMPACTO",$S12=19),$XEU$9,IF(AND($U12="IMPACTO",$S12=20),$XEV$9,IF(AND($U12="IMPACTO",$S12&lt;10),$XET$9,$H12))))</f>
        <v>(5) MODERADO</v>
      </c>
      <c r="Y12" s="430">
        <f>IF($U12="IMPACTO",$T12,$I12)</f>
        <v>5</v>
      </c>
      <c r="Z12" s="448">
        <f>+W12*Y12</f>
        <v>15</v>
      </c>
      <c r="AA12" s="857" t="s">
        <v>93</v>
      </c>
      <c r="AB12" s="860" t="s">
        <v>94</v>
      </c>
      <c r="AC12" s="861" t="s">
        <v>95</v>
      </c>
      <c r="AD12" s="864" t="s">
        <v>96</v>
      </c>
      <c r="AE12" s="852">
        <v>43829</v>
      </c>
      <c r="AF12" s="853" t="s">
        <v>528</v>
      </c>
      <c r="AG12" s="855" t="s">
        <v>97</v>
      </c>
      <c r="AH12" s="524" t="s">
        <v>529</v>
      </c>
      <c r="AI12" s="844" t="s">
        <v>530</v>
      </c>
    </row>
    <row r="13" spans="1:36 16374:16377" ht="50.25" customHeight="1" x14ac:dyDescent="0.25">
      <c r="A13" s="837"/>
      <c r="B13" s="840"/>
      <c r="C13" s="842"/>
      <c r="D13" s="843"/>
      <c r="E13" s="842"/>
      <c r="F13" s="466"/>
      <c r="G13" s="392"/>
      <c r="H13" s="487"/>
      <c r="I13" s="388"/>
      <c r="J13" s="395"/>
      <c r="K13" s="489"/>
      <c r="L13" s="15" t="s">
        <v>7</v>
      </c>
      <c r="M13" s="16" t="s">
        <v>11</v>
      </c>
      <c r="N13" s="219">
        <f>IF(M13="SÍ",5,"0")</f>
        <v>5</v>
      </c>
      <c r="O13" s="388"/>
      <c r="P13" s="388"/>
      <c r="Q13" s="388"/>
      <c r="R13" s="324"/>
      <c r="S13" s="388"/>
      <c r="T13" s="324"/>
      <c r="U13" s="868"/>
      <c r="V13" s="870"/>
      <c r="W13" s="424"/>
      <c r="X13" s="874"/>
      <c r="Y13" s="430"/>
      <c r="Z13" s="432"/>
      <c r="AA13" s="858"/>
      <c r="AB13" s="860"/>
      <c r="AC13" s="862"/>
      <c r="AD13" s="865"/>
      <c r="AE13" s="492"/>
      <c r="AF13" s="854"/>
      <c r="AG13" s="856"/>
      <c r="AH13" s="493"/>
      <c r="AI13" s="845"/>
    </row>
    <row r="14" spans="1:36 16374:16377" ht="50.25" customHeight="1" x14ac:dyDescent="0.25">
      <c r="A14" s="837"/>
      <c r="B14" s="840"/>
      <c r="C14" s="842"/>
      <c r="D14" s="843"/>
      <c r="E14" s="842"/>
      <c r="F14" s="466"/>
      <c r="G14" s="392"/>
      <c r="H14" s="487"/>
      <c r="I14" s="388"/>
      <c r="J14" s="401" t="str">
        <f>IF(AND(J12&gt;=5,J12&lt;=10),"BAJA",IF(AND(J12&gt;=15,J12&lt;=25),"MODERADA",IF(AND(J12&gt;=30,J12&lt;=50),"ALTA",IF(AND(J12&gt;=60,J12&lt;=100),"EXTREMA",""))))</f>
        <v>ALTA</v>
      </c>
      <c r="K14" s="489"/>
      <c r="L14" s="15" t="s">
        <v>3</v>
      </c>
      <c r="M14" s="16" t="s">
        <v>12</v>
      </c>
      <c r="N14" s="219" t="str">
        <f>IF(M14="SÍ",15,"0")</f>
        <v>0</v>
      </c>
      <c r="O14" s="388"/>
      <c r="P14" s="388"/>
      <c r="Q14" s="388"/>
      <c r="R14" s="324"/>
      <c r="S14" s="388"/>
      <c r="T14" s="324"/>
      <c r="U14" s="868"/>
      <c r="V14" s="870"/>
      <c r="W14" s="424"/>
      <c r="X14" s="874"/>
      <c r="Y14" s="430"/>
      <c r="Z14" s="403" t="str">
        <f>IF(AND($Z12&gt;=5,$Z12&lt;=10),"BAJA",IF(AND($Z12&gt;=15,$Z12&lt;=25),"MODERADA",IF(AND($Z12&gt;=30,$Z12&lt;=50),"ALTA",IF(AND($Z12&gt;=60,$Z12&lt;=100),"EXTREMA",""))))</f>
        <v>MODERADA</v>
      </c>
      <c r="AA14" s="858"/>
      <c r="AB14" s="860"/>
      <c r="AC14" s="862"/>
      <c r="AD14" s="865"/>
      <c r="AE14" s="492"/>
      <c r="AF14" s="854"/>
      <c r="AG14" s="856"/>
      <c r="AH14" s="493"/>
      <c r="AI14" s="845"/>
    </row>
    <row r="15" spans="1:36 16374:16377" ht="50.25" customHeight="1" x14ac:dyDescent="0.25">
      <c r="A15" s="837"/>
      <c r="B15" s="840"/>
      <c r="C15" s="842"/>
      <c r="D15" s="843"/>
      <c r="E15" s="842"/>
      <c r="F15" s="466"/>
      <c r="G15" s="392"/>
      <c r="H15" s="487"/>
      <c r="I15" s="388"/>
      <c r="J15" s="401"/>
      <c r="K15" s="489"/>
      <c r="L15" s="15" t="s">
        <v>4</v>
      </c>
      <c r="M15" s="16" t="s">
        <v>11</v>
      </c>
      <c r="N15" s="219">
        <f>IF(M15="SÍ",10,"0")</f>
        <v>10</v>
      </c>
      <c r="O15" s="388"/>
      <c r="P15" s="388"/>
      <c r="Q15" s="388"/>
      <c r="R15" s="324"/>
      <c r="S15" s="388"/>
      <c r="T15" s="324"/>
      <c r="U15" s="868"/>
      <c r="V15" s="870"/>
      <c r="W15" s="424"/>
      <c r="X15" s="874"/>
      <c r="Y15" s="430"/>
      <c r="Z15" s="403"/>
      <c r="AA15" s="858"/>
      <c r="AB15" s="860"/>
      <c r="AC15" s="862"/>
      <c r="AD15" s="865"/>
      <c r="AE15" s="492"/>
      <c r="AF15" s="854"/>
      <c r="AG15" s="856"/>
      <c r="AH15" s="493"/>
      <c r="AI15" s="845"/>
      <c r="AJ15" s="279"/>
    </row>
    <row r="16" spans="1:36 16374:16377" ht="50.25" customHeight="1" x14ac:dyDescent="0.25">
      <c r="A16" s="837"/>
      <c r="B16" s="840"/>
      <c r="C16" s="842"/>
      <c r="D16" s="843"/>
      <c r="E16" s="842"/>
      <c r="F16" s="466"/>
      <c r="G16" s="392"/>
      <c r="H16" s="487"/>
      <c r="I16" s="388"/>
      <c r="J16" s="401"/>
      <c r="K16" s="489"/>
      <c r="L16" s="15" t="s">
        <v>31</v>
      </c>
      <c r="M16" s="17" t="s">
        <v>11</v>
      </c>
      <c r="N16" s="219">
        <f>IF(M16="SÍ",15,"0")</f>
        <v>15</v>
      </c>
      <c r="O16" s="388"/>
      <c r="P16" s="388"/>
      <c r="Q16" s="388"/>
      <c r="R16" s="324"/>
      <c r="S16" s="388"/>
      <c r="T16" s="324"/>
      <c r="U16" s="868"/>
      <c r="V16" s="870"/>
      <c r="W16" s="424"/>
      <c r="X16" s="874"/>
      <c r="Y16" s="430"/>
      <c r="Z16" s="403"/>
      <c r="AA16" s="858"/>
      <c r="AB16" s="860"/>
      <c r="AC16" s="862"/>
      <c r="AD16" s="865"/>
      <c r="AE16" s="492"/>
      <c r="AF16" s="854"/>
      <c r="AG16" s="856"/>
      <c r="AH16" s="493"/>
      <c r="AI16" s="845"/>
    </row>
    <row r="17" spans="1:35" ht="30" x14ac:dyDescent="0.25">
      <c r="A17" s="837"/>
      <c r="B17" s="840"/>
      <c r="C17" s="842"/>
      <c r="D17" s="843"/>
      <c r="E17" s="842"/>
      <c r="F17" s="466"/>
      <c r="G17" s="392"/>
      <c r="H17" s="487"/>
      <c r="I17" s="388"/>
      <c r="J17" s="401"/>
      <c r="K17" s="489"/>
      <c r="L17" s="15" t="s">
        <v>5</v>
      </c>
      <c r="M17" s="16" t="s">
        <v>11</v>
      </c>
      <c r="N17" s="219">
        <f>IF(M17="SÍ",10,"0")</f>
        <v>10</v>
      </c>
      <c r="O17" s="388"/>
      <c r="P17" s="388"/>
      <c r="Q17" s="388"/>
      <c r="R17" s="324"/>
      <c r="S17" s="388"/>
      <c r="T17" s="324"/>
      <c r="U17" s="868"/>
      <c r="V17" s="870"/>
      <c r="W17" s="424"/>
      <c r="X17" s="874"/>
      <c r="Y17" s="430"/>
      <c r="Z17" s="403"/>
      <c r="AA17" s="858"/>
      <c r="AB17" s="860"/>
      <c r="AC17" s="862"/>
      <c r="AD17" s="865"/>
      <c r="AE17" s="492"/>
      <c r="AF17" s="854"/>
      <c r="AG17" s="856"/>
      <c r="AH17" s="493"/>
      <c r="AI17" s="845"/>
    </row>
    <row r="18" spans="1:35" ht="30" x14ac:dyDescent="0.25">
      <c r="A18" s="837"/>
      <c r="B18" s="841"/>
      <c r="C18" s="457"/>
      <c r="D18" s="460"/>
      <c r="E18" s="457"/>
      <c r="F18" s="467"/>
      <c r="G18" s="393"/>
      <c r="H18" s="488"/>
      <c r="I18" s="388"/>
      <c r="J18" s="402"/>
      <c r="K18" s="489"/>
      <c r="L18" s="18" t="s">
        <v>30</v>
      </c>
      <c r="M18" s="16" t="s">
        <v>12</v>
      </c>
      <c r="N18" s="219" t="str">
        <f>IF(M18="SÍ",30,"0")</f>
        <v>0</v>
      </c>
      <c r="O18" s="388"/>
      <c r="P18" s="388"/>
      <c r="Q18" s="388"/>
      <c r="R18" s="324"/>
      <c r="S18" s="388"/>
      <c r="T18" s="324"/>
      <c r="U18" s="868"/>
      <c r="V18" s="871"/>
      <c r="W18" s="425"/>
      <c r="X18" s="875"/>
      <c r="Y18" s="430"/>
      <c r="Z18" s="403"/>
      <c r="AA18" s="859"/>
      <c r="AB18" s="860"/>
      <c r="AC18" s="863"/>
      <c r="AD18" s="866"/>
      <c r="AE18" s="492"/>
      <c r="AF18" s="854"/>
      <c r="AG18" s="856"/>
      <c r="AH18" s="493"/>
      <c r="AI18" s="846"/>
    </row>
    <row r="19" spans="1:35" ht="30" customHeight="1" x14ac:dyDescent="0.25">
      <c r="A19" s="837"/>
      <c r="B19" s="839" t="s">
        <v>88</v>
      </c>
      <c r="C19" s="758" t="s">
        <v>98</v>
      </c>
      <c r="D19" s="758" t="s">
        <v>99</v>
      </c>
      <c r="E19" s="758" t="s">
        <v>100</v>
      </c>
      <c r="F19" s="466" t="s">
        <v>15</v>
      </c>
      <c r="G19" s="411" t="str">
        <f>IF(F19="(1) RARA VEZ","1", IF(F19="(2) IMPROBABLE","2",IF(F19="(3) POSIBLE","3",IF(F19="(4) PROBABLE","4",IF(F19="(5) CASI SEGURO","5","")))))</f>
        <v>3</v>
      </c>
      <c r="H19" s="487" t="s">
        <v>20</v>
      </c>
      <c r="I19" s="388" t="str">
        <f>IF(H19="(5) MODERADO","5", IF(H19="(10) MAYOR","10",IF(H19="(20) CATASTROFICO","20","")))</f>
        <v>10</v>
      </c>
      <c r="J19" s="480">
        <f>G19*I19</f>
        <v>30</v>
      </c>
      <c r="K19" s="393" t="s">
        <v>101</v>
      </c>
      <c r="L19" s="20" t="s">
        <v>6</v>
      </c>
      <c r="M19" s="16" t="s">
        <v>11</v>
      </c>
      <c r="N19" s="218">
        <f>IF(M19="SÍ",15,"0")</f>
        <v>15</v>
      </c>
      <c r="O19" s="484">
        <f>SUM(N19:N25)</f>
        <v>85</v>
      </c>
      <c r="P19" s="471">
        <f>IF(AND($O19&gt;=0,$O19&lt;=50),0,IF(AND($O19&gt;50,$O19&lt;=75),1,IF(AND($O19&gt;75,$O19&lt;=100),2,"")))</f>
        <v>2</v>
      </c>
      <c r="Q19" s="471">
        <f>$G19-$P19</f>
        <v>1</v>
      </c>
      <c r="R19" s="473">
        <f>IF($Q19&lt;=0,1,$Q19)</f>
        <v>1</v>
      </c>
      <c r="S19" s="471">
        <f>$I19-$P19</f>
        <v>8</v>
      </c>
      <c r="T19" s="473">
        <f>IF($S19=19,10,IF($S19=18,5,IF($S19=9,5,IF($S19=8,5,I19))))</f>
        <v>5</v>
      </c>
      <c r="U19" s="867" t="s">
        <v>9</v>
      </c>
      <c r="V19" s="869" t="str">
        <f>IF(AND($U19="PROBABILIDAD",$R19=1),$XET$6,IF(AND($U19="PROBABILIDAD",$R19=2),$XET$5,IF(AND($U19="PROBABILIDAD",$R19=3),$XET$4,IF(AND($U19="PROBABILIDAD",$R19=4),$XET$3,IF(AND($U19="PROBABILIDAD",$R19=5),$XET$2,$F19)))))</f>
        <v>(3) POSIBLE</v>
      </c>
      <c r="W19" s="442" t="str">
        <f>IF($U19="PROBABILIDAD",$R19,$G19)</f>
        <v>3</v>
      </c>
      <c r="X19" s="873" t="str">
        <f>IF(AND($U19="IMPACTO",$S19=18),$XET$9,IF(AND($U19="IMPACTO",$S19=19),$XEU$9,IF(AND($U19="IMPACTO",$S19=20),$XEV$9,IF(AND($U19="IMPACTO",$S19&lt;10),$XET$9,$H19))))</f>
        <v>(5) MODERADO</v>
      </c>
      <c r="Y19" s="430">
        <f>IF($U19="IMPACTO",$T19,$I19)</f>
        <v>5</v>
      </c>
      <c r="Z19" s="448">
        <f>+W19*Y19</f>
        <v>15</v>
      </c>
      <c r="AA19" s="861" t="s">
        <v>102</v>
      </c>
      <c r="AB19" s="860" t="s">
        <v>94</v>
      </c>
      <c r="AC19" s="861" t="s">
        <v>103</v>
      </c>
      <c r="AD19" s="861" t="s">
        <v>104</v>
      </c>
      <c r="AE19" s="852">
        <v>43707</v>
      </c>
      <c r="AF19" s="853" t="s">
        <v>531</v>
      </c>
      <c r="AG19" s="524" t="s">
        <v>105</v>
      </c>
      <c r="AH19" s="524" t="s">
        <v>149</v>
      </c>
      <c r="AI19" s="847" t="s">
        <v>532</v>
      </c>
    </row>
    <row r="20" spans="1:35" ht="30" x14ac:dyDescent="0.25">
      <c r="A20" s="837"/>
      <c r="B20" s="840"/>
      <c r="C20" s="759"/>
      <c r="D20" s="759"/>
      <c r="E20" s="759"/>
      <c r="F20" s="466"/>
      <c r="G20" s="411"/>
      <c r="H20" s="487"/>
      <c r="I20" s="388"/>
      <c r="J20" s="481"/>
      <c r="K20" s="882"/>
      <c r="L20" s="15" t="s">
        <v>7</v>
      </c>
      <c r="M20" s="16" t="s">
        <v>11</v>
      </c>
      <c r="N20" s="219">
        <f>IF(M20="SÍ",5,"0")</f>
        <v>5</v>
      </c>
      <c r="O20" s="388"/>
      <c r="P20" s="388"/>
      <c r="Q20" s="388"/>
      <c r="R20" s="324"/>
      <c r="S20" s="388"/>
      <c r="T20" s="324"/>
      <c r="U20" s="868"/>
      <c r="V20" s="870"/>
      <c r="W20" s="443"/>
      <c r="X20" s="874"/>
      <c r="Y20" s="430"/>
      <c r="Z20" s="432"/>
      <c r="AA20" s="862"/>
      <c r="AB20" s="860"/>
      <c r="AC20" s="862"/>
      <c r="AD20" s="862"/>
      <c r="AE20" s="492"/>
      <c r="AF20" s="854"/>
      <c r="AG20" s="493"/>
      <c r="AH20" s="493"/>
      <c r="AI20" s="848"/>
    </row>
    <row r="21" spans="1:35" ht="15" customHeight="1" x14ac:dyDescent="0.25">
      <c r="A21" s="837"/>
      <c r="B21" s="840"/>
      <c r="C21" s="759"/>
      <c r="D21" s="759"/>
      <c r="E21" s="759"/>
      <c r="F21" s="466"/>
      <c r="G21" s="411"/>
      <c r="H21" s="487"/>
      <c r="I21" s="388"/>
      <c r="J21" s="401" t="str">
        <f>IF(AND(J19&gt;=5,J19&lt;=10),"BAJA",IF(AND(J19&gt;=15,J19&lt;=25),"MODERADA",IF(AND(J19&gt;=30,J19&lt;=50),"ALTA",IF(AND(J19&gt;=60,J19&lt;=100),"EXTREMA",""))))</f>
        <v>ALTA</v>
      </c>
      <c r="K21" s="882"/>
      <c r="L21" s="15" t="s">
        <v>3</v>
      </c>
      <c r="M21" s="16" t="s">
        <v>12</v>
      </c>
      <c r="N21" s="219" t="str">
        <f>IF(M21="SÍ",15,"0")</f>
        <v>0</v>
      </c>
      <c r="O21" s="388"/>
      <c r="P21" s="388"/>
      <c r="Q21" s="388"/>
      <c r="R21" s="324"/>
      <c r="S21" s="388"/>
      <c r="T21" s="324"/>
      <c r="U21" s="868"/>
      <c r="V21" s="870"/>
      <c r="W21" s="443"/>
      <c r="X21" s="874"/>
      <c r="Y21" s="430"/>
      <c r="Z21" s="403" t="str">
        <f>IF(AND($Z19&gt;=5,$Z19&lt;=10),"BAJA",IF(AND($Z19&gt;=15,$Z19&lt;=25),"MODERADA",IF(AND($Z19&gt;=30,$Z19&lt;=50),"ALTA",IF(AND($Z19&gt;=60,$Z19&lt;=100),"EXTREMA",""))))</f>
        <v>MODERADA</v>
      </c>
      <c r="AA21" s="862"/>
      <c r="AB21" s="860"/>
      <c r="AC21" s="862"/>
      <c r="AD21" s="862"/>
      <c r="AE21" s="492"/>
      <c r="AF21" s="854"/>
      <c r="AG21" s="493"/>
      <c r="AH21" s="493"/>
      <c r="AI21" s="848"/>
    </row>
    <row r="22" spans="1:35" ht="15" customHeight="1" x14ac:dyDescent="0.25">
      <c r="A22" s="837"/>
      <c r="B22" s="840"/>
      <c r="C22" s="759"/>
      <c r="D22" s="759"/>
      <c r="E22" s="759"/>
      <c r="F22" s="466"/>
      <c r="G22" s="411"/>
      <c r="H22" s="487"/>
      <c r="I22" s="388"/>
      <c r="J22" s="401"/>
      <c r="K22" s="882"/>
      <c r="L22" s="15" t="s">
        <v>4</v>
      </c>
      <c r="M22" s="16" t="s">
        <v>11</v>
      </c>
      <c r="N22" s="219">
        <f>IF(M22="SÍ",10,"0")</f>
        <v>10</v>
      </c>
      <c r="O22" s="388"/>
      <c r="P22" s="388"/>
      <c r="Q22" s="388"/>
      <c r="R22" s="324"/>
      <c r="S22" s="388"/>
      <c r="T22" s="324"/>
      <c r="U22" s="868"/>
      <c r="V22" s="870"/>
      <c r="W22" s="443"/>
      <c r="X22" s="874"/>
      <c r="Y22" s="430"/>
      <c r="Z22" s="403"/>
      <c r="AA22" s="862"/>
      <c r="AB22" s="860"/>
      <c r="AC22" s="862"/>
      <c r="AD22" s="862"/>
      <c r="AE22" s="492"/>
      <c r="AF22" s="854"/>
      <c r="AG22" s="493"/>
      <c r="AH22" s="493"/>
      <c r="AI22" s="848"/>
    </row>
    <row r="23" spans="1:35" ht="30" x14ac:dyDescent="0.25">
      <c r="A23" s="837"/>
      <c r="B23" s="840"/>
      <c r="C23" s="759"/>
      <c r="D23" s="759"/>
      <c r="E23" s="759"/>
      <c r="F23" s="466"/>
      <c r="G23" s="411"/>
      <c r="H23" s="487"/>
      <c r="I23" s="388"/>
      <c r="J23" s="401"/>
      <c r="K23" s="882"/>
      <c r="L23" s="15" t="s">
        <v>31</v>
      </c>
      <c r="M23" s="16" t="s">
        <v>11</v>
      </c>
      <c r="N23" s="219">
        <f>IF(M23="SÍ",15,"0")</f>
        <v>15</v>
      </c>
      <c r="O23" s="388"/>
      <c r="P23" s="388"/>
      <c r="Q23" s="388"/>
      <c r="R23" s="324"/>
      <c r="S23" s="388"/>
      <c r="T23" s="324"/>
      <c r="U23" s="868"/>
      <c r="V23" s="870"/>
      <c r="W23" s="443"/>
      <c r="X23" s="874"/>
      <c r="Y23" s="430"/>
      <c r="Z23" s="403"/>
      <c r="AA23" s="862"/>
      <c r="AB23" s="860"/>
      <c r="AC23" s="862"/>
      <c r="AD23" s="862"/>
      <c r="AE23" s="492"/>
      <c r="AF23" s="854"/>
      <c r="AG23" s="493"/>
      <c r="AH23" s="493"/>
      <c r="AI23" s="848"/>
    </row>
    <row r="24" spans="1:35" ht="30" x14ac:dyDescent="0.25">
      <c r="A24" s="837"/>
      <c r="B24" s="840"/>
      <c r="C24" s="759"/>
      <c r="D24" s="759"/>
      <c r="E24" s="759"/>
      <c r="F24" s="466"/>
      <c r="G24" s="411"/>
      <c r="H24" s="487"/>
      <c r="I24" s="388"/>
      <c r="J24" s="401"/>
      <c r="K24" s="882"/>
      <c r="L24" s="15" t="s">
        <v>5</v>
      </c>
      <c r="M24" s="16" t="s">
        <v>11</v>
      </c>
      <c r="N24" s="219">
        <f>IF(M24="SÍ",10,"0")</f>
        <v>10</v>
      </c>
      <c r="O24" s="388"/>
      <c r="P24" s="388"/>
      <c r="Q24" s="388"/>
      <c r="R24" s="324"/>
      <c r="S24" s="388"/>
      <c r="T24" s="324"/>
      <c r="U24" s="868"/>
      <c r="V24" s="870"/>
      <c r="W24" s="443"/>
      <c r="X24" s="874"/>
      <c r="Y24" s="430"/>
      <c r="Z24" s="403"/>
      <c r="AA24" s="862"/>
      <c r="AB24" s="860"/>
      <c r="AC24" s="862"/>
      <c r="AD24" s="862"/>
      <c r="AE24" s="492"/>
      <c r="AF24" s="854"/>
      <c r="AG24" s="493"/>
      <c r="AH24" s="493"/>
      <c r="AI24" s="849"/>
    </row>
    <row r="25" spans="1:35" ht="30" hidden="1" x14ac:dyDescent="0.25">
      <c r="A25" s="837"/>
      <c r="B25" s="841"/>
      <c r="C25" s="760"/>
      <c r="D25" s="760"/>
      <c r="E25" s="760"/>
      <c r="F25" s="467"/>
      <c r="G25" s="461"/>
      <c r="H25" s="488"/>
      <c r="I25" s="388"/>
      <c r="J25" s="402"/>
      <c r="K25" s="883"/>
      <c r="L25" s="18" t="s">
        <v>30</v>
      </c>
      <c r="M25" s="16" t="s">
        <v>11</v>
      </c>
      <c r="N25" s="219">
        <f>IF(M25="SÍ",30,"0")</f>
        <v>30</v>
      </c>
      <c r="O25" s="388"/>
      <c r="P25" s="388"/>
      <c r="Q25" s="388"/>
      <c r="R25" s="324"/>
      <c r="S25" s="388"/>
      <c r="T25" s="324"/>
      <c r="U25" s="868"/>
      <c r="V25" s="871"/>
      <c r="W25" s="876"/>
      <c r="X25" s="875"/>
      <c r="Y25" s="430"/>
      <c r="Z25" s="403"/>
      <c r="AA25" s="863"/>
      <c r="AB25" s="860"/>
      <c r="AC25" s="863"/>
      <c r="AD25" s="863"/>
      <c r="AE25" s="492"/>
      <c r="AF25" s="854"/>
      <c r="AG25" s="493"/>
      <c r="AH25" s="491"/>
    </row>
    <row r="26" spans="1:35" ht="30" customHeight="1" x14ac:dyDescent="0.25">
      <c r="A26" s="837"/>
      <c r="B26" s="839" t="s">
        <v>106</v>
      </c>
      <c r="C26" s="726" t="s">
        <v>107</v>
      </c>
      <c r="D26" s="758" t="s">
        <v>108</v>
      </c>
      <c r="E26" s="758" t="s">
        <v>109</v>
      </c>
      <c r="F26" s="466" t="s">
        <v>15</v>
      </c>
      <c r="G26" s="411" t="str">
        <f>IF(F26="(1) RARA VEZ","1", IF(F26="(2) IMPROBABLE","2",IF(F26="(3) POSIBLE","3",IF(F26="(4) PROBABLE","4",IF(F26="(5) CASI SEGURO","5","")))))</f>
        <v>3</v>
      </c>
      <c r="H26" s="487" t="s">
        <v>20</v>
      </c>
      <c r="I26" s="388" t="str">
        <f>IF(H26="(5) MODERADO","5", IF(H26="(10) MAYOR","10",IF(H26="(20) CATASTROFICO","20","")))</f>
        <v>10</v>
      </c>
      <c r="J26" s="395">
        <f>+G26*I26</f>
        <v>30</v>
      </c>
      <c r="K26" s="393" t="s">
        <v>110</v>
      </c>
      <c r="L26" s="20" t="s">
        <v>6</v>
      </c>
      <c r="M26" s="16" t="s">
        <v>11</v>
      </c>
      <c r="N26" s="218">
        <f>IF(M26="SÍ",15,"0")</f>
        <v>15</v>
      </c>
      <c r="O26" s="484">
        <f>SUM(N26:N32)</f>
        <v>85</v>
      </c>
      <c r="P26" s="471">
        <f>IF(AND($O26&gt;=0,$O26&lt;=50),0,IF(AND($O26&gt;50,$O26&lt;=75),1,IF(AND($O26&gt;75,$O26&lt;=100),2,"")))</f>
        <v>2</v>
      </c>
      <c r="Q26" s="471">
        <f>$G26-$P26</f>
        <v>1</v>
      </c>
      <c r="R26" s="473">
        <f>IF($Q26&lt;=0,1,$Q26)</f>
        <v>1</v>
      </c>
      <c r="S26" s="471">
        <f>$I26-$P26</f>
        <v>8</v>
      </c>
      <c r="T26" s="473">
        <f>IF($S26=19,10,IF($S26=18,5,IF($S26=9,5,IF($S26=8,5,I26))))</f>
        <v>5</v>
      </c>
      <c r="U26" s="867" t="s">
        <v>9</v>
      </c>
      <c r="V26" s="869" t="str">
        <f>IF(AND($U26="PROBABILIDAD",$R26=1),$XET$6,IF(AND($U26="PROBABILIDAD",$R26=2),$XET$5,IF(AND($U26="PROBABILIDAD",$R26=3),$XET$4,IF(AND($U26="PROBABILIDAD",$R26=4),$XET$3,IF(AND($U26="PROBABILIDAD",$R26=5),$XET$2,$F26)))))</f>
        <v>(3) POSIBLE</v>
      </c>
      <c r="W26" s="442" t="str">
        <f>IF($U26="PROBABILIDAD",$R26,$G26)</f>
        <v>3</v>
      </c>
      <c r="X26" s="873" t="str">
        <f>IF(AND($U26="IMPACTO",$S26=18),$XET$9,IF(AND($U26="IMPACTO",$S26=19),$XEU$9,IF(AND($U26="IMPACTO",$S26=20),$XEV$9,IF(AND($U26="IMPACTO",$S26&lt;10),$XET$9,$H26))))</f>
        <v>(5) MODERADO</v>
      </c>
      <c r="Y26" s="430">
        <f>IF($U26="IMPACTO",$T26,$I26)</f>
        <v>5</v>
      </c>
      <c r="Z26" s="448">
        <f>+W26*Y26</f>
        <v>15</v>
      </c>
      <c r="AA26" s="861" t="s">
        <v>111</v>
      </c>
      <c r="AB26" s="860" t="s">
        <v>94</v>
      </c>
      <c r="AC26" s="861" t="s">
        <v>533</v>
      </c>
      <c r="AD26" s="748" t="s">
        <v>112</v>
      </c>
      <c r="AE26" s="852">
        <v>43829</v>
      </c>
      <c r="AF26" s="853" t="s">
        <v>534</v>
      </c>
      <c r="AG26" s="524" t="s">
        <v>97</v>
      </c>
      <c r="AH26" s="877" t="s">
        <v>535</v>
      </c>
      <c r="AI26" s="879" t="s">
        <v>536</v>
      </c>
    </row>
    <row r="27" spans="1:35" ht="30" x14ac:dyDescent="0.25">
      <c r="A27" s="837"/>
      <c r="B27" s="840"/>
      <c r="C27" s="726"/>
      <c r="D27" s="759"/>
      <c r="E27" s="759"/>
      <c r="F27" s="466"/>
      <c r="G27" s="411"/>
      <c r="H27" s="487"/>
      <c r="I27" s="388"/>
      <c r="J27" s="395"/>
      <c r="K27" s="882"/>
      <c r="L27" s="15" t="s">
        <v>7</v>
      </c>
      <c r="M27" s="16" t="s">
        <v>11</v>
      </c>
      <c r="N27" s="219">
        <f>IF(M27="SÍ",5,"0")</f>
        <v>5</v>
      </c>
      <c r="O27" s="388"/>
      <c r="P27" s="388"/>
      <c r="Q27" s="388"/>
      <c r="R27" s="324"/>
      <c r="S27" s="388"/>
      <c r="T27" s="324"/>
      <c r="U27" s="868"/>
      <c r="V27" s="870"/>
      <c r="W27" s="443"/>
      <c r="X27" s="874"/>
      <c r="Y27" s="430"/>
      <c r="Z27" s="432"/>
      <c r="AA27" s="862"/>
      <c r="AB27" s="860"/>
      <c r="AC27" s="862"/>
      <c r="AD27" s="749"/>
      <c r="AE27" s="492"/>
      <c r="AF27" s="854"/>
      <c r="AG27" s="493"/>
      <c r="AH27" s="878"/>
      <c r="AI27" s="880"/>
    </row>
    <row r="28" spans="1:35" ht="15" customHeight="1" x14ac:dyDescent="0.25">
      <c r="A28" s="837"/>
      <c r="B28" s="840"/>
      <c r="C28" s="726"/>
      <c r="D28" s="759"/>
      <c r="E28" s="759"/>
      <c r="F28" s="466"/>
      <c r="G28" s="411"/>
      <c r="H28" s="487"/>
      <c r="I28" s="388"/>
      <c r="J28" s="401" t="str">
        <f>IF(AND(J26&gt;=5,J26&lt;=10),"BAJA",IF(AND(J26&gt;=15,J26&lt;=25),"MODERADA",IF(AND(J26&gt;=30,J26&lt;=50),"ALTA",IF(AND(J26&gt;=60,J26&lt;=100),"EXTREMA",""))))</f>
        <v>ALTA</v>
      </c>
      <c r="K28" s="882"/>
      <c r="L28" s="15" t="s">
        <v>3</v>
      </c>
      <c r="M28" s="16" t="s">
        <v>12</v>
      </c>
      <c r="N28" s="219" t="str">
        <f>IF(M28="SÍ",15,"0")</f>
        <v>0</v>
      </c>
      <c r="O28" s="388"/>
      <c r="P28" s="388"/>
      <c r="Q28" s="388"/>
      <c r="R28" s="324"/>
      <c r="S28" s="388"/>
      <c r="T28" s="324"/>
      <c r="U28" s="868"/>
      <c r="V28" s="870"/>
      <c r="W28" s="443"/>
      <c r="X28" s="874"/>
      <c r="Y28" s="430"/>
      <c r="Z28" s="403" t="str">
        <f>IF(AND($Z26&gt;=5,$Z26&lt;=10),"BAJA",IF(AND($Z26&gt;=15,$Z26&lt;=25),"MODERADA",IF(AND($Z26&gt;=30,$Z26&lt;=50),"ALTA",IF(AND($Z26&gt;=60,$Z26&lt;=100),"EXTREMA",""))))</f>
        <v>MODERADA</v>
      </c>
      <c r="AA28" s="862"/>
      <c r="AB28" s="860"/>
      <c r="AC28" s="862"/>
      <c r="AD28" s="749"/>
      <c r="AE28" s="492"/>
      <c r="AF28" s="854"/>
      <c r="AG28" s="493"/>
      <c r="AH28" s="878"/>
      <c r="AI28" s="880"/>
    </row>
    <row r="29" spans="1:35" ht="15" customHeight="1" x14ac:dyDescent="0.25">
      <c r="A29" s="837"/>
      <c r="B29" s="840"/>
      <c r="C29" s="726"/>
      <c r="D29" s="759"/>
      <c r="E29" s="759"/>
      <c r="F29" s="466"/>
      <c r="G29" s="411"/>
      <c r="H29" s="487"/>
      <c r="I29" s="388"/>
      <c r="J29" s="401"/>
      <c r="K29" s="882"/>
      <c r="L29" s="15" t="s">
        <v>4</v>
      </c>
      <c r="M29" s="16" t="s">
        <v>11</v>
      </c>
      <c r="N29" s="219">
        <f>IF(M29="SÍ",10,"0")</f>
        <v>10</v>
      </c>
      <c r="O29" s="388"/>
      <c r="P29" s="388"/>
      <c r="Q29" s="388"/>
      <c r="R29" s="324"/>
      <c r="S29" s="388"/>
      <c r="T29" s="324"/>
      <c r="U29" s="868"/>
      <c r="V29" s="870"/>
      <c r="W29" s="443"/>
      <c r="X29" s="874"/>
      <c r="Y29" s="430"/>
      <c r="Z29" s="403"/>
      <c r="AA29" s="862"/>
      <c r="AB29" s="860"/>
      <c r="AC29" s="862"/>
      <c r="AD29" s="749"/>
      <c r="AE29" s="492"/>
      <c r="AF29" s="854"/>
      <c r="AG29" s="493"/>
      <c r="AH29" s="878"/>
      <c r="AI29" s="880"/>
    </row>
    <row r="30" spans="1:35" ht="30" x14ac:dyDescent="0.25">
      <c r="A30" s="837"/>
      <c r="B30" s="840"/>
      <c r="C30" s="726"/>
      <c r="D30" s="759"/>
      <c r="E30" s="759"/>
      <c r="F30" s="466"/>
      <c r="G30" s="411"/>
      <c r="H30" s="487"/>
      <c r="I30" s="388"/>
      <c r="J30" s="401"/>
      <c r="K30" s="882"/>
      <c r="L30" s="15" t="s">
        <v>31</v>
      </c>
      <c r="M30" s="16" t="s">
        <v>11</v>
      </c>
      <c r="N30" s="219">
        <f>IF(M30="SÍ",15,"0")</f>
        <v>15</v>
      </c>
      <c r="O30" s="388"/>
      <c r="P30" s="388"/>
      <c r="Q30" s="388"/>
      <c r="R30" s="324"/>
      <c r="S30" s="388"/>
      <c r="T30" s="324"/>
      <c r="U30" s="868"/>
      <c r="V30" s="870"/>
      <c r="W30" s="443"/>
      <c r="X30" s="874"/>
      <c r="Y30" s="430"/>
      <c r="Z30" s="403"/>
      <c r="AA30" s="862"/>
      <c r="AB30" s="860"/>
      <c r="AC30" s="862"/>
      <c r="AD30" s="749"/>
      <c r="AE30" s="492"/>
      <c r="AF30" s="854"/>
      <c r="AG30" s="493"/>
      <c r="AH30" s="878"/>
      <c r="AI30" s="880"/>
    </row>
    <row r="31" spans="1:35" ht="30" x14ac:dyDescent="0.25">
      <c r="A31" s="837"/>
      <c r="B31" s="840"/>
      <c r="C31" s="726"/>
      <c r="D31" s="759"/>
      <c r="E31" s="759"/>
      <c r="F31" s="466"/>
      <c r="G31" s="411"/>
      <c r="H31" s="487"/>
      <c r="I31" s="388"/>
      <c r="J31" s="401"/>
      <c r="K31" s="882"/>
      <c r="L31" s="15" t="s">
        <v>5</v>
      </c>
      <c r="M31" s="16" t="s">
        <v>11</v>
      </c>
      <c r="N31" s="219">
        <f>IF(M31="SÍ",10,"0")</f>
        <v>10</v>
      </c>
      <c r="O31" s="388"/>
      <c r="P31" s="388"/>
      <c r="Q31" s="388"/>
      <c r="R31" s="324"/>
      <c r="S31" s="388"/>
      <c r="T31" s="324"/>
      <c r="U31" s="868"/>
      <c r="V31" s="870"/>
      <c r="W31" s="443"/>
      <c r="X31" s="874"/>
      <c r="Y31" s="430"/>
      <c r="Z31" s="403"/>
      <c r="AA31" s="862"/>
      <c r="AB31" s="860"/>
      <c r="AC31" s="862"/>
      <c r="AD31" s="749"/>
      <c r="AE31" s="492"/>
      <c r="AF31" s="854"/>
      <c r="AG31" s="493"/>
      <c r="AH31" s="878"/>
      <c r="AI31" s="880"/>
    </row>
    <row r="32" spans="1:35" ht="30" x14ac:dyDescent="0.25">
      <c r="A32" s="837"/>
      <c r="B32" s="841"/>
      <c r="C32" s="758"/>
      <c r="D32" s="760"/>
      <c r="E32" s="760"/>
      <c r="F32" s="467"/>
      <c r="G32" s="461"/>
      <c r="H32" s="488"/>
      <c r="I32" s="388"/>
      <c r="J32" s="402"/>
      <c r="K32" s="883"/>
      <c r="L32" s="18" t="s">
        <v>30</v>
      </c>
      <c r="M32" s="19" t="s">
        <v>11</v>
      </c>
      <c r="N32" s="219">
        <f>IF(M32="SÍ",30,"0")</f>
        <v>30</v>
      </c>
      <c r="O32" s="388"/>
      <c r="P32" s="388"/>
      <c r="Q32" s="388"/>
      <c r="R32" s="324"/>
      <c r="S32" s="388"/>
      <c r="T32" s="324"/>
      <c r="U32" s="868"/>
      <c r="V32" s="871"/>
      <c r="W32" s="876"/>
      <c r="X32" s="875"/>
      <c r="Y32" s="430"/>
      <c r="Z32" s="403"/>
      <c r="AA32" s="863"/>
      <c r="AB32" s="860"/>
      <c r="AC32" s="863"/>
      <c r="AD32" s="749"/>
      <c r="AE32" s="492"/>
      <c r="AF32" s="854"/>
      <c r="AG32" s="493"/>
      <c r="AH32" s="878"/>
      <c r="AI32" s="881"/>
    </row>
    <row r="33" spans="1:35" ht="30" customHeight="1" x14ac:dyDescent="0.25">
      <c r="A33" s="837"/>
      <c r="B33" s="839" t="s">
        <v>106</v>
      </c>
      <c r="C33" s="726" t="s">
        <v>113</v>
      </c>
      <c r="D33" s="726" t="s">
        <v>114</v>
      </c>
      <c r="E33" s="726" t="s">
        <v>115</v>
      </c>
      <c r="F33" s="466" t="s">
        <v>17</v>
      </c>
      <c r="G33" s="411" t="str">
        <f>IF(F33="(1) RARA VEZ","1", IF(F33="(2) IMPROBABLE","2",IF(F33="(3) POSIBLE","3",IF(F33="(4) PROBABLE","4",IF(F33="(5) CASI SEGURO","5","")))))</f>
        <v>5</v>
      </c>
      <c r="H33" s="487" t="s">
        <v>19</v>
      </c>
      <c r="I33" s="388" t="str">
        <f>IF(H33="(5) MODERADO","5", IF(H33="(10) MAYOR","10",IF(H33="(20) CATASTROFICO","20","")))</f>
        <v>20</v>
      </c>
      <c r="J33" s="395">
        <f>+G33*I33</f>
        <v>100</v>
      </c>
      <c r="K33" s="528" t="s">
        <v>116</v>
      </c>
      <c r="L33" s="20" t="s">
        <v>6</v>
      </c>
      <c r="M33" s="16" t="s">
        <v>11</v>
      </c>
      <c r="N33" s="218">
        <f>IF(M33="SÍ",15,"0")</f>
        <v>15</v>
      </c>
      <c r="O33" s="484">
        <f>SUM(N33:N39)</f>
        <v>85</v>
      </c>
      <c r="P33" s="471">
        <f>IF(AND($O33&gt;=0,$O33&lt;=50),0,IF(AND($O33&gt;50,$O33&lt;=75),1,IF(AND($O33&gt;75,$O33&lt;=100),2,"")))</f>
        <v>2</v>
      </c>
      <c r="Q33" s="471">
        <f>$G33-$P33</f>
        <v>3</v>
      </c>
      <c r="R33" s="473">
        <f>IF($Q33&lt;=0,1,$Q33)</f>
        <v>3</v>
      </c>
      <c r="S33" s="471">
        <f>$I33-$P33</f>
        <v>18</v>
      </c>
      <c r="T33" s="473">
        <f>IF($S33=19,10,IF($S33=18,5,IF($S33=9,5,IF($S33=8,5,I33))))</f>
        <v>5</v>
      </c>
      <c r="U33" s="867" t="s">
        <v>9</v>
      </c>
      <c r="V33" s="869" t="str">
        <f>IF(AND($U33="PROBABILIDAD",$R33=1),$XET$6,IF(AND($U33="PROBABILIDAD",$R33=2),$XET$5,IF(AND($U33="PROBABILIDAD",$R33=3),$XET$4,IF(AND($U33="PROBABILIDAD",$R33=4),$XET$3,IF(AND($U33="PROBABILIDAD",$R33=5),$XET$2,$F33)))))</f>
        <v>(5) CASI SEGURO</v>
      </c>
      <c r="W33" s="442" t="str">
        <f>IF($U33="PROBABILIDAD",$R33,$G33)</f>
        <v>5</v>
      </c>
      <c r="X33" s="873" t="str">
        <f>IF(AND($U33="IMPACTO",$S33=18),$XET$9,IF(AND($U33="IMPACTO",$S33=19),$XEU$9,IF(AND($U33="IMPACTO",$S33=20),$XEV$9,IF(AND($U33="IMPACTO",$S33&lt;10),$XET$9,$H33))))</f>
        <v>(5) MODERADO</v>
      </c>
      <c r="Y33" s="430">
        <f>IF($U33="IMPACTO",$T33,$I33)</f>
        <v>5</v>
      </c>
      <c r="Z33" s="448">
        <f>+W33*Y33</f>
        <v>25</v>
      </c>
      <c r="AA33" s="861" t="s">
        <v>117</v>
      </c>
      <c r="AB33" s="860" t="s">
        <v>94</v>
      </c>
      <c r="AC33" s="861" t="s">
        <v>118</v>
      </c>
      <c r="AD33" s="857" t="s">
        <v>119</v>
      </c>
      <c r="AE33" s="852">
        <v>43829</v>
      </c>
      <c r="AF33" s="891" t="s">
        <v>537</v>
      </c>
      <c r="AG33" s="524" t="s">
        <v>97</v>
      </c>
      <c r="AH33" s="524" t="s">
        <v>538</v>
      </c>
      <c r="AI33" s="879" t="s">
        <v>539</v>
      </c>
    </row>
    <row r="34" spans="1:35" ht="30" x14ac:dyDescent="0.25">
      <c r="A34" s="837"/>
      <c r="B34" s="840"/>
      <c r="C34" s="726"/>
      <c r="D34" s="726"/>
      <c r="E34" s="726"/>
      <c r="F34" s="466"/>
      <c r="G34" s="411"/>
      <c r="H34" s="487"/>
      <c r="I34" s="388"/>
      <c r="J34" s="395"/>
      <c r="K34" s="489"/>
      <c r="L34" s="15" t="s">
        <v>7</v>
      </c>
      <c r="M34" s="16" t="s">
        <v>11</v>
      </c>
      <c r="N34" s="219">
        <f>IF(M34="SÍ",5,"0")</f>
        <v>5</v>
      </c>
      <c r="O34" s="388"/>
      <c r="P34" s="388"/>
      <c r="Q34" s="388"/>
      <c r="R34" s="324"/>
      <c r="S34" s="388"/>
      <c r="T34" s="324"/>
      <c r="U34" s="868"/>
      <c r="V34" s="870"/>
      <c r="W34" s="443"/>
      <c r="X34" s="874"/>
      <c r="Y34" s="430"/>
      <c r="Z34" s="432"/>
      <c r="AA34" s="862"/>
      <c r="AB34" s="860"/>
      <c r="AC34" s="862"/>
      <c r="AD34" s="858"/>
      <c r="AE34" s="492"/>
      <c r="AF34" s="892"/>
      <c r="AG34" s="493"/>
      <c r="AH34" s="493"/>
      <c r="AI34" s="880"/>
    </row>
    <row r="35" spans="1:35" ht="15" customHeight="1" x14ac:dyDescent="0.25">
      <c r="A35" s="837"/>
      <c r="B35" s="840"/>
      <c r="C35" s="726"/>
      <c r="D35" s="726"/>
      <c r="E35" s="726"/>
      <c r="F35" s="466"/>
      <c r="G35" s="411"/>
      <c r="H35" s="487"/>
      <c r="I35" s="388"/>
      <c r="J35" s="401" t="str">
        <f>IF(AND(J33&gt;=5,J33&lt;=10),"BAJA",IF(AND(J33&gt;=15,J33&lt;=25),"MODERADA",IF(AND(J33&gt;=30,J33&lt;=50),"ALTA",IF(AND(J33&gt;=60,J33&lt;=100),"EXTREMA",""))))</f>
        <v>EXTREMA</v>
      </c>
      <c r="K35" s="489"/>
      <c r="L35" s="15" t="s">
        <v>3</v>
      </c>
      <c r="M35" s="16" t="s">
        <v>12</v>
      </c>
      <c r="N35" s="219" t="str">
        <f>IF(M35="SÍ",15,"0")</f>
        <v>0</v>
      </c>
      <c r="O35" s="388"/>
      <c r="P35" s="388"/>
      <c r="Q35" s="388"/>
      <c r="R35" s="324"/>
      <c r="S35" s="388"/>
      <c r="T35" s="324"/>
      <c r="U35" s="868"/>
      <c r="V35" s="870"/>
      <c r="W35" s="443"/>
      <c r="X35" s="874"/>
      <c r="Y35" s="430"/>
      <c r="Z35" s="403" t="str">
        <f>IF(AND($Z33&gt;=5,$Z33&lt;=10),"BAJA",IF(AND($Z33&gt;=15,$Z33&lt;=25),"MODERADA",IF(AND($Z33&gt;=30,$Z33&lt;=50),"ALTA",IF(AND($Z33&gt;=60,$Z33&lt;=100),"EXTREMA",""))))</f>
        <v>MODERADA</v>
      </c>
      <c r="AA35" s="862"/>
      <c r="AB35" s="860"/>
      <c r="AC35" s="862"/>
      <c r="AD35" s="858"/>
      <c r="AE35" s="492"/>
      <c r="AF35" s="892"/>
      <c r="AG35" s="493"/>
      <c r="AH35" s="493"/>
      <c r="AI35" s="880"/>
    </row>
    <row r="36" spans="1:35" ht="15" customHeight="1" x14ac:dyDescent="0.25">
      <c r="A36" s="837"/>
      <c r="B36" s="840"/>
      <c r="C36" s="726"/>
      <c r="D36" s="726"/>
      <c r="E36" s="726"/>
      <c r="F36" s="466"/>
      <c r="G36" s="411"/>
      <c r="H36" s="487"/>
      <c r="I36" s="388"/>
      <c r="J36" s="401"/>
      <c r="K36" s="489"/>
      <c r="L36" s="15" t="s">
        <v>4</v>
      </c>
      <c r="M36" s="16" t="s">
        <v>11</v>
      </c>
      <c r="N36" s="219">
        <f>IF(M36="SÍ",10,"0")</f>
        <v>10</v>
      </c>
      <c r="O36" s="388"/>
      <c r="P36" s="388"/>
      <c r="Q36" s="388"/>
      <c r="R36" s="324"/>
      <c r="S36" s="388"/>
      <c r="T36" s="324"/>
      <c r="U36" s="868"/>
      <c r="V36" s="870"/>
      <c r="W36" s="443"/>
      <c r="X36" s="874"/>
      <c r="Y36" s="430"/>
      <c r="Z36" s="403"/>
      <c r="AA36" s="862"/>
      <c r="AB36" s="860"/>
      <c r="AC36" s="862"/>
      <c r="AD36" s="858"/>
      <c r="AE36" s="492"/>
      <c r="AF36" s="892"/>
      <c r="AG36" s="493"/>
      <c r="AH36" s="493"/>
      <c r="AI36" s="880"/>
    </row>
    <row r="37" spans="1:35" ht="30" x14ac:dyDescent="0.25">
      <c r="A37" s="837"/>
      <c r="B37" s="840"/>
      <c r="C37" s="726"/>
      <c r="D37" s="726"/>
      <c r="E37" s="726"/>
      <c r="F37" s="466"/>
      <c r="G37" s="411"/>
      <c r="H37" s="487"/>
      <c r="I37" s="388"/>
      <c r="J37" s="401"/>
      <c r="K37" s="489"/>
      <c r="L37" s="15" t="s">
        <v>31</v>
      </c>
      <c r="M37" s="16" t="s">
        <v>11</v>
      </c>
      <c r="N37" s="219">
        <f>IF(M37="SÍ",15,"0")</f>
        <v>15</v>
      </c>
      <c r="O37" s="388"/>
      <c r="P37" s="388"/>
      <c r="Q37" s="388"/>
      <c r="R37" s="324"/>
      <c r="S37" s="388"/>
      <c r="T37" s="324"/>
      <c r="U37" s="868"/>
      <c r="V37" s="870"/>
      <c r="W37" s="443"/>
      <c r="X37" s="874"/>
      <c r="Y37" s="430"/>
      <c r="Z37" s="403"/>
      <c r="AA37" s="862"/>
      <c r="AB37" s="860"/>
      <c r="AC37" s="862"/>
      <c r="AD37" s="858"/>
      <c r="AE37" s="492"/>
      <c r="AF37" s="892"/>
      <c r="AG37" s="493"/>
      <c r="AH37" s="493"/>
      <c r="AI37" s="880"/>
    </row>
    <row r="38" spans="1:35" ht="30" x14ac:dyDescent="0.25">
      <c r="A38" s="837"/>
      <c r="B38" s="840"/>
      <c r="C38" s="726"/>
      <c r="D38" s="726"/>
      <c r="E38" s="726"/>
      <c r="F38" s="466"/>
      <c r="G38" s="411"/>
      <c r="H38" s="487"/>
      <c r="I38" s="388"/>
      <c r="J38" s="401"/>
      <c r="K38" s="489"/>
      <c r="L38" s="15" t="s">
        <v>5</v>
      </c>
      <c r="M38" s="16" t="s">
        <v>11</v>
      </c>
      <c r="N38" s="219">
        <f>IF(M38="SÍ",10,"0")</f>
        <v>10</v>
      </c>
      <c r="O38" s="388"/>
      <c r="P38" s="388"/>
      <c r="Q38" s="388"/>
      <c r="R38" s="324"/>
      <c r="S38" s="388"/>
      <c r="T38" s="324"/>
      <c r="U38" s="868"/>
      <c r="V38" s="870"/>
      <c r="W38" s="443"/>
      <c r="X38" s="874"/>
      <c r="Y38" s="430"/>
      <c r="Z38" s="403"/>
      <c r="AA38" s="862"/>
      <c r="AB38" s="860"/>
      <c r="AC38" s="862"/>
      <c r="AD38" s="858"/>
      <c r="AE38" s="492"/>
      <c r="AF38" s="892"/>
      <c r="AG38" s="493"/>
      <c r="AH38" s="493"/>
      <c r="AI38" s="880"/>
    </row>
    <row r="39" spans="1:35" ht="30.75" thickBot="1" x14ac:dyDescent="0.3">
      <c r="A39" s="838"/>
      <c r="B39" s="850"/>
      <c r="C39" s="851"/>
      <c r="D39" s="851"/>
      <c r="E39" s="851"/>
      <c r="F39" s="509"/>
      <c r="G39" s="412"/>
      <c r="H39" s="513"/>
      <c r="I39" s="472"/>
      <c r="J39" s="485"/>
      <c r="K39" s="529"/>
      <c r="L39" s="21" t="s">
        <v>30</v>
      </c>
      <c r="M39" s="22" t="s">
        <v>11</v>
      </c>
      <c r="N39" s="23">
        <f>IF(M39="SÍ",30,"0")</f>
        <v>30</v>
      </c>
      <c r="O39" s="472"/>
      <c r="P39" s="472"/>
      <c r="Q39" s="472"/>
      <c r="R39" s="474"/>
      <c r="S39" s="472"/>
      <c r="T39" s="474"/>
      <c r="U39" s="884"/>
      <c r="V39" s="885"/>
      <c r="W39" s="444"/>
      <c r="X39" s="894"/>
      <c r="Y39" s="447"/>
      <c r="Z39" s="453"/>
      <c r="AA39" s="889"/>
      <c r="AB39" s="895"/>
      <c r="AC39" s="889"/>
      <c r="AD39" s="890"/>
      <c r="AE39" s="502"/>
      <c r="AF39" s="893"/>
      <c r="AG39" s="525"/>
      <c r="AH39" s="525"/>
      <c r="AI39" s="881"/>
    </row>
    <row r="40" spans="1:35" ht="15" customHeight="1" x14ac:dyDescent="0.25">
      <c r="A40" s="552" t="s">
        <v>52</v>
      </c>
      <c r="B40" s="552"/>
      <c r="C40" s="552"/>
      <c r="D40" s="552"/>
      <c r="E40" s="552"/>
      <c r="F40" s="552"/>
      <c r="G40" s="552"/>
      <c r="H40" s="552"/>
      <c r="I40" s="552"/>
      <c r="J40" s="552"/>
      <c r="K40" s="552"/>
      <c r="L40" s="552"/>
      <c r="M40" s="552"/>
      <c r="N40" s="552"/>
      <c r="O40" s="552"/>
      <c r="P40" s="552"/>
      <c r="Q40" s="552"/>
      <c r="R40" s="552"/>
      <c r="S40" s="552"/>
      <c r="T40" s="552"/>
      <c r="U40" s="552"/>
      <c r="V40" s="552"/>
      <c r="W40" s="552"/>
      <c r="X40" s="552"/>
      <c r="Y40" s="552"/>
      <c r="Z40" s="552"/>
      <c r="AA40" s="552"/>
      <c r="AB40" s="552"/>
      <c r="AC40" s="552"/>
      <c r="AD40" s="552"/>
      <c r="AE40" s="552"/>
      <c r="AF40" s="552"/>
      <c r="AG40" s="552"/>
      <c r="AH40" s="552"/>
    </row>
    <row r="41" spans="1:35" ht="18.75" x14ac:dyDescent="0.25">
      <c r="A41" s="514" t="s">
        <v>29</v>
      </c>
      <c r="B41" s="514"/>
      <c r="C41" s="515"/>
      <c r="D41" s="515"/>
      <c r="E41" s="515"/>
      <c r="F41" s="515"/>
      <c r="G41" s="515"/>
      <c r="H41" s="515"/>
      <c r="I41" s="515"/>
      <c r="J41" s="515"/>
      <c r="K41" s="515"/>
      <c r="L41" s="515"/>
      <c r="M41" s="515"/>
      <c r="N41" s="515"/>
      <c r="O41" s="515"/>
      <c r="P41" s="515"/>
      <c r="Q41" s="515"/>
      <c r="R41" s="515"/>
      <c r="S41" s="515"/>
      <c r="T41" s="515"/>
      <c r="U41" s="515"/>
      <c r="V41" s="515"/>
      <c r="W41" s="515"/>
      <c r="X41" s="515"/>
      <c r="Y41" s="515"/>
      <c r="Z41" s="515"/>
      <c r="AA41" s="515"/>
      <c r="AB41" s="515"/>
      <c r="AC41" s="515"/>
      <c r="AD41" s="515"/>
      <c r="AE41" s="515"/>
      <c r="AF41" s="515"/>
      <c r="AG41" s="515"/>
      <c r="AH41" s="515"/>
    </row>
    <row r="42" spans="1:35" ht="15.75" x14ac:dyDescent="0.25">
      <c r="A42" s="516" t="s">
        <v>71</v>
      </c>
      <c r="B42" s="517"/>
      <c r="C42" s="517"/>
      <c r="D42" s="517"/>
      <c r="E42" s="517"/>
      <c r="F42" s="517"/>
      <c r="G42" s="517"/>
      <c r="H42" s="517"/>
      <c r="I42" s="517"/>
      <c r="J42" s="517"/>
      <c r="K42" s="517"/>
      <c r="L42" s="517"/>
      <c r="M42" s="517"/>
      <c r="N42" s="517"/>
      <c r="O42" s="517"/>
      <c r="P42" s="517"/>
      <c r="Q42" s="517"/>
      <c r="R42" s="517"/>
      <c r="S42" s="517"/>
      <c r="T42" s="517"/>
      <c r="U42" s="517"/>
      <c r="V42" s="517"/>
      <c r="W42" s="517"/>
      <c r="X42" s="517"/>
      <c r="Y42" s="517"/>
      <c r="Z42" s="517"/>
      <c r="AA42" s="517"/>
      <c r="AB42" s="518"/>
      <c r="AC42" s="519" t="s">
        <v>48</v>
      </c>
      <c r="AD42" s="519"/>
      <c r="AE42" s="519"/>
      <c r="AF42" s="519" t="s">
        <v>25</v>
      </c>
      <c r="AG42" s="519"/>
      <c r="AH42" s="519"/>
    </row>
    <row r="43" spans="1:35" s="53" customFormat="1" ht="15.75" customHeight="1" x14ac:dyDescent="0.25">
      <c r="A43" s="520" t="s">
        <v>150</v>
      </c>
      <c r="B43" s="521"/>
      <c r="C43" s="521"/>
      <c r="D43" s="521"/>
      <c r="E43" s="521"/>
      <c r="F43" s="521"/>
      <c r="G43" s="521"/>
      <c r="H43" s="521"/>
      <c r="I43" s="521"/>
      <c r="J43" s="521"/>
      <c r="K43" s="521"/>
      <c r="L43" s="521"/>
      <c r="M43" s="521"/>
      <c r="N43" s="521"/>
      <c r="O43" s="521"/>
      <c r="P43" s="521"/>
      <c r="Q43" s="521"/>
      <c r="R43" s="521"/>
      <c r="S43" s="521"/>
      <c r="T43" s="521"/>
      <c r="U43" s="521"/>
      <c r="V43" s="521"/>
      <c r="W43" s="521"/>
      <c r="X43" s="521"/>
      <c r="Y43" s="521"/>
      <c r="Z43" s="521"/>
      <c r="AA43" s="521"/>
      <c r="AB43" s="522"/>
      <c r="AC43" s="899">
        <v>43488</v>
      </c>
      <c r="AD43" s="900"/>
      <c r="AE43" s="900"/>
      <c r="AF43" s="900" t="s">
        <v>540</v>
      </c>
      <c r="AG43" s="411"/>
      <c r="AH43" s="411"/>
    </row>
    <row r="44" spans="1:35" s="53" customFormat="1" ht="15.75" x14ac:dyDescent="0.25">
      <c r="A44" s="886"/>
      <c r="B44" s="887"/>
      <c r="C44" s="887"/>
      <c r="D44" s="887"/>
      <c r="E44" s="887"/>
      <c r="F44" s="887"/>
      <c r="G44" s="887"/>
      <c r="H44" s="887"/>
      <c r="I44" s="887"/>
      <c r="J44" s="887"/>
      <c r="K44" s="887"/>
      <c r="L44" s="887"/>
      <c r="M44" s="887"/>
      <c r="N44" s="887"/>
      <c r="O44" s="887"/>
      <c r="P44" s="887"/>
      <c r="Q44" s="887"/>
      <c r="R44" s="887"/>
      <c r="S44" s="887"/>
      <c r="T44" s="887"/>
      <c r="U44" s="887"/>
      <c r="V44" s="887"/>
      <c r="W44" s="887"/>
      <c r="X44" s="887"/>
      <c r="Y44" s="887"/>
      <c r="Z44" s="887"/>
      <c r="AA44" s="887"/>
      <c r="AB44" s="888"/>
      <c r="AC44" s="411"/>
      <c r="AD44" s="411"/>
      <c r="AE44" s="411"/>
      <c r="AF44" s="411"/>
      <c r="AG44" s="411"/>
      <c r="AH44" s="411"/>
    </row>
    <row r="45" spans="1:35" s="53" customFormat="1" x14ac:dyDescent="0.25">
      <c r="A45" s="896"/>
      <c r="B45" s="897"/>
      <c r="C45" s="897"/>
      <c r="D45" s="897"/>
      <c r="E45" s="897"/>
      <c r="F45" s="897"/>
      <c r="G45" s="897"/>
      <c r="H45" s="897"/>
      <c r="I45" s="897"/>
      <c r="J45" s="897"/>
      <c r="K45" s="897"/>
      <c r="L45" s="897"/>
      <c r="M45" s="897"/>
      <c r="N45" s="897"/>
      <c r="O45" s="897"/>
      <c r="P45" s="897"/>
      <c r="Q45" s="897"/>
      <c r="R45" s="897"/>
      <c r="S45" s="897"/>
      <c r="T45" s="897"/>
      <c r="U45" s="897"/>
      <c r="V45" s="897"/>
      <c r="W45" s="897"/>
      <c r="X45" s="897"/>
      <c r="Y45" s="897"/>
      <c r="Z45" s="897"/>
      <c r="AA45" s="897"/>
      <c r="AB45" s="898"/>
      <c r="AC45" s="411"/>
      <c r="AD45" s="411"/>
      <c r="AE45" s="411"/>
      <c r="AF45" s="411"/>
      <c r="AG45" s="411"/>
      <c r="AH45" s="411"/>
    </row>
    <row r="46" spans="1:35" x14ac:dyDescent="0.25">
      <c r="A46" s="896"/>
      <c r="B46" s="897"/>
      <c r="C46" s="897"/>
      <c r="D46" s="897"/>
      <c r="E46" s="897"/>
      <c r="F46" s="897"/>
      <c r="G46" s="897"/>
      <c r="H46" s="897"/>
      <c r="I46" s="897"/>
      <c r="J46" s="897"/>
      <c r="K46" s="897"/>
      <c r="L46" s="897"/>
      <c r="M46" s="897"/>
      <c r="N46" s="897"/>
      <c r="O46" s="897"/>
      <c r="P46" s="897"/>
      <c r="Q46" s="897"/>
      <c r="R46" s="897"/>
      <c r="S46" s="897"/>
      <c r="T46" s="897"/>
      <c r="U46" s="897"/>
      <c r="V46" s="897"/>
      <c r="W46" s="897"/>
      <c r="X46" s="897"/>
      <c r="Y46" s="897"/>
      <c r="Z46" s="897"/>
      <c r="AA46" s="897"/>
      <c r="AB46" s="898"/>
      <c r="AC46" s="411"/>
      <c r="AD46" s="411"/>
      <c r="AE46" s="411"/>
      <c r="AF46" s="411"/>
      <c r="AG46" s="411"/>
      <c r="AH46" s="411"/>
    </row>
    <row r="47" spans="1:35" x14ac:dyDescent="0.25">
      <c r="A47" s="541" t="s">
        <v>32</v>
      </c>
      <c r="B47" s="542"/>
      <c r="C47" s="542"/>
      <c r="D47" s="542"/>
      <c r="E47" s="542"/>
      <c r="F47" s="542"/>
      <c r="G47" s="542"/>
      <c r="H47" s="542"/>
      <c r="I47" s="542"/>
      <c r="J47" s="542"/>
      <c r="K47" s="542"/>
      <c r="L47" s="542"/>
      <c r="M47" s="542"/>
      <c r="N47" s="542"/>
      <c r="O47" s="542"/>
      <c r="P47" s="542"/>
      <c r="Q47" s="542"/>
      <c r="R47" s="542"/>
      <c r="S47" s="542"/>
      <c r="T47" s="542"/>
      <c r="U47" s="542"/>
      <c r="V47" s="542"/>
      <c r="W47" s="542"/>
      <c r="X47" s="542"/>
      <c r="Y47" s="542"/>
      <c r="Z47" s="542"/>
      <c r="AA47" s="542"/>
      <c r="AB47" s="542"/>
      <c r="AC47" s="542"/>
      <c r="AD47" s="542"/>
      <c r="AE47" s="542"/>
      <c r="AF47" s="542"/>
      <c r="AG47" s="542"/>
      <c r="AH47" s="543"/>
    </row>
    <row r="48" spans="1:35" s="53" customFormat="1" ht="15" customHeight="1" x14ac:dyDescent="0.25">
      <c r="A48" s="544" t="s">
        <v>25</v>
      </c>
      <c r="B48" s="544"/>
      <c r="C48" s="544"/>
      <c r="D48" s="544"/>
      <c r="E48" s="544"/>
      <c r="F48" s="544" t="s">
        <v>62</v>
      </c>
      <c r="G48" s="544"/>
      <c r="H48" s="544"/>
      <c r="I48" s="544"/>
      <c r="J48" s="544"/>
      <c r="K48" s="544"/>
      <c r="L48" s="544"/>
      <c r="M48" s="905" t="s">
        <v>151</v>
      </c>
      <c r="N48" s="905"/>
      <c r="O48" s="905"/>
      <c r="P48" s="905"/>
      <c r="Q48" s="905"/>
      <c r="R48" s="905"/>
      <c r="S48" s="905"/>
      <c r="T48" s="905"/>
      <c r="U48" s="905"/>
      <c r="V48" s="905"/>
      <c r="W48" s="905"/>
      <c r="X48" s="905"/>
      <c r="Y48" s="905"/>
      <c r="Z48" s="905"/>
      <c r="AA48" s="905"/>
      <c r="AB48" s="905"/>
      <c r="AC48" s="905"/>
      <c r="AD48" s="544" t="str">
        <f>IF(Z7="X","APOYO OFICINA ASESORA DE PLANEACIÓN","APOYO OFICINA DE CONTROL INTERNO")</f>
        <v>APOYO OFICINA DE CONTROL INTERNO</v>
      </c>
      <c r="AE48" s="544"/>
      <c r="AF48" s="544"/>
      <c r="AG48" s="544"/>
      <c r="AH48" s="544"/>
    </row>
    <row r="49" spans="1:34" s="53" customFormat="1" ht="15" customHeight="1" x14ac:dyDescent="0.25">
      <c r="A49" s="66" t="s">
        <v>72</v>
      </c>
      <c r="B49" s="694" t="s">
        <v>152</v>
      </c>
      <c r="C49" s="694"/>
      <c r="D49" s="694"/>
      <c r="E49" s="694"/>
      <c r="F49" s="66" t="s">
        <v>72</v>
      </c>
      <c r="G49" s="67"/>
      <c r="H49" s="694" t="s">
        <v>153</v>
      </c>
      <c r="I49" s="694"/>
      <c r="J49" s="694"/>
      <c r="K49" s="694"/>
      <c r="L49" s="694"/>
      <c r="M49" s="537" t="s">
        <v>27</v>
      </c>
      <c r="N49" s="537"/>
      <c r="O49" s="537"/>
      <c r="P49" s="537"/>
      <c r="Q49" s="537"/>
      <c r="R49" s="537"/>
      <c r="S49" s="537"/>
      <c r="T49" s="537"/>
      <c r="U49" s="537"/>
      <c r="V49" s="411"/>
      <c r="W49" s="411"/>
      <c r="X49" s="411"/>
      <c r="Y49" s="411"/>
      <c r="Z49" s="411"/>
      <c r="AA49" s="411"/>
      <c r="AB49" s="411"/>
      <c r="AC49" s="411"/>
      <c r="AD49" s="220" t="s">
        <v>27</v>
      </c>
      <c r="AE49" s="411" t="s">
        <v>154</v>
      </c>
      <c r="AF49" s="411"/>
      <c r="AG49" s="411"/>
      <c r="AH49" s="411"/>
    </row>
    <row r="50" spans="1:34" ht="24" customHeight="1" x14ac:dyDescent="0.25">
      <c r="A50" s="66" t="s">
        <v>73</v>
      </c>
      <c r="B50" s="901" t="s">
        <v>155</v>
      </c>
      <c r="C50" s="694"/>
      <c r="D50" s="694"/>
      <c r="E50" s="694"/>
      <c r="F50" s="66" t="s">
        <v>74</v>
      </c>
      <c r="G50" s="67"/>
      <c r="H50" s="902" t="s">
        <v>156</v>
      </c>
      <c r="I50" s="903"/>
      <c r="J50" s="903"/>
      <c r="K50" s="903"/>
      <c r="L50" s="904"/>
      <c r="M50" s="537" t="s">
        <v>28</v>
      </c>
      <c r="N50" s="537"/>
      <c r="O50" s="537"/>
      <c r="P50" s="537"/>
      <c r="Q50" s="537"/>
      <c r="R50" s="537"/>
      <c r="S50" s="537"/>
      <c r="T50" s="537"/>
      <c r="U50" s="537"/>
      <c r="V50" s="411"/>
      <c r="W50" s="411"/>
      <c r="X50" s="411"/>
      <c r="Y50" s="411"/>
      <c r="Z50" s="411"/>
      <c r="AA50" s="411"/>
      <c r="AB50" s="411"/>
      <c r="AC50" s="411"/>
      <c r="AD50" s="220" t="s">
        <v>28</v>
      </c>
      <c r="AE50" s="411" t="s">
        <v>157</v>
      </c>
      <c r="AF50" s="411"/>
      <c r="AG50" s="411"/>
      <c r="AH50" s="411"/>
    </row>
  </sheetData>
  <mergeCells count="189">
    <mergeCell ref="A45:AB45"/>
    <mergeCell ref="AC45:AE45"/>
    <mergeCell ref="AF45:AH45"/>
    <mergeCell ref="A46:AB46"/>
    <mergeCell ref="AC46:AE46"/>
    <mergeCell ref="AF46:AH46"/>
    <mergeCell ref="A43:AB43"/>
    <mergeCell ref="AC43:AE43"/>
    <mergeCell ref="B50:E50"/>
    <mergeCell ref="H50:L50"/>
    <mergeCell ref="M50:U50"/>
    <mergeCell ref="V50:AC50"/>
    <mergeCell ref="AE50:AH50"/>
    <mergeCell ref="A47:AH47"/>
    <mergeCell ref="A48:E48"/>
    <mergeCell ref="F48:L48"/>
    <mergeCell ref="M48:AC48"/>
    <mergeCell ref="AD48:AH48"/>
    <mergeCell ref="B49:E49"/>
    <mergeCell ref="H49:L49"/>
    <mergeCell ref="M49:U49"/>
    <mergeCell ref="V49:AC49"/>
    <mergeCell ref="AE49:AH49"/>
    <mergeCell ref="AF43:AH43"/>
    <mergeCell ref="A44:AB44"/>
    <mergeCell ref="AC44:AE44"/>
    <mergeCell ref="AF44:AH44"/>
    <mergeCell ref="AI33:AI39"/>
    <mergeCell ref="J35:J39"/>
    <mergeCell ref="Z35:Z39"/>
    <mergeCell ref="A40:AH40"/>
    <mergeCell ref="A41:AH41"/>
    <mergeCell ref="A42:AB42"/>
    <mergeCell ref="AC42:AE42"/>
    <mergeCell ref="AF42:AH42"/>
    <mergeCell ref="AC33:AC39"/>
    <mergeCell ref="AD33:AD39"/>
    <mergeCell ref="AE33:AE39"/>
    <mergeCell ref="AF33:AF39"/>
    <mergeCell ref="AG33:AG39"/>
    <mergeCell ref="AH33:AH39"/>
    <mergeCell ref="W33:W39"/>
    <mergeCell ref="X33:X39"/>
    <mergeCell ref="Y33:Y39"/>
    <mergeCell ref="Z33:Z34"/>
    <mergeCell ref="AA33:AA39"/>
    <mergeCell ref="AB33:AB39"/>
    <mergeCell ref="Q33:Q39"/>
    <mergeCell ref="R33:R39"/>
    <mergeCell ref="S33:S39"/>
    <mergeCell ref="T33:T39"/>
    <mergeCell ref="U33:U39"/>
    <mergeCell ref="V33:V39"/>
    <mergeCell ref="H33:H39"/>
    <mergeCell ref="I33:I39"/>
    <mergeCell ref="J33:J34"/>
    <mergeCell ref="K33:K39"/>
    <mergeCell ref="O33:O39"/>
    <mergeCell ref="P33:P39"/>
    <mergeCell ref="R26:R32"/>
    <mergeCell ref="S26:S32"/>
    <mergeCell ref="T26:T32"/>
    <mergeCell ref="U26:U32"/>
    <mergeCell ref="V26:V32"/>
    <mergeCell ref="W26:W32"/>
    <mergeCell ref="I26:I32"/>
    <mergeCell ref="J26:J27"/>
    <mergeCell ref="K26:K32"/>
    <mergeCell ref="O26:O32"/>
    <mergeCell ref="P26:P32"/>
    <mergeCell ref="Q26:Q32"/>
    <mergeCell ref="J28:J32"/>
    <mergeCell ref="R19:R25"/>
    <mergeCell ref="S19:S25"/>
    <mergeCell ref="T19:T25"/>
    <mergeCell ref="U19:U25"/>
    <mergeCell ref="V19:V25"/>
    <mergeCell ref="H19:H25"/>
    <mergeCell ref="I19:I25"/>
    <mergeCell ref="J19:J20"/>
    <mergeCell ref="K19:K25"/>
    <mergeCell ref="O19:O25"/>
    <mergeCell ref="P19:P25"/>
    <mergeCell ref="J21:J25"/>
    <mergeCell ref="AG26:AG32"/>
    <mergeCell ref="AH26:AH32"/>
    <mergeCell ref="AI26:AI32"/>
    <mergeCell ref="X26:X32"/>
    <mergeCell ref="Y26:Y32"/>
    <mergeCell ref="Z26:Z27"/>
    <mergeCell ref="AA26:AA32"/>
    <mergeCell ref="AB26:AB32"/>
    <mergeCell ref="AC26:AC32"/>
    <mergeCell ref="Z28:Z32"/>
    <mergeCell ref="AD26:AD32"/>
    <mergeCell ref="AE26:AE32"/>
    <mergeCell ref="AF26:AF32"/>
    <mergeCell ref="AC19:AC25"/>
    <mergeCell ref="AD19:AD25"/>
    <mergeCell ref="AE19:AE25"/>
    <mergeCell ref="AF19:AF25"/>
    <mergeCell ref="AG19:AG25"/>
    <mergeCell ref="AH19:AH25"/>
    <mergeCell ref="W19:W25"/>
    <mergeCell ref="X19:X25"/>
    <mergeCell ref="Y19:Y25"/>
    <mergeCell ref="Z19:Z20"/>
    <mergeCell ref="AA19:AA25"/>
    <mergeCell ref="AB19:AB25"/>
    <mergeCell ref="Z21:Z25"/>
    <mergeCell ref="AE12:AE18"/>
    <mergeCell ref="AF12:AF18"/>
    <mergeCell ref="AG12:AG18"/>
    <mergeCell ref="AH12:AH18"/>
    <mergeCell ref="J14:J18"/>
    <mergeCell ref="Z14:Z18"/>
    <mergeCell ref="Y12:Y18"/>
    <mergeCell ref="Z12:Z13"/>
    <mergeCell ref="AA12:AA18"/>
    <mergeCell ref="AB12:AB18"/>
    <mergeCell ref="AC12:AC18"/>
    <mergeCell ref="AD12:AD18"/>
    <mergeCell ref="S12:S18"/>
    <mergeCell ref="T12:T18"/>
    <mergeCell ref="U12:U18"/>
    <mergeCell ref="V12:V18"/>
    <mergeCell ref="W12:W18"/>
    <mergeCell ref="X12:X18"/>
    <mergeCell ref="J12:J13"/>
    <mergeCell ref="K12:K18"/>
    <mergeCell ref="O12:O18"/>
    <mergeCell ref="P12:P18"/>
    <mergeCell ref="Q12:Q18"/>
    <mergeCell ref="R12:R18"/>
    <mergeCell ref="B19:B25"/>
    <mergeCell ref="C19:C25"/>
    <mergeCell ref="D19:D25"/>
    <mergeCell ref="B33:B39"/>
    <mergeCell ref="C33:C39"/>
    <mergeCell ref="D33:D39"/>
    <mergeCell ref="E33:E39"/>
    <mergeCell ref="F33:F39"/>
    <mergeCell ref="G33:G39"/>
    <mergeCell ref="B26:B32"/>
    <mergeCell ref="C26:C32"/>
    <mergeCell ref="D26:D32"/>
    <mergeCell ref="E26:E32"/>
    <mergeCell ref="F26:F32"/>
    <mergeCell ref="G26:G32"/>
    <mergeCell ref="H26:H32"/>
    <mergeCell ref="Q19:Q25"/>
    <mergeCell ref="AA8:AD10"/>
    <mergeCell ref="AE8:AH10"/>
    <mergeCell ref="XET8:XEU8"/>
    <mergeCell ref="A9:A11"/>
    <mergeCell ref="B9:B11"/>
    <mergeCell ref="C9:C11"/>
    <mergeCell ref="D9:D11"/>
    <mergeCell ref="E9:E11"/>
    <mergeCell ref="A12:A39"/>
    <mergeCell ref="B12:B18"/>
    <mergeCell ref="C12:C18"/>
    <mergeCell ref="D12:D18"/>
    <mergeCell ref="E12:E18"/>
    <mergeCell ref="F12:F18"/>
    <mergeCell ref="G12:G18"/>
    <mergeCell ref="H12:H18"/>
    <mergeCell ref="I12:I18"/>
    <mergeCell ref="E19:E25"/>
    <mergeCell ref="F19:F25"/>
    <mergeCell ref="AI12:AI18"/>
    <mergeCell ref="AI19:AI24"/>
    <mergeCell ref="G19:G25"/>
    <mergeCell ref="A7:B7"/>
    <mergeCell ref="C7:E7"/>
    <mergeCell ref="F7:L7"/>
    <mergeCell ref="M7:V7"/>
    <mergeCell ref="AE7:AF7"/>
    <mergeCell ref="XET7:XEU7"/>
    <mergeCell ref="F9:J9"/>
    <mergeCell ref="K9:K11"/>
    <mergeCell ref="L9:Z9"/>
    <mergeCell ref="F10:J10"/>
    <mergeCell ref="L10:L11"/>
    <mergeCell ref="M10:M11"/>
    <mergeCell ref="U10:U11"/>
    <mergeCell ref="V10:Z10"/>
    <mergeCell ref="A8:E8"/>
    <mergeCell ref="F8:Z8"/>
  </mergeCells>
  <conditionalFormatting sqref="J12:J18">
    <cfRule type="expression" dxfId="303" priority="29">
      <formula>$J$14="BAJA"</formula>
    </cfRule>
    <cfRule type="expression" dxfId="302" priority="30">
      <formula>$J$14="MODERADA"</formula>
    </cfRule>
    <cfRule type="expression" dxfId="301" priority="31">
      <formula>$J$14="ALTA"</formula>
    </cfRule>
    <cfRule type="expression" dxfId="300" priority="32">
      <formula>$J$14="EXTREMA"</formula>
    </cfRule>
  </conditionalFormatting>
  <conditionalFormatting sqref="Z12:Z18">
    <cfRule type="expression" dxfId="299" priority="25">
      <formula>$Z$14="MODERADA"</formula>
    </cfRule>
    <cfRule type="expression" dxfId="298" priority="26">
      <formula>$Z$14="EXTREMA"</formula>
    </cfRule>
    <cfRule type="expression" dxfId="297" priority="27">
      <formula>$Z$14="ALTA"</formula>
    </cfRule>
    <cfRule type="expression" dxfId="296" priority="28">
      <formula>$Z$14="BAJA"</formula>
    </cfRule>
  </conditionalFormatting>
  <conditionalFormatting sqref="Z19:Z25">
    <cfRule type="expression" dxfId="295" priority="21">
      <formula>$Z$21="MODERADA"</formula>
    </cfRule>
    <cfRule type="expression" dxfId="294" priority="22">
      <formula>$Z$21="EXTREMA"</formula>
    </cfRule>
    <cfRule type="expression" dxfId="293" priority="23">
      <formula>$Z$21="ALTA"</formula>
    </cfRule>
    <cfRule type="expression" dxfId="292" priority="24">
      <formula>$Z$21="BAJA"</formula>
    </cfRule>
  </conditionalFormatting>
  <conditionalFormatting sqref="J19 J21">
    <cfRule type="expression" dxfId="291" priority="17">
      <formula>$J$21="BAJA"</formula>
    </cfRule>
    <cfRule type="expression" dxfId="290" priority="18">
      <formula>$J$21="MODERADA"</formula>
    </cfRule>
    <cfRule type="expression" dxfId="289" priority="19">
      <formula>$J$21="ALTA"</formula>
    </cfRule>
    <cfRule type="expression" dxfId="288" priority="20">
      <formula>$J$21="EXTREMA"</formula>
    </cfRule>
  </conditionalFormatting>
  <conditionalFormatting sqref="Z26:Z32">
    <cfRule type="expression" dxfId="287" priority="13">
      <formula>$Z$14="MODERADA"</formula>
    </cfRule>
    <cfRule type="expression" dxfId="286" priority="14">
      <formula>$Z$14="EXTREMA"</formula>
    </cfRule>
    <cfRule type="expression" dxfId="285" priority="15">
      <formula>$Z$14="ALTA"</formula>
    </cfRule>
    <cfRule type="expression" dxfId="284" priority="16">
      <formula>$Z$14="BAJA"</formula>
    </cfRule>
  </conditionalFormatting>
  <conditionalFormatting sqref="J26 J28">
    <cfRule type="expression" dxfId="283" priority="9">
      <formula>$J$28="BAJA"</formula>
    </cfRule>
    <cfRule type="expression" dxfId="282" priority="10">
      <formula>$J$28="MODERADA"</formula>
    </cfRule>
    <cfRule type="expression" dxfId="281" priority="11">
      <formula>$J$28="ALTA"</formula>
    </cfRule>
    <cfRule type="expression" dxfId="280" priority="12">
      <formula>$J$28="EXTREMA"</formula>
    </cfRule>
  </conditionalFormatting>
  <conditionalFormatting sqref="Z33:Z39">
    <cfRule type="expression" dxfId="279" priority="5">
      <formula>$Z$35="MODERADA"</formula>
    </cfRule>
    <cfRule type="expression" dxfId="278" priority="6">
      <formula>$Z$35="EXTREMA"</formula>
    </cfRule>
    <cfRule type="expression" dxfId="277" priority="7">
      <formula>$Z$35="ALTA"</formula>
    </cfRule>
    <cfRule type="expression" dxfId="276" priority="8">
      <formula>$Z$35="BAJA"</formula>
    </cfRule>
  </conditionalFormatting>
  <conditionalFormatting sqref="J33 J35">
    <cfRule type="expression" dxfId="275" priority="1">
      <formula>$J$35="BAJA"</formula>
    </cfRule>
    <cfRule type="expression" dxfId="274" priority="2">
      <formula>$J$35="MODERADA"</formula>
    </cfRule>
    <cfRule type="expression" dxfId="273" priority="3">
      <formula>$J$35="ALTA"</formula>
    </cfRule>
    <cfRule type="expression" dxfId="272" priority="4">
      <formula>$J$35="EXTREMA"</formula>
    </cfRule>
  </conditionalFormatting>
  <dataValidations count="4">
    <dataValidation type="list" allowBlank="1" showInputMessage="1" showErrorMessage="1" sqref="U12:U39" xr:uid="{00000000-0002-0000-0300-000000000000}">
      <formula1>$XEV$11:$XFD$11</formula1>
    </dataValidation>
    <dataValidation type="list" allowBlank="1" showInputMessage="1" showErrorMessage="1" sqref="H12:H39" xr:uid="{00000000-0002-0000-0300-000001000000}">
      <formula1>$XET$9:$XEV$9</formula1>
    </dataValidation>
    <dataValidation type="list" allowBlank="1" showInputMessage="1" showErrorMessage="1" sqref="F12:F39" xr:uid="{00000000-0002-0000-0300-000002000000}">
      <formula1>$XET$2:$XET$6</formula1>
    </dataValidation>
    <dataValidation type="list" allowBlank="1" showInputMessage="1" showErrorMessage="1" sqref="M12:M39" xr:uid="{00000000-0002-0000-0300-000003000000}">
      <formula1>$XET$11:$XEU$11</formula1>
    </dataValidation>
  </dataValidations>
  <hyperlinks>
    <hyperlink ref="B50" r:id="rId1" xr:uid="{00000000-0004-0000-0300-000000000000}"/>
    <hyperlink ref="H50" r:id="rId2" xr:uid="{00000000-0004-0000-0300-000001000000}"/>
  </hyperlinks>
  <pageMargins left="0.7" right="0.7" top="0.75" bottom="0.75" header="0.3" footer="0.3"/>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XEW36"/>
  <sheetViews>
    <sheetView topLeftCell="AF15" zoomScale="50" zoomScaleNormal="50" workbookViewId="0">
      <selection activeCell="AI19" sqref="AI19:AL25"/>
    </sheetView>
  </sheetViews>
  <sheetFormatPr baseColWidth="10" defaultRowHeight="15" x14ac:dyDescent="0.25"/>
  <cols>
    <col min="1" max="1" width="22.5703125" style="113" customWidth="1"/>
    <col min="2" max="2" width="27.85546875" style="113" customWidth="1"/>
    <col min="3" max="3" width="22.85546875" style="113" customWidth="1"/>
    <col min="4" max="4" width="21.7109375" style="113" customWidth="1"/>
    <col min="5" max="5" width="23.140625" style="113" customWidth="1"/>
    <col min="6" max="6" width="20.5703125" style="113" customWidth="1"/>
    <col min="7" max="7" width="3.85546875" style="113" hidden="1" customWidth="1"/>
    <col min="8" max="8" width="18.28515625" style="113" customWidth="1"/>
    <col min="9" max="9" width="3.85546875" style="113" hidden="1" customWidth="1"/>
    <col min="10" max="10" width="17.140625" style="113" customWidth="1"/>
    <col min="11" max="11" width="45.85546875" style="113" customWidth="1"/>
    <col min="12" max="12" width="44.7109375" style="113" customWidth="1"/>
    <col min="13" max="13" width="9.5703125" style="113" customWidth="1"/>
    <col min="14" max="14" width="11.42578125" style="113" hidden="1" customWidth="1"/>
    <col min="15" max="15" width="5" style="113" hidden="1" customWidth="1"/>
    <col min="16" max="16" width="6.5703125" style="113" hidden="1" customWidth="1"/>
    <col min="17" max="17" width="5" style="113" hidden="1" customWidth="1"/>
    <col min="18" max="18" width="4.140625" style="113" hidden="1" customWidth="1"/>
    <col min="19" max="19" width="3.85546875" style="113" hidden="1" customWidth="1"/>
    <col min="20" max="20" width="5.28515625" style="113" hidden="1" customWidth="1"/>
    <col min="21" max="21" width="10.42578125" style="113" customWidth="1"/>
    <col min="22" max="22" width="17.85546875" style="113" customWidth="1"/>
    <col min="23" max="23" width="3.42578125" style="113" hidden="1" customWidth="1"/>
    <col min="24" max="24" width="20.5703125" style="113" customWidth="1"/>
    <col min="25" max="25" width="3.85546875" style="113" hidden="1" customWidth="1"/>
    <col min="26" max="26" width="18.5703125" style="113" customWidth="1"/>
    <col min="27" max="27" width="51.7109375" style="113" customWidth="1"/>
    <col min="28" max="28" width="20.85546875" style="113" customWidth="1"/>
    <col min="29" max="29" width="30.5703125" style="113" customWidth="1"/>
    <col min="30" max="30" width="22.5703125" style="113" customWidth="1"/>
    <col min="31" max="31" width="15.140625" style="113" customWidth="1"/>
    <col min="32" max="32" width="50.140625" style="113" customWidth="1"/>
    <col min="33" max="33" width="19.140625" style="113" customWidth="1"/>
    <col min="34" max="34" width="25.85546875" style="113" customWidth="1"/>
    <col min="35" max="16384" width="11.42578125" style="113"/>
  </cols>
  <sheetData>
    <row r="1" spans="1:38 16374:16377" s="83" customFormat="1" ht="14.2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XET1" s="84" t="s">
        <v>1</v>
      </c>
      <c r="XEU1" s="85" t="s">
        <v>2</v>
      </c>
      <c r="XEV1" s="86"/>
    </row>
    <row r="2" spans="1:38 16374:16377" s="83" customFormat="1" ht="14.25" customHeight="1" x14ac:dyDescent="0.2">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XET2" s="83" t="s">
        <v>17</v>
      </c>
      <c r="XEU2" s="83">
        <v>5</v>
      </c>
      <c r="XEV2" s="87"/>
    </row>
    <row r="3" spans="1:38 16374:16377" s="83" customFormat="1" ht="14.25" customHeight="1" x14ac:dyDescent="0.2">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XET3" s="83" t="s">
        <v>16</v>
      </c>
      <c r="XEU3" s="83">
        <v>4</v>
      </c>
      <c r="XEV3" s="87"/>
    </row>
    <row r="4" spans="1:38 16374:16377" s="83" customFormat="1" ht="14.25" customHeight="1" x14ac:dyDescent="0.2">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XET4" s="83" t="s">
        <v>15</v>
      </c>
      <c r="XEU4" s="83">
        <v>3</v>
      </c>
      <c r="XEV4" s="87"/>
    </row>
    <row r="5" spans="1:38 16374:16377" s="83" customFormat="1" ht="14.2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XET5" s="83" t="s">
        <v>14</v>
      </c>
      <c r="XEU5" s="83">
        <v>2</v>
      </c>
      <c r="XEV5" s="87"/>
    </row>
    <row r="6" spans="1:38 16374:16377" s="83" customFormat="1" ht="14.25" customHeight="1" thickBot="1" x14ac:dyDescent="0.25">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XET6" s="83" t="s">
        <v>13</v>
      </c>
      <c r="XEU6" s="83">
        <v>1</v>
      </c>
      <c r="XEV6" s="87"/>
    </row>
    <row r="7" spans="1:38 16374:16377" s="93" customFormat="1" ht="21" customHeight="1" thickBot="1" x14ac:dyDescent="0.3">
      <c r="A7" s="949" t="s">
        <v>53</v>
      </c>
      <c r="B7" s="950"/>
      <c r="C7" s="951" t="s">
        <v>158</v>
      </c>
      <c r="D7" s="951"/>
      <c r="E7" s="951"/>
      <c r="F7" s="952"/>
      <c r="G7" s="952"/>
      <c r="H7" s="952"/>
      <c r="I7" s="952"/>
      <c r="J7" s="952"/>
      <c r="K7" s="952"/>
      <c r="L7" s="952"/>
      <c r="M7" s="953" t="s">
        <v>121</v>
      </c>
      <c r="N7" s="953"/>
      <c r="O7" s="953"/>
      <c r="P7" s="953"/>
      <c r="Q7" s="953"/>
      <c r="R7" s="953"/>
      <c r="S7" s="953"/>
      <c r="T7" s="953"/>
      <c r="U7" s="953"/>
      <c r="V7" s="954"/>
      <c r="W7" s="88"/>
      <c r="X7" s="89" t="s">
        <v>63</v>
      </c>
      <c r="Y7" s="88"/>
      <c r="Z7" s="90"/>
      <c r="AA7" s="89" t="s">
        <v>64</v>
      </c>
      <c r="AB7" s="90" t="s">
        <v>76</v>
      </c>
      <c r="AC7" s="89" t="s">
        <v>65</v>
      </c>
      <c r="AD7" s="91"/>
      <c r="AE7" s="906" t="s">
        <v>66</v>
      </c>
      <c r="AF7" s="907"/>
      <c r="AG7" s="91"/>
      <c r="AH7" s="92"/>
      <c r="XET7" s="1005" t="s">
        <v>0</v>
      </c>
      <c r="XEU7" s="1006"/>
    </row>
    <row r="8" spans="1:38 16374:16377" s="93" customFormat="1" ht="18.75" customHeight="1" x14ac:dyDescent="0.25">
      <c r="A8" s="908" t="s">
        <v>46</v>
      </c>
      <c r="B8" s="909"/>
      <c r="C8" s="909"/>
      <c r="D8" s="909"/>
      <c r="E8" s="910"/>
      <c r="F8" s="911" t="s">
        <v>21</v>
      </c>
      <c r="G8" s="912"/>
      <c r="H8" s="912"/>
      <c r="I8" s="912"/>
      <c r="J8" s="912"/>
      <c r="K8" s="912"/>
      <c r="L8" s="912"/>
      <c r="M8" s="912"/>
      <c r="N8" s="912"/>
      <c r="O8" s="912"/>
      <c r="P8" s="912"/>
      <c r="Q8" s="912"/>
      <c r="R8" s="912"/>
      <c r="S8" s="912"/>
      <c r="T8" s="912"/>
      <c r="U8" s="912"/>
      <c r="V8" s="912"/>
      <c r="W8" s="912"/>
      <c r="X8" s="912"/>
      <c r="Y8" s="912"/>
      <c r="Z8" s="913"/>
      <c r="AA8" s="331" t="s">
        <v>43</v>
      </c>
      <c r="AB8" s="332"/>
      <c r="AC8" s="332"/>
      <c r="AD8" s="333"/>
      <c r="AE8" s="914" t="s">
        <v>33</v>
      </c>
      <c r="AF8" s="915"/>
      <c r="AG8" s="915"/>
      <c r="AH8" s="916"/>
      <c r="XET8" s="1005" t="s">
        <v>2</v>
      </c>
      <c r="XEU8" s="1006"/>
    </row>
    <row r="9" spans="1:38 16374:16377" s="94" customFormat="1" ht="15" customHeight="1" x14ac:dyDescent="0.2">
      <c r="A9" s="349" t="s">
        <v>49</v>
      </c>
      <c r="B9" s="351" t="s">
        <v>50</v>
      </c>
      <c r="C9" s="353" t="s">
        <v>34</v>
      </c>
      <c r="D9" s="353" t="s">
        <v>35</v>
      </c>
      <c r="E9" s="926" t="s">
        <v>36</v>
      </c>
      <c r="F9" s="928" t="s">
        <v>68</v>
      </c>
      <c r="G9" s="929"/>
      <c r="H9" s="929"/>
      <c r="I9" s="929"/>
      <c r="J9" s="929"/>
      <c r="K9" s="375" t="s">
        <v>24</v>
      </c>
      <c r="L9" s="931" t="s">
        <v>23</v>
      </c>
      <c r="M9" s="932"/>
      <c r="N9" s="932"/>
      <c r="O9" s="932"/>
      <c r="P9" s="932"/>
      <c r="Q9" s="932"/>
      <c r="R9" s="932"/>
      <c r="S9" s="932"/>
      <c r="T9" s="932"/>
      <c r="U9" s="932"/>
      <c r="V9" s="932"/>
      <c r="W9" s="932"/>
      <c r="X9" s="932"/>
      <c r="Y9" s="932"/>
      <c r="Z9" s="933"/>
      <c r="AA9" s="334"/>
      <c r="AB9" s="335"/>
      <c r="AC9" s="335"/>
      <c r="AD9" s="336"/>
      <c r="AE9" s="917"/>
      <c r="AF9" s="918"/>
      <c r="AG9" s="918"/>
      <c r="AH9" s="919"/>
      <c r="XET9" s="95" t="s">
        <v>18</v>
      </c>
      <c r="XEU9" s="95" t="s">
        <v>20</v>
      </c>
      <c r="XEV9" s="95" t="s">
        <v>19</v>
      </c>
    </row>
    <row r="10" spans="1:38 16374:16377" s="94" customFormat="1" ht="15" customHeight="1" x14ac:dyDescent="0.2">
      <c r="A10" s="349"/>
      <c r="B10" s="352"/>
      <c r="C10" s="353"/>
      <c r="D10" s="353"/>
      <c r="E10" s="926"/>
      <c r="F10" s="934" t="s">
        <v>37</v>
      </c>
      <c r="G10" s="935"/>
      <c r="H10" s="935"/>
      <c r="I10" s="935"/>
      <c r="J10" s="935"/>
      <c r="K10" s="376"/>
      <c r="L10" s="936" t="s">
        <v>47</v>
      </c>
      <c r="M10" s="938" t="s">
        <v>22</v>
      </c>
      <c r="N10" s="96"/>
      <c r="O10" s="97"/>
      <c r="P10" s="97"/>
      <c r="Q10" s="97"/>
      <c r="R10" s="97"/>
      <c r="S10" s="97"/>
      <c r="T10" s="97"/>
      <c r="U10" s="940" t="s">
        <v>39</v>
      </c>
      <c r="V10" s="942" t="s">
        <v>38</v>
      </c>
      <c r="W10" s="943"/>
      <c r="X10" s="943"/>
      <c r="Y10" s="943"/>
      <c r="Z10" s="944"/>
      <c r="AA10" s="337"/>
      <c r="AB10" s="338"/>
      <c r="AC10" s="338"/>
      <c r="AD10" s="339"/>
      <c r="AE10" s="920"/>
      <c r="AF10" s="921"/>
      <c r="AG10" s="921"/>
      <c r="AH10" s="922"/>
      <c r="XET10" s="94">
        <v>5</v>
      </c>
      <c r="XEU10" s="94">
        <v>10</v>
      </c>
      <c r="XEV10" s="94">
        <v>20</v>
      </c>
    </row>
    <row r="11" spans="1:38 16374:16377" s="94" customFormat="1" ht="44.25" customHeight="1" thickBot="1" x14ac:dyDescent="0.25">
      <c r="A11" s="923"/>
      <c r="B11" s="924"/>
      <c r="C11" s="925"/>
      <c r="D11" s="925"/>
      <c r="E11" s="927"/>
      <c r="F11" s="98" t="s">
        <v>8</v>
      </c>
      <c r="G11" s="99" t="s">
        <v>54</v>
      </c>
      <c r="H11" s="198" t="s">
        <v>69</v>
      </c>
      <c r="I11" s="100" t="s">
        <v>55</v>
      </c>
      <c r="J11" s="101" t="s">
        <v>10</v>
      </c>
      <c r="K11" s="930"/>
      <c r="L11" s="937"/>
      <c r="M11" s="939"/>
      <c r="N11" s="102"/>
      <c r="O11" s="102" t="s">
        <v>60</v>
      </c>
      <c r="P11" s="102" t="s">
        <v>61</v>
      </c>
      <c r="Q11" s="102" t="s">
        <v>59</v>
      </c>
      <c r="R11" s="102" t="s">
        <v>56</v>
      </c>
      <c r="S11" s="102" t="s">
        <v>57</v>
      </c>
      <c r="T11" s="102" t="s">
        <v>58</v>
      </c>
      <c r="U11" s="941"/>
      <c r="V11" s="103" t="s">
        <v>8</v>
      </c>
      <c r="W11" s="104" t="s">
        <v>54</v>
      </c>
      <c r="X11" s="105" t="s">
        <v>9</v>
      </c>
      <c r="Y11" s="106" t="s">
        <v>55</v>
      </c>
      <c r="Z11" s="107" t="s">
        <v>10</v>
      </c>
      <c r="AA11" s="108" t="s">
        <v>51</v>
      </c>
      <c r="AB11" s="109" t="s">
        <v>40</v>
      </c>
      <c r="AC11" s="199" t="s">
        <v>41</v>
      </c>
      <c r="AD11" s="201" t="s">
        <v>42</v>
      </c>
      <c r="AE11" s="110" t="s">
        <v>26</v>
      </c>
      <c r="AF11" s="111" t="s">
        <v>70</v>
      </c>
      <c r="AG11" s="112" t="s">
        <v>44</v>
      </c>
      <c r="AH11" s="236" t="s">
        <v>45</v>
      </c>
      <c r="AI11" s="1007" t="s">
        <v>465</v>
      </c>
      <c r="AJ11" s="1008"/>
      <c r="AK11" s="1008"/>
      <c r="AL11" s="1009"/>
      <c r="XET11" s="94" t="s">
        <v>11</v>
      </c>
      <c r="XEU11" s="94" t="s">
        <v>12</v>
      </c>
      <c r="XEV11" s="94" t="s">
        <v>9</v>
      </c>
      <c r="XEW11" s="94" t="s">
        <v>8</v>
      </c>
    </row>
    <row r="12" spans="1:38 16374:16377" ht="85.5" customHeight="1" x14ac:dyDescent="0.25">
      <c r="A12" s="958" t="s">
        <v>159</v>
      </c>
      <c r="B12" s="960" t="s">
        <v>160</v>
      </c>
      <c r="C12" s="859" t="s">
        <v>161</v>
      </c>
      <c r="D12" s="859" t="s">
        <v>162</v>
      </c>
      <c r="E12" s="859" t="s">
        <v>163</v>
      </c>
      <c r="F12" s="465" t="s">
        <v>15</v>
      </c>
      <c r="G12" s="973" t="str">
        <f>IF(F12="(1) RARA VEZ","1", IF(F12="(2) IMPROBABLE","2",IF(F12="(3) POSIBLE","3",IF(F12="(4) PROBABLE","4",IF(F12="(5) CASI SEGURO","5","")))))</f>
        <v>3</v>
      </c>
      <c r="H12" s="486" t="s">
        <v>20</v>
      </c>
      <c r="I12" s="945" t="str">
        <f>IF(H12="(5) MODERADO","5", IF(H12="(10) MAYOR","10",IF(H12="(20) CATASTROFICO","20","")))</f>
        <v>10</v>
      </c>
      <c r="J12" s="946">
        <f>G12*I12</f>
        <v>30</v>
      </c>
      <c r="K12" s="892" t="s">
        <v>164</v>
      </c>
      <c r="L12" s="13" t="s">
        <v>6</v>
      </c>
      <c r="M12" s="14" t="s">
        <v>11</v>
      </c>
      <c r="N12" s="200">
        <f>IF(M12="SÍ",15,"0")</f>
        <v>15</v>
      </c>
      <c r="O12" s="948">
        <f>SUM(N12:N18)</f>
        <v>55</v>
      </c>
      <c r="P12" s="388">
        <f>IF(AND($O12&gt;=0,$O12&lt;=50),0,IF(AND($O12&gt;50,$O12&lt;=75),1,IF(AND($O12&gt;75,$O12&lt;=100),2,"")))</f>
        <v>1</v>
      </c>
      <c r="Q12" s="388">
        <f>$G12-$P12</f>
        <v>2</v>
      </c>
      <c r="R12" s="324">
        <f>IF($Q12&lt;=0,1,$Q12)</f>
        <v>2</v>
      </c>
      <c r="S12" s="388">
        <f>$I12-$P12</f>
        <v>9</v>
      </c>
      <c r="T12" s="324">
        <f>IF($S12=19,10,IF($S12=18,5,IF($S12=9,5,IF($S12=8,5,I12))))</f>
        <v>5</v>
      </c>
      <c r="U12" s="868" t="s">
        <v>8</v>
      </c>
      <c r="V12" s="870" t="str">
        <f>IF(AND($U12="PROBABILIDAD",$R12=1),$XET$6,IF(AND($U12="PROBABILIDAD",$R12=2),$XET$5,IF(AND($U12="PROBABILIDAD",$R12=3),$XET$4,IF(AND($U12="PROBABILIDAD",$R12=4),$XET$3,IF(AND($U12="PROBABILIDAD",$R12=5),$XET$2,$F12)))))</f>
        <v>(2) IMPROBABLE</v>
      </c>
      <c r="W12" s="989">
        <f>IF($U12="PROBABILIDAD",$R12,$G12)</f>
        <v>2</v>
      </c>
      <c r="X12" s="874" t="str">
        <f>IF(AND($U12="IMPACTO",$S12=18),$XET$9,IF(AND($U12="IMPACTO",$S12=19),$XEU$9,IF(AND($U12="IMPACTO",$S12=20),$XEV$9,IF(AND($U12="IMPACTO",$S12&lt;10),$XET$9,$H12))))</f>
        <v>(10) MAYOR</v>
      </c>
      <c r="Y12" s="955" t="str">
        <f>IF($U12="IMPACTO",$T12,$I12)</f>
        <v>10</v>
      </c>
      <c r="Z12" s="956">
        <f>+W12*Y12</f>
        <v>20</v>
      </c>
      <c r="AA12" s="854" t="s">
        <v>165</v>
      </c>
      <c r="AB12" s="986">
        <v>43830</v>
      </c>
      <c r="AC12" s="854" t="s">
        <v>166</v>
      </c>
      <c r="AD12" s="856" t="s">
        <v>167</v>
      </c>
      <c r="AE12" s="987">
        <v>43830</v>
      </c>
      <c r="AF12" s="854" t="s">
        <v>491</v>
      </c>
      <c r="AG12" s="854" t="s">
        <v>168</v>
      </c>
      <c r="AH12" s="856" t="s">
        <v>492</v>
      </c>
      <c r="AI12" s="1010" t="s">
        <v>493</v>
      </c>
      <c r="AJ12" s="1011"/>
      <c r="AK12" s="1011"/>
      <c r="AL12" s="1012"/>
    </row>
    <row r="13" spans="1:38 16374:16377" ht="85.5" customHeight="1" x14ac:dyDescent="0.25">
      <c r="A13" s="958"/>
      <c r="B13" s="960"/>
      <c r="C13" s="962"/>
      <c r="D13" s="964"/>
      <c r="E13" s="962"/>
      <c r="F13" s="466"/>
      <c r="G13" s="974"/>
      <c r="H13" s="487"/>
      <c r="I13" s="945"/>
      <c r="J13" s="947"/>
      <c r="K13" s="892"/>
      <c r="L13" s="15" t="s">
        <v>7</v>
      </c>
      <c r="M13" s="16" t="s">
        <v>11</v>
      </c>
      <c r="N13" s="200">
        <f>IF(M13="SÍ",5,"0")</f>
        <v>5</v>
      </c>
      <c r="O13" s="945"/>
      <c r="P13" s="388"/>
      <c r="Q13" s="388"/>
      <c r="R13" s="324"/>
      <c r="S13" s="388"/>
      <c r="T13" s="324"/>
      <c r="U13" s="868"/>
      <c r="V13" s="870"/>
      <c r="W13" s="989"/>
      <c r="X13" s="874"/>
      <c r="Y13" s="955"/>
      <c r="Z13" s="957"/>
      <c r="AA13" s="854"/>
      <c r="AB13" s="986"/>
      <c r="AC13" s="854"/>
      <c r="AD13" s="856"/>
      <c r="AE13" s="988"/>
      <c r="AF13" s="854"/>
      <c r="AG13" s="854"/>
      <c r="AH13" s="856"/>
      <c r="AI13" s="1013"/>
      <c r="AJ13" s="1014"/>
      <c r="AK13" s="1014"/>
      <c r="AL13" s="1015"/>
    </row>
    <row r="14" spans="1:38 16374:16377" ht="85.5" customHeight="1" x14ac:dyDescent="0.25">
      <c r="A14" s="958"/>
      <c r="B14" s="960"/>
      <c r="C14" s="962"/>
      <c r="D14" s="964"/>
      <c r="E14" s="962"/>
      <c r="F14" s="466"/>
      <c r="G14" s="974"/>
      <c r="H14" s="487"/>
      <c r="I14" s="945"/>
      <c r="J14" s="971" t="str">
        <f>IF(AND(J12&gt;=5,J12&lt;=10),"BAJA",IF(AND(J12&gt;=15,J12&lt;=25),"MODERADA",IF(AND(J12&gt;=30,J12&lt;=50),"ALTA",IF(AND(J12&gt;=60,J12&lt;=100),"EXTREMA",""))))</f>
        <v>ALTA</v>
      </c>
      <c r="K14" s="892"/>
      <c r="L14" s="114" t="s">
        <v>3</v>
      </c>
      <c r="M14" s="16" t="s">
        <v>12</v>
      </c>
      <c r="N14" s="200" t="str">
        <f>IF(M14="SÍ",15,"0")</f>
        <v>0</v>
      </c>
      <c r="O14" s="945"/>
      <c r="P14" s="388"/>
      <c r="Q14" s="388"/>
      <c r="R14" s="324"/>
      <c r="S14" s="388"/>
      <c r="T14" s="324"/>
      <c r="U14" s="868"/>
      <c r="V14" s="870"/>
      <c r="W14" s="989"/>
      <c r="X14" s="874"/>
      <c r="Y14" s="955"/>
      <c r="Z14" s="980" t="str">
        <f>IF(AND($Z12&gt;=5,$Z12&lt;=10),"BAJA",IF(AND($Z12&gt;=15,$Z12&lt;=25),"MODERADA",IF(AND($Z12&gt;=30,$Z12&lt;=50),"ALTA",IF(AND($Z12&gt;=60,$Z12&lt;=100),"EXTREMA",""))))</f>
        <v>MODERADA</v>
      </c>
      <c r="AA14" s="854"/>
      <c r="AB14" s="986"/>
      <c r="AC14" s="854"/>
      <c r="AD14" s="856"/>
      <c r="AE14" s="988"/>
      <c r="AF14" s="854"/>
      <c r="AG14" s="854"/>
      <c r="AH14" s="856"/>
      <c r="AI14" s="1013"/>
      <c r="AJ14" s="1014"/>
      <c r="AK14" s="1014"/>
      <c r="AL14" s="1015"/>
    </row>
    <row r="15" spans="1:38 16374:16377" ht="85.5" customHeight="1" x14ac:dyDescent="0.25">
      <c r="A15" s="958"/>
      <c r="B15" s="960"/>
      <c r="C15" s="962"/>
      <c r="D15" s="964"/>
      <c r="E15" s="962"/>
      <c r="F15" s="466"/>
      <c r="G15" s="974"/>
      <c r="H15" s="487"/>
      <c r="I15" s="945"/>
      <c r="J15" s="971"/>
      <c r="K15" s="892"/>
      <c r="L15" s="114" t="s">
        <v>4</v>
      </c>
      <c r="M15" s="16" t="s">
        <v>11</v>
      </c>
      <c r="N15" s="200">
        <f>IF(M15="SÍ",10,"0")</f>
        <v>10</v>
      </c>
      <c r="O15" s="945"/>
      <c r="P15" s="388"/>
      <c r="Q15" s="388"/>
      <c r="R15" s="324"/>
      <c r="S15" s="388"/>
      <c r="T15" s="324"/>
      <c r="U15" s="868"/>
      <c r="V15" s="870"/>
      <c r="W15" s="989"/>
      <c r="X15" s="874"/>
      <c r="Y15" s="955"/>
      <c r="Z15" s="980"/>
      <c r="AA15" s="854"/>
      <c r="AB15" s="986"/>
      <c r="AC15" s="854"/>
      <c r="AD15" s="856"/>
      <c r="AE15" s="988"/>
      <c r="AF15" s="854"/>
      <c r="AG15" s="854"/>
      <c r="AH15" s="856"/>
      <c r="AI15" s="1013"/>
      <c r="AJ15" s="1014"/>
      <c r="AK15" s="1014"/>
      <c r="AL15" s="1015"/>
    </row>
    <row r="16" spans="1:38 16374:16377" ht="85.5" customHeight="1" x14ac:dyDescent="0.25">
      <c r="A16" s="958"/>
      <c r="B16" s="960"/>
      <c r="C16" s="962"/>
      <c r="D16" s="964"/>
      <c r="E16" s="962"/>
      <c r="F16" s="466"/>
      <c r="G16" s="974"/>
      <c r="H16" s="487"/>
      <c r="I16" s="945"/>
      <c r="J16" s="971"/>
      <c r="K16" s="892"/>
      <c r="L16" s="15" t="s">
        <v>31</v>
      </c>
      <c r="M16" s="17" t="s">
        <v>11</v>
      </c>
      <c r="N16" s="200">
        <f>IF(M16="SÍ",15,"0")</f>
        <v>15</v>
      </c>
      <c r="O16" s="945"/>
      <c r="P16" s="388"/>
      <c r="Q16" s="388"/>
      <c r="R16" s="324"/>
      <c r="S16" s="388"/>
      <c r="T16" s="324"/>
      <c r="U16" s="868"/>
      <c r="V16" s="870"/>
      <c r="W16" s="989"/>
      <c r="X16" s="874"/>
      <c r="Y16" s="955"/>
      <c r="Z16" s="980"/>
      <c r="AA16" s="854"/>
      <c r="AB16" s="986"/>
      <c r="AC16" s="854"/>
      <c r="AD16" s="856"/>
      <c r="AE16" s="988"/>
      <c r="AF16" s="854"/>
      <c r="AG16" s="854"/>
      <c r="AH16" s="856"/>
      <c r="AI16" s="1013"/>
      <c r="AJ16" s="1014"/>
      <c r="AK16" s="1014"/>
      <c r="AL16" s="1015"/>
    </row>
    <row r="17" spans="1:38" ht="30" x14ac:dyDescent="0.25">
      <c r="A17" s="958"/>
      <c r="B17" s="960"/>
      <c r="C17" s="962"/>
      <c r="D17" s="964"/>
      <c r="E17" s="962"/>
      <c r="F17" s="466"/>
      <c r="G17" s="974"/>
      <c r="H17" s="487"/>
      <c r="I17" s="945"/>
      <c r="J17" s="971"/>
      <c r="K17" s="892"/>
      <c r="L17" s="15" t="s">
        <v>5</v>
      </c>
      <c r="M17" s="16" t="s">
        <v>11</v>
      </c>
      <c r="N17" s="200">
        <f>IF(M17="SÍ",10,"0")</f>
        <v>10</v>
      </c>
      <c r="O17" s="945"/>
      <c r="P17" s="388"/>
      <c r="Q17" s="388"/>
      <c r="R17" s="324"/>
      <c r="S17" s="388"/>
      <c r="T17" s="324"/>
      <c r="U17" s="868"/>
      <c r="V17" s="870"/>
      <c r="W17" s="989"/>
      <c r="X17" s="874"/>
      <c r="Y17" s="955"/>
      <c r="Z17" s="980"/>
      <c r="AA17" s="854"/>
      <c r="AB17" s="986"/>
      <c r="AC17" s="854"/>
      <c r="AD17" s="856"/>
      <c r="AE17" s="988"/>
      <c r="AF17" s="854"/>
      <c r="AG17" s="854"/>
      <c r="AH17" s="856"/>
      <c r="AI17" s="1013"/>
      <c r="AJ17" s="1014"/>
      <c r="AK17" s="1014"/>
      <c r="AL17" s="1015"/>
    </row>
    <row r="18" spans="1:38" ht="30" x14ac:dyDescent="0.25">
      <c r="A18" s="958"/>
      <c r="B18" s="960"/>
      <c r="C18" s="963"/>
      <c r="D18" s="857"/>
      <c r="E18" s="963"/>
      <c r="F18" s="467"/>
      <c r="G18" s="975"/>
      <c r="H18" s="488"/>
      <c r="I18" s="945"/>
      <c r="J18" s="979"/>
      <c r="K18" s="892"/>
      <c r="L18" s="18" t="s">
        <v>30</v>
      </c>
      <c r="M18" s="19" t="s">
        <v>12</v>
      </c>
      <c r="N18" s="200" t="str">
        <f>IF(M18="SÍ",30,"0")</f>
        <v>0</v>
      </c>
      <c r="O18" s="945"/>
      <c r="P18" s="388"/>
      <c r="Q18" s="388"/>
      <c r="R18" s="324"/>
      <c r="S18" s="388"/>
      <c r="T18" s="324"/>
      <c r="U18" s="868"/>
      <c r="V18" s="870"/>
      <c r="W18" s="989"/>
      <c r="X18" s="874"/>
      <c r="Y18" s="955"/>
      <c r="Z18" s="981"/>
      <c r="AA18" s="854"/>
      <c r="AB18" s="986"/>
      <c r="AC18" s="854"/>
      <c r="AD18" s="856"/>
      <c r="AE18" s="988"/>
      <c r="AF18" s="854"/>
      <c r="AG18" s="854"/>
      <c r="AH18" s="856"/>
      <c r="AI18" s="1016"/>
      <c r="AJ18" s="1017"/>
      <c r="AK18" s="1017"/>
      <c r="AL18" s="1018"/>
    </row>
    <row r="19" spans="1:38" ht="30" customHeight="1" x14ac:dyDescent="0.25">
      <c r="A19" s="958"/>
      <c r="B19" s="960"/>
      <c r="C19" s="964" t="s">
        <v>169</v>
      </c>
      <c r="D19" s="964" t="s">
        <v>170</v>
      </c>
      <c r="E19" s="964" t="s">
        <v>171</v>
      </c>
      <c r="F19" s="466" t="s">
        <v>16</v>
      </c>
      <c r="G19" s="984" t="str">
        <f>IF(F19="(1) RARA VEZ","1", IF(F19="(2) IMPROBABLE","2",IF(F19="(3) POSIBLE","3",IF(F19="(4) PROBABLE","4",IF(F19="(5) CASI SEGURO","5","")))))</f>
        <v>4</v>
      </c>
      <c r="H19" s="487" t="s">
        <v>20</v>
      </c>
      <c r="I19" s="965" t="str">
        <f>IF(H19="(5) MODERADO","5", IF(H19="(10) MAYOR","10",IF(H19="(20) CATASTROFICO","20","")))</f>
        <v>10</v>
      </c>
      <c r="J19" s="967">
        <f>G19*I19</f>
        <v>40</v>
      </c>
      <c r="K19" s="891" t="s">
        <v>172</v>
      </c>
      <c r="L19" s="20" t="s">
        <v>6</v>
      </c>
      <c r="M19" s="115" t="s">
        <v>12</v>
      </c>
      <c r="N19" s="197" t="str">
        <f>IF(M19="SÍ",15,"0")</f>
        <v>0</v>
      </c>
      <c r="O19" s="970">
        <f>SUM(N19:N25)</f>
        <v>75</v>
      </c>
      <c r="P19" s="471">
        <f>IF(AND($O19&gt;=0,$O19&lt;=50),0,IF(AND($O19&gt;50,$O19&lt;=75),1,IF(AND($O19&gt;75,$O19&lt;=100),2,"")))</f>
        <v>1</v>
      </c>
      <c r="Q19" s="471">
        <f>$G19-$P19</f>
        <v>3</v>
      </c>
      <c r="R19" s="473">
        <f>IF($Q19&lt;=0,1,$Q19)</f>
        <v>3</v>
      </c>
      <c r="S19" s="471">
        <f>$I19-$P19</f>
        <v>9</v>
      </c>
      <c r="T19" s="473">
        <f>IF($S19=19,10,IF($S19=18,5,IF($S19=9,5,IF($S19=8,5,I19))))</f>
        <v>5</v>
      </c>
      <c r="U19" s="867" t="s">
        <v>9</v>
      </c>
      <c r="V19" s="869" t="str">
        <f>IF(AND($U19="PROBABILIDAD",$R19=1),$XET$6,IF(AND($U19="PROBABILIDAD",$R19=2),$XET$5,IF(AND($U19="PROBABILIDAD",$R19=3),$XET$4,IF(AND($U19="PROBABILIDAD",$R19=4),$XET$3,IF(AND($U19="PROBABILIDAD",$R19=5),$XET$2,$F19)))))</f>
        <v>(4) PROBABLE</v>
      </c>
      <c r="W19" s="976" t="str">
        <f>IF($U19="PROBABILIDAD",$R19,$G19)</f>
        <v>4</v>
      </c>
      <c r="X19" s="873" t="str">
        <f>IF(AND($U19="IMPACTO",$S19=18),$XET$9,IF(AND($U19="IMPACTO",$S19=19),$XEU$9,IF(AND($U19="IMPACTO",$S19=20),$XEV$9,IF(AND($U19="IMPACTO",$S19&lt;10),$XET$9,$H19))))</f>
        <v>(5) MODERADO</v>
      </c>
      <c r="Y19" s="995">
        <f>IF($U19="IMPACTO",$T19,$I19)</f>
        <v>5</v>
      </c>
      <c r="Z19" s="957">
        <f>+W19*Y19</f>
        <v>20</v>
      </c>
      <c r="AA19" s="853" t="s">
        <v>173</v>
      </c>
      <c r="AB19" s="997">
        <v>43830</v>
      </c>
      <c r="AC19" s="853" t="s">
        <v>174</v>
      </c>
      <c r="AD19" s="855" t="s">
        <v>175</v>
      </c>
      <c r="AE19" s="990">
        <v>43830</v>
      </c>
      <c r="AF19" s="853" t="s">
        <v>494</v>
      </c>
      <c r="AG19" s="853" t="s">
        <v>168</v>
      </c>
      <c r="AH19" s="855" t="s">
        <v>495</v>
      </c>
      <c r="AI19" s="1010" t="s">
        <v>493</v>
      </c>
      <c r="AJ19" s="1011"/>
      <c r="AK19" s="1011"/>
      <c r="AL19" s="1012"/>
    </row>
    <row r="20" spans="1:38" ht="30" x14ac:dyDescent="0.25">
      <c r="A20" s="958"/>
      <c r="B20" s="960"/>
      <c r="C20" s="962"/>
      <c r="D20" s="964"/>
      <c r="E20" s="962"/>
      <c r="F20" s="466"/>
      <c r="G20" s="984"/>
      <c r="H20" s="487"/>
      <c r="I20" s="945"/>
      <c r="J20" s="946"/>
      <c r="K20" s="968"/>
      <c r="L20" s="15" t="s">
        <v>7</v>
      </c>
      <c r="M20" s="16" t="s">
        <v>11</v>
      </c>
      <c r="N20" s="200">
        <f>IF(M20="SÍ",5,"0")</f>
        <v>5</v>
      </c>
      <c r="O20" s="945"/>
      <c r="P20" s="388"/>
      <c r="Q20" s="388"/>
      <c r="R20" s="324"/>
      <c r="S20" s="388"/>
      <c r="T20" s="324"/>
      <c r="U20" s="868"/>
      <c r="V20" s="870"/>
      <c r="W20" s="977"/>
      <c r="X20" s="874"/>
      <c r="Y20" s="955"/>
      <c r="Z20" s="957"/>
      <c r="AA20" s="854"/>
      <c r="AB20" s="986"/>
      <c r="AC20" s="854"/>
      <c r="AD20" s="856"/>
      <c r="AE20" s="991"/>
      <c r="AF20" s="854"/>
      <c r="AG20" s="854"/>
      <c r="AH20" s="856"/>
      <c r="AI20" s="1013"/>
      <c r="AJ20" s="1014"/>
      <c r="AK20" s="1014"/>
      <c r="AL20" s="1015"/>
    </row>
    <row r="21" spans="1:38" ht="15" customHeight="1" x14ac:dyDescent="0.25">
      <c r="A21" s="958"/>
      <c r="B21" s="960"/>
      <c r="C21" s="962"/>
      <c r="D21" s="964"/>
      <c r="E21" s="962"/>
      <c r="F21" s="466"/>
      <c r="G21" s="984"/>
      <c r="H21" s="487"/>
      <c r="I21" s="945"/>
      <c r="J21" s="971" t="str">
        <f>IF(AND(J19&gt;=5,J19&lt;=10),"BAJA",IF(AND(J19&gt;=15,J19&lt;=25),"MODERADA",IF(AND(J19&gt;=30,J19&lt;=50),"ALTA",IF(AND(J19&gt;=60,J19&lt;=100),"EXTREMA",""))))</f>
        <v>ALTA</v>
      </c>
      <c r="K21" s="968"/>
      <c r="L21" s="114" t="s">
        <v>3</v>
      </c>
      <c r="M21" s="16" t="s">
        <v>11</v>
      </c>
      <c r="N21" s="200">
        <f>IF(M21="SÍ",15,"0")</f>
        <v>15</v>
      </c>
      <c r="O21" s="945"/>
      <c r="P21" s="388"/>
      <c r="Q21" s="388"/>
      <c r="R21" s="324"/>
      <c r="S21" s="388"/>
      <c r="T21" s="324"/>
      <c r="U21" s="868"/>
      <c r="V21" s="870"/>
      <c r="W21" s="977"/>
      <c r="X21" s="874"/>
      <c r="Y21" s="955"/>
      <c r="Z21" s="980" t="str">
        <f>IF(AND($Z19&gt;=5,$Z19&lt;=10),"BAJA",IF(AND($Z19&gt;=15,$Z19&lt;=25),"MODERADA",IF(AND($Z19&gt;=30,$Z19&lt;=50),"ALTA",IF(AND($Z19&gt;=60,$Z19&lt;=100),"EXTREMA",""))))</f>
        <v>MODERADA</v>
      </c>
      <c r="AA21" s="854"/>
      <c r="AB21" s="986"/>
      <c r="AC21" s="854"/>
      <c r="AD21" s="856"/>
      <c r="AE21" s="991"/>
      <c r="AF21" s="854"/>
      <c r="AG21" s="854"/>
      <c r="AH21" s="856"/>
      <c r="AI21" s="1013"/>
      <c r="AJ21" s="1014"/>
      <c r="AK21" s="1014"/>
      <c r="AL21" s="1015"/>
    </row>
    <row r="22" spans="1:38" ht="15" customHeight="1" x14ac:dyDescent="0.25">
      <c r="A22" s="958"/>
      <c r="B22" s="960"/>
      <c r="C22" s="962"/>
      <c r="D22" s="964"/>
      <c r="E22" s="962"/>
      <c r="F22" s="466"/>
      <c r="G22" s="984"/>
      <c r="H22" s="487"/>
      <c r="I22" s="945"/>
      <c r="J22" s="971"/>
      <c r="K22" s="968"/>
      <c r="L22" s="114" t="s">
        <v>4</v>
      </c>
      <c r="M22" s="16" t="s">
        <v>12</v>
      </c>
      <c r="N22" s="200" t="str">
        <f>IF(M22="SÍ",10,"0")</f>
        <v>0</v>
      </c>
      <c r="O22" s="945"/>
      <c r="P22" s="388"/>
      <c r="Q22" s="388"/>
      <c r="R22" s="324"/>
      <c r="S22" s="388"/>
      <c r="T22" s="324"/>
      <c r="U22" s="868"/>
      <c r="V22" s="870"/>
      <c r="W22" s="977"/>
      <c r="X22" s="874"/>
      <c r="Y22" s="955"/>
      <c r="Z22" s="980"/>
      <c r="AA22" s="854"/>
      <c r="AB22" s="986"/>
      <c r="AC22" s="854"/>
      <c r="AD22" s="856"/>
      <c r="AE22" s="991"/>
      <c r="AF22" s="854"/>
      <c r="AG22" s="854"/>
      <c r="AH22" s="856"/>
      <c r="AI22" s="1013"/>
      <c r="AJ22" s="1014"/>
      <c r="AK22" s="1014"/>
      <c r="AL22" s="1015"/>
    </row>
    <row r="23" spans="1:38" ht="30" x14ac:dyDescent="0.25">
      <c r="A23" s="958"/>
      <c r="B23" s="960"/>
      <c r="C23" s="962"/>
      <c r="D23" s="964"/>
      <c r="E23" s="962"/>
      <c r="F23" s="466"/>
      <c r="G23" s="984"/>
      <c r="H23" s="487"/>
      <c r="I23" s="945"/>
      <c r="J23" s="971"/>
      <c r="K23" s="968"/>
      <c r="L23" s="15" t="s">
        <v>31</v>
      </c>
      <c r="M23" s="16" t="s">
        <v>11</v>
      </c>
      <c r="N23" s="200">
        <f>IF(M23="SÍ",15,"0")</f>
        <v>15</v>
      </c>
      <c r="O23" s="945"/>
      <c r="P23" s="388"/>
      <c r="Q23" s="388"/>
      <c r="R23" s="324"/>
      <c r="S23" s="388"/>
      <c r="T23" s="324"/>
      <c r="U23" s="868"/>
      <c r="V23" s="870"/>
      <c r="W23" s="977"/>
      <c r="X23" s="874"/>
      <c r="Y23" s="955"/>
      <c r="Z23" s="980"/>
      <c r="AA23" s="854"/>
      <c r="AB23" s="986"/>
      <c r="AC23" s="854"/>
      <c r="AD23" s="856"/>
      <c r="AE23" s="991"/>
      <c r="AF23" s="854"/>
      <c r="AG23" s="854"/>
      <c r="AH23" s="856"/>
      <c r="AI23" s="1013"/>
      <c r="AJ23" s="1014"/>
      <c r="AK23" s="1014"/>
      <c r="AL23" s="1015"/>
    </row>
    <row r="24" spans="1:38" ht="30" x14ac:dyDescent="0.25">
      <c r="A24" s="958"/>
      <c r="B24" s="960"/>
      <c r="C24" s="962"/>
      <c r="D24" s="964"/>
      <c r="E24" s="962"/>
      <c r="F24" s="466"/>
      <c r="G24" s="984"/>
      <c r="H24" s="487"/>
      <c r="I24" s="945"/>
      <c r="J24" s="971"/>
      <c r="K24" s="968"/>
      <c r="L24" s="15" t="s">
        <v>5</v>
      </c>
      <c r="M24" s="16" t="s">
        <v>11</v>
      </c>
      <c r="N24" s="200">
        <f>IF(M24="SÍ",10,"0")</f>
        <v>10</v>
      </c>
      <c r="O24" s="945"/>
      <c r="P24" s="388"/>
      <c r="Q24" s="388"/>
      <c r="R24" s="324"/>
      <c r="S24" s="388"/>
      <c r="T24" s="324"/>
      <c r="U24" s="868"/>
      <c r="V24" s="870"/>
      <c r="W24" s="977"/>
      <c r="X24" s="874"/>
      <c r="Y24" s="955"/>
      <c r="Z24" s="980"/>
      <c r="AA24" s="854"/>
      <c r="AB24" s="986"/>
      <c r="AC24" s="854"/>
      <c r="AD24" s="856"/>
      <c r="AE24" s="991"/>
      <c r="AF24" s="854"/>
      <c r="AG24" s="854"/>
      <c r="AH24" s="856"/>
      <c r="AI24" s="1013"/>
      <c r="AJ24" s="1014"/>
      <c r="AK24" s="1014"/>
      <c r="AL24" s="1015"/>
    </row>
    <row r="25" spans="1:38" ht="108.75" customHeight="1" thickBot="1" x14ac:dyDescent="0.3">
      <c r="A25" s="959"/>
      <c r="B25" s="961"/>
      <c r="C25" s="982"/>
      <c r="D25" s="983"/>
      <c r="E25" s="982"/>
      <c r="F25" s="509"/>
      <c r="G25" s="985"/>
      <c r="H25" s="513"/>
      <c r="I25" s="966"/>
      <c r="J25" s="972"/>
      <c r="K25" s="969"/>
      <c r="L25" s="21" t="s">
        <v>30</v>
      </c>
      <c r="M25" s="22" t="s">
        <v>11</v>
      </c>
      <c r="N25" s="116">
        <f>IF(M25="SÍ",30,"0")</f>
        <v>30</v>
      </c>
      <c r="O25" s="966"/>
      <c r="P25" s="472"/>
      <c r="Q25" s="472"/>
      <c r="R25" s="474"/>
      <c r="S25" s="472"/>
      <c r="T25" s="474"/>
      <c r="U25" s="884"/>
      <c r="V25" s="885"/>
      <c r="W25" s="978"/>
      <c r="X25" s="894"/>
      <c r="Y25" s="996"/>
      <c r="Z25" s="999"/>
      <c r="AA25" s="993"/>
      <c r="AB25" s="998"/>
      <c r="AC25" s="993"/>
      <c r="AD25" s="994"/>
      <c r="AE25" s="992"/>
      <c r="AF25" s="993"/>
      <c r="AG25" s="993"/>
      <c r="AH25" s="994"/>
      <c r="AI25" s="1016"/>
      <c r="AJ25" s="1017"/>
      <c r="AK25" s="1017"/>
      <c r="AL25" s="1018"/>
    </row>
    <row r="26" spans="1:38" ht="15" customHeight="1" x14ac:dyDescent="0.25">
      <c r="A26" s="723" t="s">
        <v>176</v>
      </c>
      <c r="B26" s="723"/>
      <c r="C26" s="723"/>
      <c r="D26" s="723"/>
      <c r="E26" s="723"/>
      <c r="F26" s="723"/>
      <c r="G26" s="723"/>
      <c r="H26" s="723"/>
      <c r="I26" s="723"/>
      <c r="J26" s="723"/>
      <c r="K26" s="723"/>
      <c r="L26" s="723"/>
      <c r="M26" s="723"/>
      <c r="N26" s="723"/>
      <c r="O26" s="723"/>
      <c r="P26" s="723"/>
      <c r="Q26" s="723"/>
      <c r="R26" s="723"/>
      <c r="S26" s="723"/>
      <c r="T26" s="723"/>
      <c r="U26" s="723"/>
      <c r="V26" s="723"/>
      <c r="W26" s="723"/>
      <c r="X26" s="723"/>
      <c r="Y26" s="723"/>
      <c r="Z26" s="723"/>
      <c r="AA26" s="723"/>
      <c r="AB26" s="723"/>
      <c r="AC26" s="723"/>
      <c r="AD26" s="723"/>
      <c r="AE26" s="723"/>
      <c r="AF26" s="723"/>
      <c r="AG26" s="723"/>
      <c r="AH26" s="723"/>
    </row>
    <row r="27" spans="1:38" ht="18.75" customHeight="1" x14ac:dyDescent="0.25">
      <c r="A27" s="514" t="s">
        <v>29</v>
      </c>
      <c r="B27" s="514"/>
      <c r="C27" s="1019"/>
      <c r="D27" s="1019"/>
      <c r="E27" s="1019"/>
      <c r="F27" s="1019"/>
      <c r="G27" s="1019"/>
      <c r="H27" s="1019"/>
      <c r="I27" s="1019"/>
      <c r="J27" s="1019"/>
      <c r="K27" s="1019"/>
      <c r="L27" s="1019"/>
      <c r="M27" s="1019"/>
      <c r="N27" s="1019"/>
      <c r="O27" s="1019"/>
      <c r="P27" s="1019"/>
      <c r="Q27" s="1019"/>
      <c r="R27" s="1019"/>
      <c r="S27" s="1019"/>
      <c r="T27" s="1019"/>
      <c r="U27" s="1019"/>
      <c r="V27" s="1019"/>
      <c r="W27" s="1019"/>
      <c r="X27" s="1019"/>
      <c r="Y27" s="1019"/>
      <c r="Z27" s="1019"/>
      <c r="AA27" s="1019"/>
      <c r="AB27" s="1019"/>
      <c r="AC27" s="1019"/>
      <c r="AD27" s="1019"/>
      <c r="AE27" s="1019"/>
      <c r="AF27" s="1019"/>
      <c r="AG27" s="1019"/>
      <c r="AH27" s="1019"/>
    </row>
    <row r="28" spans="1:38" ht="15.75" customHeight="1" x14ac:dyDescent="0.25">
      <c r="A28" s="516" t="s">
        <v>71</v>
      </c>
      <c r="B28" s="517"/>
      <c r="C28" s="517"/>
      <c r="D28" s="517"/>
      <c r="E28" s="517"/>
      <c r="F28" s="517"/>
      <c r="G28" s="517"/>
      <c r="H28" s="517"/>
      <c r="I28" s="517"/>
      <c r="J28" s="517"/>
      <c r="K28" s="517"/>
      <c r="L28" s="517"/>
      <c r="M28" s="517"/>
      <c r="N28" s="517"/>
      <c r="O28" s="517"/>
      <c r="P28" s="517"/>
      <c r="Q28" s="517"/>
      <c r="R28" s="517"/>
      <c r="S28" s="517"/>
      <c r="T28" s="517"/>
      <c r="U28" s="517"/>
      <c r="V28" s="517"/>
      <c r="W28" s="517"/>
      <c r="X28" s="517"/>
      <c r="Y28" s="517"/>
      <c r="Z28" s="517"/>
      <c r="AA28" s="517"/>
      <c r="AB28" s="518"/>
      <c r="AC28" s="1020" t="s">
        <v>48</v>
      </c>
      <c r="AD28" s="1020"/>
      <c r="AE28" s="1020"/>
      <c r="AF28" s="1020" t="s">
        <v>25</v>
      </c>
      <c r="AG28" s="1020"/>
      <c r="AH28" s="1020"/>
    </row>
    <row r="29" spans="1:38" s="117" customFormat="1" ht="15.75" x14ac:dyDescent="0.25">
      <c r="A29" s="1021"/>
      <c r="B29" s="1022"/>
      <c r="C29" s="1022"/>
      <c r="D29" s="1022"/>
      <c r="E29" s="1022"/>
      <c r="F29" s="1022"/>
      <c r="G29" s="1022"/>
      <c r="H29" s="1022"/>
      <c r="I29" s="1022"/>
      <c r="J29" s="1022"/>
      <c r="K29" s="1022"/>
      <c r="L29" s="1022"/>
      <c r="M29" s="1022"/>
      <c r="N29" s="1022"/>
      <c r="O29" s="1022"/>
      <c r="P29" s="1022"/>
      <c r="Q29" s="1022"/>
      <c r="R29" s="1022"/>
      <c r="S29" s="1022"/>
      <c r="T29" s="1022"/>
      <c r="U29" s="1022"/>
      <c r="V29" s="1022"/>
      <c r="W29" s="1022"/>
      <c r="X29" s="1022"/>
      <c r="Y29" s="1022"/>
      <c r="Z29" s="1022"/>
      <c r="AA29" s="1022"/>
      <c r="AB29" s="1023"/>
      <c r="AC29" s="1024"/>
      <c r="AD29" s="1025"/>
      <c r="AE29" s="1026"/>
      <c r="AF29" s="1024"/>
      <c r="AG29" s="1025"/>
      <c r="AH29" s="1026"/>
    </row>
    <row r="30" spans="1:38" s="117" customFormat="1" x14ac:dyDescent="0.25">
      <c r="A30" s="1001"/>
      <c r="B30" s="1002"/>
      <c r="C30" s="1002"/>
      <c r="D30" s="1002"/>
      <c r="E30" s="1002"/>
      <c r="F30" s="1002"/>
      <c r="G30" s="1002"/>
      <c r="H30" s="1002"/>
      <c r="I30" s="1002"/>
      <c r="J30" s="1002"/>
      <c r="K30" s="1002"/>
      <c r="L30" s="1002"/>
      <c r="M30" s="1002"/>
      <c r="N30" s="1002"/>
      <c r="O30" s="1002"/>
      <c r="P30" s="1002"/>
      <c r="Q30" s="1002"/>
      <c r="R30" s="1002"/>
      <c r="S30" s="1002"/>
      <c r="T30" s="1002"/>
      <c r="U30" s="1002"/>
      <c r="V30" s="1002"/>
      <c r="W30" s="1002"/>
      <c r="X30" s="1002"/>
      <c r="Y30" s="1002"/>
      <c r="Z30" s="1002"/>
      <c r="AA30" s="1002"/>
      <c r="AB30" s="1003"/>
      <c r="AC30" s="1000"/>
      <c r="AD30" s="1000"/>
      <c r="AE30" s="1000"/>
      <c r="AF30" s="1000"/>
      <c r="AG30" s="1000"/>
      <c r="AH30" s="1000"/>
    </row>
    <row r="31" spans="1:38" s="117" customFormat="1" x14ac:dyDescent="0.25">
      <c r="A31" s="1001"/>
      <c r="B31" s="1002"/>
      <c r="C31" s="1002"/>
      <c r="D31" s="1002"/>
      <c r="E31" s="1002"/>
      <c r="F31" s="1002"/>
      <c r="G31" s="1002"/>
      <c r="H31" s="1002"/>
      <c r="I31" s="1002"/>
      <c r="J31" s="1002"/>
      <c r="K31" s="1002"/>
      <c r="L31" s="1002"/>
      <c r="M31" s="1002"/>
      <c r="N31" s="1002"/>
      <c r="O31" s="1002"/>
      <c r="P31" s="1002"/>
      <c r="Q31" s="1002"/>
      <c r="R31" s="1002"/>
      <c r="S31" s="1002"/>
      <c r="T31" s="1002"/>
      <c r="U31" s="1002"/>
      <c r="V31" s="1002"/>
      <c r="W31" s="1002"/>
      <c r="X31" s="1002"/>
      <c r="Y31" s="1002"/>
      <c r="Z31" s="1002"/>
      <c r="AA31" s="1002"/>
      <c r="AB31" s="1003"/>
      <c r="AC31" s="1000"/>
      <c r="AD31" s="1000"/>
      <c r="AE31" s="1000"/>
      <c r="AF31" s="1000"/>
      <c r="AG31" s="1000"/>
      <c r="AH31" s="1000"/>
    </row>
    <row r="32" spans="1:38" x14ac:dyDescent="0.25">
      <c r="A32" s="1001"/>
      <c r="B32" s="1002"/>
      <c r="C32" s="1002"/>
      <c r="D32" s="1002"/>
      <c r="E32" s="1002"/>
      <c r="F32" s="1002"/>
      <c r="G32" s="1002"/>
      <c r="H32" s="1002"/>
      <c r="I32" s="1002"/>
      <c r="J32" s="1002"/>
      <c r="K32" s="1002"/>
      <c r="L32" s="1002"/>
      <c r="M32" s="1002"/>
      <c r="N32" s="1002"/>
      <c r="O32" s="1002"/>
      <c r="P32" s="1002"/>
      <c r="Q32" s="1002"/>
      <c r="R32" s="1002"/>
      <c r="S32" s="1002"/>
      <c r="T32" s="1002"/>
      <c r="U32" s="1002"/>
      <c r="V32" s="1002"/>
      <c r="W32" s="1002"/>
      <c r="X32" s="1002"/>
      <c r="Y32" s="1002"/>
      <c r="Z32" s="1002"/>
      <c r="AA32" s="1002"/>
      <c r="AB32" s="1003"/>
      <c r="AC32" s="1000"/>
      <c r="AD32" s="1000"/>
      <c r="AE32" s="1000"/>
      <c r="AF32" s="1000"/>
      <c r="AG32" s="1000"/>
      <c r="AH32" s="1000"/>
    </row>
    <row r="33" spans="1:34" ht="15" customHeight="1" x14ac:dyDescent="0.25">
      <c r="A33" s="541" t="s">
        <v>32</v>
      </c>
      <c r="B33" s="542"/>
      <c r="C33" s="542"/>
      <c r="D33" s="542"/>
      <c r="E33" s="542"/>
      <c r="F33" s="542"/>
      <c r="G33" s="542"/>
      <c r="H33" s="542"/>
      <c r="I33" s="542"/>
      <c r="J33" s="542"/>
      <c r="K33" s="542"/>
      <c r="L33" s="542"/>
      <c r="M33" s="542"/>
      <c r="N33" s="542"/>
      <c r="O33" s="542"/>
      <c r="P33" s="542"/>
      <c r="Q33" s="542"/>
      <c r="R33" s="542"/>
      <c r="S33" s="542"/>
      <c r="T33" s="542"/>
      <c r="U33" s="542"/>
      <c r="V33" s="542"/>
      <c r="W33" s="542"/>
      <c r="X33" s="542"/>
      <c r="Y33" s="542"/>
      <c r="Z33" s="542"/>
      <c r="AA33" s="542"/>
      <c r="AB33" s="542"/>
      <c r="AC33" s="542"/>
      <c r="AD33" s="542"/>
      <c r="AE33" s="542"/>
      <c r="AF33" s="542"/>
      <c r="AG33" s="542"/>
      <c r="AH33" s="543"/>
    </row>
    <row r="34" spans="1:34" s="118" customFormat="1" ht="15" customHeight="1" x14ac:dyDescent="0.25">
      <c r="A34" s="704" t="s">
        <v>25</v>
      </c>
      <c r="B34" s="704"/>
      <c r="C34" s="704"/>
      <c r="D34" s="704"/>
      <c r="E34" s="704"/>
      <c r="F34" s="704" t="s">
        <v>62</v>
      </c>
      <c r="G34" s="704"/>
      <c r="H34" s="704"/>
      <c r="I34" s="704"/>
      <c r="J34" s="704"/>
      <c r="K34" s="704"/>
      <c r="L34" s="704"/>
      <c r="M34" s="905" t="s">
        <v>151</v>
      </c>
      <c r="N34" s="1004"/>
      <c r="O34" s="1004"/>
      <c r="P34" s="1004"/>
      <c r="Q34" s="1004"/>
      <c r="R34" s="1004"/>
      <c r="S34" s="1004"/>
      <c r="T34" s="1004"/>
      <c r="U34" s="1004"/>
      <c r="V34" s="1004"/>
      <c r="W34" s="1004"/>
      <c r="X34" s="1004"/>
      <c r="Y34" s="1004"/>
      <c r="Z34" s="1004"/>
      <c r="AA34" s="1004"/>
      <c r="AB34" s="1004"/>
      <c r="AC34" s="1004"/>
      <c r="AD34" s="544" t="str">
        <f>IF(Z7="X","APOYO OFICINA ASESORA DE PLANEACIÓN","APOYO OFICINA DE CONTROL INTERNO")</f>
        <v>APOYO OFICINA DE CONTROL INTERNO</v>
      </c>
      <c r="AE34" s="544"/>
      <c r="AF34" s="544"/>
      <c r="AG34" s="544"/>
      <c r="AH34" s="544"/>
    </row>
    <row r="35" spans="1:34" s="118" customFormat="1" x14ac:dyDescent="0.25">
      <c r="A35" s="119" t="s">
        <v>72</v>
      </c>
      <c r="B35" s="701"/>
      <c r="C35" s="701"/>
      <c r="D35" s="701"/>
      <c r="E35" s="701"/>
      <c r="F35" s="119" t="s">
        <v>72</v>
      </c>
      <c r="G35" s="120"/>
      <c r="H35" s="701"/>
      <c r="I35" s="701"/>
      <c r="J35" s="701"/>
      <c r="K35" s="701"/>
      <c r="L35" s="701"/>
      <c r="M35" s="702" t="s">
        <v>27</v>
      </c>
      <c r="N35" s="702"/>
      <c r="O35" s="702"/>
      <c r="P35" s="702"/>
      <c r="Q35" s="702"/>
      <c r="R35" s="702"/>
      <c r="S35" s="702"/>
      <c r="T35" s="702"/>
      <c r="U35" s="702"/>
      <c r="V35" s="1000"/>
      <c r="W35" s="1000"/>
      <c r="X35" s="1000"/>
      <c r="Y35" s="1000"/>
      <c r="Z35" s="1000"/>
      <c r="AA35" s="1000"/>
      <c r="AB35" s="1000"/>
      <c r="AC35" s="1000"/>
      <c r="AD35" s="121" t="s">
        <v>27</v>
      </c>
      <c r="AE35" s="1000"/>
      <c r="AF35" s="1000"/>
      <c r="AG35" s="1000"/>
      <c r="AH35" s="1000"/>
    </row>
    <row r="36" spans="1:34" x14ac:dyDescent="0.25">
      <c r="A36" s="119" t="s">
        <v>73</v>
      </c>
      <c r="B36" s="701"/>
      <c r="C36" s="701"/>
      <c r="D36" s="701"/>
      <c r="E36" s="701"/>
      <c r="F36" s="119" t="s">
        <v>74</v>
      </c>
      <c r="G36" s="120"/>
      <c r="H36" s="701"/>
      <c r="I36" s="701"/>
      <c r="J36" s="701"/>
      <c r="K36" s="701"/>
      <c r="L36" s="701"/>
      <c r="M36" s="702" t="s">
        <v>28</v>
      </c>
      <c r="N36" s="702"/>
      <c r="O36" s="702"/>
      <c r="P36" s="702"/>
      <c r="Q36" s="702"/>
      <c r="R36" s="702"/>
      <c r="S36" s="702"/>
      <c r="T36" s="702"/>
      <c r="U36" s="702"/>
      <c r="V36" s="1000"/>
      <c r="W36" s="1000"/>
      <c r="X36" s="1000"/>
      <c r="Y36" s="1000"/>
      <c r="Z36" s="1000"/>
      <c r="AA36" s="1000"/>
      <c r="AB36" s="1000"/>
      <c r="AC36" s="1000"/>
      <c r="AD36" s="121" t="s">
        <v>28</v>
      </c>
      <c r="AE36" s="1000"/>
      <c r="AF36" s="1000"/>
      <c r="AG36" s="1000"/>
      <c r="AH36" s="1000"/>
    </row>
  </sheetData>
  <mergeCells count="123">
    <mergeCell ref="XET7:XEU7"/>
    <mergeCell ref="XET8:XEU8"/>
    <mergeCell ref="AI11:AL11"/>
    <mergeCell ref="AI12:AL18"/>
    <mergeCell ref="AI19:AL25"/>
    <mergeCell ref="B35:E35"/>
    <mergeCell ref="H35:L35"/>
    <mergeCell ref="M35:U35"/>
    <mergeCell ref="V35:AC35"/>
    <mergeCell ref="AE35:AH35"/>
    <mergeCell ref="A30:AB30"/>
    <mergeCell ref="AC30:AE30"/>
    <mergeCell ref="AF30:AH30"/>
    <mergeCell ref="A31:AB31"/>
    <mergeCell ref="AC31:AE31"/>
    <mergeCell ref="AF31:AH31"/>
    <mergeCell ref="A27:AH27"/>
    <mergeCell ref="A28:AB28"/>
    <mergeCell ref="AC28:AE28"/>
    <mergeCell ref="AF28:AH28"/>
    <mergeCell ref="A29:AB29"/>
    <mergeCell ref="AC29:AE29"/>
    <mergeCell ref="AF29:AH29"/>
    <mergeCell ref="AD19:AD25"/>
    <mergeCell ref="B36:E36"/>
    <mergeCell ref="H36:L36"/>
    <mergeCell ref="M36:U36"/>
    <mergeCell ref="V36:AC36"/>
    <mergeCell ref="AE36:AH36"/>
    <mergeCell ref="A32:AB32"/>
    <mergeCell ref="AC32:AE32"/>
    <mergeCell ref="AF32:AH32"/>
    <mergeCell ref="A33:AH33"/>
    <mergeCell ref="A34:E34"/>
    <mergeCell ref="F34:L34"/>
    <mergeCell ref="M34:AC34"/>
    <mergeCell ref="AD34:AH34"/>
    <mergeCell ref="AE19:AE25"/>
    <mergeCell ref="AF19:AF25"/>
    <mergeCell ref="AG19:AG25"/>
    <mergeCell ref="AH19:AH25"/>
    <mergeCell ref="X19:X25"/>
    <mergeCell ref="Y19:Y25"/>
    <mergeCell ref="Z19:Z20"/>
    <mergeCell ref="AA19:AA25"/>
    <mergeCell ref="AB19:AB25"/>
    <mergeCell ref="AC19:AC25"/>
    <mergeCell ref="Z21:Z25"/>
    <mergeCell ref="R19:R25"/>
    <mergeCell ref="S19:S25"/>
    <mergeCell ref="T19:T25"/>
    <mergeCell ref="U19:U25"/>
    <mergeCell ref="W19:W25"/>
    <mergeCell ref="A26:AH26"/>
    <mergeCell ref="AH12:AH18"/>
    <mergeCell ref="J14:J18"/>
    <mergeCell ref="Z14:Z18"/>
    <mergeCell ref="C19:C25"/>
    <mergeCell ref="D19:D25"/>
    <mergeCell ref="E19:E25"/>
    <mergeCell ref="F19:F25"/>
    <mergeCell ref="G19:G25"/>
    <mergeCell ref="H19:H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R12:R18"/>
    <mergeCell ref="A12:A25"/>
    <mergeCell ref="B12:B25"/>
    <mergeCell ref="C12:C18"/>
    <mergeCell ref="D12:D18"/>
    <mergeCell ref="E12:E18"/>
    <mergeCell ref="F12:F18"/>
    <mergeCell ref="V19:V25"/>
    <mergeCell ref="I19:I25"/>
    <mergeCell ref="J19:J20"/>
    <mergeCell ref="K19:K25"/>
    <mergeCell ref="O19:O25"/>
    <mergeCell ref="P19:P25"/>
    <mergeCell ref="Q19:Q25"/>
    <mergeCell ref="J21:J25"/>
    <mergeCell ref="S12:S18"/>
    <mergeCell ref="T12:T18"/>
    <mergeCell ref="U12:U18"/>
    <mergeCell ref="G12:G18"/>
    <mergeCell ref="H12:H18"/>
    <mergeCell ref="I12:I18"/>
    <mergeCell ref="J12:J13"/>
    <mergeCell ref="K12:K18"/>
    <mergeCell ref="O12:O18"/>
    <mergeCell ref="A7:B7"/>
    <mergeCell ref="C7:E7"/>
    <mergeCell ref="F7:L7"/>
    <mergeCell ref="M7:V7"/>
    <mergeCell ref="AE7:AF7"/>
    <mergeCell ref="A8:E8"/>
    <mergeCell ref="F8:Z8"/>
    <mergeCell ref="AA8:AD10"/>
    <mergeCell ref="AE8:AH10"/>
    <mergeCell ref="A9:A11"/>
    <mergeCell ref="B9:B11"/>
    <mergeCell ref="C9:C11"/>
    <mergeCell ref="D9:D11"/>
    <mergeCell ref="E9:E11"/>
    <mergeCell ref="F9:J9"/>
    <mergeCell ref="K9:K11"/>
    <mergeCell ref="L9:Z9"/>
    <mergeCell ref="F10:J10"/>
    <mergeCell ref="L10:L11"/>
    <mergeCell ref="M10:M11"/>
    <mergeCell ref="U10:U11"/>
    <mergeCell ref="V10:Z10"/>
  </mergeCells>
  <conditionalFormatting sqref="J12:J18">
    <cfRule type="expression" dxfId="271" priority="13">
      <formula>$J$14="BAJA"</formula>
    </cfRule>
    <cfRule type="expression" dxfId="270" priority="14">
      <formula>$J$14="MODERADA"</formula>
    </cfRule>
    <cfRule type="expression" dxfId="269" priority="15">
      <formula>$J$14="ALTA"</formula>
    </cfRule>
    <cfRule type="expression" dxfId="268" priority="16">
      <formula>$J$14="EXTREMA"</formula>
    </cfRule>
  </conditionalFormatting>
  <conditionalFormatting sqref="Z12:Z18">
    <cfRule type="expression" dxfId="267" priority="9">
      <formula>$Z$14="MODERADA"</formula>
    </cfRule>
    <cfRule type="expression" dxfId="266" priority="10">
      <formula>$Z$14="EXTREMA"</formula>
    </cfRule>
    <cfRule type="expression" dxfId="265" priority="11">
      <formula>$Z$14="ALTA"</formula>
    </cfRule>
    <cfRule type="expression" dxfId="264" priority="12">
      <formula>$Z$14="BAJA"</formula>
    </cfRule>
  </conditionalFormatting>
  <conditionalFormatting sqref="Z19:Z25">
    <cfRule type="expression" dxfId="263" priority="5">
      <formula>$Z$21="MODERADA"</formula>
    </cfRule>
    <cfRule type="expression" dxfId="262" priority="6">
      <formula>$Z$21="EXTREMA"</formula>
    </cfRule>
    <cfRule type="expression" dxfId="261" priority="7">
      <formula>$Z$21="ALTA"</formula>
    </cfRule>
    <cfRule type="expression" dxfId="260" priority="8">
      <formula>$Z$21="BAJA"</formula>
    </cfRule>
  </conditionalFormatting>
  <conditionalFormatting sqref="J19 J21">
    <cfRule type="expression" dxfId="259" priority="1">
      <formula>$J$21="BAJA"</formula>
    </cfRule>
    <cfRule type="expression" dxfId="258" priority="2">
      <formula>$J$21="MODERADA"</formula>
    </cfRule>
    <cfRule type="expression" dxfId="257" priority="3">
      <formula>$J$21="ALTA"</formula>
    </cfRule>
    <cfRule type="expression" dxfId="256" priority="4">
      <formula>$J$21="EXTREMA"</formula>
    </cfRule>
  </conditionalFormatting>
  <dataValidations count="4">
    <dataValidation type="list" allowBlank="1" showInputMessage="1" showErrorMessage="1" sqref="U12:U25" xr:uid="{00000000-0002-0000-0400-000000000000}">
      <formula1>$XEV$11:$XFD$11</formula1>
    </dataValidation>
    <dataValidation type="list" allowBlank="1" showInputMessage="1" showErrorMessage="1" sqref="H12:H25" xr:uid="{00000000-0002-0000-0400-000001000000}">
      <formula1>$XET$9:$XEV$9</formula1>
    </dataValidation>
    <dataValidation type="list" allowBlank="1" showInputMessage="1" showErrorMessage="1" sqref="F12:F25" xr:uid="{00000000-0002-0000-0400-000002000000}">
      <formula1>$XET$2:$XET$6</formula1>
    </dataValidation>
    <dataValidation type="list" allowBlank="1" showInputMessage="1" showErrorMessage="1" sqref="M12:M25" xr:uid="{00000000-0002-0000-0400-000003000000}">
      <formula1>$XET$11:$XEU$11</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XEW50"/>
  <sheetViews>
    <sheetView topLeftCell="M7" zoomScale="50" zoomScaleNormal="50" workbookViewId="0">
      <selection activeCell="AI19" sqref="AI19:AK25"/>
    </sheetView>
  </sheetViews>
  <sheetFormatPr baseColWidth="10" defaultRowHeight="15" x14ac:dyDescent="0.25"/>
  <cols>
    <col min="1" max="1" width="36.42578125" style="128" customWidth="1"/>
    <col min="2" max="2" width="24.140625" style="128" customWidth="1"/>
    <col min="3" max="3" width="22.85546875" style="128" customWidth="1"/>
    <col min="4" max="4" width="21.7109375" style="128" customWidth="1"/>
    <col min="5" max="5" width="23.140625" style="128" customWidth="1"/>
    <col min="6" max="6" width="20.5703125" style="128" customWidth="1"/>
    <col min="7" max="7" width="3.85546875" style="128" hidden="1" customWidth="1"/>
    <col min="8" max="8" width="18.28515625" style="128" customWidth="1"/>
    <col min="9" max="9" width="3.85546875" style="128" hidden="1" customWidth="1"/>
    <col min="10" max="10" width="17.140625" style="128" customWidth="1"/>
    <col min="11" max="11" width="35.28515625" style="128" customWidth="1"/>
    <col min="12" max="12" width="44.7109375" style="128" customWidth="1"/>
    <col min="13" max="13" width="9.5703125" style="128" customWidth="1"/>
    <col min="14" max="14" width="11.42578125" style="128" hidden="1" customWidth="1"/>
    <col min="15" max="15" width="5" style="128" hidden="1" customWidth="1"/>
    <col min="16" max="16" width="6.5703125" style="128" hidden="1" customWidth="1"/>
    <col min="17" max="17" width="5" style="128" hidden="1" customWidth="1"/>
    <col min="18" max="18" width="4.140625" style="128" hidden="1" customWidth="1"/>
    <col min="19" max="19" width="3.85546875" style="128" hidden="1" customWidth="1"/>
    <col min="20" max="20" width="5.28515625" style="128" hidden="1" customWidth="1"/>
    <col min="21" max="21" width="10.42578125" style="128" customWidth="1"/>
    <col min="22" max="22" width="17.85546875" style="128" customWidth="1"/>
    <col min="23" max="23" width="3.42578125" style="128" hidden="1" customWidth="1"/>
    <col min="24" max="24" width="20.5703125" style="128" customWidth="1"/>
    <col min="25" max="25" width="3.85546875" style="128" hidden="1" customWidth="1"/>
    <col min="26" max="26" width="18.5703125" style="128" customWidth="1"/>
    <col min="27" max="27" width="30.28515625" style="128" customWidth="1"/>
    <col min="28" max="28" width="20.85546875" style="128" customWidth="1"/>
    <col min="29" max="29" width="22.28515625" style="128" customWidth="1"/>
    <col min="30" max="30" width="22.5703125" style="128" customWidth="1"/>
    <col min="31" max="31" width="15.140625" style="128" customWidth="1"/>
    <col min="32" max="32" width="23" style="128" customWidth="1"/>
    <col min="33" max="33" width="19.140625" style="128" customWidth="1"/>
    <col min="34" max="34" width="16.140625" style="128" customWidth="1"/>
    <col min="35" max="35" width="31.28515625" style="128" customWidth="1"/>
    <col min="36" max="36" width="28.7109375" style="128" customWidth="1"/>
    <col min="37" max="16384" width="11.42578125" style="128"/>
  </cols>
  <sheetData>
    <row r="1" spans="1:37 16374:16377" s="153" customFormat="1" ht="14.25" customHeight="1" x14ac:dyDescent="0.25">
      <c r="A1" s="151"/>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XET1" s="84" t="s">
        <v>1</v>
      </c>
      <c r="XEU1" s="85" t="s">
        <v>2</v>
      </c>
      <c r="XEV1" s="152"/>
    </row>
    <row r="2" spans="1:37 16374:16377" s="153" customFormat="1" ht="14.25" customHeight="1" x14ac:dyDescent="0.25">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XET2" s="153" t="s">
        <v>17</v>
      </c>
      <c r="XEU2" s="153">
        <v>5</v>
      </c>
      <c r="XEV2" s="87"/>
    </row>
    <row r="3" spans="1:37 16374:16377" s="153" customFormat="1" ht="14.25" customHeight="1" x14ac:dyDescent="0.25">
      <c r="A3" s="151"/>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XET3" s="153" t="s">
        <v>16</v>
      </c>
      <c r="XEU3" s="153">
        <v>4</v>
      </c>
      <c r="XEV3" s="87"/>
    </row>
    <row r="4" spans="1:37 16374:16377" s="153" customFormat="1" ht="14.25" customHeight="1" x14ac:dyDescent="0.25">
      <c r="A4" s="151"/>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XET4" s="153" t="s">
        <v>15</v>
      </c>
      <c r="XEU4" s="153">
        <v>3</v>
      </c>
      <c r="XEV4" s="87"/>
    </row>
    <row r="5" spans="1:37 16374:16377" s="153" customFormat="1" ht="14.25" customHeight="1" x14ac:dyDescent="0.25">
      <c r="A5" s="151"/>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XET5" s="153" t="s">
        <v>14</v>
      </c>
      <c r="XEU5" s="153">
        <v>2</v>
      </c>
      <c r="XEV5" s="87"/>
    </row>
    <row r="6" spans="1:37 16374:16377" s="153" customFormat="1" ht="14.25" customHeight="1" x14ac:dyDescent="0.25">
      <c r="A6" s="151"/>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XET6" s="153" t="s">
        <v>13</v>
      </c>
      <c r="XEU6" s="153">
        <v>1</v>
      </c>
      <c r="XEV6" s="87"/>
    </row>
    <row r="7" spans="1:37 16374:16377" ht="41.25" customHeight="1" thickBot="1" x14ac:dyDescent="0.3">
      <c r="A7" s="802" t="s">
        <v>53</v>
      </c>
      <c r="B7" s="802"/>
      <c r="C7" s="803">
        <v>43493</v>
      </c>
      <c r="D7" s="804"/>
      <c r="E7" s="804"/>
      <c r="F7" s="805"/>
      <c r="G7" s="805"/>
      <c r="H7" s="805"/>
      <c r="I7" s="805"/>
      <c r="J7" s="805"/>
      <c r="K7" s="805"/>
      <c r="L7" s="805"/>
      <c r="M7" s="806" t="s">
        <v>67</v>
      </c>
      <c r="N7" s="806"/>
      <c r="O7" s="806"/>
      <c r="P7" s="806"/>
      <c r="Q7" s="806"/>
      <c r="R7" s="806"/>
      <c r="S7" s="806"/>
      <c r="T7" s="806"/>
      <c r="U7" s="806"/>
      <c r="V7" s="807"/>
      <c r="W7" s="122"/>
      <c r="X7" s="123" t="s">
        <v>63</v>
      </c>
      <c r="Y7" s="124"/>
      <c r="Z7" s="154" t="s">
        <v>76</v>
      </c>
      <c r="AA7" s="123" t="s">
        <v>64</v>
      </c>
      <c r="AB7" s="154" t="s">
        <v>76</v>
      </c>
      <c r="AC7" s="123" t="s">
        <v>65</v>
      </c>
      <c r="AD7" s="126"/>
      <c r="AE7" s="808" t="s">
        <v>66</v>
      </c>
      <c r="AF7" s="809"/>
      <c r="AG7" s="127"/>
      <c r="AH7" s="122"/>
      <c r="XET7" s="810" t="s">
        <v>0</v>
      </c>
      <c r="XEU7" s="811"/>
    </row>
    <row r="8" spans="1:37 16374:16377"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6"/>
      <c r="AE8" s="1133" t="s">
        <v>33</v>
      </c>
      <c r="AF8" s="1134"/>
      <c r="AG8" s="1134"/>
      <c r="AH8" s="1135"/>
      <c r="XET8" s="810" t="s">
        <v>2</v>
      </c>
      <c r="XEU8" s="811"/>
    </row>
    <row r="9" spans="1:37 16374:16377" s="156" customFormat="1" ht="15" customHeight="1" x14ac:dyDescent="0.25">
      <c r="A9" s="583" t="s">
        <v>49</v>
      </c>
      <c r="B9" s="585" t="s">
        <v>50</v>
      </c>
      <c r="C9" s="587" t="s">
        <v>34</v>
      </c>
      <c r="D9" s="587" t="s">
        <v>35</v>
      </c>
      <c r="E9" s="827" t="s">
        <v>36</v>
      </c>
      <c r="F9" s="1138" t="s">
        <v>68</v>
      </c>
      <c r="G9" s="1139"/>
      <c r="H9" s="1139"/>
      <c r="I9" s="1139"/>
      <c r="J9" s="1139"/>
      <c r="K9" s="597" t="s">
        <v>24</v>
      </c>
      <c r="L9" s="829" t="s">
        <v>23</v>
      </c>
      <c r="M9" s="830"/>
      <c r="N9" s="830"/>
      <c r="O9" s="830"/>
      <c r="P9" s="830"/>
      <c r="Q9" s="830"/>
      <c r="R9" s="830"/>
      <c r="S9" s="830"/>
      <c r="T9" s="830"/>
      <c r="U9" s="830"/>
      <c r="V9" s="830"/>
      <c r="W9" s="830"/>
      <c r="X9" s="830"/>
      <c r="Y9" s="830"/>
      <c r="Z9" s="1140"/>
      <c r="AA9" s="568"/>
      <c r="AB9" s="569"/>
      <c r="AC9" s="569"/>
      <c r="AD9" s="569"/>
      <c r="AE9" s="1136"/>
      <c r="AF9" s="782"/>
      <c r="AG9" s="782"/>
      <c r="AH9" s="1137"/>
      <c r="XET9" s="155" t="s">
        <v>18</v>
      </c>
      <c r="XEU9" s="155" t="s">
        <v>20</v>
      </c>
      <c r="XEV9" s="155" t="s">
        <v>19</v>
      </c>
    </row>
    <row r="10" spans="1:37 16374:16377" s="156" customFormat="1" ht="15" customHeight="1" x14ac:dyDescent="0.25">
      <c r="A10" s="583"/>
      <c r="B10" s="586"/>
      <c r="C10" s="587"/>
      <c r="D10" s="587"/>
      <c r="E10" s="827"/>
      <c r="F10" s="1141" t="s">
        <v>37</v>
      </c>
      <c r="G10" s="1142"/>
      <c r="H10" s="1142"/>
      <c r="I10" s="1142"/>
      <c r="J10" s="1142"/>
      <c r="K10" s="598"/>
      <c r="L10" s="781" t="s">
        <v>47</v>
      </c>
      <c r="M10" s="783" t="s">
        <v>22</v>
      </c>
      <c r="N10" s="157"/>
      <c r="O10" s="157"/>
      <c r="P10" s="157"/>
      <c r="Q10" s="157"/>
      <c r="R10" s="157"/>
      <c r="S10" s="157"/>
      <c r="T10" s="157"/>
      <c r="U10" s="785" t="s">
        <v>39</v>
      </c>
      <c r="V10" s="787" t="s">
        <v>38</v>
      </c>
      <c r="W10" s="788"/>
      <c r="X10" s="788"/>
      <c r="Y10" s="788"/>
      <c r="Z10" s="789"/>
      <c r="AA10" s="571"/>
      <c r="AB10" s="572"/>
      <c r="AC10" s="572"/>
      <c r="AD10" s="572"/>
      <c r="AE10" s="1136"/>
      <c r="AF10" s="782"/>
      <c r="AG10" s="782"/>
      <c r="AH10" s="1137"/>
      <c r="XET10" s="156">
        <v>5</v>
      </c>
      <c r="XEU10" s="156">
        <v>10</v>
      </c>
      <c r="XEV10" s="156">
        <v>20</v>
      </c>
    </row>
    <row r="11" spans="1:37 16374:16377" s="156" customFormat="1" ht="44.25" customHeight="1" thickBot="1" x14ac:dyDescent="0.3">
      <c r="A11" s="584"/>
      <c r="B11" s="586"/>
      <c r="C11" s="585"/>
      <c r="D11" s="585"/>
      <c r="E11" s="828"/>
      <c r="F11" s="133" t="s">
        <v>8</v>
      </c>
      <c r="G11" s="158" t="s">
        <v>54</v>
      </c>
      <c r="H11" s="221" t="s">
        <v>69</v>
      </c>
      <c r="I11" s="159" t="s">
        <v>55</v>
      </c>
      <c r="J11" s="160" t="s">
        <v>10</v>
      </c>
      <c r="K11" s="598"/>
      <c r="L11" s="1143"/>
      <c r="M11" s="1144"/>
      <c r="N11" s="161"/>
      <c r="O11" s="161" t="s">
        <v>60</v>
      </c>
      <c r="P11" s="161" t="s">
        <v>61</v>
      </c>
      <c r="Q11" s="161" t="s">
        <v>59</v>
      </c>
      <c r="R11" s="161" t="s">
        <v>56</v>
      </c>
      <c r="S11" s="161" t="s">
        <v>57</v>
      </c>
      <c r="T11" s="161" t="s">
        <v>58</v>
      </c>
      <c r="U11" s="1145"/>
      <c r="V11" s="162" t="s">
        <v>8</v>
      </c>
      <c r="W11" s="163" t="s">
        <v>54</v>
      </c>
      <c r="X11" s="164" t="s">
        <v>9</v>
      </c>
      <c r="Y11" s="165" t="s">
        <v>55</v>
      </c>
      <c r="Z11" s="166" t="s">
        <v>10</v>
      </c>
      <c r="AA11" s="10" t="s">
        <v>51</v>
      </c>
      <c r="AB11" s="167" t="s">
        <v>40</v>
      </c>
      <c r="AC11" s="226" t="s">
        <v>41</v>
      </c>
      <c r="AD11" s="205" t="s">
        <v>42</v>
      </c>
      <c r="AE11" s="206" t="s">
        <v>26</v>
      </c>
      <c r="AF11" s="140" t="s">
        <v>70</v>
      </c>
      <c r="AG11" s="141" t="s">
        <v>44</v>
      </c>
      <c r="AH11" s="235" t="s">
        <v>45</v>
      </c>
      <c r="AI11" s="829" t="s">
        <v>465</v>
      </c>
      <c r="AJ11" s="830"/>
      <c r="AK11" s="831"/>
      <c r="XET11" s="156" t="s">
        <v>11</v>
      </c>
      <c r="XEU11" s="156" t="s">
        <v>12</v>
      </c>
      <c r="XEV11" s="156" t="s">
        <v>9</v>
      </c>
      <c r="XEW11" s="156" t="s">
        <v>8</v>
      </c>
    </row>
    <row r="12" spans="1:37 16374:16377" ht="54.75" customHeight="1" x14ac:dyDescent="0.25">
      <c r="A12" s="1109" t="s">
        <v>358</v>
      </c>
      <c r="B12" s="1110" t="s">
        <v>359</v>
      </c>
      <c r="C12" s="1113" t="s">
        <v>360</v>
      </c>
      <c r="D12" s="1113" t="s">
        <v>361</v>
      </c>
      <c r="E12" s="1113" t="s">
        <v>362</v>
      </c>
      <c r="F12" s="592" t="s">
        <v>15</v>
      </c>
      <c r="G12" s="1128" t="str">
        <f>IF(F12="(1) RARA VEZ","1", IF(F12="(2) IMPROBABLE","2",IF(F12="(3) POSIBLE","3",IF(F12="(4) PROBABLE","4",IF(F12="(5) CASI SEGURO","5","")))))</f>
        <v>3</v>
      </c>
      <c r="H12" s="674" t="s">
        <v>18</v>
      </c>
      <c r="I12" s="1129" t="str">
        <f>IF(H12="(5) MODERADO","5", IF(H12="(10) MAYOR","10",IF(H12="(20) CATASTROFICO","20","")))</f>
        <v>5</v>
      </c>
      <c r="J12" s="1130">
        <f>G12*I12</f>
        <v>15</v>
      </c>
      <c r="K12" s="1131" t="s">
        <v>363</v>
      </c>
      <c r="L12" s="171" t="s">
        <v>6</v>
      </c>
      <c r="M12" s="172" t="s">
        <v>11</v>
      </c>
      <c r="N12" s="225">
        <f>IF(M12="SÍ",15,"0")</f>
        <v>15</v>
      </c>
      <c r="O12" s="1132">
        <f>SUM(N12:N18)</f>
        <v>70</v>
      </c>
      <c r="P12" s="654">
        <f>IF(AND($O12&gt;=0,$O12&lt;=50),0,IF(AND($O12&gt;50,$O12&lt;=75),1,IF(AND($O12&gt;75,$O12&lt;=100),2,"")))</f>
        <v>1</v>
      </c>
      <c r="Q12" s="654">
        <f>$G12-$P12</f>
        <v>2</v>
      </c>
      <c r="R12" s="666">
        <f>IF($Q12&lt;=0,1,$Q12)</f>
        <v>2</v>
      </c>
      <c r="S12" s="654">
        <f>$I12-$P12</f>
        <v>4</v>
      </c>
      <c r="T12" s="666" t="str">
        <f>IF($S12=19,10,IF($S12=18,5,IF($S12=9,5,IF($S12=8,5,I12))))</f>
        <v>5</v>
      </c>
      <c r="U12" s="668" t="s">
        <v>8</v>
      </c>
      <c r="V12" s="637" t="str">
        <f>IF(AND($U12="PROBABILIDAD",$R12=1),$XET$6,IF(AND($U12="PROBABILIDAD",$R12=2),$XET$5,IF(AND($U12="PROBABILIDAD",$R12=3),$XET$4,IF(AND($U12="PROBABILIDAD",$R12=4),$XET$3,IF(AND($U12="PROBABILIDAD",$R12=5),$XET$2,$F12)))))</f>
        <v>(2) IMPROBABLE</v>
      </c>
      <c r="W12" s="1125">
        <f>IF($U12="PROBABILIDAD",$R12,$G12)</f>
        <v>2</v>
      </c>
      <c r="X12" s="643" t="str">
        <f>IF(AND($U12="IMPACTO",$S12=18),$XET$9,IF(AND($U12="IMPACTO",$S12=19),$XEU$9,IF(AND($U12="IMPACTO",$S12=20),$XEV$9,IF(AND($U12="IMPACTO",$S12&lt;10),$XET$9,$H12))))</f>
        <v>(5) MODERADO</v>
      </c>
      <c r="Y12" s="1126" t="str">
        <f>IF($U12="IMPACTO",$T12,$I12)</f>
        <v>5</v>
      </c>
      <c r="Z12" s="1127">
        <f>+W12*Y12</f>
        <v>10</v>
      </c>
      <c r="AA12" s="1113" t="s">
        <v>364</v>
      </c>
      <c r="AB12" s="1122" t="s">
        <v>541</v>
      </c>
      <c r="AC12" s="1113" t="s">
        <v>365</v>
      </c>
      <c r="AD12" s="1123" t="s">
        <v>366</v>
      </c>
      <c r="AE12" s="1107">
        <v>43769</v>
      </c>
      <c r="AF12" s="964" t="s">
        <v>367</v>
      </c>
      <c r="AG12" s="860" t="s">
        <v>368</v>
      </c>
      <c r="AH12" s="549" t="s">
        <v>542</v>
      </c>
      <c r="AI12" s="1027" t="s">
        <v>543</v>
      </c>
      <c r="AJ12" s="1028"/>
      <c r="AK12" s="1029"/>
    </row>
    <row r="13" spans="1:37 16374:16377" ht="54.75" customHeight="1" x14ac:dyDescent="0.25">
      <c r="A13" s="958"/>
      <c r="B13" s="1111"/>
      <c r="C13" s="962"/>
      <c r="D13" s="964"/>
      <c r="E13" s="962"/>
      <c r="F13" s="593"/>
      <c r="G13" s="790"/>
      <c r="H13" s="675"/>
      <c r="I13" s="746"/>
      <c r="J13" s="747"/>
      <c r="K13" s="1118"/>
      <c r="L13" s="7" t="s">
        <v>7</v>
      </c>
      <c r="M13" s="1" t="s">
        <v>11</v>
      </c>
      <c r="N13" s="224">
        <f>IF(M13="SÍ",5,"0")</f>
        <v>5</v>
      </c>
      <c r="O13" s="746"/>
      <c r="P13" s="655"/>
      <c r="Q13" s="655"/>
      <c r="R13" s="554"/>
      <c r="S13" s="655"/>
      <c r="T13" s="554"/>
      <c r="U13" s="669"/>
      <c r="V13" s="638"/>
      <c r="W13" s="732"/>
      <c r="X13" s="644"/>
      <c r="Y13" s="735"/>
      <c r="Z13" s="737"/>
      <c r="AA13" s="962"/>
      <c r="AB13" s="856"/>
      <c r="AC13" s="962"/>
      <c r="AD13" s="1105"/>
      <c r="AE13" s="1107"/>
      <c r="AF13" s="962"/>
      <c r="AG13" s="860"/>
      <c r="AH13" s="549"/>
      <c r="AI13" s="1030"/>
      <c r="AJ13" s="1031"/>
      <c r="AK13" s="1032"/>
    </row>
    <row r="14" spans="1:37 16374:16377" ht="54.75" customHeight="1" x14ac:dyDescent="0.25">
      <c r="A14" s="958"/>
      <c r="B14" s="1111"/>
      <c r="C14" s="962"/>
      <c r="D14" s="964"/>
      <c r="E14" s="962"/>
      <c r="F14" s="593"/>
      <c r="G14" s="790"/>
      <c r="H14" s="675"/>
      <c r="I14" s="746"/>
      <c r="J14" s="720" t="str">
        <f>IF(AND(J12&gt;=5,J12&lt;=10),"BAJA",IF(AND(J12&gt;=15,J12&lt;=25),"MODERADA",IF(AND(J12&gt;=30,J12&lt;=50),"ALTA",IF(AND(J12&gt;=60,J12&lt;=100),"EXTREMA",""))))</f>
        <v>MODERADA</v>
      </c>
      <c r="K14" s="1118"/>
      <c r="L14" s="144" t="s">
        <v>3</v>
      </c>
      <c r="M14" s="1" t="s">
        <v>12</v>
      </c>
      <c r="N14" s="224" t="str">
        <f>IF(M14="SÍ",15,"0")</f>
        <v>0</v>
      </c>
      <c r="O14" s="746"/>
      <c r="P14" s="655"/>
      <c r="Q14" s="655"/>
      <c r="R14" s="554"/>
      <c r="S14" s="655"/>
      <c r="T14" s="554"/>
      <c r="U14" s="669"/>
      <c r="V14" s="638"/>
      <c r="W14" s="732"/>
      <c r="X14" s="644"/>
      <c r="Y14" s="735"/>
      <c r="Z14" s="722" t="str">
        <f>IF(AND($Z12&gt;=5,$Z12&lt;=10),"BAJA",IF(AND($Z12&gt;=15,$Z12&lt;=25),"MODERADA",IF(AND($Z12&gt;=30,$Z12&lt;=50),"ALTA",IF(AND($Z12&gt;=60,$Z12&lt;=100),"EXTREMA",""))))</f>
        <v>BAJA</v>
      </c>
      <c r="AA14" s="962"/>
      <c r="AB14" s="856"/>
      <c r="AC14" s="962"/>
      <c r="AD14" s="1105"/>
      <c r="AE14" s="1107"/>
      <c r="AF14" s="962"/>
      <c r="AG14" s="860"/>
      <c r="AH14" s="549"/>
      <c r="AI14" s="1030"/>
      <c r="AJ14" s="1031"/>
      <c r="AK14" s="1032"/>
    </row>
    <row r="15" spans="1:37 16374:16377" ht="54.75" customHeight="1" x14ac:dyDescent="0.25">
      <c r="A15" s="958"/>
      <c r="B15" s="1111"/>
      <c r="C15" s="962"/>
      <c r="D15" s="964"/>
      <c r="E15" s="962"/>
      <c r="F15" s="593"/>
      <c r="G15" s="790"/>
      <c r="H15" s="675"/>
      <c r="I15" s="746"/>
      <c r="J15" s="720"/>
      <c r="K15" s="1118"/>
      <c r="L15" s="144" t="s">
        <v>4</v>
      </c>
      <c r="M15" s="1" t="s">
        <v>11</v>
      </c>
      <c r="N15" s="224">
        <f>IF(M15="SÍ",10,"0")</f>
        <v>10</v>
      </c>
      <c r="O15" s="746"/>
      <c r="P15" s="655"/>
      <c r="Q15" s="655"/>
      <c r="R15" s="554"/>
      <c r="S15" s="655"/>
      <c r="T15" s="554"/>
      <c r="U15" s="669"/>
      <c r="V15" s="638"/>
      <c r="W15" s="732"/>
      <c r="X15" s="644"/>
      <c r="Y15" s="735"/>
      <c r="Z15" s="722"/>
      <c r="AA15" s="962"/>
      <c r="AB15" s="856"/>
      <c r="AC15" s="962"/>
      <c r="AD15" s="1105"/>
      <c r="AE15" s="1107"/>
      <c r="AF15" s="962"/>
      <c r="AG15" s="860"/>
      <c r="AH15" s="549"/>
      <c r="AI15" s="1030"/>
      <c r="AJ15" s="1031"/>
      <c r="AK15" s="1032"/>
    </row>
    <row r="16" spans="1:37 16374:16377" ht="54.75" customHeight="1" x14ac:dyDescent="0.25">
      <c r="A16" s="958"/>
      <c r="B16" s="1111"/>
      <c r="C16" s="962"/>
      <c r="D16" s="964"/>
      <c r="E16" s="962"/>
      <c r="F16" s="593"/>
      <c r="G16" s="790"/>
      <c r="H16" s="675"/>
      <c r="I16" s="746"/>
      <c r="J16" s="720"/>
      <c r="K16" s="1118"/>
      <c r="L16" s="7" t="s">
        <v>31</v>
      </c>
      <c r="M16" s="11" t="s">
        <v>12</v>
      </c>
      <c r="N16" s="224" t="str">
        <f>IF(M16="SÍ",15,"0")</f>
        <v>0</v>
      </c>
      <c r="O16" s="746"/>
      <c r="P16" s="655"/>
      <c r="Q16" s="655"/>
      <c r="R16" s="554"/>
      <c r="S16" s="655"/>
      <c r="T16" s="554"/>
      <c r="U16" s="669"/>
      <c r="V16" s="638"/>
      <c r="W16" s="732"/>
      <c r="X16" s="644"/>
      <c r="Y16" s="735"/>
      <c r="Z16" s="722"/>
      <c r="AA16" s="962"/>
      <c r="AB16" s="856"/>
      <c r="AC16" s="962"/>
      <c r="AD16" s="1105"/>
      <c r="AE16" s="1107"/>
      <c r="AF16" s="962"/>
      <c r="AG16" s="860"/>
      <c r="AH16" s="549"/>
      <c r="AI16" s="1030"/>
      <c r="AJ16" s="1031"/>
      <c r="AK16" s="1032"/>
    </row>
    <row r="17" spans="1:37" ht="30" x14ac:dyDescent="0.25">
      <c r="A17" s="958"/>
      <c r="B17" s="1111"/>
      <c r="C17" s="962"/>
      <c r="D17" s="964"/>
      <c r="E17" s="962"/>
      <c r="F17" s="593"/>
      <c r="G17" s="790"/>
      <c r="H17" s="675"/>
      <c r="I17" s="746"/>
      <c r="J17" s="720"/>
      <c r="K17" s="1118"/>
      <c r="L17" s="7" t="s">
        <v>5</v>
      </c>
      <c r="M17" s="1" t="s">
        <v>11</v>
      </c>
      <c r="N17" s="224">
        <f>IF(M17="SÍ",10,"0")</f>
        <v>10</v>
      </c>
      <c r="O17" s="746"/>
      <c r="P17" s="655"/>
      <c r="Q17" s="655"/>
      <c r="R17" s="554"/>
      <c r="S17" s="655"/>
      <c r="T17" s="554"/>
      <c r="U17" s="669"/>
      <c r="V17" s="638"/>
      <c r="W17" s="732"/>
      <c r="X17" s="644"/>
      <c r="Y17" s="735"/>
      <c r="Z17" s="722"/>
      <c r="AA17" s="962"/>
      <c r="AB17" s="856"/>
      <c r="AC17" s="962"/>
      <c r="AD17" s="1105"/>
      <c r="AE17" s="1107"/>
      <c r="AF17" s="962"/>
      <c r="AG17" s="860"/>
      <c r="AH17" s="549"/>
      <c r="AI17" s="1030"/>
      <c r="AJ17" s="1031"/>
      <c r="AK17" s="1032"/>
    </row>
    <row r="18" spans="1:37" ht="30" x14ac:dyDescent="0.25">
      <c r="A18" s="958"/>
      <c r="B18" s="1112"/>
      <c r="C18" s="963"/>
      <c r="D18" s="857"/>
      <c r="E18" s="963"/>
      <c r="F18" s="761"/>
      <c r="G18" s="791"/>
      <c r="H18" s="745"/>
      <c r="I18" s="746"/>
      <c r="J18" s="721"/>
      <c r="K18" s="1118"/>
      <c r="L18" s="8" t="s">
        <v>30</v>
      </c>
      <c r="M18" s="1" t="s">
        <v>11</v>
      </c>
      <c r="N18" s="224">
        <f>IF(M18="SÍ",30,"0")</f>
        <v>30</v>
      </c>
      <c r="O18" s="746"/>
      <c r="P18" s="655"/>
      <c r="Q18" s="655"/>
      <c r="R18" s="554"/>
      <c r="S18" s="655"/>
      <c r="T18" s="554"/>
      <c r="U18" s="669"/>
      <c r="V18" s="731"/>
      <c r="W18" s="772"/>
      <c r="X18" s="734"/>
      <c r="Y18" s="735"/>
      <c r="Z18" s="722"/>
      <c r="AA18" s="963"/>
      <c r="AB18" s="856"/>
      <c r="AC18" s="963"/>
      <c r="AD18" s="1124"/>
      <c r="AE18" s="1107"/>
      <c r="AF18" s="962"/>
      <c r="AG18" s="860"/>
      <c r="AH18" s="549"/>
      <c r="AI18" s="1033"/>
      <c r="AJ18" s="1034"/>
      <c r="AK18" s="1035"/>
    </row>
    <row r="19" spans="1:37" ht="30" customHeight="1" x14ac:dyDescent="0.25">
      <c r="A19" s="958"/>
      <c r="B19" s="1120" t="s">
        <v>359</v>
      </c>
      <c r="C19" s="964" t="s">
        <v>369</v>
      </c>
      <c r="D19" s="860" t="s">
        <v>370</v>
      </c>
      <c r="E19" s="964" t="s">
        <v>371</v>
      </c>
      <c r="F19" s="593" t="s">
        <v>13</v>
      </c>
      <c r="G19" s="743" t="str">
        <f>IF(F19="(1) RARA VEZ","1", IF(F19="(2) IMPROBABLE","2",IF(F19="(3) POSIBLE","3",IF(F19="(4) PROBABLE","4",IF(F19="(5) CASI SEGURO","5","")))))</f>
        <v>1</v>
      </c>
      <c r="H19" s="675" t="s">
        <v>18</v>
      </c>
      <c r="I19" s="746" t="str">
        <f>IF(H19="(5) MODERADO","5", IF(H19="(10) MAYOR","10",IF(H19="(20) CATASTROFICO","20","")))</f>
        <v>5</v>
      </c>
      <c r="J19" s="767">
        <f>G19*I19</f>
        <v>5</v>
      </c>
      <c r="K19" s="891" t="s">
        <v>372</v>
      </c>
      <c r="L19" s="6" t="s">
        <v>6</v>
      </c>
      <c r="M19" s="1" t="s">
        <v>11</v>
      </c>
      <c r="N19" s="223">
        <f>IF(M19="SÍ",15,"0")</f>
        <v>15</v>
      </c>
      <c r="O19" s="750">
        <f>SUM(N19:N25)</f>
        <v>85</v>
      </c>
      <c r="P19" s="738">
        <f>IF(AND($O19&gt;=0,$O19&lt;=50),0,IF(AND($O19&gt;50,$O19&lt;=75),1,IF(AND($O19&gt;75,$O19&lt;=100),2,"")))</f>
        <v>2</v>
      </c>
      <c r="Q19" s="738">
        <f>$G19-$P19</f>
        <v>-1</v>
      </c>
      <c r="R19" s="739">
        <f>IF($Q19&lt;=0,1,$Q19)</f>
        <v>1</v>
      </c>
      <c r="S19" s="738">
        <f>$I19-$P19</f>
        <v>3</v>
      </c>
      <c r="T19" s="739" t="str">
        <f>IF($S19=19,10,IF($S19=18,5,IF($S19=9,5,IF($S19=8,5,I19))))</f>
        <v>5</v>
      </c>
      <c r="U19" s="766" t="s">
        <v>9</v>
      </c>
      <c r="V19" s="730" t="str">
        <f>IF(AND($U19="PROBABILIDAD",$R19=1),$XET$6,IF(AND($U19="PROBABILIDAD",$R19=2),$XET$5,IF(AND($U19="PROBABILIDAD",$R19=3),$XET$4,IF(AND($U19="PROBABILIDAD",$R19=4),$XET$3,IF(AND($U19="PROBABILIDAD",$R19=5),$XET$2,$F19)))))</f>
        <v>(1) RARA VEZ</v>
      </c>
      <c r="W19" s="763" t="str">
        <f>IF($U19="PROBABILIDAD",$R19,$G19)</f>
        <v>1</v>
      </c>
      <c r="X19" s="733" t="str">
        <f>IF(AND($U19="IMPACTO",$S19=18),$XET$9,IF(AND($U19="IMPACTO",$S19=19),$XEU$9,IF(AND($U19="IMPACTO",$S19=20),$XEV$9,IF(AND($U19="IMPACTO",$S19&lt;10),$XET$9,$H19))))</f>
        <v>(5) MODERADO</v>
      </c>
      <c r="Y19" s="735" t="str">
        <f>IF($U19="IMPACTO",$T19,$I19)</f>
        <v>5</v>
      </c>
      <c r="Z19" s="736">
        <f>+W19*Y19</f>
        <v>5</v>
      </c>
      <c r="AA19" s="964" t="s">
        <v>373</v>
      </c>
      <c r="AB19" s="855" t="s">
        <v>541</v>
      </c>
      <c r="AC19" s="964" t="s">
        <v>374</v>
      </c>
      <c r="AD19" s="886" t="s">
        <v>375</v>
      </c>
      <c r="AE19" s="1107">
        <v>43769</v>
      </c>
      <c r="AF19" s="964" t="s">
        <v>544</v>
      </c>
      <c r="AG19" s="860" t="s">
        <v>368</v>
      </c>
      <c r="AH19" s="549" t="s">
        <v>545</v>
      </c>
      <c r="AI19" s="1036" t="s">
        <v>546</v>
      </c>
      <c r="AJ19" s="1037"/>
      <c r="AK19" s="1038"/>
    </row>
    <row r="20" spans="1:37" ht="30" x14ac:dyDescent="0.25">
      <c r="A20" s="958"/>
      <c r="B20" s="1111"/>
      <c r="C20" s="962"/>
      <c r="D20" s="860"/>
      <c r="E20" s="962"/>
      <c r="F20" s="593"/>
      <c r="G20" s="743"/>
      <c r="H20" s="675"/>
      <c r="I20" s="746"/>
      <c r="J20" s="768"/>
      <c r="K20" s="1118"/>
      <c r="L20" s="7" t="s">
        <v>7</v>
      </c>
      <c r="M20" s="1" t="s">
        <v>11</v>
      </c>
      <c r="N20" s="224">
        <f>IF(M20="SÍ",5,"0")</f>
        <v>5</v>
      </c>
      <c r="O20" s="746"/>
      <c r="P20" s="655"/>
      <c r="Q20" s="655"/>
      <c r="R20" s="554"/>
      <c r="S20" s="655"/>
      <c r="T20" s="554"/>
      <c r="U20" s="669"/>
      <c r="V20" s="638"/>
      <c r="W20" s="764"/>
      <c r="X20" s="644"/>
      <c r="Y20" s="735"/>
      <c r="Z20" s="737"/>
      <c r="AA20" s="962"/>
      <c r="AB20" s="856"/>
      <c r="AC20" s="962"/>
      <c r="AD20" s="1105"/>
      <c r="AE20" s="1107"/>
      <c r="AF20" s="962"/>
      <c r="AG20" s="860"/>
      <c r="AH20" s="549"/>
      <c r="AI20" s="1039"/>
      <c r="AJ20" s="1040"/>
      <c r="AK20" s="1041"/>
    </row>
    <row r="21" spans="1:37" ht="15" customHeight="1" x14ac:dyDescent="0.25">
      <c r="A21" s="958"/>
      <c r="B21" s="1111"/>
      <c r="C21" s="962"/>
      <c r="D21" s="860"/>
      <c r="E21" s="962"/>
      <c r="F21" s="593"/>
      <c r="G21" s="743"/>
      <c r="H21" s="675"/>
      <c r="I21" s="746"/>
      <c r="J21" s="720" t="str">
        <f>IF(AND(J19&gt;=5,J19&lt;=10),"BAJA",IF(AND(J19&gt;=15,J19&lt;=25),"MODERADA",IF(AND(J19&gt;=30,J19&lt;=50),"ALTA",IF(AND(J19&gt;=60,J19&lt;=100),"EXTREMA",""))))</f>
        <v>BAJA</v>
      </c>
      <c r="K21" s="1118"/>
      <c r="L21" s="144" t="s">
        <v>3</v>
      </c>
      <c r="M21" s="1" t="s">
        <v>12</v>
      </c>
      <c r="N21" s="224" t="str">
        <f>IF(M21="SÍ",15,"0")</f>
        <v>0</v>
      </c>
      <c r="O21" s="746"/>
      <c r="P21" s="655"/>
      <c r="Q21" s="655"/>
      <c r="R21" s="554"/>
      <c r="S21" s="655"/>
      <c r="T21" s="554"/>
      <c r="U21" s="669"/>
      <c r="V21" s="638"/>
      <c r="W21" s="764"/>
      <c r="X21" s="644"/>
      <c r="Y21" s="735"/>
      <c r="Z21" s="722" t="str">
        <f>IF(AND($Z19&gt;=5,$Z19&lt;=10),"BAJA",IF(AND($Z19&gt;=15,$Z19&lt;=25),"MODERADA",IF(AND($Z19&gt;=30,$Z19&lt;=50),"ALTA",IF(AND($Z19&gt;=60,$Z19&lt;=100),"EXTREMA",""))))</f>
        <v>BAJA</v>
      </c>
      <c r="AA21" s="962"/>
      <c r="AB21" s="856"/>
      <c r="AC21" s="962"/>
      <c r="AD21" s="1105"/>
      <c r="AE21" s="1107"/>
      <c r="AF21" s="962"/>
      <c r="AG21" s="860"/>
      <c r="AH21" s="549"/>
      <c r="AI21" s="1039"/>
      <c r="AJ21" s="1040"/>
      <c r="AK21" s="1041"/>
    </row>
    <row r="22" spans="1:37" ht="15" customHeight="1" x14ac:dyDescent="0.25">
      <c r="A22" s="958"/>
      <c r="B22" s="1111"/>
      <c r="C22" s="962"/>
      <c r="D22" s="860"/>
      <c r="E22" s="962"/>
      <c r="F22" s="593"/>
      <c r="G22" s="743"/>
      <c r="H22" s="675"/>
      <c r="I22" s="746"/>
      <c r="J22" s="720"/>
      <c r="K22" s="1118"/>
      <c r="L22" s="144" t="s">
        <v>4</v>
      </c>
      <c r="M22" s="1" t="s">
        <v>11</v>
      </c>
      <c r="N22" s="224">
        <f>IF(M22="SÍ",10,"0")</f>
        <v>10</v>
      </c>
      <c r="O22" s="746"/>
      <c r="P22" s="655"/>
      <c r="Q22" s="655"/>
      <c r="R22" s="554"/>
      <c r="S22" s="655"/>
      <c r="T22" s="554"/>
      <c r="U22" s="669"/>
      <c r="V22" s="638"/>
      <c r="W22" s="764"/>
      <c r="X22" s="644"/>
      <c r="Y22" s="735"/>
      <c r="Z22" s="722"/>
      <c r="AA22" s="962"/>
      <c r="AB22" s="856"/>
      <c r="AC22" s="962"/>
      <c r="AD22" s="1105"/>
      <c r="AE22" s="1107"/>
      <c r="AF22" s="962"/>
      <c r="AG22" s="860"/>
      <c r="AH22" s="549"/>
      <c r="AI22" s="1039"/>
      <c r="AJ22" s="1040"/>
      <c r="AK22" s="1041"/>
    </row>
    <row r="23" spans="1:37" ht="30" x14ac:dyDescent="0.25">
      <c r="A23" s="958"/>
      <c r="B23" s="1111"/>
      <c r="C23" s="962"/>
      <c r="D23" s="860"/>
      <c r="E23" s="962"/>
      <c r="F23" s="593"/>
      <c r="G23" s="743"/>
      <c r="H23" s="675"/>
      <c r="I23" s="746"/>
      <c r="J23" s="720"/>
      <c r="K23" s="1118"/>
      <c r="L23" s="7" t="s">
        <v>31</v>
      </c>
      <c r="M23" s="1" t="s">
        <v>11</v>
      </c>
      <c r="N23" s="224">
        <f>IF(M23="SÍ",15,"0")</f>
        <v>15</v>
      </c>
      <c r="O23" s="746"/>
      <c r="P23" s="655"/>
      <c r="Q23" s="655"/>
      <c r="R23" s="554"/>
      <c r="S23" s="655"/>
      <c r="T23" s="554"/>
      <c r="U23" s="669"/>
      <c r="V23" s="638"/>
      <c r="W23" s="764"/>
      <c r="X23" s="644"/>
      <c r="Y23" s="735"/>
      <c r="Z23" s="722"/>
      <c r="AA23" s="962"/>
      <c r="AB23" s="856"/>
      <c r="AC23" s="962"/>
      <c r="AD23" s="1105"/>
      <c r="AE23" s="1107"/>
      <c r="AF23" s="962"/>
      <c r="AG23" s="860"/>
      <c r="AH23" s="549"/>
      <c r="AI23" s="1039"/>
      <c r="AJ23" s="1040"/>
      <c r="AK23" s="1041"/>
    </row>
    <row r="24" spans="1:37" ht="30" x14ac:dyDescent="0.25">
      <c r="A24" s="958"/>
      <c r="B24" s="1111"/>
      <c r="C24" s="962"/>
      <c r="D24" s="860"/>
      <c r="E24" s="962"/>
      <c r="F24" s="593"/>
      <c r="G24" s="743"/>
      <c r="H24" s="675"/>
      <c r="I24" s="746"/>
      <c r="J24" s="720"/>
      <c r="K24" s="1118"/>
      <c r="L24" s="7" t="s">
        <v>5</v>
      </c>
      <c r="M24" s="1" t="s">
        <v>11</v>
      </c>
      <c r="N24" s="224">
        <f>IF(M24="SÍ",10,"0")</f>
        <v>10</v>
      </c>
      <c r="O24" s="746"/>
      <c r="P24" s="655"/>
      <c r="Q24" s="655"/>
      <c r="R24" s="554"/>
      <c r="S24" s="655"/>
      <c r="T24" s="554"/>
      <c r="U24" s="669"/>
      <c r="V24" s="638"/>
      <c r="W24" s="764"/>
      <c r="X24" s="644"/>
      <c r="Y24" s="735"/>
      <c r="Z24" s="722"/>
      <c r="AA24" s="962"/>
      <c r="AB24" s="856"/>
      <c r="AC24" s="962"/>
      <c r="AD24" s="1105"/>
      <c r="AE24" s="1107"/>
      <c r="AF24" s="962"/>
      <c r="AG24" s="860"/>
      <c r="AH24" s="549"/>
      <c r="AI24" s="1039"/>
      <c r="AJ24" s="1040"/>
      <c r="AK24" s="1041"/>
    </row>
    <row r="25" spans="1:37" ht="30.75" thickBot="1" x14ac:dyDescent="0.3">
      <c r="A25" s="959"/>
      <c r="B25" s="1121"/>
      <c r="C25" s="982"/>
      <c r="D25" s="895"/>
      <c r="E25" s="982"/>
      <c r="F25" s="594"/>
      <c r="G25" s="1094"/>
      <c r="H25" s="676"/>
      <c r="I25" s="1076"/>
      <c r="J25" s="1080"/>
      <c r="K25" s="1119"/>
      <c r="L25" s="146" t="s">
        <v>30</v>
      </c>
      <c r="M25" s="147" t="s">
        <v>11</v>
      </c>
      <c r="N25" s="148">
        <f>IF(M25="SÍ",30,"0")</f>
        <v>30</v>
      </c>
      <c r="O25" s="1076"/>
      <c r="P25" s="656"/>
      <c r="Q25" s="656"/>
      <c r="R25" s="667"/>
      <c r="S25" s="656"/>
      <c r="T25" s="667"/>
      <c r="U25" s="670"/>
      <c r="V25" s="639"/>
      <c r="W25" s="1117"/>
      <c r="X25" s="645"/>
      <c r="Y25" s="1069"/>
      <c r="Z25" s="1070"/>
      <c r="AA25" s="982"/>
      <c r="AB25" s="994"/>
      <c r="AC25" s="982"/>
      <c r="AD25" s="1106"/>
      <c r="AE25" s="1108"/>
      <c r="AF25" s="982"/>
      <c r="AG25" s="895"/>
      <c r="AH25" s="1116"/>
      <c r="AI25" s="1042"/>
      <c r="AJ25" s="1043"/>
      <c r="AK25" s="1044"/>
    </row>
    <row r="26" spans="1:37" ht="30" x14ac:dyDescent="0.25">
      <c r="A26" s="1097"/>
      <c r="B26" s="1085"/>
      <c r="C26" s="1098"/>
      <c r="D26" s="1100"/>
      <c r="E26" s="1102"/>
      <c r="F26" s="1104" t="s">
        <v>15</v>
      </c>
      <c r="G26" s="1114" t="str">
        <f>IF(F26="(1) RARA VEZ","1", IF(F26="(2) IMPROBABLE","2",IF(F26="(3) POSIBLE","3",IF(F26="(4) PROBABLE","4",IF(F26="(5) CASI SEGURO","5","")))))</f>
        <v>3</v>
      </c>
      <c r="H26" s="1115" t="s">
        <v>18</v>
      </c>
      <c r="I26" s="746" t="str">
        <f>IF(H26="(5) MODERADO","5", IF(H26="(10) MAYOR","10",IF(H26="(20) CATASTROFICO","20","")))</f>
        <v>5</v>
      </c>
      <c r="J26" s="768">
        <f>+G26*I26</f>
        <v>15</v>
      </c>
      <c r="K26" s="1078"/>
      <c r="L26" s="173" t="s">
        <v>6</v>
      </c>
      <c r="M26" s="174" t="s">
        <v>12</v>
      </c>
      <c r="N26" s="224" t="str">
        <f>IF(M26="SÍ",15,"0")</f>
        <v>0</v>
      </c>
      <c r="O26" s="1081">
        <f>SUM(N26:N32)</f>
        <v>0</v>
      </c>
      <c r="P26" s="655">
        <f>IF(AND($O26&gt;=0,$O26&lt;=50),0,IF(AND($O26&gt;50,$O26&lt;=75),1,IF(AND($O26&gt;75,$O26&lt;=100),2,"")))</f>
        <v>0</v>
      </c>
      <c r="Q26" s="655">
        <f>$G26-$P26</f>
        <v>3</v>
      </c>
      <c r="R26" s="554">
        <f>IF($Q26&lt;=0,1,$Q26)</f>
        <v>3</v>
      </c>
      <c r="S26" s="655">
        <f>$I26-$P26</f>
        <v>5</v>
      </c>
      <c r="T26" s="554" t="str">
        <f>IF($S26=19,10,IF($S26=18,5,IF($S26=9,5,IF($S26=8,5,I26))))</f>
        <v>5</v>
      </c>
      <c r="U26" s="1072"/>
      <c r="V26" s="1074" t="str">
        <f>IF(AND($U26="PROBABILIDAD",$R26=1),$XET$6,IF(AND($U26="PROBABILIDAD",$R26=2),$XET$5,IF(AND($U26="PROBABILIDAD",$R26=3),$XET$4,IF(AND($U26="PROBABILIDAD",$R26=4),$XET$3,IF(AND($U26="PROBABILIDAD",$R26=5),$XET$2,$F26)))))</f>
        <v>(3) POSIBLE</v>
      </c>
      <c r="W26" s="732" t="str">
        <f>IF($U26="PROBABILIDAD",$R26,$G26)</f>
        <v>3</v>
      </c>
      <c r="X26" s="1067" t="str">
        <f>IF(AND($U26="IMPACTO",$S26=18),$XET$9,IF(AND($U26="IMPACTO",$S26=19),$XEU$9,IF(AND($U26="IMPACTO",$S26=20),$XEV$9,IF(AND($U26="IMPACTO",$S26&lt;10),$XET$9,$H26))))</f>
        <v>(5) MODERADO</v>
      </c>
      <c r="Y26" s="735" t="str">
        <f>IF($U26="IMPACTO",$T26,$I26)</f>
        <v>5</v>
      </c>
      <c r="Z26" s="736">
        <f>+W26*Y26</f>
        <v>15</v>
      </c>
      <c r="AA26" s="629"/>
      <c r="AB26" s="718"/>
      <c r="AC26" s="718"/>
      <c r="AD26" s="1063"/>
      <c r="AE26" s="629"/>
      <c r="AF26" s="718"/>
      <c r="AG26" s="718"/>
      <c r="AH26" s="1063"/>
    </row>
    <row r="27" spans="1:37" ht="30" x14ac:dyDescent="0.25">
      <c r="A27" s="751"/>
      <c r="B27" s="1085"/>
      <c r="C27" s="1088"/>
      <c r="D27" s="696"/>
      <c r="E27" s="1092"/>
      <c r="F27" s="593"/>
      <c r="G27" s="743"/>
      <c r="H27" s="675"/>
      <c r="I27" s="746"/>
      <c r="J27" s="747"/>
      <c r="K27" s="1078"/>
      <c r="L27" s="7" t="s">
        <v>7</v>
      </c>
      <c r="M27" s="1" t="s">
        <v>12</v>
      </c>
      <c r="N27" s="224" t="str">
        <f>IF(M27="SÍ",5,"0")</f>
        <v>0</v>
      </c>
      <c r="O27" s="746"/>
      <c r="P27" s="655"/>
      <c r="Q27" s="655"/>
      <c r="R27" s="554"/>
      <c r="S27" s="655"/>
      <c r="T27" s="554"/>
      <c r="U27" s="1072"/>
      <c r="V27" s="1074"/>
      <c r="W27" s="732"/>
      <c r="X27" s="1067"/>
      <c r="Y27" s="735"/>
      <c r="Z27" s="737"/>
      <c r="AA27" s="629"/>
      <c r="AB27" s="718"/>
      <c r="AC27" s="718"/>
      <c r="AD27" s="1063"/>
      <c r="AE27" s="629"/>
      <c r="AF27" s="718"/>
      <c r="AG27" s="718"/>
      <c r="AH27" s="1063"/>
    </row>
    <row r="28" spans="1:37" x14ac:dyDescent="0.25">
      <c r="A28" s="751"/>
      <c r="B28" s="1085"/>
      <c r="C28" s="1088"/>
      <c r="D28" s="696"/>
      <c r="E28" s="1092"/>
      <c r="F28" s="593"/>
      <c r="G28" s="743"/>
      <c r="H28" s="675"/>
      <c r="I28" s="746"/>
      <c r="J28" s="720" t="str">
        <f>IF(AND(J26&gt;=5,J26&lt;=10),"BAJA",IF(AND(J26&gt;=15,J26&lt;=25),"MODERADA",IF(AND(J26&gt;=30,J26&lt;=50),"ALTA",IF(AND(J26&gt;=60,J26&lt;=100),"EXTREMA",""))))</f>
        <v>MODERADA</v>
      </c>
      <c r="K28" s="1078"/>
      <c r="L28" s="144" t="s">
        <v>3</v>
      </c>
      <c r="M28" s="1" t="s">
        <v>12</v>
      </c>
      <c r="N28" s="224" t="str">
        <f>IF(M28="SÍ",15,"0")</f>
        <v>0</v>
      </c>
      <c r="O28" s="746"/>
      <c r="P28" s="655"/>
      <c r="Q28" s="655"/>
      <c r="R28" s="554"/>
      <c r="S28" s="655"/>
      <c r="T28" s="554"/>
      <c r="U28" s="1072"/>
      <c r="V28" s="1074"/>
      <c r="W28" s="732"/>
      <c r="X28" s="1067"/>
      <c r="Y28" s="735"/>
      <c r="Z28" s="722" t="str">
        <f>IF(AND($Z26&gt;=5,$Z26&lt;=10),"BAJA",IF(AND($Z26&gt;=15,$Z26&lt;=25),"MODERADA",IF(AND($Z26&gt;=30,$Z26&lt;=50),"ALTA",IF(AND($Z26&gt;=60,$Z26&lt;=100),"EXTREMA",""))))</f>
        <v>MODERADA</v>
      </c>
      <c r="AA28" s="629"/>
      <c r="AB28" s="718"/>
      <c r="AC28" s="718"/>
      <c r="AD28" s="1063"/>
      <c r="AE28" s="629"/>
      <c r="AF28" s="718"/>
      <c r="AG28" s="718"/>
      <c r="AH28" s="1063"/>
    </row>
    <row r="29" spans="1:37" x14ac:dyDescent="0.25">
      <c r="A29" s="751"/>
      <c r="B29" s="1085"/>
      <c r="C29" s="1088"/>
      <c r="D29" s="696"/>
      <c r="E29" s="1092"/>
      <c r="F29" s="593"/>
      <c r="G29" s="743"/>
      <c r="H29" s="675"/>
      <c r="I29" s="746"/>
      <c r="J29" s="720"/>
      <c r="K29" s="1078"/>
      <c r="L29" s="144" t="s">
        <v>4</v>
      </c>
      <c r="M29" s="1" t="s">
        <v>12</v>
      </c>
      <c r="N29" s="224" t="str">
        <f>IF(M29="SÍ",10,"0")</f>
        <v>0</v>
      </c>
      <c r="O29" s="746"/>
      <c r="P29" s="655"/>
      <c r="Q29" s="655"/>
      <c r="R29" s="554"/>
      <c r="S29" s="655"/>
      <c r="T29" s="554"/>
      <c r="U29" s="1072"/>
      <c r="V29" s="1074"/>
      <c r="W29" s="732"/>
      <c r="X29" s="1067"/>
      <c r="Y29" s="735"/>
      <c r="Z29" s="722"/>
      <c r="AA29" s="629"/>
      <c r="AB29" s="718"/>
      <c r="AC29" s="718"/>
      <c r="AD29" s="1063"/>
      <c r="AE29" s="629"/>
      <c r="AF29" s="718"/>
      <c r="AG29" s="718"/>
      <c r="AH29" s="1063"/>
    </row>
    <row r="30" spans="1:37" ht="30" x14ac:dyDescent="0.25">
      <c r="A30" s="751"/>
      <c r="B30" s="1085"/>
      <c r="C30" s="1088"/>
      <c r="D30" s="696"/>
      <c r="E30" s="1092"/>
      <c r="F30" s="593"/>
      <c r="G30" s="743"/>
      <c r="H30" s="675"/>
      <c r="I30" s="746"/>
      <c r="J30" s="720"/>
      <c r="K30" s="1078"/>
      <c r="L30" s="7" t="s">
        <v>31</v>
      </c>
      <c r="M30" s="1" t="s">
        <v>12</v>
      </c>
      <c r="N30" s="224" t="str">
        <f>IF(M30="SÍ",15,"0")</f>
        <v>0</v>
      </c>
      <c r="O30" s="746"/>
      <c r="P30" s="655"/>
      <c r="Q30" s="655"/>
      <c r="R30" s="554"/>
      <c r="S30" s="655"/>
      <c r="T30" s="554"/>
      <c r="U30" s="1072"/>
      <c r="V30" s="1074"/>
      <c r="W30" s="732"/>
      <c r="X30" s="1067"/>
      <c r="Y30" s="735"/>
      <c r="Z30" s="722"/>
      <c r="AA30" s="629"/>
      <c r="AB30" s="718"/>
      <c r="AC30" s="718"/>
      <c r="AD30" s="1063"/>
      <c r="AE30" s="629"/>
      <c r="AF30" s="718"/>
      <c r="AG30" s="718"/>
      <c r="AH30" s="1063"/>
    </row>
    <row r="31" spans="1:37" ht="30" x14ac:dyDescent="0.25">
      <c r="A31" s="751"/>
      <c r="B31" s="1085"/>
      <c r="C31" s="1088"/>
      <c r="D31" s="696"/>
      <c r="E31" s="1092"/>
      <c r="F31" s="593"/>
      <c r="G31" s="743"/>
      <c r="H31" s="675"/>
      <c r="I31" s="746"/>
      <c r="J31" s="720"/>
      <c r="K31" s="1078"/>
      <c r="L31" s="7" t="s">
        <v>5</v>
      </c>
      <c r="M31" s="1" t="s">
        <v>12</v>
      </c>
      <c r="N31" s="224" t="str">
        <f>IF(M31="SÍ",10,"0")</f>
        <v>0</v>
      </c>
      <c r="O31" s="746"/>
      <c r="P31" s="655"/>
      <c r="Q31" s="655"/>
      <c r="R31" s="554"/>
      <c r="S31" s="655"/>
      <c r="T31" s="554"/>
      <c r="U31" s="1072"/>
      <c r="V31" s="1074"/>
      <c r="W31" s="732"/>
      <c r="X31" s="1067"/>
      <c r="Y31" s="735"/>
      <c r="Z31" s="722"/>
      <c r="AA31" s="629"/>
      <c r="AB31" s="718"/>
      <c r="AC31" s="718"/>
      <c r="AD31" s="1063"/>
      <c r="AE31" s="629"/>
      <c r="AF31" s="718"/>
      <c r="AG31" s="718"/>
      <c r="AH31" s="1063"/>
    </row>
    <row r="32" spans="1:37" ht="30" x14ac:dyDescent="0.25">
      <c r="A32" s="751"/>
      <c r="B32" s="1097"/>
      <c r="C32" s="1099"/>
      <c r="D32" s="1101"/>
      <c r="E32" s="1103"/>
      <c r="F32" s="761"/>
      <c r="G32" s="744"/>
      <c r="H32" s="745"/>
      <c r="I32" s="746"/>
      <c r="J32" s="721"/>
      <c r="K32" s="1078"/>
      <c r="L32" s="8" t="s">
        <v>30</v>
      </c>
      <c r="M32" s="145" t="s">
        <v>12</v>
      </c>
      <c r="N32" s="224" t="str">
        <f>IF(M32="SÍ",30,"0")</f>
        <v>0</v>
      </c>
      <c r="O32" s="746"/>
      <c r="P32" s="655"/>
      <c r="Q32" s="655"/>
      <c r="R32" s="554"/>
      <c r="S32" s="655"/>
      <c r="T32" s="554"/>
      <c r="U32" s="1072"/>
      <c r="V32" s="1095"/>
      <c r="W32" s="732"/>
      <c r="X32" s="1096"/>
      <c r="Y32" s="735"/>
      <c r="Z32" s="722"/>
      <c r="AA32" s="629"/>
      <c r="AB32" s="718"/>
      <c r="AC32" s="718"/>
      <c r="AD32" s="1063"/>
      <c r="AE32" s="629"/>
      <c r="AF32" s="718"/>
      <c r="AG32" s="718"/>
      <c r="AH32" s="1063"/>
    </row>
    <row r="33" spans="1:34" ht="30" x14ac:dyDescent="0.25">
      <c r="A33" s="1082"/>
      <c r="B33" s="1084"/>
      <c r="C33" s="1087"/>
      <c r="D33" s="696"/>
      <c r="E33" s="1091"/>
      <c r="F33" s="593" t="s">
        <v>17</v>
      </c>
      <c r="G33" s="743" t="str">
        <f>IF(F33="(1) RARA VEZ","1", IF(F33="(2) IMPROBABLE","2",IF(F33="(3) POSIBLE","3",IF(F33="(4) PROBABLE","4",IF(F33="(5) CASI SEGURO","5","")))))</f>
        <v>5</v>
      </c>
      <c r="H33" s="675" t="s">
        <v>18</v>
      </c>
      <c r="I33" s="746" t="str">
        <f>IF(H33="(5) MODERADO","5", IF(H33="(10) MAYOR","10",IF(H33="(20) CATASTROFICO","20","")))</f>
        <v>5</v>
      </c>
      <c r="J33" s="747">
        <f>+G33*I33</f>
        <v>25</v>
      </c>
      <c r="K33" s="1077"/>
      <c r="L33" s="6" t="s">
        <v>6</v>
      </c>
      <c r="M33" s="1" t="s">
        <v>12</v>
      </c>
      <c r="N33" s="223" t="str">
        <f>IF(M33="SÍ",15,"0")</f>
        <v>0</v>
      </c>
      <c r="O33" s="750">
        <f>SUM(N33:N39)</f>
        <v>0</v>
      </c>
      <c r="P33" s="738">
        <f>IF(AND($O33&gt;=0,$O33&lt;=50),0,IF(AND($O33&gt;50,$O33&lt;=75),1,IF(AND($O33&gt;75,$O33&lt;=100),2,"")))</f>
        <v>0</v>
      </c>
      <c r="Q33" s="738">
        <f>$G33-$P33</f>
        <v>5</v>
      </c>
      <c r="R33" s="739">
        <f>IF($Q33&lt;=0,1,$Q33)</f>
        <v>5</v>
      </c>
      <c r="S33" s="738">
        <f>$I33-$P33</f>
        <v>5</v>
      </c>
      <c r="T33" s="739" t="str">
        <f>IF($S33=19,10,IF($S33=18,5,IF($S33=9,5,IF($S33=8,5,I33))))</f>
        <v>5</v>
      </c>
      <c r="U33" s="1071" t="s">
        <v>8</v>
      </c>
      <c r="V33" s="1074" t="str">
        <f>IF(AND($U33="PROBABILIDAD",$R33=1),$XET$6,IF(AND($U33="PROBABILIDAD",$R33=2),$XET$5,IF(AND($U33="PROBABILIDAD",$R33=3),$XET$4,IF(AND($U33="PROBABILIDAD",$R33=4),$XET$3,IF(AND($U33="PROBABILIDAD",$R33=5),$XET$2,$F33)))))</f>
        <v>(5) CASI SEGURO</v>
      </c>
      <c r="W33" s="732">
        <f>IF($U33="PROBABILIDAD",$R33,$G33)</f>
        <v>5</v>
      </c>
      <c r="X33" s="1067" t="str">
        <f>IF(AND($U33="IMPACTO",$S33=18),$XET$9,IF(AND($U33="IMPACTO",$S33=19),$XEU$9,IF(AND($U33="IMPACTO",$S33=20),$XEV$9,IF(AND($U33="IMPACTO",$S33&lt;10),$XET$9,$H33))))</f>
        <v>(5) MODERADO</v>
      </c>
      <c r="Y33" s="735" t="str">
        <f>IF($U33="IMPACTO",$T33,$I33)</f>
        <v>5</v>
      </c>
      <c r="Z33" s="736">
        <f>+W33*Y33</f>
        <v>25</v>
      </c>
      <c r="AA33" s="1065"/>
      <c r="AB33" s="1060"/>
      <c r="AC33" s="1060"/>
      <c r="AD33" s="1062"/>
      <c r="AE33" s="1065"/>
      <c r="AF33" s="1060"/>
      <c r="AG33" s="1060"/>
      <c r="AH33" s="1062"/>
    </row>
    <row r="34" spans="1:34" ht="30" x14ac:dyDescent="0.25">
      <c r="A34" s="1082"/>
      <c r="B34" s="1085"/>
      <c r="C34" s="1088"/>
      <c r="D34" s="696"/>
      <c r="E34" s="1092"/>
      <c r="F34" s="593"/>
      <c r="G34" s="743"/>
      <c r="H34" s="675"/>
      <c r="I34" s="746"/>
      <c r="J34" s="747"/>
      <c r="K34" s="1078"/>
      <c r="L34" s="7" t="s">
        <v>7</v>
      </c>
      <c r="M34" s="1" t="s">
        <v>12</v>
      </c>
      <c r="N34" s="224" t="str">
        <f>IF(M34="SÍ",5,"0")</f>
        <v>0</v>
      </c>
      <c r="O34" s="746"/>
      <c r="P34" s="655"/>
      <c r="Q34" s="655"/>
      <c r="R34" s="554"/>
      <c r="S34" s="655"/>
      <c r="T34" s="554"/>
      <c r="U34" s="1072"/>
      <c r="V34" s="1074"/>
      <c r="W34" s="732"/>
      <c r="X34" s="1067"/>
      <c r="Y34" s="735"/>
      <c r="Z34" s="737"/>
      <c r="AA34" s="629"/>
      <c r="AB34" s="718"/>
      <c r="AC34" s="718"/>
      <c r="AD34" s="1063"/>
      <c r="AE34" s="629"/>
      <c r="AF34" s="718"/>
      <c r="AG34" s="718"/>
      <c r="AH34" s="1063"/>
    </row>
    <row r="35" spans="1:34" x14ac:dyDescent="0.25">
      <c r="A35" s="1082"/>
      <c r="B35" s="1085"/>
      <c r="C35" s="1088"/>
      <c r="D35" s="696"/>
      <c r="E35" s="1092"/>
      <c r="F35" s="593"/>
      <c r="G35" s="743"/>
      <c r="H35" s="675"/>
      <c r="I35" s="746"/>
      <c r="J35" s="720" t="str">
        <f>IF(AND(J33&gt;=5,J33&lt;=10),"BAJA",IF(AND(J33&gt;=15,J33&lt;=25),"MODERADA",IF(AND(J33&gt;=30,J33&lt;=50),"ALTA",IF(AND(J33&gt;=60,J33&lt;=100),"EXTREMA",""))))</f>
        <v>MODERADA</v>
      </c>
      <c r="K35" s="1078"/>
      <c r="L35" s="144" t="s">
        <v>3</v>
      </c>
      <c r="M35" s="1" t="s">
        <v>12</v>
      </c>
      <c r="N35" s="224" t="str">
        <f>IF(M35="SÍ",15,"0")</f>
        <v>0</v>
      </c>
      <c r="O35" s="746"/>
      <c r="P35" s="655"/>
      <c r="Q35" s="655"/>
      <c r="R35" s="554"/>
      <c r="S35" s="655"/>
      <c r="T35" s="554"/>
      <c r="U35" s="1072"/>
      <c r="V35" s="1074"/>
      <c r="W35" s="732"/>
      <c r="X35" s="1067"/>
      <c r="Y35" s="735"/>
      <c r="Z35" s="722" t="str">
        <f>IF(AND($Z33&gt;=5,$Z33&lt;=10),"BAJA",IF(AND($Z33&gt;=15,$Z33&lt;=25),"MODERADA",IF(AND($Z33&gt;=30,$Z33&lt;=50),"ALTA",IF(AND($Z33&gt;=60,$Z33&lt;=100),"EXTREMA",""))))</f>
        <v>MODERADA</v>
      </c>
      <c r="AA35" s="629"/>
      <c r="AB35" s="718"/>
      <c r="AC35" s="718"/>
      <c r="AD35" s="1063"/>
      <c r="AE35" s="629"/>
      <c r="AF35" s="718"/>
      <c r="AG35" s="718"/>
      <c r="AH35" s="1063"/>
    </row>
    <row r="36" spans="1:34" x14ac:dyDescent="0.25">
      <c r="A36" s="1082"/>
      <c r="B36" s="1085"/>
      <c r="C36" s="1088"/>
      <c r="D36" s="696"/>
      <c r="E36" s="1092"/>
      <c r="F36" s="593"/>
      <c r="G36" s="743"/>
      <c r="H36" s="675"/>
      <c r="I36" s="746"/>
      <c r="J36" s="720"/>
      <c r="K36" s="1078"/>
      <c r="L36" s="144" t="s">
        <v>4</v>
      </c>
      <c r="M36" s="1" t="s">
        <v>12</v>
      </c>
      <c r="N36" s="224" t="str">
        <f>IF(M36="SÍ",10,"0")</f>
        <v>0</v>
      </c>
      <c r="O36" s="746"/>
      <c r="P36" s="655"/>
      <c r="Q36" s="655"/>
      <c r="R36" s="554"/>
      <c r="S36" s="655"/>
      <c r="T36" s="554"/>
      <c r="U36" s="1072"/>
      <c r="V36" s="1074"/>
      <c r="W36" s="732"/>
      <c r="X36" s="1067"/>
      <c r="Y36" s="735"/>
      <c r="Z36" s="722"/>
      <c r="AA36" s="629"/>
      <c r="AB36" s="718"/>
      <c r="AC36" s="718"/>
      <c r="AD36" s="1063"/>
      <c r="AE36" s="629"/>
      <c r="AF36" s="718"/>
      <c r="AG36" s="718"/>
      <c r="AH36" s="1063"/>
    </row>
    <row r="37" spans="1:34" ht="30" x14ac:dyDescent="0.25">
      <c r="A37" s="1082"/>
      <c r="B37" s="1085"/>
      <c r="C37" s="1088"/>
      <c r="D37" s="696"/>
      <c r="E37" s="1092"/>
      <c r="F37" s="593"/>
      <c r="G37" s="743"/>
      <c r="H37" s="675"/>
      <c r="I37" s="746"/>
      <c r="J37" s="720"/>
      <c r="K37" s="1078"/>
      <c r="L37" s="7" t="s">
        <v>31</v>
      </c>
      <c r="M37" s="1" t="s">
        <v>12</v>
      </c>
      <c r="N37" s="224" t="str">
        <f>IF(M37="SÍ",15,"0")</f>
        <v>0</v>
      </c>
      <c r="O37" s="746"/>
      <c r="P37" s="655"/>
      <c r="Q37" s="655"/>
      <c r="R37" s="554"/>
      <c r="S37" s="655"/>
      <c r="T37" s="554"/>
      <c r="U37" s="1072"/>
      <c r="V37" s="1074"/>
      <c r="W37" s="732"/>
      <c r="X37" s="1067"/>
      <c r="Y37" s="735"/>
      <c r="Z37" s="722"/>
      <c r="AA37" s="629"/>
      <c r="AB37" s="718"/>
      <c r="AC37" s="718"/>
      <c r="AD37" s="1063"/>
      <c r="AE37" s="629"/>
      <c r="AF37" s="718"/>
      <c r="AG37" s="718"/>
      <c r="AH37" s="1063"/>
    </row>
    <row r="38" spans="1:34" ht="30" x14ac:dyDescent="0.25">
      <c r="A38" s="1082"/>
      <c r="B38" s="1085"/>
      <c r="C38" s="1088"/>
      <c r="D38" s="696"/>
      <c r="E38" s="1092"/>
      <c r="F38" s="593"/>
      <c r="G38" s="743"/>
      <c r="H38" s="675"/>
      <c r="I38" s="746"/>
      <c r="J38" s="720"/>
      <c r="K38" s="1078"/>
      <c r="L38" s="7" t="s">
        <v>5</v>
      </c>
      <c r="M38" s="1" t="s">
        <v>12</v>
      </c>
      <c r="N38" s="224" t="str">
        <f>IF(M38="SÍ",10,"0")</f>
        <v>0</v>
      </c>
      <c r="O38" s="746"/>
      <c r="P38" s="655"/>
      <c r="Q38" s="655"/>
      <c r="R38" s="554"/>
      <c r="S38" s="655"/>
      <c r="T38" s="554"/>
      <c r="U38" s="1072"/>
      <c r="V38" s="1074"/>
      <c r="W38" s="732"/>
      <c r="X38" s="1067"/>
      <c r="Y38" s="735"/>
      <c r="Z38" s="722"/>
      <c r="AA38" s="629"/>
      <c r="AB38" s="718"/>
      <c r="AC38" s="718"/>
      <c r="AD38" s="1063"/>
      <c r="AE38" s="629"/>
      <c r="AF38" s="718"/>
      <c r="AG38" s="718"/>
      <c r="AH38" s="1063"/>
    </row>
    <row r="39" spans="1:34" ht="30.75" thickBot="1" x14ac:dyDescent="0.3">
      <c r="A39" s="1083"/>
      <c r="B39" s="1086"/>
      <c r="C39" s="1089"/>
      <c r="D39" s="1090"/>
      <c r="E39" s="1093"/>
      <c r="F39" s="594"/>
      <c r="G39" s="1094"/>
      <c r="H39" s="676"/>
      <c r="I39" s="1076"/>
      <c r="J39" s="1080"/>
      <c r="K39" s="1079"/>
      <c r="L39" s="146" t="s">
        <v>30</v>
      </c>
      <c r="M39" s="147" t="s">
        <v>12</v>
      </c>
      <c r="N39" s="148" t="str">
        <f>IF(M39="SÍ",30,"0")</f>
        <v>0</v>
      </c>
      <c r="O39" s="1076"/>
      <c r="P39" s="656"/>
      <c r="Q39" s="656"/>
      <c r="R39" s="667"/>
      <c r="S39" s="656"/>
      <c r="T39" s="667"/>
      <c r="U39" s="1073"/>
      <c r="V39" s="1075"/>
      <c r="W39" s="1066"/>
      <c r="X39" s="1068"/>
      <c r="Y39" s="1069"/>
      <c r="Z39" s="1070"/>
      <c r="AA39" s="630"/>
      <c r="AB39" s="1061"/>
      <c r="AC39" s="1061"/>
      <c r="AD39" s="1064"/>
      <c r="AE39" s="630"/>
      <c r="AF39" s="1061"/>
      <c r="AG39" s="1061"/>
      <c r="AH39" s="1064"/>
    </row>
    <row r="40" spans="1:34" ht="15" customHeight="1" x14ac:dyDescent="0.25">
      <c r="A40" s="552" t="s">
        <v>52</v>
      </c>
      <c r="B40" s="552"/>
      <c r="C40" s="552"/>
      <c r="D40" s="552"/>
      <c r="E40" s="552"/>
      <c r="F40" s="552"/>
      <c r="G40" s="552"/>
      <c r="H40" s="552"/>
      <c r="I40" s="552"/>
      <c r="J40" s="552"/>
      <c r="K40" s="552"/>
      <c r="L40" s="552"/>
      <c r="M40" s="552"/>
      <c r="N40" s="552"/>
      <c r="O40" s="552"/>
      <c r="P40" s="552"/>
      <c r="Q40" s="552"/>
      <c r="R40" s="552"/>
      <c r="S40" s="552"/>
      <c r="T40" s="552"/>
      <c r="U40" s="552"/>
      <c r="V40" s="552"/>
      <c r="W40" s="552"/>
      <c r="X40" s="552"/>
      <c r="Y40" s="552"/>
      <c r="Z40" s="552"/>
      <c r="AA40" s="552"/>
      <c r="AB40" s="552"/>
      <c r="AC40" s="552"/>
      <c r="AD40" s="552"/>
      <c r="AE40" s="552"/>
      <c r="AF40" s="552"/>
      <c r="AG40" s="552"/>
      <c r="AH40" s="552"/>
    </row>
    <row r="41" spans="1:34" ht="18.75" x14ac:dyDescent="0.25">
      <c r="A41" s="664" t="s">
        <v>29</v>
      </c>
      <c r="B41" s="664"/>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row>
    <row r="42" spans="1:34" ht="15.75" x14ac:dyDescent="0.25">
      <c r="A42" s="618" t="s">
        <v>71</v>
      </c>
      <c r="B42" s="619"/>
      <c r="C42" s="619"/>
      <c r="D42" s="619"/>
      <c r="E42" s="619"/>
      <c r="F42" s="619"/>
      <c r="G42" s="619"/>
      <c r="H42" s="619"/>
      <c r="I42" s="619"/>
      <c r="J42" s="619"/>
      <c r="K42" s="619"/>
      <c r="L42" s="619"/>
      <c r="M42" s="619"/>
      <c r="N42" s="619"/>
      <c r="O42" s="619"/>
      <c r="P42" s="619"/>
      <c r="Q42" s="619"/>
      <c r="R42" s="619"/>
      <c r="S42" s="619"/>
      <c r="T42" s="619"/>
      <c r="U42" s="619"/>
      <c r="V42" s="619"/>
      <c r="W42" s="619"/>
      <c r="X42" s="619"/>
      <c r="Y42" s="619"/>
      <c r="Z42" s="619"/>
      <c r="AA42" s="619"/>
      <c r="AB42" s="620"/>
      <c r="AC42" s="725" t="s">
        <v>48</v>
      </c>
      <c r="AD42" s="725"/>
      <c r="AE42" s="725"/>
      <c r="AF42" s="725" t="s">
        <v>25</v>
      </c>
      <c r="AG42" s="725"/>
      <c r="AH42" s="725"/>
    </row>
    <row r="43" spans="1:34" s="150" customFormat="1" ht="15" customHeight="1" x14ac:dyDescent="0.25">
      <c r="A43" s="1056" t="s">
        <v>376</v>
      </c>
      <c r="B43" s="1057"/>
      <c r="C43" s="1057"/>
      <c r="D43" s="1057"/>
      <c r="E43" s="1057"/>
      <c r="F43" s="1057"/>
      <c r="G43" s="1057"/>
      <c r="H43" s="1057"/>
      <c r="I43" s="1057"/>
      <c r="J43" s="1057"/>
      <c r="K43" s="1057"/>
      <c r="L43" s="1057"/>
      <c r="M43" s="1057"/>
      <c r="N43" s="1057"/>
      <c r="O43" s="1057"/>
      <c r="P43" s="1057"/>
      <c r="Q43" s="1057"/>
      <c r="R43" s="1057"/>
      <c r="S43" s="1057"/>
      <c r="T43" s="1057"/>
      <c r="U43" s="1057"/>
      <c r="V43" s="1057"/>
      <c r="W43" s="1057"/>
      <c r="X43" s="1057"/>
      <c r="Y43" s="1057"/>
      <c r="Z43" s="1057"/>
      <c r="AA43" s="1057"/>
      <c r="AB43" s="1058"/>
      <c r="AC43" s="1059">
        <v>43128</v>
      </c>
      <c r="AD43" s="696"/>
      <c r="AE43" s="696"/>
      <c r="AF43" s="696" t="s">
        <v>377</v>
      </c>
      <c r="AG43" s="696"/>
      <c r="AH43" s="696"/>
    </row>
    <row r="44" spans="1:34" s="150" customFormat="1" x14ac:dyDescent="0.25">
      <c r="A44" s="1056"/>
      <c r="B44" s="1057"/>
      <c r="C44" s="1057"/>
      <c r="D44" s="1057"/>
      <c r="E44" s="1057"/>
      <c r="F44" s="1057"/>
      <c r="G44" s="1057"/>
      <c r="H44" s="1057"/>
      <c r="I44" s="1057"/>
      <c r="J44" s="1057"/>
      <c r="K44" s="1057"/>
      <c r="L44" s="1057"/>
      <c r="M44" s="1057"/>
      <c r="N44" s="1057"/>
      <c r="O44" s="1057"/>
      <c r="P44" s="1057"/>
      <c r="Q44" s="1057"/>
      <c r="R44" s="1057"/>
      <c r="S44" s="1057"/>
      <c r="T44" s="1057"/>
      <c r="U44" s="1057"/>
      <c r="V44" s="1057"/>
      <c r="W44" s="1057"/>
      <c r="X44" s="1057"/>
      <c r="Y44" s="1057"/>
      <c r="Z44" s="1057"/>
      <c r="AA44" s="1057"/>
      <c r="AB44" s="1058"/>
      <c r="AC44" s="1059"/>
      <c r="AD44" s="696"/>
      <c r="AE44" s="696"/>
      <c r="AF44" s="696"/>
      <c r="AG44" s="696"/>
      <c r="AH44" s="696"/>
    </row>
    <row r="45" spans="1:34" s="150" customFormat="1" x14ac:dyDescent="0.25">
      <c r="A45" s="1053"/>
      <c r="B45" s="1054"/>
      <c r="C45" s="1054"/>
      <c r="D45" s="1054"/>
      <c r="E45" s="1054"/>
      <c r="F45" s="1054"/>
      <c r="G45" s="1054"/>
      <c r="H45" s="1054"/>
      <c r="I45" s="1054"/>
      <c r="J45" s="1054"/>
      <c r="K45" s="1054"/>
      <c r="L45" s="1054"/>
      <c r="M45" s="1054"/>
      <c r="N45" s="1054"/>
      <c r="O45" s="1054"/>
      <c r="P45" s="1054"/>
      <c r="Q45" s="1054"/>
      <c r="R45" s="1054"/>
      <c r="S45" s="1054"/>
      <c r="T45" s="1054"/>
      <c r="U45" s="1054"/>
      <c r="V45" s="1054"/>
      <c r="W45" s="1054"/>
      <c r="X45" s="1054"/>
      <c r="Y45" s="1054"/>
      <c r="Z45" s="1054"/>
      <c r="AA45" s="1054"/>
      <c r="AB45" s="1055"/>
      <c r="AC45" s="743"/>
      <c r="AD45" s="743"/>
      <c r="AE45" s="743"/>
      <c r="AF45" s="743"/>
      <c r="AG45" s="743"/>
      <c r="AH45" s="743"/>
    </row>
    <row r="46" spans="1:34" x14ac:dyDescent="0.25">
      <c r="A46" s="1053"/>
      <c r="B46" s="1054"/>
      <c r="C46" s="1054"/>
      <c r="D46" s="1054"/>
      <c r="E46" s="1054"/>
      <c r="F46" s="1054"/>
      <c r="G46" s="1054"/>
      <c r="H46" s="1054"/>
      <c r="I46" s="1054"/>
      <c r="J46" s="1054"/>
      <c r="K46" s="1054"/>
      <c r="L46" s="1054"/>
      <c r="M46" s="1054"/>
      <c r="N46" s="1054"/>
      <c r="O46" s="1054"/>
      <c r="P46" s="1054"/>
      <c r="Q46" s="1054"/>
      <c r="R46" s="1054"/>
      <c r="S46" s="1054"/>
      <c r="T46" s="1054"/>
      <c r="U46" s="1054"/>
      <c r="V46" s="1054"/>
      <c r="W46" s="1054"/>
      <c r="X46" s="1054"/>
      <c r="Y46" s="1054"/>
      <c r="Z46" s="1054"/>
      <c r="AA46" s="1054"/>
      <c r="AB46" s="1055"/>
      <c r="AC46" s="743"/>
      <c r="AD46" s="743"/>
      <c r="AE46" s="743"/>
      <c r="AF46" s="743"/>
      <c r="AG46" s="743"/>
      <c r="AH46" s="743"/>
    </row>
    <row r="47" spans="1:34" x14ac:dyDescent="0.25">
      <c r="A47" s="697" t="s">
        <v>32</v>
      </c>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9"/>
    </row>
    <row r="48" spans="1:34" s="150" customFormat="1" ht="15" customHeight="1" x14ac:dyDescent="0.25">
      <c r="A48" s="704" t="s">
        <v>25</v>
      </c>
      <c r="B48" s="704"/>
      <c r="C48" s="704"/>
      <c r="D48" s="704"/>
      <c r="E48" s="704"/>
      <c r="F48" s="704" t="s">
        <v>62</v>
      </c>
      <c r="G48" s="704"/>
      <c r="H48" s="704"/>
      <c r="I48" s="704"/>
      <c r="J48" s="704"/>
      <c r="K48" s="704"/>
      <c r="L48" s="704"/>
      <c r="M48" s="905" t="s">
        <v>151</v>
      </c>
      <c r="N48" s="1004"/>
      <c r="O48" s="1004"/>
      <c r="P48" s="1004"/>
      <c r="Q48" s="1004"/>
      <c r="R48" s="1004"/>
      <c r="S48" s="1004"/>
      <c r="T48" s="1004"/>
      <c r="U48" s="1004"/>
      <c r="V48" s="1004"/>
      <c r="W48" s="1004"/>
      <c r="X48" s="1004"/>
      <c r="Y48" s="1004"/>
      <c r="Z48" s="1004"/>
      <c r="AA48" s="1004"/>
      <c r="AB48" s="1004"/>
      <c r="AC48" s="1004"/>
      <c r="AD48" s="544" t="str">
        <f>IF(Z7="X","APOYO OFICINA ASESORA DE PLANEACIÓN","APOYO OFICINA DE CONTROL INTERNO")</f>
        <v>APOYO OFICINA ASESORA DE PLANEACIÓN</v>
      </c>
      <c r="AE48" s="544"/>
      <c r="AF48" s="544"/>
      <c r="AG48" s="544"/>
      <c r="AH48" s="544"/>
    </row>
    <row r="49" spans="1:34" s="150" customFormat="1" x14ac:dyDescent="0.25">
      <c r="A49" s="119" t="s">
        <v>72</v>
      </c>
      <c r="B49" s="1045" t="s">
        <v>378</v>
      </c>
      <c r="C49" s="1046"/>
      <c r="D49" s="1046"/>
      <c r="E49" s="1047"/>
      <c r="F49" s="119" t="s">
        <v>72</v>
      </c>
      <c r="G49" s="175"/>
      <c r="H49" s="1048" t="s">
        <v>134</v>
      </c>
      <c r="I49" s="1048"/>
      <c r="J49" s="1048"/>
      <c r="K49" s="1048"/>
      <c r="L49" s="1048"/>
      <c r="M49" s="702" t="s">
        <v>27</v>
      </c>
      <c r="N49" s="702"/>
      <c r="O49" s="702"/>
      <c r="P49" s="702"/>
      <c r="Q49" s="702"/>
      <c r="R49" s="702"/>
      <c r="S49" s="702"/>
      <c r="T49" s="702"/>
      <c r="U49" s="702"/>
      <c r="V49" s="743"/>
      <c r="W49" s="743"/>
      <c r="X49" s="743"/>
      <c r="Y49" s="743"/>
      <c r="Z49" s="743"/>
      <c r="AA49" s="743"/>
      <c r="AB49" s="743"/>
      <c r="AC49" s="743"/>
      <c r="AD49" s="222" t="s">
        <v>27</v>
      </c>
      <c r="AE49" s="743" t="s">
        <v>379</v>
      </c>
      <c r="AF49" s="743"/>
      <c r="AG49" s="743"/>
      <c r="AH49" s="743"/>
    </row>
    <row r="50" spans="1:34" x14ac:dyDescent="0.25">
      <c r="A50" s="119" t="s">
        <v>73</v>
      </c>
      <c r="B50" s="1049" t="s">
        <v>380</v>
      </c>
      <c r="C50" s="1050"/>
      <c r="D50" s="1050"/>
      <c r="E50" s="1051"/>
      <c r="F50" s="119" t="s">
        <v>74</v>
      </c>
      <c r="G50" s="175"/>
      <c r="H50" s="1052" t="s">
        <v>381</v>
      </c>
      <c r="I50" s="1052"/>
      <c r="J50" s="1052"/>
      <c r="K50" s="1052"/>
      <c r="L50" s="1052"/>
      <c r="M50" s="702" t="s">
        <v>28</v>
      </c>
      <c r="N50" s="702"/>
      <c r="O50" s="702"/>
      <c r="P50" s="702"/>
      <c r="Q50" s="702"/>
      <c r="R50" s="702"/>
      <c r="S50" s="702"/>
      <c r="T50" s="702"/>
      <c r="U50" s="702"/>
      <c r="V50" s="743"/>
      <c r="W50" s="743"/>
      <c r="X50" s="743"/>
      <c r="Y50" s="743"/>
      <c r="Z50" s="743"/>
      <c r="AA50" s="743"/>
      <c r="AB50" s="743"/>
      <c r="AC50" s="743"/>
      <c r="AD50" s="222" t="s">
        <v>28</v>
      </c>
      <c r="AE50" s="743" t="s">
        <v>157</v>
      </c>
      <c r="AF50" s="743"/>
      <c r="AG50" s="743"/>
      <c r="AH50" s="743"/>
    </row>
  </sheetData>
  <mergeCells count="190">
    <mergeCell ref="AE8:AH10"/>
    <mergeCell ref="XET8:XEU8"/>
    <mergeCell ref="A9:A11"/>
    <mergeCell ref="B9:B11"/>
    <mergeCell ref="C9:C11"/>
    <mergeCell ref="D9:D11"/>
    <mergeCell ref="E9:E11"/>
    <mergeCell ref="A7:B7"/>
    <mergeCell ref="C7:E7"/>
    <mergeCell ref="F7:L7"/>
    <mergeCell ref="M7:V7"/>
    <mergeCell ref="AE7:AF7"/>
    <mergeCell ref="XET7:XEU7"/>
    <mergeCell ref="F9:J9"/>
    <mergeCell ref="K9:K11"/>
    <mergeCell ref="L9:Z9"/>
    <mergeCell ref="F10:J10"/>
    <mergeCell ref="L10:L11"/>
    <mergeCell ref="M10:M11"/>
    <mergeCell ref="U10:U11"/>
    <mergeCell ref="V10:Z10"/>
    <mergeCell ref="A8:E8"/>
    <mergeCell ref="F8:Z8"/>
    <mergeCell ref="AI11:AK11"/>
    <mergeCell ref="T12:T18"/>
    <mergeCell ref="U12:U18"/>
    <mergeCell ref="G12:G18"/>
    <mergeCell ref="H12:H18"/>
    <mergeCell ref="I12:I18"/>
    <mergeCell ref="J12:J13"/>
    <mergeCell ref="K12:K18"/>
    <mergeCell ref="O12:O18"/>
    <mergeCell ref="AA8:AD10"/>
    <mergeCell ref="AH12:AH18"/>
    <mergeCell ref="J14:J18"/>
    <mergeCell ref="Z14:Z18"/>
    <mergeCell ref="B19:B25"/>
    <mergeCell ref="C19:C25"/>
    <mergeCell ref="D19:D25"/>
    <mergeCell ref="E19:E25"/>
    <mergeCell ref="F19:F25"/>
    <mergeCell ref="G19:G25"/>
    <mergeCell ref="H19:H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G19:AG25"/>
    <mergeCell ref="AH19:AH25"/>
    <mergeCell ref="J21:J25"/>
    <mergeCell ref="Z21:Z25"/>
    <mergeCell ref="X19:X25"/>
    <mergeCell ref="Y19:Y25"/>
    <mergeCell ref="Z19:Z20"/>
    <mergeCell ref="AA19:AA25"/>
    <mergeCell ref="AB19:AB25"/>
    <mergeCell ref="AC19:AC25"/>
    <mergeCell ref="R19:R25"/>
    <mergeCell ref="S19:S25"/>
    <mergeCell ref="T19:T25"/>
    <mergeCell ref="U19:U25"/>
    <mergeCell ref="V19:V25"/>
    <mergeCell ref="W19:W25"/>
    <mergeCell ref="J19:J20"/>
    <mergeCell ref="K19:K25"/>
    <mergeCell ref="O19:O25"/>
    <mergeCell ref="P19:P25"/>
    <mergeCell ref="Q19:Q25"/>
    <mergeCell ref="C26:C32"/>
    <mergeCell ref="D26:D32"/>
    <mergeCell ref="E26:E32"/>
    <mergeCell ref="F26:F32"/>
    <mergeCell ref="AD19:AD25"/>
    <mergeCell ref="AE19:AE25"/>
    <mergeCell ref="AF19:AF25"/>
    <mergeCell ref="I19:I25"/>
    <mergeCell ref="A12:A25"/>
    <mergeCell ref="B12:B18"/>
    <mergeCell ref="C12:C18"/>
    <mergeCell ref="D12:D18"/>
    <mergeCell ref="E12:E18"/>
    <mergeCell ref="F12:F18"/>
    <mergeCell ref="R26:R32"/>
    <mergeCell ref="S26:S32"/>
    <mergeCell ref="T26:T32"/>
    <mergeCell ref="U26:U32"/>
    <mergeCell ref="G26:G32"/>
    <mergeCell ref="H26:H32"/>
    <mergeCell ref="I26:I32"/>
    <mergeCell ref="J26:J27"/>
    <mergeCell ref="R12:R18"/>
    <mergeCell ref="S12:S18"/>
    <mergeCell ref="AH26:AH32"/>
    <mergeCell ref="J28:J32"/>
    <mergeCell ref="Z28:Z32"/>
    <mergeCell ref="A33:A39"/>
    <mergeCell ref="B33:B39"/>
    <mergeCell ref="C33:C39"/>
    <mergeCell ref="D33:D39"/>
    <mergeCell ref="E33:E39"/>
    <mergeCell ref="F33:F39"/>
    <mergeCell ref="G33:G39"/>
    <mergeCell ref="AB26:AB32"/>
    <mergeCell ref="AC26:AC32"/>
    <mergeCell ref="AD26:AD32"/>
    <mergeCell ref="AE26:AE32"/>
    <mergeCell ref="AF26:AF32"/>
    <mergeCell ref="AG26:AG32"/>
    <mergeCell ref="V26:V32"/>
    <mergeCell ref="W26:W32"/>
    <mergeCell ref="X26:X32"/>
    <mergeCell ref="Y26:Y32"/>
    <mergeCell ref="Z26:Z27"/>
    <mergeCell ref="AA26:AA32"/>
    <mergeCell ref="A26:A32"/>
    <mergeCell ref="B26:B32"/>
    <mergeCell ref="Q33:Q39"/>
    <mergeCell ref="R33:R39"/>
    <mergeCell ref="S33:S39"/>
    <mergeCell ref="P26:P32"/>
    <mergeCell ref="Q26:Q32"/>
    <mergeCell ref="T33:T39"/>
    <mergeCell ref="U33:U39"/>
    <mergeCell ref="V33:V39"/>
    <mergeCell ref="H33:H39"/>
    <mergeCell ref="I33:I39"/>
    <mergeCell ref="J33:J34"/>
    <mergeCell ref="K33:K39"/>
    <mergeCell ref="O33:O39"/>
    <mergeCell ref="P33:P39"/>
    <mergeCell ref="J35:J39"/>
    <mergeCell ref="K26:K32"/>
    <mergeCell ref="O26:O32"/>
    <mergeCell ref="AC33:AC39"/>
    <mergeCell ref="AD33:AD39"/>
    <mergeCell ref="AE33:AE39"/>
    <mergeCell ref="AF33:AF39"/>
    <mergeCell ref="AG33:AG39"/>
    <mergeCell ref="AH33:AH39"/>
    <mergeCell ref="W33:W39"/>
    <mergeCell ref="X33:X39"/>
    <mergeCell ref="Y33:Y39"/>
    <mergeCell ref="Z33:Z34"/>
    <mergeCell ref="AA33:AA39"/>
    <mergeCell ref="AB33:AB39"/>
    <mergeCell ref="Z35:Z39"/>
    <mergeCell ref="AC45:AE45"/>
    <mergeCell ref="AF45:AH45"/>
    <mergeCell ref="A40:AH40"/>
    <mergeCell ref="A41:AH41"/>
    <mergeCell ref="A42:AB42"/>
    <mergeCell ref="AC42:AE42"/>
    <mergeCell ref="AF42:AH42"/>
    <mergeCell ref="A43:AB43"/>
    <mergeCell ref="AC43:AE43"/>
    <mergeCell ref="AF43:AH43"/>
    <mergeCell ref="AI12:AK18"/>
    <mergeCell ref="AI19:AK25"/>
    <mergeCell ref="B49:E49"/>
    <mergeCell ref="H49:L49"/>
    <mergeCell ref="M49:U49"/>
    <mergeCell ref="V49:AC49"/>
    <mergeCell ref="AE49:AH49"/>
    <mergeCell ref="B50:E50"/>
    <mergeCell ref="H50:L50"/>
    <mergeCell ref="M50:U50"/>
    <mergeCell ref="V50:AC50"/>
    <mergeCell ref="AE50:AH50"/>
    <mergeCell ref="A46:AB46"/>
    <mergeCell ref="AC46:AE46"/>
    <mergeCell ref="AF46:AH46"/>
    <mergeCell ref="A47:AH47"/>
    <mergeCell ref="A48:E48"/>
    <mergeCell ref="F48:L48"/>
    <mergeCell ref="M48:AC48"/>
    <mergeCell ref="AD48:AH48"/>
    <mergeCell ref="A44:AB44"/>
    <mergeCell ref="AC44:AE44"/>
    <mergeCell ref="AF44:AH44"/>
    <mergeCell ref="A45:AB45"/>
  </mergeCells>
  <conditionalFormatting sqref="J12:J18">
    <cfRule type="expression" dxfId="255" priority="29">
      <formula>$J$14="BAJA"</formula>
    </cfRule>
    <cfRule type="expression" dxfId="254" priority="30">
      <formula>$J$14="MODERADA"</formula>
    </cfRule>
    <cfRule type="expression" dxfId="253" priority="31">
      <formula>$J$14="ALTA"</formula>
    </cfRule>
    <cfRule type="expression" dxfId="252" priority="32">
      <formula>$J$14="EXTREMA"</formula>
    </cfRule>
  </conditionalFormatting>
  <conditionalFormatting sqref="Z12:Z18">
    <cfRule type="expression" dxfId="251" priority="25">
      <formula>$Z$14="MODERADA"</formula>
    </cfRule>
    <cfRule type="expression" dxfId="250" priority="26">
      <formula>$Z$14="EXTREMA"</formula>
    </cfRule>
    <cfRule type="expression" dxfId="249" priority="27">
      <formula>$Z$14="ALTA"</formula>
    </cfRule>
    <cfRule type="expression" dxfId="248" priority="28">
      <formula>$Z$14="BAJA"</formula>
    </cfRule>
  </conditionalFormatting>
  <conditionalFormatting sqref="Z19:Z25">
    <cfRule type="expression" dxfId="247" priority="21">
      <formula>$Z$21="MODERADA"</formula>
    </cfRule>
    <cfRule type="expression" dxfId="246" priority="22">
      <formula>$Z$21="EXTREMA"</formula>
    </cfRule>
    <cfRule type="expression" dxfId="245" priority="23">
      <formula>$Z$21="ALTA"</formula>
    </cfRule>
    <cfRule type="expression" dxfId="244" priority="24">
      <formula>$Z$21="BAJA"</formula>
    </cfRule>
  </conditionalFormatting>
  <conditionalFormatting sqref="J19 J21">
    <cfRule type="expression" dxfId="243" priority="17">
      <formula>$J$21="BAJA"</formula>
    </cfRule>
    <cfRule type="expression" dxfId="242" priority="18">
      <formula>$J$21="MODERADA"</formula>
    </cfRule>
    <cfRule type="expression" dxfId="241" priority="19">
      <formula>$J$21="ALTA"</formula>
    </cfRule>
    <cfRule type="expression" dxfId="240" priority="20">
      <formula>$J$21="EXTREMA"</formula>
    </cfRule>
  </conditionalFormatting>
  <conditionalFormatting sqref="Z26:Z32">
    <cfRule type="expression" dxfId="239" priority="13">
      <formula>$Z$14="MODERADA"</formula>
    </cfRule>
    <cfRule type="expression" dxfId="238" priority="14">
      <formula>$Z$14="EXTREMA"</formula>
    </cfRule>
    <cfRule type="expression" dxfId="237" priority="15">
      <formula>$Z$14="ALTA"</formula>
    </cfRule>
    <cfRule type="expression" dxfId="236" priority="16">
      <formula>$Z$14="BAJA"</formula>
    </cfRule>
  </conditionalFormatting>
  <conditionalFormatting sqref="J26 J28">
    <cfRule type="expression" dxfId="235" priority="9">
      <formula>$J$28="BAJA"</formula>
    </cfRule>
    <cfRule type="expression" dxfId="234" priority="10">
      <formula>$J$28="MODERADA"</formula>
    </cfRule>
    <cfRule type="expression" dxfId="233" priority="11">
      <formula>$J$28="ALTA"</formula>
    </cfRule>
    <cfRule type="expression" dxfId="232" priority="12">
      <formula>$J$28="EXTREMA"</formula>
    </cfRule>
  </conditionalFormatting>
  <conditionalFormatting sqref="Z33:Z39">
    <cfRule type="expression" dxfId="231" priority="5">
      <formula>$Z$35="MODERADA"</formula>
    </cfRule>
    <cfRule type="expression" dxfId="230" priority="6">
      <formula>$Z$35="EXTREMA"</formula>
    </cfRule>
    <cfRule type="expression" dxfId="229" priority="7">
      <formula>$Z$35="ALTA"</formula>
    </cfRule>
    <cfRule type="expression" dxfId="228" priority="8">
      <formula>$Z$35="BAJA"</formula>
    </cfRule>
  </conditionalFormatting>
  <conditionalFormatting sqref="J33 J35">
    <cfRule type="expression" dxfId="227" priority="1">
      <formula>$J$35="BAJA"</formula>
    </cfRule>
    <cfRule type="expression" dxfId="226" priority="2">
      <formula>$J$35="MODERADA"</formula>
    </cfRule>
    <cfRule type="expression" dxfId="225" priority="3">
      <formula>$J$35="ALTA"</formula>
    </cfRule>
    <cfRule type="expression" dxfId="224" priority="4">
      <formula>$J$35="EXTREMA"</formula>
    </cfRule>
  </conditionalFormatting>
  <dataValidations count="4">
    <dataValidation type="list" allowBlank="1" showInputMessage="1" showErrorMessage="1" sqref="U12:U39" xr:uid="{00000000-0002-0000-0500-000000000000}">
      <formula1>$XEV$11:$XFD$11</formula1>
    </dataValidation>
    <dataValidation type="list" allowBlank="1" showInputMessage="1" showErrorMessage="1" sqref="H12:H39" xr:uid="{00000000-0002-0000-0500-000001000000}">
      <formula1>$XET$9:$XEV$9</formula1>
    </dataValidation>
    <dataValidation type="list" allowBlank="1" showInputMessage="1" showErrorMessage="1" sqref="F12:F39" xr:uid="{00000000-0002-0000-0500-000002000000}">
      <formula1>$XET$2:$XET$6</formula1>
    </dataValidation>
    <dataValidation type="list" allowBlank="1" showInputMessage="1" showErrorMessage="1" sqref="M12:M39" xr:uid="{00000000-0002-0000-0500-000003000000}">
      <formula1>$XET$11:$XEU$11</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XEW57"/>
  <sheetViews>
    <sheetView topLeftCell="A9" zoomScale="50" zoomScaleNormal="50" workbookViewId="0">
      <selection activeCell="L24" sqref="L24"/>
    </sheetView>
  </sheetViews>
  <sheetFormatPr baseColWidth="10" defaultRowHeight="15" x14ac:dyDescent="0.25"/>
  <cols>
    <col min="1" max="1" width="22.5703125" style="143" customWidth="1"/>
    <col min="2" max="2" width="27.85546875" style="143" customWidth="1"/>
    <col min="3" max="3" width="22.85546875" style="143" customWidth="1"/>
    <col min="4" max="4" width="21.7109375" style="143" customWidth="1"/>
    <col min="5" max="5" width="23.140625" style="143" customWidth="1"/>
    <col min="6" max="6" width="20.5703125" style="143" customWidth="1"/>
    <col min="7" max="7" width="3.85546875" style="143" hidden="1" customWidth="1"/>
    <col min="8" max="8" width="18.28515625" style="143" customWidth="1"/>
    <col min="9" max="9" width="3.85546875" style="143" hidden="1" customWidth="1"/>
    <col min="10" max="10" width="17.140625" style="143" customWidth="1"/>
    <col min="11" max="11" width="36.85546875" style="143" customWidth="1"/>
    <col min="12" max="12" width="44.7109375" style="143" customWidth="1"/>
    <col min="13" max="13" width="9.5703125" style="143" customWidth="1"/>
    <col min="14" max="14" width="11.42578125" style="143" hidden="1" customWidth="1"/>
    <col min="15" max="15" width="5" style="143" hidden="1" customWidth="1"/>
    <col min="16" max="16" width="6.5703125" style="143" hidden="1" customWidth="1"/>
    <col min="17" max="17" width="5" style="143" hidden="1" customWidth="1"/>
    <col min="18" max="18" width="4.140625" style="143" hidden="1" customWidth="1"/>
    <col min="19" max="19" width="3.85546875" style="143" hidden="1" customWidth="1"/>
    <col min="20" max="20" width="5.28515625" style="143" hidden="1" customWidth="1"/>
    <col min="21" max="21" width="10.42578125" style="143" customWidth="1"/>
    <col min="22" max="22" width="17.85546875" style="143" customWidth="1"/>
    <col min="23" max="23" width="3.42578125" style="143" hidden="1" customWidth="1"/>
    <col min="24" max="24" width="20.5703125" style="143" customWidth="1"/>
    <col min="25" max="25" width="3.85546875" style="143" hidden="1" customWidth="1"/>
    <col min="26" max="26" width="18.5703125" style="143" customWidth="1"/>
    <col min="27" max="27" width="20.140625" style="143" customWidth="1"/>
    <col min="28" max="28" width="20.85546875" style="143" customWidth="1"/>
    <col min="29" max="29" width="22.28515625" style="143" customWidth="1"/>
    <col min="30" max="30" width="22.5703125" style="143" customWidth="1"/>
    <col min="31" max="31" width="15.140625" style="143" customWidth="1"/>
    <col min="32" max="32" width="23" style="143" customWidth="1"/>
    <col min="33" max="33" width="19.140625" style="143" customWidth="1"/>
    <col min="34" max="34" width="16.140625" style="143" customWidth="1"/>
    <col min="35" max="35" width="28.5703125" style="143" customWidth="1"/>
    <col min="36" max="16384" width="11.42578125" style="143"/>
  </cols>
  <sheetData>
    <row r="1" spans="1:35 16374:16377" s="83" customFormat="1" ht="14.2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XET1" s="84" t="s">
        <v>1</v>
      </c>
      <c r="XEU1" s="85" t="s">
        <v>2</v>
      </c>
      <c r="XEV1" s="86"/>
    </row>
    <row r="2" spans="1:35 16374:16377" s="83" customFormat="1" ht="14.25" customHeight="1" x14ac:dyDescent="0.2">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XET2" s="83" t="s">
        <v>17</v>
      </c>
      <c r="XEU2" s="83">
        <v>5</v>
      </c>
      <c r="XEV2" s="87"/>
    </row>
    <row r="3" spans="1:35 16374:16377" s="83" customFormat="1" ht="14.25" customHeight="1" x14ac:dyDescent="0.2">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XET3" s="83" t="s">
        <v>16</v>
      </c>
      <c r="XEU3" s="83">
        <v>4</v>
      </c>
      <c r="XEV3" s="87"/>
    </row>
    <row r="4" spans="1:35 16374:16377" s="83" customFormat="1" ht="14.25" customHeight="1" x14ac:dyDescent="0.2">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XET4" s="83" t="s">
        <v>15</v>
      </c>
      <c r="XEU4" s="83">
        <v>3</v>
      </c>
      <c r="XEV4" s="87"/>
    </row>
    <row r="5" spans="1:35 16374:16377" s="83" customFormat="1" ht="14.2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XET5" s="83" t="s">
        <v>14</v>
      </c>
      <c r="XEU5" s="83">
        <v>2</v>
      </c>
      <c r="XEV5" s="87"/>
    </row>
    <row r="6" spans="1:35 16374:16377" s="83" customFormat="1" ht="14.25" customHeight="1" x14ac:dyDescent="0.2">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XET6" s="83" t="s">
        <v>13</v>
      </c>
      <c r="XEU6" s="83">
        <v>1</v>
      </c>
      <c r="XEV6" s="87"/>
    </row>
    <row r="7" spans="1:35 16374:16377" s="128" customFormat="1" ht="21" customHeight="1" thickBot="1" x14ac:dyDescent="0.3">
      <c r="A7" s="802" t="s">
        <v>53</v>
      </c>
      <c r="B7" s="802"/>
      <c r="C7" s="1163">
        <v>43494</v>
      </c>
      <c r="D7" s="1164"/>
      <c r="E7" s="1164"/>
      <c r="F7" s="805"/>
      <c r="G7" s="805"/>
      <c r="H7" s="805"/>
      <c r="I7" s="805"/>
      <c r="J7" s="805"/>
      <c r="K7" s="805"/>
      <c r="L7" s="805"/>
      <c r="M7" s="806" t="s">
        <v>67</v>
      </c>
      <c r="N7" s="806"/>
      <c r="O7" s="806"/>
      <c r="P7" s="806"/>
      <c r="Q7" s="806"/>
      <c r="R7" s="806"/>
      <c r="S7" s="806"/>
      <c r="T7" s="806"/>
      <c r="U7" s="806"/>
      <c r="V7" s="807"/>
      <c r="W7" s="122"/>
      <c r="X7" s="123" t="s">
        <v>63</v>
      </c>
      <c r="Y7" s="124"/>
      <c r="Z7" s="125"/>
      <c r="AA7" s="123" t="s">
        <v>64</v>
      </c>
      <c r="AB7" s="125"/>
      <c r="AC7" s="123" t="s">
        <v>65</v>
      </c>
      <c r="AD7" s="126"/>
      <c r="AE7" s="808" t="s">
        <v>66</v>
      </c>
      <c r="AF7" s="809"/>
      <c r="AG7" s="127" t="s">
        <v>76</v>
      </c>
      <c r="AH7" s="122"/>
      <c r="XET7" s="810" t="s">
        <v>0</v>
      </c>
      <c r="XEU7" s="811"/>
    </row>
    <row r="8" spans="1:35 16374:16377" s="128" customFormat="1"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7"/>
      <c r="AE8" s="818" t="s">
        <v>33</v>
      </c>
      <c r="AF8" s="819"/>
      <c r="AG8" s="819"/>
      <c r="AH8" s="820"/>
      <c r="XET8" s="810" t="s">
        <v>2</v>
      </c>
      <c r="XEU8" s="811"/>
    </row>
    <row r="9" spans="1:35 16374:16377" s="130" customFormat="1" ht="15" customHeight="1" x14ac:dyDescent="0.25">
      <c r="A9" s="583" t="s">
        <v>49</v>
      </c>
      <c r="B9" s="585" t="s">
        <v>50</v>
      </c>
      <c r="C9" s="587" t="s">
        <v>34</v>
      </c>
      <c r="D9" s="587" t="s">
        <v>35</v>
      </c>
      <c r="E9" s="827" t="s">
        <v>36</v>
      </c>
      <c r="F9" s="773" t="s">
        <v>68</v>
      </c>
      <c r="G9" s="774"/>
      <c r="H9" s="774"/>
      <c r="I9" s="774"/>
      <c r="J9" s="774"/>
      <c r="K9" s="597" t="s">
        <v>24</v>
      </c>
      <c r="L9" s="776" t="s">
        <v>23</v>
      </c>
      <c r="M9" s="777"/>
      <c r="N9" s="777"/>
      <c r="O9" s="777"/>
      <c r="P9" s="777"/>
      <c r="Q9" s="777"/>
      <c r="R9" s="777"/>
      <c r="S9" s="777"/>
      <c r="T9" s="777"/>
      <c r="U9" s="777"/>
      <c r="V9" s="777"/>
      <c r="W9" s="777"/>
      <c r="X9" s="777"/>
      <c r="Y9" s="777"/>
      <c r="Z9" s="778"/>
      <c r="AA9" s="568"/>
      <c r="AB9" s="569"/>
      <c r="AC9" s="569"/>
      <c r="AD9" s="570"/>
      <c r="AE9" s="821"/>
      <c r="AF9" s="822"/>
      <c r="AG9" s="822"/>
      <c r="AH9" s="823"/>
      <c r="XET9" s="129" t="s">
        <v>18</v>
      </c>
      <c r="XEU9" s="129" t="s">
        <v>20</v>
      </c>
      <c r="XEV9" s="129" t="s">
        <v>19</v>
      </c>
    </row>
    <row r="10" spans="1:35 16374:16377" s="130" customFormat="1" ht="15" customHeight="1" x14ac:dyDescent="0.25">
      <c r="A10" s="583"/>
      <c r="B10" s="586"/>
      <c r="C10" s="587"/>
      <c r="D10" s="587"/>
      <c r="E10" s="827"/>
      <c r="F10" s="779" t="s">
        <v>37</v>
      </c>
      <c r="G10" s="780"/>
      <c r="H10" s="780"/>
      <c r="I10" s="780"/>
      <c r="J10" s="780"/>
      <c r="K10" s="598"/>
      <c r="L10" s="781" t="s">
        <v>47</v>
      </c>
      <c r="M10" s="783" t="s">
        <v>22</v>
      </c>
      <c r="N10" s="131"/>
      <c r="O10" s="132"/>
      <c r="P10" s="132"/>
      <c r="Q10" s="132"/>
      <c r="R10" s="132"/>
      <c r="S10" s="132"/>
      <c r="T10" s="132"/>
      <c r="U10" s="785" t="s">
        <v>39</v>
      </c>
      <c r="V10" s="787" t="s">
        <v>38</v>
      </c>
      <c r="W10" s="788"/>
      <c r="X10" s="788"/>
      <c r="Y10" s="788"/>
      <c r="Z10" s="789"/>
      <c r="AA10" s="571"/>
      <c r="AB10" s="572"/>
      <c r="AC10" s="572"/>
      <c r="AD10" s="573"/>
      <c r="AE10" s="824"/>
      <c r="AF10" s="825"/>
      <c r="AG10" s="825"/>
      <c r="AH10" s="826"/>
      <c r="XET10" s="130">
        <v>5</v>
      </c>
      <c r="XEU10" s="130">
        <v>10</v>
      </c>
      <c r="XEV10" s="130">
        <v>20</v>
      </c>
    </row>
    <row r="11" spans="1:35 16374:16377" s="130" customFormat="1" ht="44.25" customHeight="1" x14ac:dyDescent="0.25">
      <c r="A11" s="584"/>
      <c r="B11" s="605"/>
      <c r="C11" s="585"/>
      <c r="D11" s="585"/>
      <c r="E11" s="828"/>
      <c r="F11" s="133" t="s">
        <v>8</v>
      </c>
      <c r="G11" s="134" t="s">
        <v>54</v>
      </c>
      <c r="H11" s="191" t="s">
        <v>69</v>
      </c>
      <c r="I11" s="135" t="s">
        <v>55</v>
      </c>
      <c r="J11" s="2" t="s">
        <v>10</v>
      </c>
      <c r="K11" s="775"/>
      <c r="L11" s="782"/>
      <c r="M11" s="784"/>
      <c r="N11" s="136"/>
      <c r="O11" s="136" t="s">
        <v>60</v>
      </c>
      <c r="P11" s="136" t="s">
        <v>61</v>
      </c>
      <c r="Q11" s="136" t="s">
        <v>59</v>
      </c>
      <c r="R11" s="136" t="s">
        <v>56</v>
      </c>
      <c r="S11" s="136" t="s">
        <v>57</v>
      </c>
      <c r="T11" s="136" t="s">
        <v>58</v>
      </c>
      <c r="U11" s="786"/>
      <c r="V11" s="3" t="s">
        <v>8</v>
      </c>
      <c r="W11" s="4" t="s">
        <v>54</v>
      </c>
      <c r="X11" s="137" t="s">
        <v>9</v>
      </c>
      <c r="Y11" s="138" t="s">
        <v>55</v>
      </c>
      <c r="Z11" s="9" t="s">
        <v>10</v>
      </c>
      <c r="AA11" s="10" t="s">
        <v>51</v>
      </c>
      <c r="AB11" s="5" t="s">
        <v>40</v>
      </c>
      <c r="AC11" s="194" t="s">
        <v>41</v>
      </c>
      <c r="AD11" s="192" t="s">
        <v>42</v>
      </c>
      <c r="AE11" s="139" t="s">
        <v>26</v>
      </c>
      <c r="AF11" s="140" t="s">
        <v>70</v>
      </c>
      <c r="AG11" s="141" t="s">
        <v>44</v>
      </c>
      <c r="AH11" s="142" t="s">
        <v>45</v>
      </c>
      <c r="AI11" s="142" t="s">
        <v>469</v>
      </c>
      <c r="XET11" s="130" t="s">
        <v>11</v>
      </c>
      <c r="XEU11" s="130" t="s">
        <v>12</v>
      </c>
      <c r="XEV11" s="130" t="s">
        <v>9</v>
      </c>
      <c r="XEW11" s="130" t="s">
        <v>8</v>
      </c>
    </row>
    <row r="12" spans="1:35 16374:16377" ht="50.25" customHeight="1" x14ac:dyDescent="0.25">
      <c r="A12" s="1185" t="s">
        <v>177</v>
      </c>
      <c r="B12" s="1146" t="s">
        <v>178</v>
      </c>
      <c r="C12" s="1087" t="s">
        <v>179</v>
      </c>
      <c r="D12" s="1151" t="s">
        <v>180</v>
      </c>
      <c r="E12" s="1151" t="s">
        <v>181</v>
      </c>
      <c r="F12" s="593" t="s">
        <v>14</v>
      </c>
      <c r="G12" s="790" t="str">
        <f>IF(F12="(1) RARA VEZ","1", IF(F12="(2) IMPROBABLE","2",IF(F12="(3) POSIBLE","3",IF(F12="(4) PROBABLE","4",IF(F12="(5) CASI SEGURO","5","")))))</f>
        <v>2</v>
      </c>
      <c r="H12" s="675" t="s">
        <v>18</v>
      </c>
      <c r="I12" s="746" t="str">
        <f>IF(H12="(5) MODERADO","5", IF(H12="(10) MAYOR","10",IF(H12="(20) CATASTROFICO","20","")))</f>
        <v>5</v>
      </c>
      <c r="J12" s="747">
        <f>G12*I12</f>
        <v>10</v>
      </c>
      <c r="K12" s="1176" t="s">
        <v>182</v>
      </c>
      <c r="L12" s="6" t="s">
        <v>6</v>
      </c>
      <c r="M12" s="1" t="s">
        <v>11</v>
      </c>
      <c r="N12" s="195">
        <f>IF(M12="SÍ",15,"0")</f>
        <v>15</v>
      </c>
      <c r="O12" s="750">
        <f>SUM(N12:N18)</f>
        <v>70</v>
      </c>
      <c r="P12" s="738">
        <f>IF(AND($O12&gt;=0,$O12&lt;=50),0,IF(AND($O12&gt;50,$O12&lt;=75),1,IF(AND($O12&gt;75,$O12&lt;=100),2,"")))</f>
        <v>1</v>
      </c>
      <c r="Q12" s="738">
        <f>$G12-$P12</f>
        <v>1</v>
      </c>
      <c r="R12" s="739">
        <f>IF($Q12&lt;=0,1,$Q12)</f>
        <v>1</v>
      </c>
      <c r="S12" s="738">
        <f>$I12-$P12</f>
        <v>4</v>
      </c>
      <c r="T12" s="739" t="str">
        <f>IF($S12=19,10,IF($S12=18,5,IF($S12=9,5,IF($S12=8,5,I12))))</f>
        <v>5</v>
      </c>
      <c r="U12" s="766" t="s">
        <v>8</v>
      </c>
      <c r="V12" s="730" t="str">
        <f>IF(AND($U12="PROBABILIDAD",$R12=1),$XET$6,IF(AND($U12="PROBABILIDAD",$R12=2),$XET$5,IF(AND($U12="PROBABILIDAD",$R12=3),$XET$4,IF(AND($U12="PROBABILIDAD",$R12=4),$XET$3,IF(AND($U12="PROBABILIDAD",$R12=5),$XET$2,$F12)))))</f>
        <v>(1) RARA VEZ</v>
      </c>
      <c r="W12" s="771">
        <f>IF($U12="PROBABILIDAD",$R12,$G12)</f>
        <v>1</v>
      </c>
      <c r="X12" s="733" t="str">
        <f>IF(AND($U12="IMPACTO",$S12=18),$XET$9,IF(AND($U12="IMPACTO",$S12=19),$XEU$9,IF(AND($U12="IMPACTO",$S12=20),$XEV$9,IF(AND($U12="IMPACTO",$S12&lt;10),$XET$9,$H12))))</f>
        <v>(5) MODERADO</v>
      </c>
      <c r="Y12" s="735" t="str">
        <f>IF($U12="IMPACTO",$T12,$I12)</f>
        <v>5</v>
      </c>
      <c r="Z12" s="736">
        <f>+W12*Y12</f>
        <v>5</v>
      </c>
      <c r="AA12" s="1169" t="s">
        <v>183</v>
      </c>
      <c r="AB12" s="1060" t="s">
        <v>184</v>
      </c>
      <c r="AC12" s="717" t="s">
        <v>185</v>
      </c>
      <c r="AD12" s="1173" t="s">
        <v>186</v>
      </c>
      <c r="AE12" s="1175">
        <v>43816</v>
      </c>
      <c r="AF12" s="717" t="s">
        <v>187</v>
      </c>
      <c r="AG12" s="1060" t="s">
        <v>188</v>
      </c>
      <c r="AH12" s="1172" t="s">
        <v>470</v>
      </c>
      <c r="AI12" s="1172" t="s">
        <v>471</v>
      </c>
    </row>
    <row r="13" spans="1:35 16374:16377" ht="48" customHeight="1" x14ac:dyDescent="0.25">
      <c r="A13" s="1186"/>
      <c r="B13" s="1147"/>
      <c r="C13" s="1149"/>
      <c r="D13" s="1151"/>
      <c r="E13" s="1153"/>
      <c r="F13" s="593"/>
      <c r="G13" s="790"/>
      <c r="H13" s="675"/>
      <c r="I13" s="746"/>
      <c r="J13" s="747"/>
      <c r="K13" s="1177"/>
      <c r="L13" s="7" t="s">
        <v>7</v>
      </c>
      <c r="M13" s="1" t="s">
        <v>11</v>
      </c>
      <c r="N13" s="204">
        <f>IF(M13="SÍ",5,"0")</f>
        <v>5</v>
      </c>
      <c r="O13" s="746"/>
      <c r="P13" s="655"/>
      <c r="Q13" s="655"/>
      <c r="R13" s="554"/>
      <c r="S13" s="655"/>
      <c r="T13" s="554"/>
      <c r="U13" s="669"/>
      <c r="V13" s="638"/>
      <c r="W13" s="732"/>
      <c r="X13" s="644"/>
      <c r="Y13" s="735"/>
      <c r="Z13" s="737"/>
      <c r="AA13" s="1169"/>
      <c r="AB13" s="718"/>
      <c r="AC13" s="658"/>
      <c r="AD13" s="1174"/>
      <c r="AE13" s="629"/>
      <c r="AF13" s="658"/>
      <c r="AG13" s="718"/>
      <c r="AH13" s="1063"/>
      <c r="AI13" s="1063"/>
    </row>
    <row r="14" spans="1:35 16374:16377" ht="33" customHeight="1" x14ac:dyDescent="0.25">
      <c r="A14" s="1186"/>
      <c r="B14" s="1147"/>
      <c r="C14" s="1149"/>
      <c r="D14" s="1151"/>
      <c r="E14" s="1153"/>
      <c r="F14" s="593"/>
      <c r="G14" s="790"/>
      <c r="H14" s="675"/>
      <c r="I14" s="746"/>
      <c r="J14" s="720" t="str">
        <f>IF(AND(J12&gt;=5,J12&lt;=10),"BAJA",IF(AND(J12&gt;=15,J12&lt;=25),"MODERADA",IF(AND(J12&gt;=30,J12&lt;=50),"ALTA",IF(AND(J12&gt;=60,J12&lt;=100),"EXTREMA",""))))</f>
        <v>BAJA</v>
      </c>
      <c r="K14" s="1177"/>
      <c r="L14" s="144" t="s">
        <v>3</v>
      </c>
      <c r="M14" s="1" t="s">
        <v>12</v>
      </c>
      <c r="N14" s="204" t="str">
        <f>IF(M14="SÍ",15,"0")</f>
        <v>0</v>
      </c>
      <c r="O14" s="746"/>
      <c r="P14" s="655"/>
      <c r="Q14" s="655"/>
      <c r="R14" s="554"/>
      <c r="S14" s="655"/>
      <c r="T14" s="554"/>
      <c r="U14" s="669"/>
      <c r="V14" s="638"/>
      <c r="W14" s="732"/>
      <c r="X14" s="644"/>
      <c r="Y14" s="735"/>
      <c r="Z14" s="722" t="str">
        <f>IF(AND($Z12&gt;=5,$Z12&lt;=10),"BAJA",IF(AND($Z12&gt;=15,$Z12&lt;=25),"MODERADA",IF(AND($Z12&gt;=30,$Z12&lt;=50),"ALTA",IF(AND($Z12&gt;=60,$Z12&lt;=100),"EXTREMA",""))))</f>
        <v>BAJA</v>
      </c>
      <c r="AA14" s="1169"/>
      <c r="AB14" s="718"/>
      <c r="AC14" s="658"/>
      <c r="AD14" s="1174"/>
      <c r="AE14" s="629"/>
      <c r="AF14" s="658"/>
      <c r="AG14" s="718"/>
      <c r="AH14" s="1063"/>
      <c r="AI14" s="1063"/>
    </row>
    <row r="15" spans="1:35 16374:16377" ht="26.25" customHeight="1" x14ac:dyDescent="0.25">
      <c r="A15" s="1186"/>
      <c r="B15" s="1147"/>
      <c r="C15" s="1149"/>
      <c r="D15" s="1151"/>
      <c r="E15" s="1153"/>
      <c r="F15" s="593"/>
      <c r="G15" s="790"/>
      <c r="H15" s="675"/>
      <c r="I15" s="746"/>
      <c r="J15" s="720"/>
      <c r="K15" s="1177"/>
      <c r="L15" s="144" t="s">
        <v>4</v>
      </c>
      <c r="M15" s="1" t="s">
        <v>11</v>
      </c>
      <c r="N15" s="204">
        <f>IF(M15="SÍ",10,"0")</f>
        <v>10</v>
      </c>
      <c r="O15" s="746"/>
      <c r="P15" s="655"/>
      <c r="Q15" s="655"/>
      <c r="R15" s="554"/>
      <c r="S15" s="655"/>
      <c r="T15" s="554"/>
      <c r="U15" s="669"/>
      <c r="V15" s="638"/>
      <c r="W15" s="732"/>
      <c r="X15" s="644"/>
      <c r="Y15" s="735"/>
      <c r="Z15" s="722"/>
      <c r="AA15" s="1169"/>
      <c r="AB15" s="718"/>
      <c r="AC15" s="658"/>
      <c r="AD15" s="1174"/>
      <c r="AE15" s="629"/>
      <c r="AF15" s="658"/>
      <c r="AG15" s="718"/>
      <c r="AH15" s="1063"/>
      <c r="AI15" s="1063"/>
    </row>
    <row r="16" spans="1:35 16374:16377" ht="45" customHeight="1" x14ac:dyDescent="0.25">
      <c r="A16" s="1186"/>
      <c r="B16" s="1147"/>
      <c r="C16" s="1149"/>
      <c r="D16" s="1151"/>
      <c r="E16" s="1153"/>
      <c r="F16" s="593"/>
      <c r="G16" s="790"/>
      <c r="H16" s="675"/>
      <c r="I16" s="746"/>
      <c r="J16" s="720"/>
      <c r="K16" s="1177"/>
      <c r="L16" s="7" t="s">
        <v>31</v>
      </c>
      <c r="M16" s="11" t="s">
        <v>12</v>
      </c>
      <c r="N16" s="204" t="str">
        <f>IF(M16="SÍ",15,"0")</f>
        <v>0</v>
      </c>
      <c r="O16" s="746"/>
      <c r="P16" s="655"/>
      <c r="Q16" s="655"/>
      <c r="R16" s="554"/>
      <c r="S16" s="655"/>
      <c r="T16" s="554"/>
      <c r="U16" s="669"/>
      <c r="V16" s="638"/>
      <c r="W16" s="732"/>
      <c r="X16" s="644"/>
      <c r="Y16" s="735"/>
      <c r="Z16" s="722"/>
      <c r="AA16" s="1169"/>
      <c r="AB16" s="718"/>
      <c r="AC16" s="658"/>
      <c r="AD16" s="1174"/>
      <c r="AE16" s="629"/>
      <c r="AF16" s="658"/>
      <c r="AG16" s="718"/>
      <c r="AH16" s="1063"/>
      <c r="AI16" s="1063"/>
    </row>
    <row r="17" spans="1:35" ht="30" x14ac:dyDescent="0.25">
      <c r="A17" s="1186"/>
      <c r="B17" s="1147"/>
      <c r="C17" s="1149"/>
      <c r="D17" s="1151"/>
      <c r="E17" s="1153"/>
      <c r="F17" s="593"/>
      <c r="G17" s="790"/>
      <c r="H17" s="675"/>
      <c r="I17" s="746"/>
      <c r="J17" s="720"/>
      <c r="K17" s="1177"/>
      <c r="L17" s="7" t="s">
        <v>5</v>
      </c>
      <c r="M17" s="1" t="s">
        <v>11</v>
      </c>
      <c r="N17" s="204">
        <f>IF(M17="SÍ",10,"0")</f>
        <v>10</v>
      </c>
      <c r="O17" s="746"/>
      <c r="P17" s="655"/>
      <c r="Q17" s="655"/>
      <c r="R17" s="554"/>
      <c r="S17" s="655"/>
      <c r="T17" s="554"/>
      <c r="U17" s="669"/>
      <c r="V17" s="638"/>
      <c r="W17" s="732"/>
      <c r="X17" s="644"/>
      <c r="Y17" s="735"/>
      <c r="Z17" s="722"/>
      <c r="AA17" s="1169"/>
      <c r="AB17" s="718"/>
      <c r="AC17" s="658"/>
      <c r="AD17" s="1174"/>
      <c r="AE17" s="629"/>
      <c r="AF17" s="658"/>
      <c r="AG17" s="718"/>
      <c r="AH17" s="1063"/>
      <c r="AI17" s="1063"/>
    </row>
    <row r="18" spans="1:35" ht="30" x14ac:dyDescent="0.25">
      <c r="A18" s="1186"/>
      <c r="B18" s="1148"/>
      <c r="C18" s="1150"/>
      <c r="D18" s="1152"/>
      <c r="E18" s="1154"/>
      <c r="F18" s="761"/>
      <c r="G18" s="791"/>
      <c r="H18" s="745"/>
      <c r="I18" s="746"/>
      <c r="J18" s="721"/>
      <c r="K18" s="1178"/>
      <c r="L18" s="8" t="s">
        <v>30</v>
      </c>
      <c r="M18" s="1" t="s">
        <v>11</v>
      </c>
      <c r="N18" s="204">
        <f>IF(M18="SÍ",30,"0")</f>
        <v>30</v>
      </c>
      <c r="O18" s="746"/>
      <c r="P18" s="655"/>
      <c r="Q18" s="655"/>
      <c r="R18" s="554"/>
      <c r="S18" s="655"/>
      <c r="T18" s="554"/>
      <c r="U18" s="669"/>
      <c r="V18" s="731"/>
      <c r="W18" s="772"/>
      <c r="X18" s="734"/>
      <c r="Y18" s="735"/>
      <c r="Z18" s="722"/>
      <c r="AA18" s="1170"/>
      <c r="AB18" s="718"/>
      <c r="AC18" s="658"/>
      <c r="AD18" s="1174"/>
      <c r="AE18" s="629"/>
      <c r="AF18" s="658"/>
      <c r="AG18" s="718"/>
      <c r="AH18" s="1063"/>
      <c r="AI18" s="1063"/>
    </row>
    <row r="19" spans="1:35" ht="30" customHeight="1" x14ac:dyDescent="0.25">
      <c r="A19" s="1186"/>
      <c r="B19" s="1146" t="s">
        <v>178</v>
      </c>
      <c r="C19" s="1087" t="s">
        <v>189</v>
      </c>
      <c r="D19" s="1151" t="s">
        <v>190</v>
      </c>
      <c r="E19" s="1151" t="s">
        <v>191</v>
      </c>
      <c r="F19" s="593" t="s">
        <v>15</v>
      </c>
      <c r="G19" s="743" t="str">
        <f>IF(F19="(1) RARA VEZ","1", IF(F19="(2) IMPROBABLE","2",IF(F19="(3) POSIBLE","3",IF(F19="(4) PROBABLE","4",IF(F19="(5) CASI SEGURO","5","")))))</f>
        <v>3</v>
      </c>
      <c r="H19" s="675" t="s">
        <v>18</v>
      </c>
      <c r="I19" s="746" t="str">
        <f>IF(H19="(5) MODERADO","5", IF(H19="(10) MAYOR","10",IF(H19="(20) CATASTROFICO","20","")))</f>
        <v>5</v>
      </c>
      <c r="J19" s="767">
        <f>G19*I19</f>
        <v>15</v>
      </c>
      <c r="K19" s="1166" t="s">
        <v>192</v>
      </c>
      <c r="L19" s="6" t="s">
        <v>6</v>
      </c>
      <c r="M19" s="1" t="s">
        <v>11</v>
      </c>
      <c r="N19" s="195">
        <f>IF(M19="SÍ",15,"0")</f>
        <v>15</v>
      </c>
      <c r="O19" s="750">
        <f>SUM(N19:N25)</f>
        <v>85</v>
      </c>
      <c r="P19" s="738">
        <f>IF(AND($O19&gt;=0,$O19&lt;=50),0,IF(AND($O19&gt;50,$O19&lt;=75),1,IF(AND($O19&gt;75,$O19&lt;=100),2,"")))</f>
        <v>2</v>
      </c>
      <c r="Q19" s="738">
        <f>$G19-$P19</f>
        <v>1</v>
      </c>
      <c r="R19" s="739">
        <f>IF($Q19&lt;=0,1,$Q19)</f>
        <v>1</v>
      </c>
      <c r="S19" s="738">
        <f>$I19-$P19</f>
        <v>3</v>
      </c>
      <c r="T19" s="739" t="str">
        <f>IF($S19=19,10,IF($S19=18,5,IF($S19=9,5,IF($S19=8,5,I19))))</f>
        <v>5</v>
      </c>
      <c r="U19" s="766" t="s">
        <v>8</v>
      </c>
      <c r="V19" s="730" t="str">
        <f>IF(AND($U19="PROBABILIDAD",$R19=1),$XET$6,IF(AND($U19="PROBABILIDAD",$R19=2),$XET$5,IF(AND($U19="PROBABILIDAD",$R19=3),$XET$4,IF(AND($U19="PROBABILIDAD",$R19=4),$XET$3,IF(AND($U19="PROBABILIDAD",$R19=5),$XET$2,$F19)))))</f>
        <v>(1) RARA VEZ</v>
      </c>
      <c r="W19" s="763">
        <f>IF($U19="PROBABILIDAD",$R19,$G19)</f>
        <v>1</v>
      </c>
      <c r="X19" s="733" t="str">
        <f>IF(AND($U19="IMPACTO",$S19=18),$XET$9,IF(AND($U19="IMPACTO",$S19=19),$XEU$9,IF(AND($U19="IMPACTO",$S19=20),$XEV$9,IF(AND($U19="IMPACTO",$S19&lt;10),$XET$9,$H19))))</f>
        <v>(5) MODERADO</v>
      </c>
      <c r="Y19" s="735" t="str">
        <f>IF($U19="IMPACTO",$T19,$I19)</f>
        <v>5</v>
      </c>
      <c r="Z19" s="736">
        <f>+W19*Y19</f>
        <v>5</v>
      </c>
      <c r="AA19" s="717" t="s">
        <v>193</v>
      </c>
      <c r="AB19" s="1165" t="s">
        <v>194</v>
      </c>
      <c r="AC19" s="717" t="s">
        <v>195</v>
      </c>
      <c r="AD19" s="717" t="s">
        <v>196</v>
      </c>
      <c r="AE19" s="1175">
        <v>43816</v>
      </c>
      <c r="AF19" s="1165" t="s">
        <v>197</v>
      </c>
      <c r="AG19" s="1060" t="s">
        <v>188</v>
      </c>
      <c r="AH19" s="1179" t="s">
        <v>472</v>
      </c>
      <c r="AI19" s="1172" t="s">
        <v>473</v>
      </c>
    </row>
    <row r="20" spans="1:35" ht="30" x14ac:dyDescent="0.25">
      <c r="A20" s="1186"/>
      <c r="B20" s="1147"/>
      <c r="C20" s="1088"/>
      <c r="D20" s="1151"/>
      <c r="E20" s="1153"/>
      <c r="F20" s="593"/>
      <c r="G20" s="743"/>
      <c r="H20" s="675"/>
      <c r="I20" s="746"/>
      <c r="J20" s="768"/>
      <c r="K20" s="1171"/>
      <c r="L20" s="7" t="s">
        <v>7</v>
      </c>
      <c r="M20" s="1" t="s">
        <v>11</v>
      </c>
      <c r="N20" s="204">
        <f>IF(M20="SÍ",5,"0")</f>
        <v>5</v>
      </c>
      <c r="O20" s="746"/>
      <c r="P20" s="655"/>
      <c r="Q20" s="655"/>
      <c r="R20" s="554"/>
      <c r="S20" s="655"/>
      <c r="T20" s="554"/>
      <c r="U20" s="669"/>
      <c r="V20" s="638"/>
      <c r="W20" s="764"/>
      <c r="X20" s="644"/>
      <c r="Y20" s="735"/>
      <c r="Z20" s="737"/>
      <c r="AA20" s="658"/>
      <c r="AB20" s="1168"/>
      <c r="AC20" s="658"/>
      <c r="AD20" s="658"/>
      <c r="AE20" s="629"/>
      <c r="AF20" s="1168"/>
      <c r="AG20" s="718"/>
      <c r="AH20" s="635"/>
      <c r="AI20" s="1063"/>
    </row>
    <row r="21" spans="1:35" x14ac:dyDescent="0.25">
      <c r="A21" s="1186"/>
      <c r="B21" s="1147"/>
      <c r="C21" s="1088"/>
      <c r="D21" s="1151"/>
      <c r="E21" s="1153"/>
      <c r="F21" s="593"/>
      <c r="G21" s="743"/>
      <c r="H21" s="675"/>
      <c r="I21" s="746"/>
      <c r="J21" s="720" t="str">
        <f>IF(AND(J19&gt;=5,J19&lt;=10),"BAJA",IF(AND(J19&gt;=15,J19&lt;=25),"MODERADA",IF(AND(J19&gt;=30,J19&lt;=50),"ALTA",IF(AND(J19&gt;=60,J19&lt;=100),"EXTREMA",""))))</f>
        <v>MODERADA</v>
      </c>
      <c r="K21" s="1171"/>
      <c r="L21" s="144" t="s">
        <v>3</v>
      </c>
      <c r="M21" s="1" t="s">
        <v>12</v>
      </c>
      <c r="N21" s="204" t="str">
        <f>IF(M21="SÍ",15,"0")</f>
        <v>0</v>
      </c>
      <c r="O21" s="746"/>
      <c r="P21" s="655"/>
      <c r="Q21" s="655"/>
      <c r="R21" s="554"/>
      <c r="S21" s="655"/>
      <c r="T21" s="554"/>
      <c r="U21" s="669"/>
      <c r="V21" s="638"/>
      <c r="W21" s="764"/>
      <c r="X21" s="644"/>
      <c r="Y21" s="735"/>
      <c r="Z21" s="722" t="str">
        <f>IF(AND($Z19&gt;=5,$Z19&lt;=10),"BAJA",IF(AND($Z19&gt;=15,$Z19&lt;=25),"MODERADA",IF(AND($Z19&gt;=30,$Z19&lt;=50),"ALTA",IF(AND($Z19&gt;=60,$Z19&lt;=100),"EXTREMA",""))))</f>
        <v>BAJA</v>
      </c>
      <c r="AA21" s="658"/>
      <c r="AB21" s="1168"/>
      <c r="AC21" s="658"/>
      <c r="AD21" s="658"/>
      <c r="AE21" s="629"/>
      <c r="AF21" s="1168"/>
      <c r="AG21" s="718"/>
      <c r="AH21" s="635"/>
      <c r="AI21" s="1063"/>
    </row>
    <row r="22" spans="1:35" x14ac:dyDescent="0.25">
      <c r="A22" s="1186"/>
      <c r="B22" s="1147"/>
      <c r="C22" s="1088"/>
      <c r="D22" s="1151"/>
      <c r="E22" s="1153"/>
      <c r="F22" s="593"/>
      <c r="G22" s="743"/>
      <c r="H22" s="675"/>
      <c r="I22" s="746"/>
      <c r="J22" s="720"/>
      <c r="K22" s="1171"/>
      <c r="L22" s="144" t="s">
        <v>4</v>
      </c>
      <c r="M22" s="1" t="s">
        <v>11</v>
      </c>
      <c r="N22" s="204">
        <f>IF(M22="SÍ",10,"0")</f>
        <v>10</v>
      </c>
      <c r="O22" s="746"/>
      <c r="P22" s="655"/>
      <c r="Q22" s="655"/>
      <c r="R22" s="554"/>
      <c r="S22" s="655"/>
      <c r="T22" s="554"/>
      <c r="U22" s="669"/>
      <c r="V22" s="638"/>
      <c r="W22" s="764"/>
      <c r="X22" s="644"/>
      <c r="Y22" s="735"/>
      <c r="Z22" s="722"/>
      <c r="AA22" s="658"/>
      <c r="AB22" s="1168"/>
      <c r="AC22" s="658"/>
      <c r="AD22" s="658"/>
      <c r="AE22" s="629"/>
      <c r="AF22" s="1168"/>
      <c r="AG22" s="718"/>
      <c r="AH22" s="635"/>
      <c r="AI22" s="1063"/>
    </row>
    <row r="23" spans="1:35" ht="30" x14ac:dyDescent="0.25">
      <c r="A23" s="1186"/>
      <c r="B23" s="1147"/>
      <c r="C23" s="1088"/>
      <c r="D23" s="1151"/>
      <c r="E23" s="1153"/>
      <c r="F23" s="593"/>
      <c r="G23" s="743"/>
      <c r="H23" s="675"/>
      <c r="I23" s="746"/>
      <c r="J23" s="720"/>
      <c r="K23" s="1171"/>
      <c r="L23" s="7" t="s">
        <v>31</v>
      </c>
      <c r="M23" s="1" t="s">
        <v>11</v>
      </c>
      <c r="N23" s="204">
        <f>IF(M23="SÍ",15,"0")</f>
        <v>15</v>
      </c>
      <c r="O23" s="746"/>
      <c r="P23" s="655"/>
      <c r="Q23" s="655"/>
      <c r="R23" s="554"/>
      <c r="S23" s="655"/>
      <c r="T23" s="554"/>
      <c r="U23" s="669"/>
      <c r="V23" s="638"/>
      <c r="W23" s="764"/>
      <c r="X23" s="644"/>
      <c r="Y23" s="735"/>
      <c r="Z23" s="722"/>
      <c r="AA23" s="658"/>
      <c r="AB23" s="1168"/>
      <c r="AC23" s="658"/>
      <c r="AD23" s="658"/>
      <c r="AE23" s="629"/>
      <c r="AF23" s="1168"/>
      <c r="AG23" s="718"/>
      <c r="AH23" s="635"/>
      <c r="AI23" s="1063"/>
    </row>
    <row r="24" spans="1:35" ht="30" x14ac:dyDescent="0.25">
      <c r="A24" s="1186"/>
      <c r="B24" s="1147"/>
      <c r="C24" s="1088"/>
      <c r="D24" s="1151"/>
      <c r="E24" s="1153"/>
      <c r="F24" s="593"/>
      <c r="G24" s="743"/>
      <c r="H24" s="675"/>
      <c r="I24" s="746"/>
      <c r="J24" s="720"/>
      <c r="K24" s="1171"/>
      <c r="L24" s="7" t="s">
        <v>5</v>
      </c>
      <c r="M24" s="1" t="s">
        <v>11</v>
      </c>
      <c r="N24" s="204">
        <f>IF(M24="SÍ",10,"0")</f>
        <v>10</v>
      </c>
      <c r="O24" s="746"/>
      <c r="P24" s="655"/>
      <c r="Q24" s="655"/>
      <c r="R24" s="554"/>
      <c r="S24" s="655"/>
      <c r="T24" s="554"/>
      <c r="U24" s="669"/>
      <c r="V24" s="638"/>
      <c r="W24" s="764"/>
      <c r="X24" s="644"/>
      <c r="Y24" s="735"/>
      <c r="Z24" s="722"/>
      <c r="AA24" s="658"/>
      <c r="AB24" s="1168"/>
      <c r="AC24" s="658"/>
      <c r="AD24" s="658"/>
      <c r="AE24" s="629"/>
      <c r="AF24" s="1168"/>
      <c r="AG24" s="718"/>
      <c r="AH24" s="635"/>
      <c r="AI24" s="1063"/>
    </row>
    <row r="25" spans="1:35" ht="30" x14ac:dyDescent="0.25">
      <c r="A25" s="1186"/>
      <c r="B25" s="1148"/>
      <c r="C25" s="1099"/>
      <c r="D25" s="1152"/>
      <c r="E25" s="1154"/>
      <c r="F25" s="761"/>
      <c r="G25" s="744"/>
      <c r="H25" s="745"/>
      <c r="I25" s="746"/>
      <c r="J25" s="721"/>
      <c r="K25" s="1171"/>
      <c r="L25" s="8" t="s">
        <v>30</v>
      </c>
      <c r="M25" s="1" t="s">
        <v>11</v>
      </c>
      <c r="N25" s="204">
        <f>IF(M25="SÍ",30,"0")</f>
        <v>30</v>
      </c>
      <c r="O25" s="746"/>
      <c r="P25" s="655"/>
      <c r="Q25" s="655"/>
      <c r="R25" s="554"/>
      <c r="S25" s="655"/>
      <c r="T25" s="554"/>
      <c r="U25" s="669"/>
      <c r="V25" s="731"/>
      <c r="W25" s="765"/>
      <c r="X25" s="734"/>
      <c r="Y25" s="735"/>
      <c r="Z25" s="722"/>
      <c r="AA25" s="658"/>
      <c r="AB25" s="1168"/>
      <c r="AC25" s="658"/>
      <c r="AD25" s="658"/>
      <c r="AE25" s="629"/>
      <c r="AF25" s="1168"/>
      <c r="AG25" s="718"/>
      <c r="AH25" s="635"/>
      <c r="AI25" s="1063"/>
    </row>
    <row r="26" spans="1:35" ht="30" customHeight="1" x14ac:dyDescent="0.25">
      <c r="A26" s="1186"/>
      <c r="B26" s="1146" t="s">
        <v>198</v>
      </c>
      <c r="C26" s="1155" t="s">
        <v>199</v>
      </c>
      <c r="D26" s="1158" t="s">
        <v>200</v>
      </c>
      <c r="E26" s="1160" t="s">
        <v>201</v>
      </c>
      <c r="F26" s="593" t="s">
        <v>16</v>
      </c>
      <c r="G26" s="743" t="str">
        <f>IF(F26="(1) RARA VEZ","1", IF(F26="(2) IMPROBABLE","2",IF(F26="(3) POSIBLE","3",IF(F26="(4) PROBABLE","4",IF(F26="(5) CASI SEGURO","5","")))))</f>
        <v>4</v>
      </c>
      <c r="H26" s="675" t="s">
        <v>18</v>
      </c>
      <c r="I26" s="746" t="str">
        <f>IF(H26="(5) MODERADO","5", IF(H26="(10) MAYOR","10",IF(H26="(20) CATASTROFICO","20","")))</f>
        <v>5</v>
      </c>
      <c r="J26" s="747">
        <f>+G26*I26</f>
        <v>20</v>
      </c>
      <c r="K26" s="1165" t="s">
        <v>202</v>
      </c>
      <c r="L26" s="6" t="s">
        <v>6</v>
      </c>
      <c r="M26" s="1" t="s">
        <v>11</v>
      </c>
      <c r="N26" s="195">
        <f>IF(M26="SÍ",15,"0")</f>
        <v>15</v>
      </c>
      <c r="O26" s="750">
        <f>SUM(N26:N32)</f>
        <v>85</v>
      </c>
      <c r="P26" s="738">
        <f>IF(AND($O26&gt;=0,$O26&lt;=50),0,IF(AND($O26&gt;50,$O26&lt;=75),1,IF(AND($O26&gt;75,$O26&lt;=100),2,"")))</f>
        <v>2</v>
      </c>
      <c r="Q26" s="738">
        <f>$G26-$P26</f>
        <v>2</v>
      </c>
      <c r="R26" s="739">
        <f>IF($Q26&lt;=0,1,$Q26)</f>
        <v>2</v>
      </c>
      <c r="S26" s="738">
        <f>$I26-$P26</f>
        <v>3</v>
      </c>
      <c r="T26" s="739" t="str">
        <f>IF($S26=19,10,IF($S26=18,5,IF($S26=9,5,IF($S26=8,5,I26))))</f>
        <v>5</v>
      </c>
      <c r="U26" s="766" t="s">
        <v>8</v>
      </c>
      <c r="V26" s="730" t="str">
        <f>IF(AND($U26="PROBABILIDAD",$R26=1),$XET$6,IF(AND($U26="PROBABILIDAD",$R26=2),$XET$5,IF(AND($U26="PROBABILIDAD",$R26=3),$XET$4,IF(AND($U26="PROBABILIDAD",$R26=4),$XET$3,IF(AND($U26="PROBABILIDAD",$R26=5),$XET$2,$F26)))))</f>
        <v>(2) IMPROBABLE</v>
      </c>
      <c r="W26" s="764">
        <f>IF($U26="PROBABILIDAD",$R26,$G26)</f>
        <v>2</v>
      </c>
      <c r="X26" s="733" t="str">
        <f>IF(AND($U26="IMPACTO",$S26=18),$XET$9,IF(AND($U26="IMPACTO",$S26=19),$XEU$9,IF(AND($U26="IMPACTO",$S26=20),$XEV$9,IF(AND($U26="IMPACTO",$S26&lt;10),$XET$9,$H26))))</f>
        <v>(5) MODERADO</v>
      </c>
      <c r="Y26" s="735" t="str">
        <f>IF($U26="IMPACTO",$T26,$I26)</f>
        <v>5</v>
      </c>
      <c r="Z26" s="736">
        <f>+W26*Y26</f>
        <v>10</v>
      </c>
      <c r="AA26" s="717" t="s">
        <v>203</v>
      </c>
      <c r="AB26" s="1165" t="s">
        <v>194</v>
      </c>
      <c r="AC26" s="717" t="s">
        <v>204</v>
      </c>
      <c r="AD26" s="1181" t="s">
        <v>205</v>
      </c>
      <c r="AE26" s="1175">
        <v>43816</v>
      </c>
      <c r="AF26" s="717" t="s">
        <v>206</v>
      </c>
      <c r="AG26" s="1101" t="s">
        <v>207</v>
      </c>
      <c r="AH26" s="1179" t="s">
        <v>474</v>
      </c>
      <c r="AI26" s="1172" t="s">
        <v>475</v>
      </c>
    </row>
    <row r="27" spans="1:35" ht="30" x14ac:dyDescent="0.25">
      <c r="A27" s="1186"/>
      <c r="B27" s="1147"/>
      <c r="C27" s="1156"/>
      <c r="D27" s="1159"/>
      <c r="E27" s="1161"/>
      <c r="F27" s="593"/>
      <c r="G27" s="743"/>
      <c r="H27" s="675"/>
      <c r="I27" s="746"/>
      <c r="J27" s="747"/>
      <c r="K27" s="1078"/>
      <c r="L27" s="7" t="s">
        <v>7</v>
      </c>
      <c r="M27" s="1" t="s">
        <v>11</v>
      </c>
      <c r="N27" s="204">
        <f>IF(M27="SÍ",5,"0")</f>
        <v>5</v>
      </c>
      <c r="O27" s="746"/>
      <c r="P27" s="655"/>
      <c r="Q27" s="655"/>
      <c r="R27" s="554"/>
      <c r="S27" s="655"/>
      <c r="T27" s="554"/>
      <c r="U27" s="669"/>
      <c r="V27" s="638"/>
      <c r="W27" s="764"/>
      <c r="X27" s="644"/>
      <c r="Y27" s="735"/>
      <c r="Z27" s="737"/>
      <c r="AA27" s="658"/>
      <c r="AB27" s="1168"/>
      <c r="AC27" s="658"/>
      <c r="AD27" s="1182"/>
      <c r="AE27" s="629"/>
      <c r="AF27" s="658"/>
      <c r="AG27" s="635"/>
      <c r="AH27" s="1180"/>
      <c r="AI27" s="1063"/>
    </row>
    <row r="28" spans="1:35" x14ac:dyDescent="0.25">
      <c r="A28" s="1186"/>
      <c r="B28" s="1147"/>
      <c r="C28" s="1156"/>
      <c r="D28" s="1159"/>
      <c r="E28" s="1161"/>
      <c r="F28" s="593"/>
      <c r="G28" s="743"/>
      <c r="H28" s="675"/>
      <c r="I28" s="746"/>
      <c r="J28" s="720" t="str">
        <f>IF(AND(J26&gt;=5,J26&lt;=10),"BAJA",IF(AND(J26&gt;=15,J26&lt;=25),"MODERADA",IF(AND(J26&gt;=30,J26&lt;=50),"ALTA",IF(AND(J26&gt;=60,J26&lt;=100),"EXTREMA",""))))</f>
        <v>MODERADA</v>
      </c>
      <c r="K28" s="1078"/>
      <c r="L28" s="144" t="s">
        <v>3</v>
      </c>
      <c r="M28" s="1" t="s">
        <v>12</v>
      </c>
      <c r="N28" s="204" t="str">
        <f>IF(M28="SÍ",15,"0")</f>
        <v>0</v>
      </c>
      <c r="O28" s="746"/>
      <c r="P28" s="655"/>
      <c r="Q28" s="655"/>
      <c r="R28" s="554"/>
      <c r="S28" s="655"/>
      <c r="T28" s="554"/>
      <c r="U28" s="669"/>
      <c r="V28" s="638"/>
      <c r="W28" s="764"/>
      <c r="X28" s="644"/>
      <c r="Y28" s="735"/>
      <c r="Z28" s="722" t="str">
        <f>IF(AND($Z26&gt;=5,$Z26&lt;=10),"BAJA",IF(AND($Z26&gt;=15,$Z26&lt;=25),"MODERADA",IF(AND($Z26&gt;=30,$Z26&lt;=50),"ALTA",IF(AND($Z26&gt;=60,$Z26&lt;=100),"EXTREMA",""))))</f>
        <v>BAJA</v>
      </c>
      <c r="AA28" s="658"/>
      <c r="AB28" s="1168"/>
      <c r="AC28" s="658"/>
      <c r="AD28" s="1182"/>
      <c r="AE28" s="629"/>
      <c r="AF28" s="658"/>
      <c r="AG28" s="635"/>
      <c r="AH28" s="1180"/>
      <c r="AI28" s="1063"/>
    </row>
    <row r="29" spans="1:35" x14ac:dyDescent="0.25">
      <c r="A29" s="1186"/>
      <c r="B29" s="1147"/>
      <c r="C29" s="1156"/>
      <c r="D29" s="1159"/>
      <c r="E29" s="1161"/>
      <c r="F29" s="593"/>
      <c r="G29" s="743"/>
      <c r="H29" s="675"/>
      <c r="I29" s="746"/>
      <c r="J29" s="720"/>
      <c r="K29" s="1078"/>
      <c r="L29" s="144" t="s">
        <v>4</v>
      </c>
      <c r="M29" s="1" t="s">
        <v>11</v>
      </c>
      <c r="N29" s="204">
        <f>IF(M29="SÍ",10,"0")</f>
        <v>10</v>
      </c>
      <c r="O29" s="746"/>
      <c r="P29" s="655"/>
      <c r="Q29" s="655"/>
      <c r="R29" s="554"/>
      <c r="S29" s="655"/>
      <c r="T29" s="554"/>
      <c r="U29" s="669"/>
      <c r="V29" s="638"/>
      <c r="W29" s="764"/>
      <c r="X29" s="644"/>
      <c r="Y29" s="735"/>
      <c r="Z29" s="722"/>
      <c r="AA29" s="658"/>
      <c r="AB29" s="1168"/>
      <c r="AC29" s="658"/>
      <c r="AD29" s="1182"/>
      <c r="AE29" s="629"/>
      <c r="AF29" s="658"/>
      <c r="AG29" s="635"/>
      <c r="AH29" s="1180"/>
      <c r="AI29" s="1063"/>
    </row>
    <row r="30" spans="1:35" ht="30" x14ac:dyDescent="0.25">
      <c r="A30" s="1186"/>
      <c r="B30" s="1147"/>
      <c r="C30" s="1156"/>
      <c r="D30" s="1159"/>
      <c r="E30" s="1161"/>
      <c r="F30" s="593"/>
      <c r="G30" s="743"/>
      <c r="H30" s="675"/>
      <c r="I30" s="746"/>
      <c r="J30" s="720"/>
      <c r="K30" s="1078"/>
      <c r="L30" s="7" t="s">
        <v>31</v>
      </c>
      <c r="M30" s="1" t="s">
        <v>11</v>
      </c>
      <c r="N30" s="204">
        <f>IF(M30="SÍ",15,"0")</f>
        <v>15</v>
      </c>
      <c r="O30" s="746"/>
      <c r="P30" s="655"/>
      <c r="Q30" s="655"/>
      <c r="R30" s="554"/>
      <c r="S30" s="655"/>
      <c r="T30" s="554"/>
      <c r="U30" s="669"/>
      <c r="V30" s="638"/>
      <c r="W30" s="764"/>
      <c r="X30" s="644"/>
      <c r="Y30" s="735"/>
      <c r="Z30" s="722"/>
      <c r="AA30" s="658"/>
      <c r="AB30" s="1168"/>
      <c r="AC30" s="658"/>
      <c r="AD30" s="1182"/>
      <c r="AE30" s="629"/>
      <c r="AF30" s="658"/>
      <c r="AG30" s="635"/>
      <c r="AH30" s="1180"/>
      <c r="AI30" s="1063"/>
    </row>
    <row r="31" spans="1:35" ht="30" x14ac:dyDescent="0.25">
      <c r="A31" s="1186"/>
      <c r="B31" s="1147"/>
      <c r="C31" s="1156"/>
      <c r="D31" s="1159"/>
      <c r="E31" s="1161"/>
      <c r="F31" s="593"/>
      <c r="G31" s="743"/>
      <c r="H31" s="675"/>
      <c r="I31" s="746"/>
      <c r="J31" s="720"/>
      <c r="K31" s="1078"/>
      <c r="L31" s="7" t="s">
        <v>5</v>
      </c>
      <c r="M31" s="1" t="s">
        <v>11</v>
      </c>
      <c r="N31" s="204">
        <f>IF(M31="SÍ",10,"0")</f>
        <v>10</v>
      </c>
      <c r="O31" s="746"/>
      <c r="P31" s="655"/>
      <c r="Q31" s="655"/>
      <c r="R31" s="554"/>
      <c r="S31" s="655"/>
      <c r="T31" s="554"/>
      <c r="U31" s="669"/>
      <c r="V31" s="638"/>
      <c r="W31" s="764"/>
      <c r="X31" s="644"/>
      <c r="Y31" s="735"/>
      <c r="Z31" s="722"/>
      <c r="AA31" s="658"/>
      <c r="AB31" s="1168"/>
      <c r="AC31" s="658"/>
      <c r="AD31" s="1182"/>
      <c r="AE31" s="629"/>
      <c r="AF31" s="658"/>
      <c r="AG31" s="635"/>
      <c r="AH31" s="1180"/>
      <c r="AI31" s="1063"/>
    </row>
    <row r="32" spans="1:35" ht="30" x14ac:dyDescent="0.25">
      <c r="A32" s="1186"/>
      <c r="B32" s="1148"/>
      <c r="C32" s="1157"/>
      <c r="D32" s="1098"/>
      <c r="E32" s="1162"/>
      <c r="F32" s="761"/>
      <c r="G32" s="744"/>
      <c r="H32" s="745"/>
      <c r="I32" s="746"/>
      <c r="J32" s="721"/>
      <c r="K32" s="1078"/>
      <c r="L32" s="8" t="s">
        <v>30</v>
      </c>
      <c r="M32" s="145" t="s">
        <v>11</v>
      </c>
      <c r="N32" s="204">
        <f>IF(M32="SÍ",30,"0")</f>
        <v>30</v>
      </c>
      <c r="O32" s="746"/>
      <c r="P32" s="655"/>
      <c r="Q32" s="655"/>
      <c r="R32" s="554"/>
      <c r="S32" s="655"/>
      <c r="T32" s="554"/>
      <c r="U32" s="669"/>
      <c r="V32" s="731"/>
      <c r="W32" s="764"/>
      <c r="X32" s="734"/>
      <c r="Y32" s="735"/>
      <c r="Z32" s="722"/>
      <c r="AA32" s="658"/>
      <c r="AB32" s="1168"/>
      <c r="AC32" s="658"/>
      <c r="AD32" s="1182"/>
      <c r="AE32" s="629"/>
      <c r="AF32" s="658"/>
      <c r="AG32" s="1100"/>
      <c r="AH32" s="1180"/>
      <c r="AI32" s="1063"/>
    </row>
    <row r="33" spans="1:35" ht="30" customHeight="1" x14ac:dyDescent="0.25">
      <c r="A33" s="1186"/>
      <c r="B33" s="1146" t="s">
        <v>198</v>
      </c>
      <c r="C33" s="1155" t="s">
        <v>208</v>
      </c>
      <c r="D33" s="1158" t="s">
        <v>209</v>
      </c>
      <c r="E33" s="1160" t="s">
        <v>210</v>
      </c>
      <c r="F33" s="593" t="s">
        <v>15</v>
      </c>
      <c r="G33" s="743" t="str">
        <f>IF(F33="(1) RARA VEZ","1", IF(F33="(2) IMPROBABLE","2",IF(F33="(3) POSIBLE","3",IF(F33="(4) PROBABLE","4",IF(F33="(5) CASI SEGURO","5","")))))</f>
        <v>3</v>
      </c>
      <c r="H33" s="675" t="s">
        <v>18</v>
      </c>
      <c r="I33" s="746" t="str">
        <f>IF(H33="(5) MODERADO","5", IF(H33="(10) MAYOR","10",IF(H33="(20) CATASTROFICO","20","")))</f>
        <v>5</v>
      </c>
      <c r="J33" s="747">
        <f>+G33*I33</f>
        <v>15</v>
      </c>
      <c r="K33" s="1166" t="s">
        <v>211</v>
      </c>
      <c r="L33" s="6" t="s">
        <v>6</v>
      </c>
      <c r="M33" s="1" t="s">
        <v>11</v>
      </c>
      <c r="N33" s="195">
        <f>IF(M33="SÍ",15,"0")</f>
        <v>15</v>
      </c>
      <c r="O33" s="750">
        <f>SUM(N33:N39)</f>
        <v>85</v>
      </c>
      <c r="P33" s="738">
        <f>IF(AND($O33&gt;=0,$O33&lt;=50),0,IF(AND($O33&gt;50,$O33&lt;=75),1,IF(AND($O33&gt;75,$O33&lt;=100),2,"")))</f>
        <v>2</v>
      </c>
      <c r="Q33" s="738">
        <f>$G33-$P33</f>
        <v>1</v>
      </c>
      <c r="R33" s="739">
        <f>IF($Q33&lt;=0,1,$Q33)</f>
        <v>1</v>
      </c>
      <c r="S33" s="738">
        <f>$I33-$P33</f>
        <v>3</v>
      </c>
      <c r="T33" s="739" t="str">
        <f>IF($S33=19,10,IF($S33=18,5,IF($S33=9,5,IF($S33=8,5,I33))))</f>
        <v>5</v>
      </c>
      <c r="U33" s="766" t="s">
        <v>8</v>
      </c>
      <c r="V33" s="638" t="str">
        <f>IF(AND($U33="PROBABILIDAD",$R33=1),$XET$6,IF(AND($U33="PROBABILIDAD",$R33=2),$XET$5,IF(AND($U33="PROBABILIDAD",$R33=3),$XET$4,IF(AND($U33="PROBABILIDAD",$R33=4),$XET$3,IF(AND($U33="PROBABILIDAD",$R33=5),$XET$2,$F33)))))</f>
        <v>(1) RARA VEZ</v>
      </c>
      <c r="W33" s="764">
        <f>IF($U33="PROBABILIDAD",$R33,$G33)</f>
        <v>1</v>
      </c>
      <c r="X33" s="644" t="str">
        <f>IF(AND($U33="IMPACTO",$S33=18),$XET$9,IF(AND($U33="IMPACTO",$S33=19),$XEU$9,IF(AND($U33="IMPACTO",$S33=20),$XEV$9,IF(AND($U33="IMPACTO",$S33&lt;10),$XET$9,$H33))))</f>
        <v>(5) MODERADO</v>
      </c>
      <c r="Y33" s="735" t="str">
        <f>IF($U33="IMPACTO",$T33,$I33)</f>
        <v>5</v>
      </c>
      <c r="Z33" s="736">
        <f>+W33*Y33</f>
        <v>5</v>
      </c>
      <c r="AA33" s="717" t="s">
        <v>203</v>
      </c>
      <c r="AB33" s="1165" t="s">
        <v>194</v>
      </c>
      <c r="AC33" s="717" t="s">
        <v>204</v>
      </c>
      <c r="AD33" s="1181" t="s">
        <v>205</v>
      </c>
      <c r="AE33" s="1175">
        <v>43816</v>
      </c>
      <c r="AF33" s="717" t="s">
        <v>206</v>
      </c>
      <c r="AG33" s="1101" t="s">
        <v>207</v>
      </c>
      <c r="AH33" s="1179" t="s">
        <v>474</v>
      </c>
      <c r="AI33" s="1172" t="s">
        <v>476</v>
      </c>
    </row>
    <row r="34" spans="1:35" ht="30" x14ac:dyDescent="0.25">
      <c r="A34" s="1186"/>
      <c r="B34" s="1147"/>
      <c r="C34" s="1156"/>
      <c r="D34" s="1159"/>
      <c r="E34" s="1161"/>
      <c r="F34" s="593"/>
      <c r="G34" s="743"/>
      <c r="H34" s="675"/>
      <c r="I34" s="746"/>
      <c r="J34" s="747"/>
      <c r="K34" s="1167"/>
      <c r="L34" s="7" t="s">
        <v>7</v>
      </c>
      <c r="M34" s="1" t="s">
        <v>11</v>
      </c>
      <c r="N34" s="204">
        <f>IF(M34="SÍ",5,"0")</f>
        <v>5</v>
      </c>
      <c r="O34" s="746"/>
      <c r="P34" s="655"/>
      <c r="Q34" s="655"/>
      <c r="R34" s="554"/>
      <c r="S34" s="655"/>
      <c r="T34" s="554"/>
      <c r="U34" s="669"/>
      <c r="V34" s="638"/>
      <c r="W34" s="764"/>
      <c r="X34" s="644"/>
      <c r="Y34" s="735"/>
      <c r="Z34" s="737"/>
      <c r="AA34" s="658"/>
      <c r="AB34" s="1168"/>
      <c r="AC34" s="658"/>
      <c r="AD34" s="1182"/>
      <c r="AE34" s="629"/>
      <c r="AF34" s="658"/>
      <c r="AG34" s="635"/>
      <c r="AH34" s="1180"/>
      <c r="AI34" s="1063"/>
    </row>
    <row r="35" spans="1:35" x14ac:dyDescent="0.25">
      <c r="A35" s="1186"/>
      <c r="B35" s="1147"/>
      <c r="C35" s="1156"/>
      <c r="D35" s="1159"/>
      <c r="E35" s="1161"/>
      <c r="F35" s="593"/>
      <c r="G35" s="743"/>
      <c r="H35" s="675"/>
      <c r="I35" s="746"/>
      <c r="J35" s="720" t="str">
        <f>IF(AND(J33&gt;=5,J33&lt;=10),"BAJA",IF(AND(J33&gt;=15,J33&lt;=25),"MODERADA",IF(AND(J33&gt;=30,J33&lt;=50),"ALTA",IF(AND(J33&gt;=60,J33&lt;=100),"EXTREMA",""))))</f>
        <v>MODERADA</v>
      </c>
      <c r="K35" s="1167"/>
      <c r="L35" s="144" t="s">
        <v>3</v>
      </c>
      <c r="M35" s="1" t="s">
        <v>12</v>
      </c>
      <c r="N35" s="204" t="str">
        <f>IF(M35="SÍ",15,"0")</f>
        <v>0</v>
      </c>
      <c r="O35" s="746"/>
      <c r="P35" s="655"/>
      <c r="Q35" s="655"/>
      <c r="R35" s="554"/>
      <c r="S35" s="655"/>
      <c r="T35" s="554"/>
      <c r="U35" s="669"/>
      <c r="V35" s="638"/>
      <c r="W35" s="764"/>
      <c r="X35" s="644"/>
      <c r="Y35" s="735"/>
      <c r="Z35" s="722" t="str">
        <f>IF(AND($Z33&gt;=5,$Z33&lt;=10),"BAJA",IF(AND($Z33&gt;=15,$Z33&lt;=25),"MODERADA",IF(AND($Z33&gt;=30,$Z33&lt;=50),"ALTA",IF(AND($Z33&gt;=60,$Z33&lt;=100),"EXTREMA",""))))</f>
        <v>BAJA</v>
      </c>
      <c r="AA35" s="658"/>
      <c r="AB35" s="1168"/>
      <c r="AC35" s="658"/>
      <c r="AD35" s="1182"/>
      <c r="AE35" s="629"/>
      <c r="AF35" s="658"/>
      <c r="AG35" s="635"/>
      <c r="AH35" s="1180"/>
      <c r="AI35" s="1063"/>
    </row>
    <row r="36" spans="1:35" x14ac:dyDescent="0.25">
      <c r="A36" s="1186"/>
      <c r="B36" s="1147"/>
      <c r="C36" s="1156"/>
      <c r="D36" s="1159"/>
      <c r="E36" s="1161"/>
      <c r="F36" s="593"/>
      <c r="G36" s="743"/>
      <c r="H36" s="675"/>
      <c r="I36" s="746"/>
      <c r="J36" s="720"/>
      <c r="K36" s="1167"/>
      <c r="L36" s="144" t="s">
        <v>4</v>
      </c>
      <c r="M36" s="1" t="s">
        <v>11</v>
      </c>
      <c r="N36" s="204">
        <f>IF(M36="SÍ",10,"0")</f>
        <v>10</v>
      </c>
      <c r="O36" s="746"/>
      <c r="P36" s="655"/>
      <c r="Q36" s="655"/>
      <c r="R36" s="554"/>
      <c r="S36" s="655"/>
      <c r="T36" s="554"/>
      <c r="U36" s="669"/>
      <c r="V36" s="638"/>
      <c r="W36" s="764"/>
      <c r="X36" s="644"/>
      <c r="Y36" s="735"/>
      <c r="Z36" s="722"/>
      <c r="AA36" s="658"/>
      <c r="AB36" s="1168"/>
      <c r="AC36" s="658"/>
      <c r="AD36" s="1182"/>
      <c r="AE36" s="629"/>
      <c r="AF36" s="658"/>
      <c r="AG36" s="635"/>
      <c r="AH36" s="1180"/>
      <c r="AI36" s="1063"/>
    </row>
    <row r="37" spans="1:35" ht="30" x14ac:dyDescent="0.25">
      <c r="A37" s="1186"/>
      <c r="B37" s="1147"/>
      <c r="C37" s="1156"/>
      <c r="D37" s="1159"/>
      <c r="E37" s="1161"/>
      <c r="F37" s="593"/>
      <c r="G37" s="743"/>
      <c r="H37" s="675"/>
      <c r="I37" s="746"/>
      <c r="J37" s="720"/>
      <c r="K37" s="1167"/>
      <c r="L37" s="7" t="s">
        <v>31</v>
      </c>
      <c r="M37" s="1" t="s">
        <v>11</v>
      </c>
      <c r="N37" s="204">
        <f>IF(M37="SÍ",15,"0")</f>
        <v>15</v>
      </c>
      <c r="O37" s="746"/>
      <c r="P37" s="655"/>
      <c r="Q37" s="655"/>
      <c r="R37" s="554"/>
      <c r="S37" s="655"/>
      <c r="T37" s="554"/>
      <c r="U37" s="669"/>
      <c r="V37" s="638"/>
      <c r="W37" s="764"/>
      <c r="X37" s="644"/>
      <c r="Y37" s="735"/>
      <c r="Z37" s="722"/>
      <c r="AA37" s="658"/>
      <c r="AB37" s="1168"/>
      <c r="AC37" s="658"/>
      <c r="AD37" s="1182"/>
      <c r="AE37" s="629"/>
      <c r="AF37" s="658"/>
      <c r="AG37" s="635"/>
      <c r="AH37" s="1180"/>
      <c r="AI37" s="1063"/>
    </row>
    <row r="38" spans="1:35" ht="30" x14ac:dyDescent="0.25">
      <c r="A38" s="1186"/>
      <c r="B38" s="1147"/>
      <c r="C38" s="1156"/>
      <c r="D38" s="1159"/>
      <c r="E38" s="1161"/>
      <c r="F38" s="593"/>
      <c r="G38" s="743"/>
      <c r="H38" s="675"/>
      <c r="I38" s="746"/>
      <c r="J38" s="720"/>
      <c r="K38" s="1167"/>
      <c r="L38" s="7" t="s">
        <v>5</v>
      </c>
      <c r="M38" s="1" t="s">
        <v>11</v>
      </c>
      <c r="N38" s="204">
        <f>IF(M38="SÍ",10,"0")</f>
        <v>10</v>
      </c>
      <c r="O38" s="746"/>
      <c r="P38" s="655"/>
      <c r="Q38" s="655"/>
      <c r="R38" s="554"/>
      <c r="S38" s="655"/>
      <c r="T38" s="554"/>
      <c r="U38" s="669"/>
      <c r="V38" s="638"/>
      <c r="W38" s="764"/>
      <c r="X38" s="644"/>
      <c r="Y38" s="735"/>
      <c r="Z38" s="722"/>
      <c r="AA38" s="658"/>
      <c r="AB38" s="1168"/>
      <c r="AC38" s="658"/>
      <c r="AD38" s="1182"/>
      <c r="AE38" s="629"/>
      <c r="AF38" s="658"/>
      <c r="AG38" s="635"/>
      <c r="AH38" s="1180"/>
      <c r="AI38" s="1063"/>
    </row>
    <row r="39" spans="1:35" ht="30.75" thickBot="1" x14ac:dyDescent="0.3">
      <c r="A39" s="1186"/>
      <c r="B39" s="1148"/>
      <c r="C39" s="1157"/>
      <c r="D39" s="1098"/>
      <c r="E39" s="1162"/>
      <c r="F39" s="594"/>
      <c r="G39" s="1094"/>
      <c r="H39" s="676"/>
      <c r="I39" s="1076"/>
      <c r="J39" s="1080"/>
      <c r="K39" s="1167"/>
      <c r="L39" s="146" t="s">
        <v>30</v>
      </c>
      <c r="M39" s="147" t="s">
        <v>11</v>
      </c>
      <c r="N39" s="148">
        <f>IF(M39="SÍ",30,"0")</f>
        <v>30</v>
      </c>
      <c r="O39" s="1076"/>
      <c r="P39" s="656"/>
      <c r="Q39" s="656"/>
      <c r="R39" s="667"/>
      <c r="S39" s="656"/>
      <c r="T39" s="667"/>
      <c r="U39" s="670"/>
      <c r="V39" s="639"/>
      <c r="W39" s="1117"/>
      <c r="X39" s="645"/>
      <c r="Y39" s="1069"/>
      <c r="Z39" s="1070"/>
      <c r="AA39" s="658"/>
      <c r="AB39" s="1168"/>
      <c r="AC39" s="658"/>
      <c r="AD39" s="1182"/>
      <c r="AE39" s="629"/>
      <c r="AF39" s="658"/>
      <c r="AG39" s="1100"/>
      <c r="AH39" s="1180"/>
      <c r="AI39" s="1063"/>
    </row>
    <row r="40" spans="1:35" ht="30" customHeight="1" x14ac:dyDescent="0.25">
      <c r="A40" s="1186"/>
      <c r="B40" s="1146" t="s">
        <v>198</v>
      </c>
      <c r="C40" s="1155" t="s">
        <v>212</v>
      </c>
      <c r="D40" s="1158" t="s">
        <v>213</v>
      </c>
      <c r="E40" s="1160" t="s">
        <v>214</v>
      </c>
      <c r="F40" s="593" t="s">
        <v>17</v>
      </c>
      <c r="G40" s="743" t="str">
        <f>IF(F40="(1) RARA VEZ","1", IF(F40="(2) IMPROBABLE","2",IF(F40="(3) POSIBLE","3",IF(F40="(4) PROBABLE","4",IF(F40="(5) CASI SEGURO","5","")))))</f>
        <v>5</v>
      </c>
      <c r="H40" s="675" t="s">
        <v>18</v>
      </c>
      <c r="I40" s="746" t="str">
        <f>IF(H40="(5) MODERADO","5", IF(H40="(10) MAYOR","10",IF(H40="(20) CATASTROFICO","20","")))</f>
        <v>5</v>
      </c>
      <c r="J40" s="747">
        <f>+G40*I40</f>
        <v>25</v>
      </c>
      <c r="K40" s="1152" t="s">
        <v>215</v>
      </c>
      <c r="L40" s="6" t="s">
        <v>6</v>
      </c>
      <c r="M40" s="1" t="s">
        <v>11</v>
      </c>
      <c r="N40" s="195">
        <f>IF(M40="SÍ",15,"0")</f>
        <v>15</v>
      </c>
      <c r="O40" s="750">
        <f>SUM(N40:N46)</f>
        <v>85</v>
      </c>
      <c r="P40" s="738">
        <f>IF(AND($O40&gt;=0,$O40&lt;=50),0,IF(AND($O40&gt;50,$O40&lt;=75),1,IF(AND($O40&gt;75,$O40&lt;=100),2,"")))</f>
        <v>2</v>
      </c>
      <c r="Q40" s="738">
        <f>$G40-$P40</f>
        <v>3</v>
      </c>
      <c r="R40" s="739">
        <f>IF($Q40&lt;=0,1,$Q40)</f>
        <v>3</v>
      </c>
      <c r="S40" s="738">
        <f>$I40-$P40</f>
        <v>3</v>
      </c>
      <c r="T40" s="739" t="str">
        <f>IF($S40=19,10,IF($S40=18,5,IF($S40=9,5,IF($S40=8,5,I40))))</f>
        <v>5</v>
      </c>
      <c r="U40" s="766" t="s">
        <v>8</v>
      </c>
      <c r="V40" s="638" t="str">
        <f>IF(AND($U40="PROBABILIDAD",$R40=1),$XET$6,IF(AND($U40="PROBABILIDAD",$R40=2),$XET$5,IF(AND($U40="PROBABILIDAD",$R40=3),$XET$4,IF(AND($U40="PROBABILIDAD",$R40=4),$XET$3,IF(AND($U40="PROBABILIDAD",$R40=5),$XET$2,$F40)))))</f>
        <v>(3) POSIBLE</v>
      </c>
      <c r="W40" s="764">
        <f>IF($U40="PROBABILIDAD",$R40,$G40)</f>
        <v>3</v>
      </c>
      <c r="X40" s="644" t="str">
        <f>IF(AND($U40="IMPACTO",$S40=18),$XET$9,IF(AND($U40="IMPACTO",$S40=19),$XEU$9,IF(AND($U40="IMPACTO",$S40=20),$XEV$9,IF(AND($U40="IMPACTO",$S40&lt;10),$XET$9,$H40))))</f>
        <v>(5) MODERADO</v>
      </c>
      <c r="Y40" s="735" t="str">
        <f>IF($U40="IMPACTO",$T40,$I40)</f>
        <v>5</v>
      </c>
      <c r="Z40" s="736">
        <f>+W40*Y40</f>
        <v>15</v>
      </c>
      <c r="AA40" s="717" t="s">
        <v>216</v>
      </c>
      <c r="AB40" s="1165" t="s">
        <v>194</v>
      </c>
      <c r="AC40" s="717" t="s">
        <v>217</v>
      </c>
      <c r="AD40" s="717" t="s">
        <v>218</v>
      </c>
      <c r="AE40" s="1175">
        <v>43816</v>
      </c>
      <c r="AF40" s="717" t="s">
        <v>219</v>
      </c>
      <c r="AG40" s="1101" t="s">
        <v>207</v>
      </c>
      <c r="AH40" s="1172" t="s">
        <v>477</v>
      </c>
      <c r="AI40" s="1172" t="s">
        <v>478</v>
      </c>
    </row>
    <row r="41" spans="1:35" ht="30" x14ac:dyDescent="0.25">
      <c r="A41" s="1186"/>
      <c r="B41" s="1147"/>
      <c r="C41" s="1156"/>
      <c r="D41" s="1159"/>
      <c r="E41" s="1161"/>
      <c r="F41" s="593"/>
      <c r="G41" s="743"/>
      <c r="H41" s="675"/>
      <c r="I41" s="746"/>
      <c r="J41" s="747"/>
      <c r="K41" s="1183"/>
      <c r="L41" s="7" t="s">
        <v>7</v>
      </c>
      <c r="M41" s="1" t="s">
        <v>11</v>
      </c>
      <c r="N41" s="204">
        <f>IF(M41="SÍ",5,"0")</f>
        <v>5</v>
      </c>
      <c r="O41" s="746"/>
      <c r="P41" s="655"/>
      <c r="Q41" s="655"/>
      <c r="R41" s="554"/>
      <c r="S41" s="655"/>
      <c r="T41" s="554"/>
      <c r="U41" s="669"/>
      <c r="V41" s="638"/>
      <c r="W41" s="764"/>
      <c r="X41" s="644"/>
      <c r="Y41" s="735"/>
      <c r="Z41" s="737"/>
      <c r="AA41" s="658"/>
      <c r="AB41" s="1168"/>
      <c r="AC41" s="658"/>
      <c r="AD41" s="658"/>
      <c r="AE41" s="629"/>
      <c r="AF41" s="658"/>
      <c r="AG41" s="635"/>
      <c r="AH41" s="1063"/>
      <c r="AI41" s="1063"/>
    </row>
    <row r="42" spans="1:35" x14ac:dyDescent="0.25">
      <c r="A42" s="1186"/>
      <c r="B42" s="1147"/>
      <c r="C42" s="1156"/>
      <c r="D42" s="1159"/>
      <c r="E42" s="1161"/>
      <c r="F42" s="593"/>
      <c r="G42" s="743"/>
      <c r="H42" s="675"/>
      <c r="I42" s="746"/>
      <c r="J42" s="720" t="str">
        <f>IF(AND(J40&gt;=5,J40&lt;=10),"BAJA",IF(AND(J40&gt;=15,J40&lt;=25),"MODERADA",IF(AND(J40&gt;=30,J40&lt;=50),"ALTA",IF(AND(J40&gt;=60,J40&lt;=100),"EXTREMA",""))))</f>
        <v>MODERADA</v>
      </c>
      <c r="K42" s="1183"/>
      <c r="L42" s="144" t="s">
        <v>3</v>
      </c>
      <c r="M42" s="1" t="s">
        <v>12</v>
      </c>
      <c r="N42" s="204" t="str">
        <f>IF(M42="SÍ",15,"0")</f>
        <v>0</v>
      </c>
      <c r="O42" s="746"/>
      <c r="P42" s="655"/>
      <c r="Q42" s="655"/>
      <c r="R42" s="554"/>
      <c r="S42" s="655"/>
      <c r="T42" s="554"/>
      <c r="U42" s="669"/>
      <c r="V42" s="638"/>
      <c r="W42" s="764"/>
      <c r="X42" s="644"/>
      <c r="Y42" s="735"/>
      <c r="Z42" s="722" t="str">
        <f>IF(AND($Z40&gt;=5,$Z40&lt;=10),"BAJA",IF(AND($Z40&gt;=15,$Z40&lt;=25),"MODERADA",IF(AND($Z40&gt;=30,$Z40&lt;=50),"ALTA",IF(AND($Z40&gt;=60,$Z40&lt;=100),"EXTREMA",""))))</f>
        <v>MODERADA</v>
      </c>
      <c r="AA42" s="658"/>
      <c r="AB42" s="1168"/>
      <c r="AC42" s="658"/>
      <c r="AD42" s="658"/>
      <c r="AE42" s="629"/>
      <c r="AF42" s="658"/>
      <c r="AG42" s="635"/>
      <c r="AH42" s="1063"/>
      <c r="AI42" s="1063"/>
    </row>
    <row r="43" spans="1:35" x14ac:dyDescent="0.25">
      <c r="A43" s="1186"/>
      <c r="B43" s="1147"/>
      <c r="C43" s="1156"/>
      <c r="D43" s="1159"/>
      <c r="E43" s="1161"/>
      <c r="F43" s="593"/>
      <c r="G43" s="743"/>
      <c r="H43" s="675"/>
      <c r="I43" s="746"/>
      <c r="J43" s="720"/>
      <c r="K43" s="1183"/>
      <c r="L43" s="144" t="s">
        <v>4</v>
      </c>
      <c r="M43" s="1" t="s">
        <v>11</v>
      </c>
      <c r="N43" s="204">
        <f>IF(M43="SÍ",10,"0")</f>
        <v>10</v>
      </c>
      <c r="O43" s="746"/>
      <c r="P43" s="655"/>
      <c r="Q43" s="655"/>
      <c r="R43" s="554"/>
      <c r="S43" s="655"/>
      <c r="T43" s="554"/>
      <c r="U43" s="669"/>
      <c r="V43" s="638"/>
      <c r="W43" s="764"/>
      <c r="X43" s="644"/>
      <c r="Y43" s="735"/>
      <c r="Z43" s="722"/>
      <c r="AA43" s="658"/>
      <c r="AB43" s="1168"/>
      <c r="AC43" s="658"/>
      <c r="AD43" s="658"/>
      <c r="AE43" s="629"/>
      <c r="AF43" s="658"/>
      <c r="AG43" s="635"/>
      <c r="AH43" s="1063"/>
      <c r="AI43" s="1063"/>
    </row>
    <row r="44" spans="1:35" ht="30" x14ac:dyDescent="0.25">
      <c r="A44" s="1186"/>
      <c r="B44" s="1147"/>
      <c r="C44" s="1156"/>
      <c r="D44" s="1159"/>
      <c r="E44" s="1161"/>
      <c r="F44" s="593"/>
      <c r="G44" s="743"/>
      <c r="H44" s="675"/>
      <c r="I44" s="746"/>
      <c r="J44" s="720"/>
      <c r="K44" s="1183"/>
      <c r="L44" s="7" t="s">
        <v>31</v>
      </c>
      <c r="M44" s="1" t="s">
        <v>11</v>
      </c>
      <c r="N44" s="204">
        <f>IF(M44="SÍ",15,"0")</f>
        <v>15</v>
      </c>
      <c r="O44" s="746"/>
      <c r="P44" s="655"/>
      <c r="Q44" s="655"/>
      <c r="R44" s="554"/>
      <c r="S44" s="655"/>
      <c r="T44" s="554"/>
      <c r="U44" s="669"/>
      <c r="V44" s="638"/>
      <c r="W44" s="764"/>
      <c r="X44" s="644"/>
      <c r="Y44" s="735"/>
      <c r="Z44" s="722"/>
      <c r="AA44" s="658"/>
      <c r="AB44" s="1168"/>
      <c r="AC44" s="658"/>
      <c r="AD44" s="658"/>
      <c r="AE44" s="629"/>
      <c r="AF44" s="658"/>
      <c r="AG44" s="635"/>
      <c r="AH44" s="1063"/>
      <c r="AI44" s="1063"/>
    </row>
    <row r="45" spans="1:35" ht="30" x14ac:dyDescent="0.25">
      <c r="A45" s="1186"/>
      <c r="B45" s="1147"/>
      <c r="C45" s="1156"/>
      <c r="D45" s="1159"/>
      <c r="E45" s="1161"/>
      <c r="F45" s="593"/>
      <c r="G45" s="743"/>
      <c r="H45" s="675"/>
      <c r="I45" s="746"/>
      <c r="J45" s="720"/>
      <c r="K45" s="1183"/>
      <c r="L45" s="7" t="s">
        <v>5</v>
      </c>
      <c r="M45" s="1" t="s">
        <v>11</v>
      </c>
      <c r="N45" s="204">
        <f>IF(M45="SÍ",10,"0")</f>
        <v>10</v>
      </c>
      <c r="O45" s="746"/>
      <c r="P45" s="655"/>
      <c r="Q45" s="655"/>
      <c r="R45" s="554"/>
      <c r="S45" s="655"/>
      <c r="T45" s="554"/>
      <c r="U45" s="669"/>
      <c r="V45" s="638"/>
      <c r="W45" s="764"/>
      <c r="X45" s="644"/>
      <c r="Y45" s="735"/>
      <c r="Z45" s="722"/>
      <c r="AA45" s="658"/>
      <c r="AB45" s="1168"/>
      <c r="AC45" s="658"/>
      <c r="AD45" s="658"/>
      <c r="AE45" s="629"/>
      <c r="AF45" s="658"/>
      <c r="AG45" s="635"/>
      <c r="AH45" s="1063"/>
      <c r="AI45" s="1063"/>
    </row>
    <row r="46" spans="1:35" ht="30.75" thickBot="1" x14ac:dyDescent="0.3">
      <c r="A46" s="1187"/>
      <c r="B46" s="1148"/>
      <c r="C46" s="1157"/>
      <c r="D46" s="1098"/>
      <c r="E46" s="1162"/>
      <c r="F46" s="594"/>
      <c r="G46" s="1094"/>
      <c r="H46" s="676"/>
      <c r="I46" s="1076"/>
      <c r="J46" s="1080"/>
      <c r="K46" s="1184"/>
      <c r="L46" s="146" t="s">
        <v>30</v>
      </c>
      <c r="M46" s="147" t="s">
        <v>11</v>
      </c>
      <c r="N46" s="148">
        <f>IF(M46="SÍ",30,"0")</f>
        <v>30</v>
      </c>
      <c r="O46" s="1076"/>
      <c r="P46" s="656"/>
      <c r="Q46" s="656"/>
      <c r="R46" s="667"/>
      <c r="S46" s="656"/>
      <c r="T46" s="667"/>
      <c r="U46" s="670"/>
      <c r="V46" s="639"/>
      <c r="W46" s="1117"/>
      <c r="X46" s="645"/>
      <c r="Y46" s="1069"/>
      <c r="Z46" s="1070"/>
      <c r="AA46" s="658"/>
      <c r="AB46" s="1168"/>
      <c r="AC46" s="658"/>
      <c r="AD46" s="658"/>
      <c r="AE46" s="629"/>
      <c r="AF46" s="658"/>
      <c r="AG46" s="1100"/>
      <c r="AH46" s="1064"/>
      <c r="AI46" s="1063"/>
    </row>
    <row r="47" spans="1:35" ht="15" customHeight="1" x14ac:dyDescent="0.25">
      <c r="A47" s="723" t="s">
        <v>52</v>
      </c>
      <c r="B47" s="723"/>
      <c r="C47" s="723"/>
      <c r="D47" s="723"/>
      <c r="E47" s="723"/>
      <c r="F47" s="723"/>
      <c r="G47" s="723"/>
      <c r="H47" s="723"/>
      <c r="I47" s="723"/>
      <c r="J47" s="723"/>
      <c r="K47" s="723"/>
      <c r="L47" s="723"/>
      <c r="M47" s="723"/>
      <c r="N47" s="723"/>
      <c r="O47" s="723"/>
      <c r="P47" s="723"/>
      <c r="Q47" s="723"/>
      <c r="R47" s="723"/>
      <c r="S47" s="723"/>
      <c r="T47" s="723"/>
      <c r="U47" s="723"/>
      <c r="V47" s="723"/>
      <c r="W47" s="723"/>
      <c r="X47" s="723"/>
      <c r="Y47" s="723"/>
      <c r="Z47" s="723"/>
      <c r="AA47" s="723"/>
      <c r="AB47" s="723"/>
      <c r="AC47" s="723"/>
      <c r="AD47" s="723"/>
      <c r="AE47" s="723"/>
      <c r="AF47" s="723"/>
      <c r="AG47" s="723"/>
      <c r="AH47" s="723"/>
    </row>
    <row r="48" spans="1:35" ht="18.75" customHeight="1" x14ac:dyDescent="0.25">
      <c r="A48" s="664" t="s">
        <v>29</v>
      </c>
      <c r="B48" s="664"/>
      <c r="C48" s="724"/>
      <c r="D48" s="724"/>
      <c r="E48" s="724"/>
      <c r="F48" s="724"/>
      <c r="G48" s="724"/>
      <c r="H48" s="724"/>
      <c r="I48" s="724"/>
      <c r="J48" s="724"/>
      <c r="K48" s="724"/>
      <c r="L48" s="724"/>
      <c r="M48" s="724"/>
      <c r="N48" s="724"/>
      <c r="O48" s="724"/>
      <c r="P48" s="724"/>
      <c r="Q48" s="724"/>
      <c r="R48" s="724"/>
      <c r="S48" s="724"/>
      <c r="T48" s="724"/>
      <c r="U48" s="724"/>
      <c r="V48" s="724"/>
      <c r="W48" s="724"/>
      <c r="X48" s="724"/>
      <c r="Y48" s="724"/>
      <c r="Z48" s="724"/>
      <c r="AA48" s="724"/>
      <c r="AB48" s="724"/>
      <c r="AC48" s="724"/>
      <c r="AD48" s="724"/>
      <c r="AE48" s="724"/>
      <c r="AF48" s="724"/>
      <c r="AG48" s="724"/>
      <c r="AH48" s="724"/>
    </row>
    <row r="49" spans="1:34" ht="15.75" customHeight="1" x14ac:dyDescent="0.25">
      <c r="A49" s="618" t="s">
        <v>71</v>
      </c>
      <c r="B49" s="619"/>
      <c r="C49" s="619"/>
      <c r="D49" s="619"/>
      <c r="E49" s="619"/>
      <c r="F49" s="619"/>
      <c r="G49" s="619"/>
      <c r="H49" s="619"/>
      <c r="I49" s="619"/>
      <c r="J49" s="619"/>
      <c r="K49" s="619"/>
      <c r="L49" s="619"/>
      <c r="M49" s="619"/>
      <c r="N49" s="619"/>
      <c r="O49" s="619"/>
      <c r="P49" s="619"/>
      <c r="Q49" s="619"/>
      <c r="R49" s="619"/>
      <c r="S49" s="619"/>
      <c r="T49" s="619"/>
      <c r="U49" s="619"/>
      <c r="V49" s="619"/>
      <c r="W49" s="619"/>
      <c r="X49" s="619"/>
      <c r="Y49" s="619"/>
      <c r="Z49" s="619"/>
      <c r="AA49" s="619"/>
      <c r="AB49" s="620"/>
      <c r="AC49" s="725" t="s">
        <v>48</v>
      </c>
      <c r="AD49" s="725"/>
      <c r="AE49" s="725"/>
      <c r="AF49" s="725" t="s">
        <v>25</v>
      </c>
      <c r="AG49" s="725"/>
      <c r="AH49" s="725"/>
    </row>
    <row r="50" spans="1:34" s="149" customFormat="1" ht="15.75" x14ac:dyDescent="0.25">
      <c r="A50" s="1190"/>
      <c r="B50" s="711"/>
      <c r="C50" s="711"/>
      <c r="D50" s="711"/>
      <c r="E50" s="711"/>
      <c r="F50" s="711"/>
      <c r="G50" s="711"/>
      <c r="H50" s="711"/>
      <c r="I50" s="711"/>
      <c r="J50" s="711"/>
      <c r="K50" s="711"/>
      <c r="L50" s="711"/>
      <c r="M50" s="711"/>
      <c r="N50" s="711"/>
      <c r="O50" s="711"/>
      <c r="P50" s="711"/>
      <c r="Q50" s="711"/>
      <c r="R50" s="711"/>
      <c r="S50" s="711"/>
      <c r="T50" s="711"/>
      <c r="U50" s="711"/>
      <c r="V50" s="711"/>
      <c r="W50" s="711"/>
      <c r="X50" s="711"/>
      <c r="Y50" s="711"/>
      <c r="Z50" s="711"/>
      <c r="AA50" s="711"/>
      <c r="AB50" s="712"/>
      <c r="AC50" s="1191"/>
      <c r="AD50" s="1192"/>
      <c r="AE50" s="1193"/>
      <c r="AF50" s="1191"/>
      <c r="AG50" s="1192"/>
      <c r="AH50" s="1193"/>
    </row>
    <row r="51" spans="1:34" s="149" customFormat="1" x14ac:dyDescent="0.25">
      <c r="A51" s="707"/>
      <c r="B51" s="708"/>
      <c r="C51" s="708"/>
      <c r="D51" s="708"/>
      <c r="E51" s="708"/>
      <c r="F51" s="708"/>
      <c r="G51" s="708"/>
      <c r="H51" s="708"/>
      <c r="I51" s="708"/>
      <c r="J51" s="708"/>
      <c r="K51" s="708"/>
      <c r="L51" s="708"/>
      <c r="M51" s="708"/>
      <c r="N51" s="708"/>
      <c r="O51" s="708"/>
      <c r="P51" s="708"/>
      <c r="Q51" s="708"/>
      <c r="R51" s="708"/>
      <c r="S51" s="708"/>
      <c r="T51" s="708"/>
      <c r="U51" s="708"/>
      <c r="V51" s="708"/>
      <c r="W51" s="708"/>
      <c r="X51" s="708"/>
      <c r="Y51" s="708"/>
      <c r="Z51" s="708"/>
      <c r="AA51" s="708"/>
      <c r="AB51" s="709"/>
      <c r="AC51" s="703"/>
      <c r="AD51" s="703"/>
      <c r="AE51" s="703"/>
      <c r="AF51" s="703"/>
      <c r="AG51" s="703"/>
      <c r="AH51" s="703"/>
    </row>
    <row r="52" spans="1:34" s="149" customFormat="1" x14ac:dyDescent="0.25">
      <c r="A52" s="707"/>
      <c r="B52" s="708"/>
      <c r="C52" s="708"/>
      <c r="D52" s="708"/>
      <c r="E52" s="708"/>
      <c r="F52" s="708"/>
      <c r="G52" s="708"/>
      <c r="H52" s="708"/>
      <c r="I52" s="708"/>
      <c r="J52" s="708"/>
      <c r="K52" s="708"/>
      <c r="L52" s="708"/>
      <c r="M52" s="708"/>
      <c r="N52" s="708"/>
      <c r="O52" s="708"/>
      <c r="P52" s="708"/>
      <c r="Q52" s="708"/>
      <c r="R52" s="708"/>
      <c r="S52" s="708"/>
      <c r="T52" s="708"/>
      <c r="U52" s="708"/>
      <c r="V52" s="708"/>
      <c r="W52" s="708"/>
      <c r="X52" s="708"/>
      <c r="Y52" s="708"/>
      <c r="Z52" s="708"/>
      <c r="AA52" s="708"/>
      <c r="AB52" s="709"/>
      <c r="AC52" s="703"/>
      <c r="AD52" s="703"/>
      <c r="AE52" s="703"/>
      <c r="AF52" s="703"/>
      <c r="AG52" s="703"/>
      <c r="AH52" s="703"/>
    </row>
    <row r="53" spans="1:34" x14ac:dyDescent="0.25">
      <c r="A53" s="707"/>
      <c r="B53" s="708"/>
      <c r="C53" s="708"/>
      <c r="D53" s="708"/>
      <c r="E53" s="708"/>
      <c r="F53" s="708"/>
      <c r="G53" s="708"/>
      <c r="H53" s="708"/>
      <c r="I53" s="708"/>
      <c r="J53" s="708"/>
      <c r="K53" s="708"/>
      <c r="L53" s="708"/>
      <c r="M53" s="708"/>
      <c r="N53" s="708"/>
      <c r="O53" s="708"/>
      <c r="P53" s="708"/>
      <c r="Q53" s="708"/>
      <c r="R53" s="708"/>
      <c r="S53" s="708"/>
      <c r="T53" s="708"/>
      <c r="U53" s="708"/>
      <c r="V53" s="708"/>
      <c r="W53" s="708"/>
      <c r="X53" s="708"/>
      <c r="Y53" s="708"/>
      <c r="Z53" s="708"/>
      <c r="AA53" s="708"/>
      <c r="AB53" s="709"/>
      <c r="AC53" s="703"/>
      <c r="AD53" s="703"/>
      <c r="AE53" s="703"/>
      <c r="AF53" s="703"/>
      <c r="AG53" s="703"/>
      <c r="AH53" s="703"/>
    </row>
    <row r="54" spans="1:34" ht="15" customHeight="1" x14ac:dyDescent="0.25">
      <c r="A54" s="697" t="s">
        <v>32</v>
      </c>
      <c r="B54" s="698"/>
      <c r="C54" s="698"/>
      <c r="D54" s="698"/>
      <c r="E54" s="698"/>
      <c r="F54" s="698"/>
      <c r="G54" s="698"/>
      <c r="H54" s="698"/>
      <c r="I54" s="698"/>
      <c r="J54" s="698"/>
      <c r="K54" s="698"/>
      <c r="L54" s="698"/>
      <c r="M54" s="698"/>
      <c r="N54" s="698"/>
      <c r="O54" s="698"/>
      <c r="P54" s="698"/>
      <c r="Q54" s="698"/>
      <c r="R54" s="698"/>
      <c r="S54" s="698"/>
      <c r="T54" s="698"/>
      <c r="U54" s="698"/>
      <c r="V54" s="698"/>
      <c r="W54" s="698"/>
      <c r="X54" s="698"/>
      <c r="Y54" s="698"/>
      <c r="Z54" s="698"/>
      <c r="AA54" s="698"/>
      <c r="AB54" s="698"/>
      <c r="AC54" s="698"/>
      <c r="AD54" s="698"/>
      <c r="AE54" s="698"/>
      <c r="AF54" s="698"/>
      <c r="AG54" s="698"/>
      <c r="AH54" s="699"/>
    </row>
    <row r="55" spans="1:34" s="150" customFormat="1" ht="15" customHeight="1" x14ac:dyDescent="0.25">
      <c r="A55" s="704" t="s">
        <v>25</v>
      </c>
      <c r="B55" s="704"/>
      <c r="C55" s="704"/>
      <c r="D55" s="704"/>
      <c r="E55" s="704"/>
      <c r="F55" s="704" t="s">
        <v>62</v>
      </c>
      <c r="G55" s="704"/>
      <c r="H55" s="704"/>
      <c r="I55" s="704"/>
      <c r="J55" s="704"/>
      <c r="K55" s="704"/>
      <c r="L55" s="704"/>
      <c r="M55" s="545" t="s">
        <v>75</v>
      </c>
      <c r="N55" s="1189"/>
      <c r="O55" s="1189"/>
      <c r="P55" s="1189"/>
      <c r="Q55" s="1189"/>
      <c r="R55" s="1189"/>
      <c r="S55" s="1189"/>
      <c r="T55" s="1189"/>
      <c r="U55" s="1189"/>
      <c r="V55" s="1189"/>
      <c r="W55" s="1189"/>
      <c r="X55" s="1189"/>
      <c r="Y55" s="1189"/>
      <c r="Z55" s="1189"/>
      <c r="AA55" s="1189"/>
      <c r="AB55" s="1189"/>
      <c r="AC55" s="1189"/>
      <c r="AD55" s="544" t="str">
        <f>IF(Z7="X","APOYO OFICINA ASESORA DE PLANEACIÓN","APOYO OFICINA DE CONTROL INTERNO")</f>
        <v>APOYO OFICINA DE CONTROL INTERNO</v>
      </c>
      <c r="AE55" s="544"/>
      <c r="AF55" s="544"/>
      <c r="AG55" s="544"/>
      <c r="AH55" s="544"/>
    </row>
    <row r="56" spans="1:34" s="150" customFormat="1" x14ac:dyDescent="0.25">
      <c r="A56" s="119" t="s">
        <v>72</v>
      </c>
      <c r="B56" s="701" t="s">
        <v>220</v>
      </c>
      <c r="C56" s="701"/>
      <c r="D56" s="701"/>
      <c r="E56" s="701"/>
      <c r="F56" s="119" t="s">
        <v>72</v>
      </c>
      <c r="G56" s="120"/>
      <c r="H56" s="701"/>
      <c r="I56" s="701"/>
      <c r="J56" s="701"/>
      <c r="K56" s="701"/>
      <c r="L56" s="701"/>
      <c r="M56" s="702" t="s">
        <v>27</v>
      </c>
      <c r="N56" s="702"/>
      <c r="O56" s="702"/>
      <c r="P56" s="702"/>
      <c r="Q56" s="702"/>
      <c r="R56" s="702"/>
      <c r="S56" s="702"/>
      <c r="T56" s="702"/>
      <c r="U56" s="702"/>
      <c r="V56" s="1188" t="s">
        <v>221</v>
      </c>
      <c r="W56" s="1188"/>
      <c r="X56" s="1188"/>
      <c r="Y56" s="1188"/>
      <c r="Z56" s="1188"/>
      <c r="AA56" s="1188"/>
      <c r="AB56" s="1188"/>
      <c r="AC56" s="1188"/>
      <c r="AD56" s="121" t="s">
        <v>27</v>
      </c>
      <c r="AE56" s="703"/>
      <c r="AF56" s="703"/>
      <c r="AG56" s="703"/>
      <c r="AH56" s="703"/>
    </row>
    <row r="57" spans="1:34" x14ac:dyDescent="0.25">
      <c r="A57" s="119" t="s">
        <v>73</v>
      </c>
      <c r="B57" s="701" t="s">
        <v>222</v>
      </c>
      <c r="C57" s="701"/>
      <c r="D57" s="701"/>
      <c r="E57" s="701"/>
      <c r="F57" s="119" t="s">
        <v>74</v>
      </c>
      <c r="G57" s="120"/>
      <c r="H57" s="701"/>
      <c r="I57" s="701"/>
      <c r="J57" s="701"/>
      <c r="K57" s="701"/>
      <c r="L57" s="701"/>
      <c r="M57" s="702" t="s">
        <v>28</v>
      </c>
      <c r="N57" s="702"/>
      <c r="O57" s="702"/>
      <c r="P57" s="702"/>
      <c r="Q57" s="702"/>
      <c r="R57" s="702"/>
      <c r="S57" s="702"/>
      <c r="T57" s="702"/>
      <c r="U57" s="702"/>
      <c r="V57" s="1188" t="s">
        <v>223</v>
      </c>
      <c r="W57" s="1188"/>
      <c r="X57" s="1188"/>
      <c r="Y57" s="1188"/>
      <c r="Z57" s="1188"/>
      <c r="AA57" s="1188"/>
      <c r="AB57" s="1188"/>
      <c r="AC57" s="1188"/>
      <c r="AD57" s="121" t="s">
        <v>28</v>
      </c>
      <c r="AE57" s="703"/>
      <c r="AF57" s="703"/>
      <c r="AG57" s="703"/>
      <c r="AH57" s="703"/>
    </row>
  </sheetData>
  <mergeCells count="222">
    <mergeCell ref="AI12:AI18"/>
    <mergeCell ref="AI19:AI25"/>
    <mergeCell ref="AI26:AI32"/>
    <mergeCell ref="AI33:AI39"/>
    <mergeCell ref="AI40:AI46"/>
    <mergeCell ref="B56:E56"/>
    <mergeCell ref="H56:L56"/>
    <mergeCell ref="M56:U56"/>
    <mergeCell ref="V56:AC56"/>
    <mergeCell ref="AE56:AH56"/>
    <mergeCell ref="A51:AB51"/>
    <mergeCell ref="AC51:AE51"/>
    <mergeCell ref="AF51:AH51"/>
    <mergeCell ref="A52:AB52"/>
    <mergeCell ref="AC52:AE52"/>
    <mergeCell ref="AF52:AH52"/>
    <mergeCell ref="A50:AB50"/>
    <mergeCell ref="AC50:AE50"/>
    <mergeCell ref="AF50:AH50"/>
    <mergeCell ref="AC40:AC46"/>
    <mergeCell ref="AD40:AD46"/>
    <mergeCell ref="AE40:AE46"/>
    <mergeCell ref="AF40:AF46"/>
    <mergeCell ref="AG40:AG46"/>
    <mergeCell ref="B57:E57"/>
    <mergeCell ref="H57:L57"/>
    <mergeCell ref="M57:U57"/>
    <mergeCell ref="V57:AC57"/>
    <mergeCell ref="AE57:AH57"/>
    <mergeCell ref="A53:AB53"/>
    <mergeCell ref="AC53:AE53"/>
    <mergeCell ref="AF53:AH53"/>
    <mergeCell ref="A54:AH54"/>
    <mergeCell ref="A55:E55"/>
    <mergeCell ref="F55:L55"/>
    <mergeCell ref="M55:AC55"/>
    <mergeCell ref="AD55:AH55"/>
    <mergeCell ref="A47:AH47"/>
    <mergeCell ref="A48:AH48"/>
    <mergeCell ref="A49:AB49"/>
    <mergeCell ref="AC49:AE49"/>
    <mergeCell ref="AF49:AH49"/>
    <mergeCell ref="E40:E46"/>
    <mergeCell ref="F40:F46"/>
    <mergeCell ref="G40:G46"/>
    <mergeCell ref="V40:V46"/>
    <mergeCell ref="B40:B46"/>
    <mergeCell ref="C40:C46"/>
    <mergeCell ref="D40:D46"/>
    <mergeCell ref="AH40:AH46"/>
    <mergeCell ref="W40:W46"/>
    <mergeCell ref="X40:X46"/>
    <mergeCell ref="Y40:Y46"/>
    <mergeCell ref="Z40:Z41"/>
    <mergeCell ref="AA40:AA46"/>
    <mergeCell ref="AB40:AB46"/>
    <mergeCell ref="Z42:Z46"/>
    <mergeCell ref="Q40:Q46"/>
    <mergeCell ref="R40:R46"/>
    <mergeCell ref="S40:S46"/>
    <mergeCell ref="A12:A46"/>
    <mergeCell ref="T40:T46"/>
    <mergeCell ref="U40:U46"/>
    <mergeCell ref="H40:H46"/>
    <mergeCell ref="I40:I46"/>
    <mergeCell ref="AC33:AC39"/>
    <mergeCell ref="Q33:Q39"/>
    <mergeCell ref="R33:R39"/>
    <mergeCell ref="S33:S39"/>
    <mergeCell ref="T33:T39"/>
    <mergeCell ref="U33:U39"/>
    <mergeCell ref="V33:V39"/>
    <mergeCell ref="J40:J41"/>
    <mergeCell ref="K40:K46"/>
    <mergeCell ref="O40:O46"/>
    <mergeCell ref="P40:P46"/>
    <mergeCell ref="J42:J46"/>
    <mergeCell ref="O33:O39"/>
    <mergeCell ref="P33:P39"/>
    <mergeCell ref="AG33:AG39"/>
    <mergeCell ref="AH33:AH39"/>
    <mergeCell ref="W33:W39"/>
    <mergeCell ref="X33:X39"/>
    <mergeCell ref="Y33:Y39"/>
    <mergeCell ref="Z33:Z34"/>
    <mergeCell ref="AA33:AA39"/>
    <mergeCell ref="AB33:AB39"/>
    <mergeCell ref="Z35:Z39"/>
    <mergeCell ref="AD33:AD39"/>
    <mergeCell ref="AE33:AE39"/>
    <mergeCell ref="AF33:AF39"/>
    <mergeCell ref="AB26:AB32"/>
    <mergeCell ref="AC26:AC32"/>
    <mergeCell ref="AD26:AD32"/>
    <mergeCell ref="AE26:AE32"/>
    <mergeCell ref="AF26:AF32"/>
    <mergeCell ref="U26:U32"/>
    <mergeCell ref="V26:V32"/>
    <mergeCell ref="W26:W32"/>
    <mergeCell ref="X26:X32"/>
    <mergeCell ref="Y26:Y32"/>
    <mergeCell ref="Z26:Z27"/>
    <mergeCell ref="AG26:AG32"/>
    <mergeCell ref="AH26:AH32"/>
    <mergeCell ref="J28:J32"/>
    <mergeCell ref="Z28:Z32"/>
    <mergeCell ref="R19:R25"/>
    <mergeCell ref="S19:S25"/>
    <mergeCell ref="T19:T25"/>
    <mergeCell ref="U19:U25"/>
    <mergeCell ref="V19:V25"/>
    <mergeCell ref="W19:W25"/>
    <mergeCell ref="Q26:Q32"/>
    <mergeCell ref="R26:R32"/>
    <mergeCell ref="S26:S32"/>
    <mergeCell ref="T26:T32"/>
    <mergeCell ref="Q19:Q25"/>
    <mergeCell ref="AD19:AD25"/>
    <mergeCell ref="AE19:AE25"/>
    <mergeCell ref="AF19:AF25"/>
    <mergeCell ref="AG19:AG25"/>
    <mergeCell ref="AH19:AH25"/>
    <mergeCell ref="J21:J25"/>
    <mergeCell ref="Z21:Z25"/>
    <mergeCell ref="X19:X25"/>
    <mergeCell ref="Y19:Y25"/>
    <mergeCell ref="I12:I18"/>
    <mergeCell ref="I19:I25"/>
    <mergeCell ref="J19:J20"/>
    <mergeCell ref="K19:K25"/>
    <mergeCell ref="AH12:AH18"/>
    <mergeCell ref="J14:J18"/>
    <mergeCell ref="Z14:Z18"/>
    <mergeCell ref="AD12:AD18"/>
    <mergeCell ref="AE12:AE18"/>
    <mergeCell ref="AF12:AF18"/>
    <mergeCell ref="AG12:AG18"/>
    <mergeCell ref="J12:J13"/>
    <mergeCell ref="K12:K18"/>
    <mergeCell ref="O12:O18"/>
    <mergeCell ref="B33:B39"/>
    <mergeCell ref="C33:C39"/>
    <mergeCell ref="D33:D39"/>
    <mergeCell ref="E33:E39"/>
    <mergeCell ref="AB19:AB25"/>
    <mergeCell ref="AC19:AC25"/>
    <mergeCell ref="G19:G25"/>
    <mergeCell ref="H19:H25"/>
    <mergeCell ref="AB12:AB18"/>
    <mergeCell ref="AC12:AC18"/>
    <mergeCell ref="V12:V18"/>
    <mergeCell ref="W12:W18"/>
    <mergeCell ref="X12:X18"/>
    <mergeCell ref="Y12:Y18"/>
    <mergeCell ref="Z12:Z13"/>
    <mergeCell ref="AA12:AA18"/>
    <mergeCell ref="P12:P18"/>
    <mergeCell ref="Q12:Q18"/>
    <mergeCell ref="R12:R18"/>
    <mergeCell ref="S12:S18"/>
    <mergeCell ref="T12:T18"/>
    <mergeCell ref="U12:U18"/>
    <mergeCell ref="G12:G18"/>
    <mergeCell ref="H12:H18"/>
    <mergeCell ref="F33:F39"/>
    <mergeCell ref="Z19:Z20"/>
    <mergeCell ref="AA19:AA25"/>
    <mergeCell ref="O19:O25"/>
    <mergeCell ref="P19:P25"/>
    <mergeCell ref="G33:G39"/>
    <mergeCell ref="AA26:AA32"/>
    <mergeCell ref="O26:O32"/>
    <mergeCell ref="P26:P32"/>
    <mergeCell ref="G26:G32"/>
    <mergeCell ref="H26:H32"/>
    <mergeCell ref="I26:I32"/>
    <mergeCell ref="J26:J27"/>
    <mergeCell ref="K26:K32"/>
    <mergeCell ref="H33:H39"/>
    <mergeCell ref="I33:I39"/>
    <mergeCell ref="J33:J34"/>
    <mergeCell ref="K33:K39"/>
    <mergeCell ref="J35:J39"/>
    <mergeCell ref="A7:B7"/>
    <mergeCell ref="C7:E7"/>
    <mergeCell ref="F7:L7"/>
    <mergeCell ref="M7:V7"/>
    <mergeCell ref="AE7:AF7"/>
    <mergeCell ref="A8:E8"/>
    <mergeCell ref="A9:A11"/>
    <mergeCell ref="B9:B11"/>
    <mergeCell ref="C9:C11"/>
    <mergeCell ref="D9:D11"/>
    <mergeCell ref="E9:E11"/>
    <mergeCell ref="B12:B18"/>
    <mergeCell ref="C12:C18"/>
    <mergeCell ref="D12:D18"/>
    <mergeCell ref="E12:E18"/>
    <mergeCell ref="F12:F18"/>
    <mergeCell ref="B26:B32"/>
    <mergeCell ref="C26:C32"/>
    <mergeCell ref="D26:D32"/>
    <mergeCell ref="E26:E32"/>
    <mergeCell ref="B19:B25"/>
    <mergeCell ref="C19:C25"/>
    <mergeCell ref="D19:D25"/>
    <mergeCell ref="E19:E25"/>
    <mergeCell ref="F19:F25"/>
    <mergeCell ref="F26:F32"/>
    <mergeCell ref="XET7:XEU7"/>
    <mergeCell ref="F9:J9"/>
    <mergeCell ref="K9:K11"/>
    <mergeCell ref="L9:Z9"/>
    <mergeCell ref="F10:J10"/>
    <mergeCell ref="L10:L11"/>
    <mergeCell ref="M10:M11"/>
    <mergeCell ref="U10:U11"/>
    <mergeCell ref="V10:Z10"/>
    <mergeCell ref="F8:Z8"/>
    <mergeCell ref="AA8:AD10"/>
    <mergeCell ref="AE8:AH10"/>
    <mergeCell ref="XET8:XEU8"/>
  </mergeCells>
  <conditionalFormatting sqref="J12:J18">
    <cfRule type="expression" dxfId="223" priority="37">
      <formula>$J$14="BAJA"</formula>
    </cfRule>
    <cfRule type="expression" dxfId="222" priority="38">
      <formula>$J$14="MODERADA"</formula>
    </cfRule>
    <cfRule type="expression" dxfId="221" priority="39">
      <formula>$J$14="ALTA"</formula>
    </cfRule>
    <cfRule type="expression" dxfId="220" priority="40">
      <formula>$J$14="EXTREMA"</formula>
    </cfRule>
  </conditionalFormatting>
  <conditionalFormatting sqref="Z12:Z18">
    <cfRule type="expression" dxfId="219" priority="33">
      <formula>$Z$14="MODERADA"</formula>
    </cfRule>
    <cfRule type="expression" dxfId="218" priority="34">
      <formula>$Z$14="EXTREMA"</formula>
    </cfRule>
    <cfRule type="expression" dxfId="217" priority="35">
      <formula>$Z$14="ALTA"</formula>
    </cfRule>
    <cfRule type="expression" dxfId="216" priority="36">
      <formula>$Z$14="BAJA"</formula>
    </cfRule>
  </conditionalFormatting>
  <conditionalFormatting sqref="Z19:Z25">
    <cfRule type="expression" dxfId="215" priority="29">
      <formula>$Z$21="MODERADA"</formula>
    </cfRule>
    <cfRule type="expression" dxfId="214" priority="30">
      <formula>$Z$21="EXTREMA"</formula>
    </cfRule>
    <cfRule type="expression" dxfId="213" priority="31">
      <formula>$Z$21="ALTA"</formula>
    </cfRule>
    <cfRule type="expression" dxfId="212" priority="32">
      <formula>$Z$21="BAJA"</formula>
    </cfRule>
  </conditionalFormatting>
  <conditionalFormatting sqref="J19 J21">
    <cfRule type="expression" dxfId="211" priority="25">
      <formula>$J$21="BAJA"</formula>
    </cfRule>
    <cfRule type="expression" dxfId="210" priority="26">
      <formula>$J$21="MODERADA"</formula>
    </cfRule>
    <cfRule type="expression" dxfId="209" priority="27">
      <formula>$J$21="ALTA"</formula>
    </cfRule>
    <cfRule type="expression" dxfId="208" priority="28">
      <formula>$J$21="EXTREMA"</formula>
    </cfRule>
  </conditionalFormatting>
  <conditionalFormatting sqref="Z26:Z32">
    <cfRule type="expression" dxfId="207" priority="21">
      <formula>$Z$14="MODERADA"</formula>
    </cfRule>
    <cfRule type="expression" dxfId="206" priority="22">
      <formula>$Z$14="EXTREMA"</formula>
    </cfRule>
    <cfRule type="expression" dxfId="205" priority="23">
      <formula>$Z$14="ALTA"</formula>
    </cfRule>
    <cfRule type="expression" dxfId="204" priority="24">
      <formula>$Z$14="BAJA"</formula>
    </cfRule>
  </conditionalFormatting>
  <conditionalFormatting sqref="J26 J28">
    <cfRule type="expression" dxfId="203" priority="17">
      <formula>$J$28="BAJA"</formula>
    </cfRule>
    <cfRule type="expression" dxfId="202" priority="18">
      <formula>$J$28="MODERADA"</formula>
    </cfRule>
    <cfRule type="expression" dxfId="201" priority="19">
      <formula>$J$28="ALTA"</formula>
    </cfRule>
    <cfRule type="expression" dxfId="200" priority="20">
      <formula>$J$28="EXTREMA"</formula>
    </cfRule>
  </conditionalFormatting>
  <conditionalFormatting sqref="Z33:Z39">
    <cfRule type="expression" dxfId="199" priority="13">
      <formula>$Z$35="MODERADA"</formula>
    </cfRule>
    <cfRule type="expression" dxfId="198" priority="14">
      <formula>$Z$35="EXTREMA"</formula>
    </cfRule>
    <cfRule type="expression" dxfId="197" priority="15">
      <formula>$Z$35="ALTA"</formula>
    </cfRule>
    <cfRule type="expression" dxfId="196" priority="16">
      <formula>$Z$35="BAJA"</formula>
    </cfRule>
  </conditionalFormatting>
  <conditionalFormatting sqref="J33 J35">
    <cfRule type="expression" dxfId="195" priority="9">
      <formula>$J$35="BAJA"</formula>
    </cfRule>
    <cfRule type="expression" dxfId="194" priority="10">
      <formula>$J$35="MODERADA"</formula>
    </cfRule>
    <cfRule type="expression" dxfId="193" priority="11">
      <formula>$J$35="ALTA"</formula>
    </cfRule>
    <cfRule type="expression" dxfId="192" priority="12">
      <formula>$J$35="EXTREMA"</formula>
    </cfRule>
  </conditionalFormatting>
  <conditionalFormatting sqref="Z40:Z46">
    <cfRule type="expression" dxfId="191" priority="5">
      <formula>$Z$35="MODERADA"</formula>
    </cfRule>
    <cfRule type="expression" dxfId="190" priority="6">
      <formula>$Z$35="EXTREMA"</formula>
    </cfRule>
    <cfRule type="expression" dxfId="189" priority="7">
      <formula>$Z$35="ALTA"</formula>
    </cfRule>
    <cfRule type="expression" dxfId="188" priority="8">
      <formula>$Z$35="BAJA"</formula>
    </cfRule>
  </conditionalFormatting>
  <conditionalFormatting sqref="J40 J42">
    <cfRule type="expression" dxfId="187" priority="1">
      <formula>$J$35="BAJA"</formula>
    </cfRule>
    <cfRule type="expression" dxfId="186" priority="2">
      <formula>$J$35="MODERADA"</formula>
    </cfRule>
    <cfRule type="expression" dxfId="185" priority="3">
      <formula>$J$35="ALTA"</formula>
    </cfRule>
    <cfRule type="expression" dxfId="184" priority="4">
      <formula>$J$35="EXTREMA"</formula>
    </cfRule>
  </conditionalFormatting>
  <dataValidations count="4">
    <dataValidation type="list" allowBlank="1" showInputMessage="1" showErrorMessage="1" sqref="U12:U46" xr:uid="{00000000-0002-0000-0600-000000000000}">
      <formula1>$XEV$11:$XFD$11</formula1>
    </dataValidation>
    <dataValidation type="list" allowBlank="1" showInputMessage="1" showErrorMessage="1" sqref="H12:H46" xr:uid="{00000000-0002-0000-0600-000001000000}">
      <formula1>$XET$9:$XEV$9</formula1>
    </dataValidation>
    <dataValidation type="list" allowBlank="1" showInputMessage="1" showErrorMessage="1" sqref="F12:F46" xr:uid="{00000000-0002-0000-0600-000002000000}">
      <formula1>$XET$2:$XET$6</formula1>
    </dataValidation>
    <dataValidation type="list" allowBlank="1" showInputMessage="1" showErrorMessage="1" sqref="M12:M46" xr:uid="{00000000-0002-0000-0600-000003000000}">
      <formula1>$XET$11:$XEU$11</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XEW36"/>
  <sheetViews>
    <sheetView topLeftCell="U7" zoomScale="50" zoomScaleNormal="50" workbookViewId="0">
      <selection activeCell="AI19" sqref="AI19:AI25"/>
    </sheetView>
  </sheetViews>
  <sheetFormatPr baseColWidth="10" defaultRowHeight="15" x14ac:dyDescent="0.25"/>
  <cols>
    <col min="1" max="1" width="22.5703125" style="143" customWidth="1"/>
    <col min="2" max="2" width="27.85546875" style="143" customWidth="1"/>
    <col min="3" max="3" width="22.85546875" style="143" customWidth="1"/>
    <col min="4" max="4" width="21.7109375" style="143" customWidth="1"/>
    <col min="5" max="5" width="23.140625" style="143" customWidth="1"/>
    <col min="6" max="6" width="20.5703125" style="143" customWidth="1"/>
    <col min="7" max="7" width="3.85546875" style="143" hidden="1" customWidth="1"/>
    <col min="8" max="8" width="18.28515625" style="143" customWidth="1"/>
    <col min="9" max="9" width="3.85546875" style="143" hidden="1" customWidth="1"/>
    <col min="10" max="10" width="17.140625" style="143" customWidth="1"/>
    <col min="11" max="11" width="36.85546875" style="143" customWidth="1"/>
    <col min="12" max="12" width="44.7109375" style="143" customWidth="1"/>
    <col min="13" max="13" width="9.5703125" style="143" customWidth="1"/>
    <col min="14" max="14" width="11.42578125" style="143" hidden="1" customWidth="1"/>
    <col min="15" max="15" width="5" style="143" hidden="1" customWidth="1"/>
    <col min="16" max="16" width="6.5703125" style="143" hidden="1" customWidth="1"/>
    <col min="17" max="17" width="5" style="143" hidden="1" customWidth="1"/>
    <col min="18" max="18" width="4.140625" style="143" hidden="1" customWidth="1"/>
    <col min="19" max="19" width="3.85546875" style="143" hidden="1" customWidth="1"/>
    <col min="20" max="20" width="5.28515625" style="143" hidden="1" customWidth="1"/>
    <col min="21" max="21" width="10.42578125" style="143" customWidth="1"/>
    <col min="22" max="22" width="17.85546875" style="143" customWidth="1"/>
    <col min="23" max="23" width="3.42578125" style="143" hidden="1" customWidth="1"/>
    <col min="24" max="24" width="20.5703125" style="143" customWidth="1"/>
    <col min="25" max="25" width="3.85546875" style="143" hidden="1" customWidth="1"/>
    <col min="26" max="26" width="18.5703125" style="143" customWidth="1"/>
    <col min="27" max="27" width="20.140625" style="143" customWidth="1"/>
    <col min="28" max="28" width="20.85546875" style="143" customWidth="1"/>
    <col min="29" max="29" width="22.28515625" style="143" customWidth="1"/>
    <col min="30" max="30" width="22.5703125" style="143" customWidth="1"/>
    <col min="31" max="31" width="15.140625" style="143" customWidth="1"/>
    <col min="32" max="32" width="23" style="143" customWidth="1"/>
    <col min="33" max="33" width="19.140625" style="143" customWidth="1"/>
    <col min="34" max="34" width="16.140625" style="143" customWidth="1"/>
    <col min="35" max="35" width="40.140625" style="143" customWidth="1"/>
    <col min="36" max="16384" width="11.42578125" style="143"/>
  </cols>
  <sheetData>
    <row r="1" spans="1:35 16374:16377" s="83" customFormat="1" ht="14.25" customHeight="1" x14ac:dyDescent="0.2">
      <c r="A1" s="82"/>
      <c r="B1" s="82"/>
      <c r="C1" s="82"/>
      <c r="D1" s="82"/>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XET1" s="84" t="s">
        <v>1</v>
      </c>
      <c r="XEU1" s="85" t="s">
        <v>2</v>
      </c>
      <c r="XEV1" s="86"/>
    </row>
    <row r="2" spans="1:35 16374:16377" s="83" customFormat="1" ht="14.25" customHeight="1" x14ac:dyDescent="0.2">
      <c r="A2" s="82"/>
      <c r="B2" s="82"/>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XET2" s="83" t="s">
        <v>17</v>
      </c>
      <c r="XEU2" s="83">
        <v>5</v>
      </c>
      <c r="XEV2" s="87"/>
    </row>
    <row r="3" spans="1:35 16374:16377" s="83" customFormat="1" ht="14.25" customHeight="1" x14ac:dyDescent="0.2">
      <c r="A3" s="82"/>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XET3" s="83" t="s">
        <v>16</v>
      </c>
      <c r="XEU3" s="83">
        <v>4</v>
      </c>
      <c r="XEV3" s="87"/>
    </row>
    <row r="4" spans="1:35 16374:16377" s="83" customFormat="1" ht="14.25" customHeight="1" x14ac:dyDescent="0.2">
      <c r="A4" s="82"/>
      <c r="B4" s="82"/>
      <c r="C4" s="82"/>
      <c r="D4" s="82"/>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XET4" s="83" t="s">
        <v>15</v>
      </c>
      <c r="XEU4" s="83">
        <v>3</v>
      </c>
      <c r="XEV4" s="87"/>
    </row>
    <row r="5" spans="1:35 16374:16377" s="83" customFormat="1" ht="14.25" customHeight="1" x14ac:dyDescent="0.2">
      <c r="A5" s="82"/>
      <c r="B5" s="82"/>
      <c r="C5" s="82"/>
      <c r="D5" s="82"/>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XET5" s="83" t="s">
        <v>14</v>
      </c>
      <c r="XEU5" s="83">
        <v>2</v>
      </c>
      <c r="XEV5" s="87"/>
    </row>
    <row r="6" spans="1:35 16374:16377" s="83" customFormat="1" ht="14.25" customHeight="1" x14ac:dyDescent="0.2">
      <c r="A6" s="82"/>
      <c r="B6" s="82"/>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XET6" s="83" t="s">
        <v>13</v>
      </c>
      <c r="XEU6" s="83">
        <v>1</v>
      </c>
      <c r="XEV6" s="87"/>
    </row>
    <row r="7" spans="1:35 16374:16377" s="128" customFormat="1" ht="21" customHeight="1" thickBot="1" x14ac:dyDescent="0.3">
      <c r="A7" s="802" t="s">
        <v>53</v>
      </c>
      <c r="B7" s="802"/>
      <c r="C7" s="1194">
        <v>43494</v>
      </c>
      <c r="D7" s="804"/>
      <c r="E7" s="804"/>
      <c r="F7" s="805"/>
      <c r="G7" s="805"/>
      <c r="H7" s="805"/>
      <c r="I7" s="805"/>
      <c r="J7" s="805"/>
      <c r="K7" s="805"/>
      <c r="L7" s="805"/>
      <c r="M7" s="806" t="s">
        <v>67</v>
      </c>
      <c r="N7" s="806"/>
      <c r="O7" s="806"/>
      <c r="P7" s="806"/>
      <c r="Q7" s="806"/>
      <c r="R7" s="806"/>
      <c r="S7" s="806"/>
      <c r="T7" s="806"/>
      <c r="U7" s="806"/>
      <c r="V7" s="807"/>
      <c r="W7" s="122"/>
      <c r="X7" s="123" t="s">
        <v>63</v>
      </c>
      <c r="Y7" s="124"/>
      <c r="Z7" s="125"/>
      <c r="AA7" s="123" t="s">
        <v>64</v>
      </c>
      <c r="AB7" s="125"/>
      <c r="AC7" s="123" t="s">
        <v>65</v>
      </c>
      <c r="AD7" s="126"/>
      <c r="AE7" s="808" t="s">
        <v>66</v>
      </c>
      <c r="AF7" s="809"/>
      <c r="AG7" s="127" t="s">
        <v>76</v>
      </c>
      <c r="AH7" s="122"/>
      <c r="XET7" s="810" t="s">
        <v>0</v>
      </c>
      <c r="XEU7" s="811"/>
    </row>
    <row r="8" spans="1:35 16374:16377" s="128" customFormat="1"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7"/>
      <c r="AE8" s="818" t="s">
        <v>33</v>
      </c>
      <c r="AF8" s="819"/>
      <c r="AG8" s="819"/>
      <c r="AH8" s="820"/>
      <c r="XET8" s="810" t="s">
        <v>2</v>
      </c>
      <c r="XEU8" s="811"/>
    </row>
    <row r="9" spans="1:35 16374:16377" s="130" customFormat="1" ht="15" customHeight="1" x14ac:dyDescent="0.25">
      <c r="A9" s="583" t="s">
        <v>49</v>
      </c>
      <c r="B9" s="585" t="s">
        <v>50</v>
      </c>
      <c r="C9" s="587" t="s">
        <v>34</v>
      </c>
      <c r="D9" s="587" t="s">
        <v>35</v>
      </c>
      <c r="E9" s="827" t="s">
        <v>36</v>
      </c>
      <c r="F9" s="773" t="s">
        <v>68</v>
      </c>
      <c r="G9" s="774"/>
      <c r="H9" s="774"/>
      <c r="I9" s="774"/>
      <c r="J9" s="774"/>
      <c r="K9" s="597" t="s">
        <v>24</v>
      </c>
      <c r="L9" s="776" t="s">
        <v>23</v>
      </c>
      <c r="M9" s="777"/>
      <c r="N9" s="777"/>
      <c r="O9" s="777"/>
      <c r="P9" s="777"/>
      <c r="Q9" s="777"/>
      <c r="R9" s="777"/>
      <c r="S9" s="777"/>
      <c r="T9" s="777"/>
      <c r="U9" s="777"/>
      <c r="V9" s="777"/>
      <c r="W9" s="777"/>
      <c r="X9" s="777"/>
      <c r="Y9" s="777"/>
      <c r="Z9" s="778"/>
      <c r="AA9" s="568"/>
      <c r="AB9" s="569"/>
      <c r="AC9" s="569"/>
      <c r="AD9" s="570"/>
      <c r="AE9" s="821"/>
      <c r="AF9" s="822"/>
      <c r="AG9" s="822"/>
      <c r="AH9" s="823"/>
      <c r="XET9" s="129" t="s">
        <v>18</v>
      </c>
      <c r="XEU9" s="129" t="s">
        <v>20</v>
      </c>
      <c r="XEV9" s="129" t="s">
        <v>19</v>
      </c>
    </row>
    <row r="10" spans="1:35 16374:16377" s="130" customFormat="1" ht="15" customHeight="1" x14ac:dyDescent="0.25">
      <c r="A10" s="583"/>
      <c r="B10" s="586"/>
      <c r="C10" s="587"/>
      <c r="D10" s="587"/>
      <c r="E10" s="827"/>
      <c r="F10" s="779" t="s">
        <v>37</v>
      </c>
      <c r="G10" s="780"/>
      <c r="H10" s="780"/>
      <c r="I10" s="780"/>
      <c r="J10" s="780"/>
      <c r="K10" s="598"/>
      <c r="L10" s="781" t="s">
        <v>47</v>
      </c>
      <c r="M10" s="783" t="s">
        <v>22</v>
      </c>
      <c r="N10" s="131"/>
      <c r="O10" s="132"/>
      <c r="P10" s="132"/>
      <c r="Q10" s="132"/>
      <c r="R10" s="132"/>
      <c r="S10" s="132"/>
      <c r="T10" s="132"/>
      <c r="U10" s="785" t="s">
        <v>39</v>
      </c>
      <c r="V10" s="787" t="s">
        <v>38</v>
      </c>
      <c r="W10" s="788"/>
      <c r="X10" s="788"/>
      <c r="Y10" s="788"/>
      <c r="Z10" s="789"/>
      <c r="AA10" s="571"/>
      <c r="AB10" s="572"/>
      <c r="AC10" s="572"/>
      <c r="AD10" s="573"/>
      <c r="AE10" s="824"/>
      <c r="AF10" s="825"/>
      <c r="AG10" s="825"/>
      <c r="AH10" s="826"/>
      <c r="XET10" s="130">
        <v>5</v>
      </c>
      <c r="XEU10" s="130">
        <v>10</v>
      </c>
      <c r="XEV10" s="130">
        <v>20</v>
      </c>
    </row>
    <row r="11" spans="1:35 16374:16377" s="130" customFormat="1" ht="44.25" customHeight="1" x14ac:dyDescent="0.25">
      <c r="A11" s="584"/>
      <c r="B11" s="605"/>
      <c r="C11" s="585"/>
      <c r="D11" s="585"/>
      <c r="E11" s="828"/>
      <c r="F11" s="133" t="s">
        <v>8</v>
      </c>
      <c r="G11" s="134" t="s">
        <v>54</v>
      </c>
      <c r="H11" s="191" t="s">
        <v>69</v>
      </c>
      <c r="I11" s="135" t="s">
        <v>55</v>
      </c>
      <c r="J11" s="2" t="s">
        <v>10</v>
      </c>
      <c r="K11" s="775"/>
      <c r="L11" s="782"/>
      <c r="M11" s="784"/>
      <c r="N11" s="136"/>
      <c r="O11" s="136" t="s">
        <v>60</v>
      </c>
      <c r="P11" s="136" t="s">
        <v>61</v>
      </c>
      <c r="Q11" s="136" t="s">
        <v>59</v>
      </c>
      <c r="R11" s="136" t="s">
        <v>56</v>
      </c>
      <c r="S11" s="136" t="s">
        <v>57</v>
      </c>
      <c r="T11" s="136" t="s">
        <v>58</v>
      </c>
      <c r="U11" s="786"/>
      <c r="V11" s="3" t="s">
        <v>8</v>
      </c>
      <c r="W11" s="4" t="s">
        <v>54</v>
      </c>
      <c r="X11" s="137" t="s">
        <v>9</v>
      </c>
      <c r="Y11" s="138" t="s">
        <v>55</v>
      </c>
      <c r="Z11" s="9" t="s">
        <v>10</v>
      </c>
      <c r="AA11" s="10" t="s">
        <v>51</v>
      </c>
      <c r="AB11" s="5" t="s">
        <v>40</v>
      </c>
      <c r="AC11" s="194" t="s">
        <v>41</v>
      </c>
      <c r="AD11" s="192" t="s">
        <v>42</v>
      </c>
      <c r="AE11" s="139" t="s">
        <v>26</v>
      </c>
      <c r="AF11" s="140" t="s">
        <v>70</v>
      </c>
      <c r="AG11" s="141" t="s">
        <v>44</v>
      </c>
      <c r="AH11" s="142" t="s">
        <v>45</v>
      </c>
      <c r="AI11" s="142" t="s">
        <v>469</v>
      </c>
      <c r="XET11" s="130" t="s">
        <v>11</v>
      </c>
      <c r="XEU11" s="130" t="s">
        <v>12</v>
      </c>
      <c r="XEV11" s="130" t="s">
        <v>9</v>
      </c>
      <c r="XEW11" s="130" t="s">
        <v>8</v>
      </c>
    </row>
    <row r="12" spans="1:35 16374:16377" ht="50.25" customHeight="1" x14ac:dyDescent="0.25">
      <c r="A12" s="1195" t="s">
        <v>225</v>
      </c>
      <c r="B12" s="1198" t="s">
        <v>226</v>
      </c>
      <c r="C12" s="1195" t="s">
        <v>227</v>
      </c>
      <c r="D12" s="1195" t="s">
        <v>228</v>
      </c>
      <c r="E12" s="1195" t="s">
        <v>229</v>
      </c>
      <c r="F12" s="593" t="s">
        <v>13</v>
      </c>
      <c r="G12" s="790" t="str">
        <f>IF(F12="(1) RARA VEZ","1", IF(F12="(2) IMPROBABLE","2",IF(F12="(3) POSIBLE","3",IF(F12="(4) PROBABLE","4",IF(F12="(5) CASI SEGURO","5","")))))</f>
        <v>1</v>
      </c>
      <c r="H12" s="675" t="s">
        <v>19</v>
      </c>
      <c r="I12" s="746" t="str">
        <f>IF(H12="(5) MODERADO","5", IF(H12="(10) MAYOR","10",IF(H12="(20) CATASTROFICO","20","")))</f>
        <v>20</v>
      </c>
      <c r="J12" s="747">
        <f>G12*I12</f>
        <v>20</v>
      </c>
      <c r="K12" s="1201" t="s">
        <v>230</v>
      </c>
      <c r="L12" s="6" t="s">
        <v>6</v>
      </c>
      <c r="M12" s="1" t="s">
        <v>11</v>
      </c>
      <c r="N12" s="195">
        <f>IF(M12="SÍ",15,"0")</f>
        <v>15</v>
      </c>
      <c r="O12" s="750">
        <f>SUM(N12:N18)</f>
        <v>85</v>
      </c>
      <c r="P12" s="738">
        <f>IF(AND($O12&gt;=0,$O12&lt;=50),0,IF(AND($O12&gt;50,$O12&lt;=75),1,IF(AND($O12&gt;75,$O12&lt;=100),2,"")))</f>
        <v>2</v>
      </c>
      <c r="Q12" s="738">
        <f>$G12-$P12</f>
        <v>-1</v>
      </c>
      <c r="R12" s="739">
        <f>IF($Q12&lt;=0,1,$Q12)</f>
        <v>1</v>
      </c>
      <c r="S12" s="738">
        <f>$I12-$P12</f>
        <v>18</v>
      </c>
      <c r="T12" s="739">
        <f>IF($S12=19,10,IF($S12=18,5,IF($S12=9,5,IF($S12=8,5,I12))))</f>
        <v>5</v>
      </c>
      <c r="U12" s="766" t="s">
        <v>8</v>
      </c>
      <c r="V12" s="730" t="str">
        <f>IF(AND($U12="PROBABILIDAD",$R12=1),$XET$6,IF(AND($U12="PROBABILIDAD",$R12=2),$XET$5,IF(AND($U12="PROBABILIDAD",$R12=3),$XET$4,IF(AND($U12="PROBABILIDAD",$R12=4),$XET$3,IF(AND($U12="PROBABILIDAD",$R12=5),$XET$2,$F12)))))</f>
        <v>(1) RARA VEZ</v>
      </c>
      <c r="W12" s="771">
        <f>IF($U12="PROBABILIDAD",$R12,$G12)</f>
        <v>1</v>
      </c>
      <c r="X12" s="733" t="str">
        <f>IF(AND($U12="IMPACTO",$S12=18),$XET$9,IF(AND($U12="IMPACTO",$S12=19),$XEU$9,IF(AND($U12="IMPACTO",$S12=20),$XEV$9,IF(AND($U12="IMPACTO",$S12&lt;10),$XET$9,$H12))))</f>
        <v>(20) CATASTROFICO</v>
      </c>
      <c r="Y12" s="735" t="str">
        <f>IF($U12="IMPACTO",$T12,$I12)</f>
        <v>20</v>
      </c>
      <c r="Z12" s="736">
        <f>+W12*Y12</f>
        <v>20</v>
      </c>
      <c r="AA12" s="717" t="s">
        <v>231</v>
      </c>
      <c r="AB12" s="1203" t="s">
        <v>232</v>
      </c>
      <c r="AC12" s="717" t="s">
        <v>233</v>
      </c>
      <c r="AD12" s="717" t="s">
        <v>224</v>
      </c>
      <c r="AE12" s="1206">
        <v>43816</v>
      </c>
      <c r="AF12" s="717" t="s">
        <v>234</v>
      </c>
      <c r="AG12" s="717" t="s">
        <v>235</v>
      </c>
      <c r="AH12" s="717" t="s">
        <v>487</v>
      </c>
      <c r="AI12" s="1101" t="s">
        <v>488</v>
      </c>
    </row>
    <row r="13" spans="1:35 16374:16377" ht="48" customHeight="1" x14ac:dyDescent="0.25">
      <c r="A13" s="1196"/>
      <c r="B13" s="1199"/>
      <c r="C13" s="1196"/>
      <c r="D13" s="1196"/>
      <c r="E13" s="1196"/>
      <c r="F13" s="593"/>
      <c r="G13" s="790"/>
      <c r="H13" s="675"/>
      <c r="I13" s="746"/>
      <c r="J13" s="747"/>
      <c r="K13" s="1202"/>
      <c r="L13" s="7" t="s">
        <v>7</v>
      </c>
      <c r="M13" s="1" t="s">
        <v>11</v>
      </c>
      <c r="N13" s="204">
        <f>IF(M13="SÍ",5,"0")</f>
        <v>5</v>
      </c>
      <c r="O13" s="746"/>
      <c r="P13" s="655"/>
      <c r="Q13" s="655"/>
      <c r="R13" s="554"/>
      <c r="S13" s="655"/>
      <c r="T13" s="554"/>
      <c r="U13" s="669"/>
      <c r="V13" s="638"/>
      <c r="W13" s="732"/>
      <c r="X13" s="644"/>
      <c r="Y13" s="735"/>
      <c r="Z13" s="737"/>
      <c r="AA13" s="658"/>
      <c r="AB13" s="1204"/>
      <c r="AC13" s="658"/>
      <c r="AD13" s="658"/>
      <c r="AE13" s="1207"/>
      <c r="AF13" s="658"/>
      <c r="AG13" s="658"/>
      <c r="AH13" s="718"/>
      <c r="AI13" s="1180"/>
    </row>
    <row r="14" spans="1:35 16374:16377" ht="33" customHeight="1" x14ac:dyDescent="0.25">
      <c r="A14" s="1196"/>
      <c r="B14" s="1199"/>
      <c r="C14" s="1196"/>
      <c r="D14" s="1196"/>
      <c r="E14" s="1196"/>
      <c r="F14" s="593"/>
      <c r="G14" s="790"/>
      <c r="H14" s="675"/>
      <c r="I14" s="746"/>
      <c r="J14" s="720" t="str">
        <f>IF(AND(J12&gt;=5,J12&lt;=10),"BAJA",IF(AND(J12&gt;=15,J12&lt;=25),"MODERADA",IF(AND(J12&gt;=30,J12&lt;=50),"ALTA",IF(AND(J12&gt;=60,J12&lt;=100),"EXTREMA",""))))</f>
        <v>MODERADA</v>
      </c>
      <c r="K14" s="1202"/>
      <c r="L14" s="144" t="s">
        <v>3</v>
      </c>
      <c r="M14" s="1" t="s">
        <v>12</v>
      </c>
      <c r="N14" s="204" t="str">
        <f>IF(M14="SÍ",15,"0")</f>
        <v>0</v>
      </c>
      <c r="O14" s="746"/>
      <c r="P14" s="655"/>
      <c r="Q14" s="655"/>
      <c r="R14" s="554"/>
      <c r="S14" s="655"/>
      <c r="T14" s="554"/>
      <c r="U14" s="669"/>
      <c r="V14" s="638"/>
      <c r="W14" s="732"/>
      <c r="X14" s="644"/>
      <c r="Y14" s="735"/>
      <c r="Z14" s="722" t="str">
        <f>IF(AND($Z12&gt;=5,$Z12&lt;=10),"BAJA",IF(AND($Z12&gt;=15,$Z12&lt;=25),"MODERADA",IF(AND($Z12&gt;=30,$Z12&lt;=50),"ALTA",IF(AND($Z12&gt;=60,$Z12&lt;=100),"EXTREMA",""))))</f>
        <v>MODERADA</v>
      </c>
      <c r="AA14" s="658"/>
      <c r="AB14" s="1204"/>
      <c r="AC14" s="658"/>
      <c r="AD14" s="658"/>
      <c r="AE14" s="1207"/>
      <c r="AF14" s="658"/>
      <c r="AG14" s="658"/>
      <c r="AH14" s="718"/>
      <c r="AI14" s="1180"/>
    </row>
    <row r="15" spans="1:35 16374:16377" ht="26.25" customHeight="1" x14ac:dyDescent="0.25">
      <c r="A15" s="1196"/>
      <c r="B15" s="1199"/>
      <c r="C15" s="1196"/>
      <c r="D15" s="1196"/>
      <c r="E15" s="1196"/>
      <c r="F15" s="593"/>
      <c r="G15" s="790"/>
      <c r="H15" s="675"/>
      <c r="I15" s="746"/>
      <c r="J15" s="720"/>
      <c r="K15" s="1202"/>
      <c r="L15" s="144" t="s">
        <v>4</v>
      </c>
      <c r="M15" s="1" t="s">
        <v>11</v>
      </c>
      <c r="N15" s="204">
        <f>IF(M15="SÍ",10,"0")</f>
        <v>10</v>
      </c>
      <c r="O15" s="746"/>
      <c r="P15" s="655"/>
      <c r="Q15" s="655"/>
      <c r="R15" s="554"/>
      <c r="S15" s="655"/>
      <c r="T15" s="554"/>
      <c r="U15" s="669"/>
      <c r="V15" s="638"/>
      <c r="W15" s="732"/>
      <c r="X15" s="644"/>
      <c r="Y15" s="735"/>
      <c r="Z15" s="722"/>
      <c r="AA15" s="658"/>
      <c r="AB15" s="1204"/>
      <c r="AC15" s="658"/>
      <c r="AD15" s="658"/>
      <c r="AE15" s="1207"/>
      <c r="AF15" s="658"/>
      <c r="AG15" s="658"/>
      <c r="AH15" s="718"/>
      <c r="AI15" s="1180"/>
    </row>
    <row r="16" spans="1:35 16374:16377" ht="45" customHeight="1" x14ac:dyDescent="0.25">
      <c r="A16" s="1196"/>
      <c r="B16" s="1199"/>
      <c r="C16" s="1196"/>
      <c r="D16" s="1196"/>
      <c r="E16" s="1196"/>
      <c r="F16" s="593"/>
      <c r="G16" s="790"/>
      <c r="H16" s="675"/>
      <c r="I16" s="746"/>
      <c r="J16" s="720"/>
      <c r="K16" s="1202"/>
      <c r="L16" s="7" t="s">
        <v>31</v>
      </c>
      <c r="M16" s="11" t="s">
        <v>11</v>
      </c>
      <c r="N16" s="204">
        <f>IF(M16="SÍ",15,"0")</f>
        <v>15</v>
      </c>
      <c r="O16" s="746"/>
      <c r="P16" s="655"/>
      <c r="Q16" s="655"/>
      <c r="R16" s="554"/>
      <c r="S16" s="655"/>
      <c r="T16" s="554"/>
      <c r="U16" s="669"/>
      <c r="V16" s="638"/>
      <c r="W16" s="732"/>
      <c r="X16" s="644"/>
      <c r="Y16" s="735"/>
      <c r="Z16" s="722"/>
      <c r="AA16" s="658"/>
      <c r="AB16" s="1204"/>
      <c r="AC16" s="658"/>
      <c r="AD16" s="658"/>
      <c r="AE16" s="1207"/>
      <c r="AF16" s="658"/>
      <c r="AG16" s="658"/>
      <c r="AH16" s="718"/>
      <c r="AI16" s="1180"/>
    </row>
    <row r="17" spans="1:35" ht="30" x14ac:dyDescent="0.25">
      <c r="A17" s="1196"/>
      <c r="B17" s="1199"/>
      <c r="C17" s="1196"/>
      <c r="D17" s="1196"/>
      <c r="E17" s="1196"/>
      <c r="F17" s="593"/>
      <c r="G17" s="790"/>
      <c r="H17" s="675"/>
      <c r="I17" s="746"/>
      <c r="J17" s="720"/>
      <c r="K17" s="1202"/>
      <c r="L17" s="7" t="s">
        <v>5</v>
      </c>
      <c r="M17" s="1" t="s">
        <v>11</v>
      </c>
      <c r="N17" s="204">
        <f>IF(M17="SÍ",10,"0")</f>
        <v>10</v>
      </c>
      <c r="O17" s="746"/>
      <c r="P17" s="655"/>
      <c r="Q17" s="655"/>
      <c r="R17" s="554"/>
      <c r="S17" s="655"/>
      <c r="T17" s="554"/>
      <c r="U17" s="669"/>
      <c r="V17" s="638"/>
      <c r="W17" s="732"/>
      <c r="X17" s="644"/>
      <c r="Y17" s="735"/>
      <c r="Z17" s="722"/>
      <c r="AA17" s="658"/>
      <c r="AB17" s="1204"/>
      <c r="AC17" s="658"/>
      <c r="AD17" s="658"/>
      <c r="AE17" s="1207"/>
      <c r="AF17" s="658"/>
      <c r="AG17" s="658"/>
      <c r="AH17" s="718"/>
      <c r="AI17" s="1180"/>
    </row>
    <row r="18" spans="1:35" ht="94.5" customHeight="1" x14ac:dyDescent="0.25">
      <c r="A18" s="1196"/>
      <c r="B18" s="1200"/>
      <c r="C18" s="1197"/>
      <c r="D18" s="1197"/>
      <c r="E18" s="1197"/>
      <c r="F18" s="761"/>
      <c r="G18" s="791"/>
      <c r="H18" s="745"/>
      <c r="I18" s="746"/>
      <c r="J18" s="721"/>
      <c r="K18" s="1202"/>
      <c r="L18" s="8" t="s">
        <v>30</v>
      </c>
      <c r="M18" s="1" t="s">
        <v>11</v>
      </c>
      <c r="N18" s="204">
        <f>IF(M18="SÍ",30,"0")</f>
        <v>30</v>
      </c>
      <c r="O18" s="746"/>
      <c r="P18" s="655"/>
      <c r="Q18" s="655"/>
      <c r="R18" s="554"/>
      <c r="S18" s="655"/>
      <c r="T18" s="554"/>
      <c r="U18" s="669"/>
      <c r="V18" s="731"/>
      <c r="W18" s="772"/>
      <c r="X18" s="734"/>
      <c r="Y18" s="735"/>
      <c r="Z18" s="722"/>
      <c r="AA18" s="658"/>
      <c r="AB18" s="1205"/>
      <c r="AC18" s="658"/>
      <c r="AD18" s="658"/>
      <c r="AE18" s="1207"/>
      <c r="AF18" s="658"/>
      <c r="AG18" s="658"/>
      <c r="AH18" s="718"/>
      <c r="AI18" s="1114"/>
    </row>
    <row r="19" spans="1:35" ht="30" customHeight="1" x14ac:dyDescent="0.25">
      <c r="A19" s="1196"/>
      <c r="B19" s="1198" t="s">
        <v>226</v>
      </c>
      <c r="C19" s="1195" t="s">
        <v>236</v>
      </c>
      <c r="D19" s="1195" t="s">
        <v>237</v>
      </c>
      <c r="E19" s="1195" t="s">
        <v>238</v>
      </c>
      <c r="F19" s="593" t="s">
        <v>15</v>
      </c>
      <c r="G19" s="743" t="str">
        <f>IF(F19="(1) RARA VEZ","1", IF(F19="(2) IMPROBABLE","2",IF(F19="(3) POSIBLE","3",IF(F19="(4) PROBABLE","4",IF(F19="(5) CASI SEGURO","5","")))))</f>
        <v>3</v>
      </c>
      <c r="H19" s="675" t="s">
        <v>20</v>
      </c>
      <c r="I19" s="746" t="str">
        <f>IF(H19="(5) MODERADO","5", IF(H19="(10) MAYOR","10",IF(H19="(20) CATASTROFICO","20","")))</f>
        <v>10</v>
      </c>
      <c r="J19" s="767">
        <f>G19*I19</f>
        <v>30</v>
      </c>
      <c r="K19" s="1201" t="s">
        <v>239</v>
      </c>
      <c r="L19" s="6" t="s">
        <v>6</v>
      </c>
      <c r="M19" s="1" t="s">
        <v>11</v>
      </c>
      <c r="N19" s="195">
        <f>IF(M19="SÍ",15,"0")</f>
        <v>15</v>
      </c>
      <c r="O19" s="750">
        <f>SUM(N19:N25)</f>
        <v>85</v>
      </c>
      <c r="P19" s="738">
        <f>IF(AND($O19&gt;=0,$O19&lt;=50),0,IF(AND($O19&gt;50,$O19&lt;=75),1,IF(AND($O19&gt;75,$O19&lt;=100),2,"")))</f>
        <v>2</v>
      </c>
      <c r="Q19" s="738">
        <f>$G19-$P19</f>
        <v>1</v>
      </c>
      <c r="R19" s="739">
        <f>IF($Q19&lt;=0,1,$Q19)</f>
        <v>1</v>
      </c>
      <c r="S19" s="738">
        <f>$I19-$P19</f>
        <v>8</v>
      </c>
      <c r="T19" s="739">
        <f>IF($S19=19,10,IF($S19=18,5,IF($S19=9,5,IF($S19=8,5,I19))))</f>
        <v>5</v>
      </c>
      <c r="U19" s="766" t="s">
        <v>9</v>
      </c>
      <c r="V19" s="730" t="str">
        <f>IF(AND($U19="PROBABILIDAD",$R19=1),$XET$6,IF(AND($U19="PROBABILIDAD",$R19=2),$XET$5,IF(AND($U19="PROBABILIDAD",$R19=3),$XET$4,IF(AND($U19="PROBABILIDAD",$R19=4),$XET$3,IF(AND($U19="PROBABILIDAD",$R19=5),$XET$2,$F19)))))</f>
        <v>(3) POSIBLE</v>
      </c>
      <c r="W19" s="763" t="str">
        <f>IF($U19="PROBABILIDAD",$R19,$G19)</f>
        <v>3</v>
      </c>
      <c r="X19" s="733" t="str">
        <f>IF(AND($U19="IMPACTO",$S19=18),$XET$9,IF(AND($U19="IMPACTO",$S19=19),$XEU$9,IF(AND($U19="IMPACTO",$S19=20),$XEV$9,IF(AND($U19="IMPACTO",$S19&lt;10),$XET$9,$H19))))</f>
        <v>(5) MODERADO</v>
      </c>
      <c r="Y19" s="735">
        <f>IF($U19="IMPACTO",$T19,$I19)</f>
        <v>5</v>
      </c>
      <c r="Z19" s="736">
        <f>+W19*Y19</f>
        <v>15</v>
      </c>
      <c r="AA19" s="717" t="s">
        <v>240</v>
      </c>
      <c r="AB19" s="1203" t="s">
        <v>232</v>
      </c>
      <c r="AC19" s="717" t="s">
        <v>241</v>
      </c>
      <c r="AD19" s="717" t="s">
        <v>242</v>
      </c>
      <c r="AE19" s="1206">
        <v>43816</v>
      </c>
      <c r="AF19" s="717" t="s">
        <v>243</v>
      </c>
      <c r="AG19" s="717" t="s">
        <v>235</v>
      </c>
      <c r="AH19" s="717" t="s">
        <v>489</v>
      </c>
      <c r="AI19" s="1101" t="s">
        <v>490</v>
      </c>
    </row>
    <row r="20" spans="1:35" ht="30" x14ac:dyDescent="0.25">
      <c r="A20" s="1196"/>
      <c r="B20" s="1199"/>
      <c r="C20" s="1196"/>
      <c r="D20" s="1196"/>
      <c r="E20" s="1196"/>
      <c r="F20" s="593"/>
      <c r="G20" s="743"/>
      <c r="H20" s="675"/>
      <c r="I20" s="746"/>
      <c r="J20" s="768"/>
      <c r="K20" s="1202"/>
      <c r="L20" s="7" t="s">
        <v>7</v>
      </c>
      <c r="M20" s="1" t="s">
        <v>11</v>
      </c>
      <c r="N20" s="204">
        <f>IF(M20="SÍ",5,"0")</f>
        <v>5</v>
      </c>
      <c r="O20" s="746"/>
      <c r="P20" s="655"/>
      <c r="Q20" s="655"/>
      <c r="R20" s="554"/>
      <c r="S20" s="655"/>
      <c r="T20" s="554"/>
      <c r="U20" s="669"/>
      <c r="V20" s="638"/>
      <c r="W20" s="764"/>
      <c r="X20" s="644"/>
      <c r="Y20" s="735"/>
      <c r="Z20" s="737"/>
      <c r="AA20" s="658"/>
      <c r="AB20" s="1204"/>
      <c r="AC20" s="658"/>
      <c r="AD20" s="658"/>
      <c r="AE20" s="1207"/>
      <c r="AF20" s="658"/>
      <c r="AG20" s="658"/>
      <c r="AH20" s="658"/>
      <c r="AI20" s="1180"/>
    </row>
    <row r="21" spans="1:35" x14ac:dyDescent="0.25">
      <c r="A21" s="1196"/>
      <c r="B21" s="1199"/>
      <c r="C21" s="1196"/>
      <c r="D21" s="1196"/>
      <c r="E21" s="1196"/>
      <c r="F21" s="593"/>
      <c r="G21" s="743"/>
      <c r="H21" s="675"/>
      <c r="I21" s="746"/>
      <c r="J21" s="720" t="str">
        <f>IF(AND(J19&gt;=5,J19&lt;=10),"BAJA",IF(AND(J19&gt;=15,J19&lt;=25),"MODERADA",IF(AND(J19&gt;=30,J19&lt;=50),"ALTA",IF(AND(J19&gt;=60,J19&lt;=100),"EXTREMA",""))))</f>
        <v>ALTA</v>
      </c>
      <c r="K21" s="1202"/>
      <c r="L21" s="144" t="s">
        <v>3</v>
      </c>
      <c r="M21" s="1" t="s">
        <v>12</v>
      </c>
      <c r="N21" s="204" t="str">
        <f>IF(M21="SÍ",15,"0")</f>
        <v>0</v>
      </c>
      <c r="O21" s="746"/>
      <c r="P21" s="655"/>
      <c r="Q21" s="655"/>
      <c r="R21" s="554"/>
      <c r="S21" s="655"/>
      <c r="T21" s="554"/>
      <c r="U21" s="669"/>
      <c r="V21" s="638"/>
      <c r="W21" s="764"/>
      <c r="X21" s="644"/>
      <c r="Y21" s="735"/>
      <c r="Z21" s="722" t="str">
        <f>IF(AND($Z19&gt;=5,$Z19&lt;=10),"BAJA",IF(AND($Z19&gt;=15,$Z19&lt;=25),"MODERADA",IF(AND($Z19&gt;=30,$Z19&lt;=50),"ALTA",IF(AND($Z19&gt;=60,$Z19&lt;=100),"EXTREMA",""))))</f>
        <v>MODERADA</v>
      </c>
      <c r="AA21" s="658"/>
      <c r="AB21" s="1204"/>
      <c r="AC21" s="658"/>
      <c r="AD21" s="658"/>
      <c r="AE21" s="1207"/>
      <c r="AF21" s="658"/>
      <c r="AG21" s="658"/>
      <c r="AH21" s="658"/>
      <c r="AI21" s="1180"/>
    </row>
    <row r="22" spans="1:35" x14ac:dyDescent="0.25">
      <c r="A22" s="1196"/>
      <c r="B22" s="1199"/>
      <c r="C22" s="1196"/>
      <c r="D22" s="1196"/>
      <c r="E22" s="1196"/>
      <c r="F22" s="593"/>
      <c r="G22" s="743"/>
      <c r="H22" s="675"/>
      <c r="I22" s="746"/>
      <c r="J22" s="720"/>
      <c r="K22" s="1202"/>
      <c r="L22" s="144" t="s">
        <v>4</v>
      </c>
      <c r="M22" s="1" t="s">
        <v>11</v>
      </c>
      <c r="N22" s="204">
        <f>IF(M22="SÍ",10,"0")</f>
        <v>10</v>
      </c>
      <c r="O22" s="746"/>
      <c r="P22" s="655"/>
      <c r="Q22" s="655"/>
      <c r="R22" s="554"/>
      <c r="S22" s="655"/>
      <c r="T22" s="554"/>
      <c r="U22" s="669"/>
      <c r="V22" s="638"/>
      <c r="W22" s="764"/>
      <c r="X22" s="644"/>
      <c r="Y22" s="735"/>
      <c r="Z22" s="722"/>
      <c r="AA22" s="658"/>
      <c r="AB22" s="1204"/>
      <c r="AC22" s="658"/>
      <c r="AD22" s="658"/>
      <c r="AE22" s="1207"/>
      <c r="AF22" s="658"/>
      <c r="AG22" s="658"/>
      <c r="AH22" s="658"/>
      <c r="AI22" s="1180"/>
    </row>
    <row r="23" spans="1:35" ht="30" x14ac:dyDescent="0.25">
      <c r="A23" s="1196"/>
      <c r="B23" s="1199"/>
      <c r="C23" s="1196"/>
      <c r="D23" s="1196"/>
      <c r="E23" s="1196"/>
      <c r="F23" s="593"/>
      <c r="G23" s="743"/>
      <c r="H23" s="675"/>
      <c r="I23" s="746"/>
      <c r="J23" s="720"/>
      <c r="K23" s="1202"/>
      <c r="L23" s="7" t="s">
        <v>31</v>
      </c>
      <c r="M23" s="1" t="s">
        <v>11</v>
      </c>
      <c r="N23" s="204">
        <f>IF(M23="SÍ",15,"0")</f>
        <v>15</v>
      </c>
      <c r="O23" s="746"/>
      <c r="P23" s="655"/>
      <c r="Q23" s="655"/>
      <c r="R23" s="554"/>
      <c r="S23" s="655"/>
      <c r="T23" s="554"/>
      <c r="U23" s="669"/>
      <c r="V23" s="638"/>
      <c r="W23" s="764"/>
      <c r="X23" s="644"/>
      <c r="Y23" s="735"/>
      <c r="Z23" s="722"/>
      <c r="AA23" s="658"/>
      <c r="AB23" s="1204"/>
      <c r="AC23" s="658"/>
      <c r="AD23" s="658"/>
      <c r="AE23" s="1207"/>
      <c r="AF23" s="658"/>
      <c r="AG23" s="658"/>
      <c r="AH23" s="658"/>
      <c r="AI23" s="1180"/>
    </row>
    <row r="24" spans="1:35" ht="30" x14ac:dyDescent="0.25">
      <c r="A24" s="1196"/>
      <c r="B24" s="1199"/>
      <c r="C24" s="1196"/>
      <c r="D24" s="1196"/>
      <c r="E24" s="1196"/>
      <c r="F24" s="593"/>
      <c r="G24" s="743"/>
      <c r="H24" s="675"/>
      <c r="I24" s="746"/>
      <c r="J24" s="720"/>
      <c r="K24" s="1202"/>
      <c r="L24" s="7" t="s">
        <v>5</v>
      </c>
      <c r="M24" s="1" t="s">
        <v>11</v>
      </c>
      <c r="N24" s="204">
        <f>IF(M24="SÍ",10,"0")</f>
        <v>10</v>
      </c>
      <c r="O24" s="746"/>
      <c r="P24" s="655"/>
      <c r="Q24" s="655"/>
      <c r="R24" s="554"/>
      <c r="S24" s="655"/>
      <c r="T24" s="554"/>
      <c r="U24" s="669"/>
      <c r="V24" s="638"/>
      <c r="W24" s="764"/>
      <c r="X24" s="644"/>
      <c r="Y24" s="735"/>
      <c r="Z24" s="722"/>
      <c r="AA24" s="658"/>
      <c r="AB24" s="1204"/>
      <c r="AC24" s="658"/>
      <c r="AD24" s="658"/>
      <c r="AE24" s="1207"/>
      <c r="AF24" s="658"/>
      <c r="AG24" s="658"/>
      <c r="AH24" s="658"/>
      <c r="AI24" s="1180"/>
    </row>
    <row r="25" spans="1:35" ht="30" x14ac:dyDescent="0.25">
      <c r="A25" s="1197"/>
      <c r="B25" s="1200"/>
      <c r="C25" s="1197"/>
      <c r="D25" s="1197"/>
      <c r="E25" s="1196"/>
      <c r="F25" s="761"/>
      <c r="G25" s="744"/>
      <c r="H25" s="745"/>
      <c r="I25" s="746"/>
      <c r="J25" s="721"/>
      <c r="K25" s="1202"/>
      <c r="L25" s="8" t="s">
        <v>30</v>
      </c>
      <c r="M25" s="1" t="s">
        <v>11</v>
      </c>
      <c r="N25" s="204">
        <f>IF(M25="SÍ",30,"0")</f>
        <v>30</v>
      </c>
      <c r="O25" s="746"/>
      <c r="P25" s="655"/>
      <c r="Q25" s="655"/>
      <c r="R25" s="554"/>
      <c r="S25" s="655"/>
      <c r="T25" s="554"/>
      <c r="U25" s="669"/>
      <c r="V25" s="731"/>
      <c r="W25" s="765"/>
      <c r="X25" s="734"/>
      <c r="Y25" s="735"/>
      <c r="Z25" s="722"/>
      <c r="AA25" s="658"/>
      <c r="AB25" s="1205"/>
      <c r="AC25" s="658"/>
      <c r="AD25" s="658"/>
      <c r="AE25" s="1207"/>
      <c r="AF25" s="658"/>
      <c r="AG25" s="658"/>
      <c r="AH25" s="658"/>
      <c r="AI25" s="1114"/>
    </row>
    <row r="26" spans="1:35" ht="15" customHeight="1" x14ac:dyDescent="0.25">
      <c r="A26" s="723" t="s">
        <v>52</v>
      </c>
      <c r="B26" s="723"/>
      <c r="C26" s="723"/>
      <c r="D26" s="723"/>
      <c r="E26" s="723"/>
      <c r="F26" s="723"/>
      <c r="G26" s="723"/>
      <c r="H26" s="723"/>
      <c r="I26" s="723"/>
      <c r="J26" s="723"/>
      <c r="K26" s="723"/>
      <c r="L26" s="723"/>
      <c r="M26" s="723"/>
      <c r="N26" s="723"/>
      <c r="O26" s="723"/>
      <c r="P26" s="723"/>
      <c r="Q26" s="723"/>
      <c r="R26" s="723"/>
      <c r="S26" s="723"/>
      <c r="T26" s="723"/>
      <c r="U26" s="723"/>
      <c r="V26" s="723"/>
      <c r="W26" s="723"/>
      <c r="X26" s="723"/>
      <c r="Y26" s="723"/>
      <c r="Z26" s="723"/>
      <c r="AA26" s="723"/>
      <c r="AB26" s="723"/>
      <c r="AC26" s="723"/>
      <c r="AD26" s="723"/>
      <c r="AE26" s="723"/>
      <c r="AF26" s="723"/>
      <c r="AG26" s="723"/>
      <c r="AH26" s="723"/>
    </row>
    <row r="27" spans="1:35" ht="18.75" customHeight="1" x14ac:dyDescent="0.25">
      <c r="A27" s="664" t="s">
        <v>29</v>
      </c>
      <c r="B27" s="664"/>
      <c r="C27" s="724"/>
      <c r="D27" s="724"/>
      <c r="E27" s="724"/>
      <c r="F27" s="724"/>
      <c r="G27" s="724"/>
      <c r="H27" s="724"/>
      <c r="I27" s="724"/>
      <c r="J27" s="724"/>
      <c r="K27" s="724"/>
      <c r="L27" s="724"/>
      <c r="M27" s="724"/>
      <c r="N27" s="724"/>
      <c r="O27" s="724"/>
      <c r="P27" s="724"/>
      <c r="Q27" s="724"/>
      <c r="R27" s="724"/>
      <c r="S27" s="724"/>
      <c r="T27" s="724"/>
      <c r="U27" s="724"/>
      <c r="V27" s="724"/>
      <c r="W27" s="724"/>
      <c r="X27" s="724"/>
      <c r="Y27" s="724"/>
      <c r="Z27" s="724"/>
      <c r="AA27" s="724"/>
      <c r="AB27" s="724"/>
      <c r="AC27" s="724"/>
      <c r="AD27" s="724"/>
      <c r="AE27" s="724"/>
      <c r="AF27" s="724"/>
      <c r="AG27" s="724"/>
      <c r="AH27" s="724"/>
    </row>
    <row r="28" spans="1:35" ht="15.75" customHeight="1" x14ac:dyDescent="0.25">
      <c r="A28" s="618" t="s">
        <v>71</v>
      </c>
      <c r="B28" s="619"/>
      <c r="C28" s="619"/>
      <c r="D28" s="619"/>
      <c r="E28" s="619"/>
      <c r="F28" s="619"/>
      <c r="G28" s="619"/>
      <c r="H28" s="619"/>
      <c r="I28" s="619"/>
      <c r="J28" s="619"/>
      <c r="K28" s="619"/>
      <c r="L28" s="619"/>
      <c r="M28" s="619"/>
      <c r="N28" s="619"/>
      <c r="O28" s="619"/>
      <c r="P28" s="619"/>
      <c r="Q28" s="619"/>
      <c r="R28" s="619"/>
      <c r="S28" s="619"/>
      <c r="T28" s="619"/>
      <c r="U28" s="619"/>
      <c r="V28" s="619"/>
      <c r="W28" s="619"/>
      <c r="X28" s="619"/>
      <c r="Y28" s="619"/>
      <c r="Z28" s="619"/>
      <c r="AA28" s="619"/>
      <c r="AB28" s="620"/>
      <c r="AC28" s="725" t="s">
        <v>48</v>
      </c>
      <c r="AD28" s="725"/>
      <c r="AE28" s="725"/>
      <c r="AF28" s="725" t="s">
        <v>25</v>
      </c>
      <c r="AG28" s="725"/>
      <c r="AH28" s="725"/>
    </row>
    <row r="29" spans="1:35" s="149" customFormat="1" ht="15.75" x14ac:dyDescent="0.25">
      <c r="A29" s="1190"/>
      <c r="B29" s="711"/>
      <c r="C29" s="711"/>
      <c r="D29" s="711"/>
      <c r="E29" s="711"/>
      <c r="F29" s="711"/>
      <c r="G29" s="711"/>
      <c r="H29" s="711"/>
      <c r="I29" s="711"/>
      <c r="J29" s="711"/>
      <c r="K29" s="711"/>
      <c r="L29" s="711"/>
      <c r="M29" s="711"/>
      <c r="N29" s="711"/>
      <c r="O29" s="711"/>
      <c r="P29" s="711"/>
      <c r="Q29" s="711"/>
      <c r="R29" s="711"/>
      <c r="S29" s="711"/>
      <c r="T29" s="711"/>
      <c r="U29" s="711"/>
      <c r="V29" s="711"/>
      <c r="W29" s="711"/>
      <c r="X29" s="711"/>
      <c r="Y29" s="711"/>
      <c r="Z29" s="711"/>
      <c r="AA29" s="711"/>
      <c r="AB29" s="712"/>
      <c r="AC29" s="1191"/>
      <c r="AD29" s="1192"/>
      <c r="AE29" s="1193"/>
      <c r="AF29" s="1191"/>
      <c r="AG29" s="1192"/>
      <c r="AH29" s="1193"/>
    </row>
    <row r="30" spans="1:35" s="149" customFormat="1" x14ac:dyDescent="0.25">
      <c r="A30" s="707"/>
      <c r="B30" s="708"/>
      <c r="C30" s="708"/>
      <c r="D30" s="708"/>
      <c r="E30" s="708"/>
      <c r="F30" s="708"/>
      <c r="G30" s="708"/>
      <c r="H30" s="708"/>
      <c r="I30" s="708"/>
      <c r="J30" s="708"/>
      <c r="K30" s="708"/>
      <c r="L30" s="708"/>
      <c r="M30" s="708"/>
      <c r="N30" s="708"/>
      <c r="O30" s="708"/>
      <c r="P30" s="708"/>
      <c r="Q30" s="708"/>
      <c r="R30" s="708"/>
      <c r="S30" s="708"/>
      <c r="T30" s="708"/>
      <c r="U30" s="708"/>
      <c r="V30" s="708"/>
      <c r="W30" s="708"/>
      <c r="X30" s="708"/>
      <c r="Y30" s="708"/>
      <c r="Z30" s="708"/>
      <c r="AA30" s="708"/>
      <c r="AB30" s="709"/>
      <c r="AC30" s="703"/>
      <c r="AD30" s="703"/>
      <c r="AE30" s="703"/>
      <c r="AF30" s="703"/>
      <c r="AG30" s="703"/>
      <c r="AH30" s="703"/>
    </row>
    <row r="31" spans="1:35" s="149" customFormat="1" x14ac:dyDescent="0.25">
      <c r="A31" s="707"/>
      <c r="B31" s="708"/>
      <c r="C31" s="708"/>
      <c r="D31" s="708"/>
      <c r="E31" s="708"/>
      <c r="F31" s="708"/>
      <c r="G31" s="708"/>
      <c r="H31" s="708"/>
      <c r="I31" s="708"/>
      <c r="J31" s="708"/>
      <c r="K31" s="708"/>
      <c r="L31" s="708"/>
      <c r="M31" s="708"/>
      <c r="N31" s="708"/>
      <c r="O31" s="708"/>
      <c r="P31" s="708"/>
      <c r="Q31" s="708"/>
      <c r="R31" s="708"/>
      <c r="S31" s="708"/>
      <c r="T31" s="708"/>
      <c r="U31" s="708"/>
      <c r="V31" s="708"/>
      <c r="W31" s="708"/>
      <c r="X31" s="708"/>
      <c r="Y31" s="708"/>
      <c r="Z31" s="708"/>
      <c r="AA31" s="708"/>
      <c r="AB31" s="709"/>
      <c r="AC31" s="703"/>
      <c r="AD31" s="703"/>
      <c r="AE31" s="703"/>
      <c r="AF31" s="703"/>
      <c r="AG31" s="703"/>
      <c r="AH31" s="703"/>
    </row>
    <row r="32" spans="1:35" ht="15" customHeight="1" x14ac:dyDescent="0.25">
      <c r="A32" s="707"/>
      <c r="B32" s="708"/>
      <c r="C32" s="708"/>
      <c r="D32" s="708"/>
      <c r="E32" s="708"/>
      <c r="F32" s="708"/>
      <c r="G32" s="708"/>
      <c r="H32" s="708"/>
      <c r="I32" s="708"/>
      <c r="J32" s="708"/>
      <c r="K32" s="708"/>
      <c r="L32" s="708"/>
      <c r="M32" s="708"/>
      <c r="N32" s="708"/>
      <c r="O32" s="708"/>
      <c r="P32" s="708"/>
      <c r="Q32" s="708"/>
      <c r="R32" s="708"/>
      <c r="S32" s="708"/>
      <c r="T32" s="708"/>
      <c r="U32" s="708"/>
      <c r="V32" s="708"/>
      <c r="W32" s="708"/>
      <c r="X32" s="708"/>
      <c r="Y32" s="708"/>
      <c r="Z32" s="708"/>
      <c r="AA32" s="708"/>
      <c r="AB32" s="709"/>
      <c r="AC32" s="703"/>
      <c r="AD32" s="703"/>
      <c r="AE32" s="703"/>
      <c r="AF32" s="703"/>
      <c r="AG32" s="703"/>
      <c r="AH32" s="703"/>
    </row>
    <row r="33" spans="1:34" ht="15" customHeight="1" x14ac:dyDescent="0.25">
      <c r="A33" s="697" t="s">
        <v>32</v>
      </c>
      <c r="B33" s="698"/>
      <c r="C33" s="698"/>
      <c r="D33" s="698"/>
      <c r="E33" s="698"/>
      <c r="F33" s="698"/>
      <c r="G33" s="698"/>
      <c r="H33" s="698"/>
      <c r="I33" s="698"/>
      <c r="J33" s="698"/>
      <c r="K33" s="698"/>
      <c r="L33" s="698"/>
      <c r="M33" s="698"/>
      <c r="N33" s="698"/>
      <c r="O33" s="698"/>
      <c r="P33" s="698"/>
      <c r="Q33" s="698"/>
      <c r="R33" s="698"/>
      <c r="S33" s="698"/>
      <c r="T33" s="698"/>
      <c r="U33" s="698"/>
      <c r="V33" s="698"/>
      <c r="W33" s="698"/>
      <c r="X33" s="698"/>
      <c r="Y33" s="698"/>
      <c r="Z33" s="698"/>
      <c r="AA33" s="698"/>
      <c r="AB33" s="698"/>
      <c r="AC33" s="698"/>
      <c r="AD33" s="698"/>
      <c r="AE33" s="698"/>
      <c r="AF33" s="698"/>
      <c r="AG33" s="698"/>
      <c r="AH33" s="699"/>
    </row>
    <row r="34" spans="1:34" s="150" customFormat="1" ht="15" customHeight="1" x14ac:dyDescent="0.25">
      <c r="A34" s="704" t="s">
        <v>25</v>
      </c>
      <c r="B34" s="704"/>
      <c r="C34" s="704"/>
      <c r="D34" s="704"/>
      <c r="E34" s="704"/>
      <c r="F34" s="704" t="s">
        <v>62</v>
      </c>
      <c r="G34" s="704"/>
      <c r="H34" s="704"/>
      <c r="I34" s="704"/>
      <c r="J34" s="704"/>
      <c r="K34" s="704"/>
      <c r="L34" s="704"/>
      <c r="M34" s="545" t="s">
        <v>75</v>
      </c>
      <c r="N34" s="1189"/>
      <c r="O34" s="1189"/>
      <c r="P34" s="1189"/>
      <c r="Q34" s="1189"/>
      <c r="R34" s="1189"/>
      <c r="S34" s="1189"/>
      <c r="T34" s="1189"/>
      <c r="U34" s="1189"/>
      <c r="V34" s="1189"/>
      <c r="W34" s="1189"/>
      <c r="X34" s="1189"/>
      <c r="Y34" s="1189"/>
      <c r="Z34" s="1189"/>
      <c r="AA34" s="1189"/>
      <c r="AB34" s="1189"/>
      <c r="AC34" s="1189"/>
      <c r="AD34" s="544" t="str">
        <f>IF(Z7="X","APOYO OFICINA ASESORA DE PLANEACIÓN","APOYO OFICINA DE CONTROL INTERNO")</f>
        <v>APOYO OFICINA DE CONTROL INTERNO</v>
      </c>
      <c r="AE34" s="544"/>
      <c r="AF34" s="544"/>
      <c r="AG34" s="544"/>
      <c r="AH34" s="544"/>
    </row>
    <row r="35" spans="1:34" s="150" customFormat="1" x14ac:dyDescent="0.25">
      <c r="A35" s="119" t="s">
        <v>72</v>
      </c>
      <c r="B35" s="701" t="s">
        <v>220</v>
      </c>
      <c r="C35" s="701"/>
      <c r="D35" s="701"/>
      <c r="E35" s="701"/>
      <c r="F35" s="119" t="s">
        <v>72</v>
      </c>
      <c r="G35" s="120"/>
      <c r="H35" s="701"/>
      <c r="I35" s="701"/>
      <c r="J35" s="701"/>
      <c r="K35" s="701"/>
      <c r="L35" s="701"/>
      <c r="M35" s="702" t="s">
        <v>27</v>
      </c>
      <c r="N35" s="702"/>
      <c r="O35" s="702"/>
      <c r="P35" s="702"/>
      <c r="Q35" s="702"/>
      <c r="R35" s="702"/>
      <c r="S35" s="702"/>
      <c r="T35" s="702"/>
      <c r="U35" s="702"/>
      <c r="V35" s="1188" t="s">
        <v>221</v>
      </c>
      <c r="W35" s="1188"/>
      <c r="X35" s="1188"/>
      <c r="Y35" s="1188"/>
      <c r="Z35" s="1188"/>
      <c r="AA35" s="1188"/>
      <c r="AB35" s="1188"/>
      <c r="AC35" s="1188"/>
      <c r="AD35" s="121" t="s">
        <v>27</v>
      </c>
      <c r="AE35" s="703"/>
      <c r="AF35" s="703"/>
      <c r="AG35" s="703"/>
      <c r="AH35" s="703"/>
    </row>
    <row r="36" spans="1:34" x14ac:dyDescent="0.25">
      <c r="A36" s="119" t="s">
        <v>73</v>
      </c>
      <c r="B36" s="701" t="s">
        <v>222</v>
      </c>
      <c r="C36" s="701"/>
      <c r="D36" s="701"/>
      <c r="E36" s="701"/>
      <c r="F36" s="119" t="s">
        <v>74</v>
      </c>
      <c r="G36" s="120"/>
      <c r="H36" s="701"/>
      <c r="I36" s="701"/>
      <c r="J36" s="701"/>
      <c r="K36" s="701"/>
      <c r="L36" s="701"/>
      <c r="M36" s="702" t="s">
        <v>28</v>
      </c>
      <c r="N36" s="702"/>
      <c r="O36" s="702"/>
      <c r="P36" s="702"/>
      <c r="Q36" s="702"/>
      <c r="R36" s="702"/>
      <c r="S36" s="702"/>
      <c r="T36" s="702"/>
      <c r="U36" s="702"/>
      <c r="V36" s="1188" t="s">
        <v>223</v>
      </c>
      <c r="W36" s="1188"/>
      <c r="X36" s="1188"/>
      <c r="Y36" s="1188"/>
      <c r="Z36" s="1188"/>
      <c r="AA36" s="1188"/>
      <c r="AB36" s="1188"/>
      <c r="AC36" s="1188"/>
      <c r="AD36" s="121" t="s">
        <v>28</v>
      </c>
      <c r="AE36" s="703"/>
      <c r="AF36" s="703"/>
      <c r="AG36" s="703"/>
      <c r="AH36" s="703"/>
    </row>
  </sheetData>
  <mergeCells count="123">
    <mergeCell ref="AI12:AI18"/>
    <mergeCell ref="AI19:AI25"/>
    <mergeCell ref="B35:E35"/>
    <mergeCell ref="H35:L35"/>
    <mergeCell ref="M35:U35"/>
    <mergeCell ref="V35:AC35"/>
    <mergeCell ref="AE35:AH35"/>
    <mergeCell ref="B36:E36"/>
    <mergeCell ref="H36:L36"/>
    <mergeCell ref="M36:U36"/>
    <mergeCell ref="V36:AC36"/>
    <mergeCell ref="AE36:AH36"/>
    <mergeCell ref="A32:AB32"/>
    <mergeCell ref="AC32:AE32"/>
    <mergeCell ref="AF32:AH32"/>
    <mergeCell ref="A33:AH33"/>
    <mergeCell ref="A34:E34"/>
    <mergeCell ref="F34:L34"/>
    <mergeCell ref="M34:AC34"/>
    <mergeCell ref="AD34:AH34"/>
    <mergeCell ref="A30:AB30"/>
    <mergeCell ref="AC30:AE30"/>
    <mergeCell ref="AF30:AH30"/>
    <mergeCell ref="A31:AB31"/>
    <mergeCell ref="AF31:AH31"/>
    <mergeCell ref="A26:AH26"/>
    <mergeCell ref="A27:AH27"/>
    <mergeCell ref="A28:AB28"/>
    <mergeCell ref="AC28:AE28"/>
    <mergeCell ref="AF28:AH28"/>
    <mergeCell ref="A29:AB29"/>
    <mergeCell ref="AC29:AE29"/>
    <mergeCell ref="AF29:AH29"/>
    <mergeCell ref="AB19:AB25"/>
    <mergeCell ref="AC19:AC25"/>
    <mergeCell ref="R19:R25"/>
    <mergeCell ref="S19:S25"/>
    <mergeCell ref="T19:T25"/>
    <mergeCell ref="U19:U25"/>
    <mergeCell ref="V19:V25"/>
    <mergeCell ref="W19:W25"/>
    <mergeCell ref="AC31:AE31"/>
    <mergeCell ref="O19:O25"/>
    <mergeCell ref="P19:P25"/>
    <mergeCell ref="Q19:Q25"/>
    <mergeCell ref="AH12:AH18"/>
    <mergeCell ref="J14:J18"/>
    <mergeCell ref="Z14:Z18"/>
    <mergeCell ref="AD12:AD18"/>
    <mergeCell ref="AE12:AE18"/>
    <mergeCell ref="AF12:AF18"/>
    <mergeCell ref="AG12:AG18"/>
    <mergeCell ref="J12:J13"/>
    <mergeCell ref="K12:K18"/>
    <mergeCell ref="O12:O18"/>
    <mergeCell ref="AD19:AD25"/>
    <mergeCell ref="AE19:AE25"/>
    <mergeCell ref="AF19:AF25"/>
    <mergeCell ref="AG19:AG25"/>
    <mergeCell ref="AH19:AH25"/>
    <mergeCell ref="J21:J25"/>
    <mergeCell ref="Z21:Z25"/>
    <mergeCell ref="X19:X25"/>
    <mergeCell ref="Y19:Y25"/>
    <mergeCell ref="Z19:Z20"/>
    <mergeCell ref="AA19:AA25"/>
    <mergeCell ref="AB12:AB18"/>
    <mergeCell ref="AC12:AC18"/>
    <mergeCell ref="V12:V18"/>
    <mergeCell ref="W12:W18"/>
    <mergeCell ref="X12:X18"/>
    <mergeCell ref="Y12:Y18"/>
    <mergeCell ref="Z12:Z13"/>
    <mergeCell ref="AA12:AA18"/>
    <mergeCell ref="P12:P18"/>
    <mergeCell ref="Q12:Q18"/>
    <mergeCell ref="R12:R18"/>
    <mergeCell ref="S12:S18"/>
    <mergeCell ref="T12:T18"/>
    <mergeCell ref="U12:U18"/>
    <mergeCell ref="A12:A25"/>
    <mergeCell ref="B12:B18"/>
    <mergeCell ref="C12:C18"/>
    <mergeCell ref="D12:D18"/>
    <mergeCell ref="E12:E18"/>
    <mergeCell ref="F12:F18"/>
    <mergeCell ref="E9:E11"/>
    <mergeCell ref="F9:J9"/>
    <mergeCell ref="K9:K11"/>
    <mergeCell ref="B19:B25"/>
    <mergeCell ref="C19:C25"/>
    <mergeCell ref="D19:D25"/>
    <mergeCell ref="E19:E25"/>
    <mergeCell ref="F19:F25"/>
    <mergeCell ref="G19:G25"/>
    <mergeCell ref="H19:H25"/>
    <mergeCell ref="G12:G18"/>
    <mergeCell ref="H12:H18"/>
    <mergeCell ref="I12:I18"/>
    <mergeCell ref="I19:I25"/>
    <mergeCell ref="J19:J20"/>
    <mergeCell ref="K19:K25"/>
    <mergeCell ref="L9:Z9"/>
    <mergeCell ref="F10:J10"/>
    <mergeCell ref="L10:L11"/>
    <mergeCell ref="M10:M11"/>
    <mergeCell ref="U10:U11"/>
    <mergeCell ref="V10:Z10"/>
    <mergeCell ref="XET7:XEU7"/>
    <mergeCell ref="A8:E8"/>
    <mergeCell ref="F8:Z8"/>
    <mergeCell ref="AA8:AD10"/>
    <mergeCell ref="AE8:AH10"/>
    <mergeCell ref="XET8:XEU8"/>
    <mergeCell ref="A9:A11"/>
    <mergeCell ref="B9:B11"/>
    <mergeCell ref="C9:C11"/>
    <mergeCell ref="D9:D11"/>
    <mergeCell ref="A7:B7"/>
    <mergeCell ref="C7:E7"/>
    <mergeCell ref="F7:L7"/>
    <mergeCell ref="M7:V7"/>
    <mergeCell ref="AE7:AF7"/>
  </mergeCells>
  <conditionalFormatting sqref="J12:J18">
    <cfRule type="expression" dxfId="183" priority="13">
      <formula>$J$14="BAJA"</formula>
    </cfRule>
    <cfRule type="expression" dxfId="182" priority="14">
      <formula>$J$14="MODERADA"</formula>
    </cfRule>
    <cfRule type="expression" dxfId="181" priority="15">
      <formula>$J$14="ALTA"</formula>
    </cfRule>
    <cfRule type="expression" dxfId="180" priority="16">
      <formula>$J$14="EXTREMA"</formula>
    </cfRule>
  </conditionalFormatting>
  <conditionalFormatting sqref="Z12:Z18">
    <cfRule type="expression" dxfId="179" priority="9">
      <formula>$Z$14="MODERADA"</formula>
    </cfRule>
    <cfRule type="expression" dxfId="178" priority="10">
      <formula>$Z$14="EXTREMA"</formula>
    </cfRule>
    <cfRule type="expression" dxfId="177" priority="11">
      <formula>$Z$14="ALTA"</formula>
    </cfRule>
    <cfRule type="expression" dxfId="176" priority="12">
      <formula>$Z$14="BAJA"</formula>
    </cfRule>
  </conditionalFormatting>
  <conditionalFormatting sqref="Z19:Z25">
    <cfRule type="expression" dxfId="175" priority="5">
      <formula>$Z$21="MODERADA"</formula>
    </cfRule>
    <cfRule type="expression" dxfId="174" priority="6">
      <formula>$Z$21="EXTREMA"</formula>
    </cfRule>
    <cfRule type="expression" dxfId="173" priority="7">
      <formula>$Z$21="ALTA"</formula>
    </cfRule>
    <cfRule type="expression" dxfId="172" priority="8">
      <formula>$Z$21="BAJA"</formula>
    </cfRule>
  </conditionalFormatting>
  <conditionalFormatting sqref="J19 J21">
    <cfRule type="expression" dxfId="171" priority="1">
      <formula>$J$21="BAJA"</formula>
    </cfRule>
    <cfRule type="expression" dxfId="170" priority="2">
      <formula>$J$21="MODERADA"</formula>
    </cfRule>
    <cfRule type="expression" dxfId="169" priority="3">
      <formula>$J$21="ALTA"</formula>
    </cfRule>
    <cfRule type="expression" dxfId="168" priority="4">
      <formula>$J$21="EXTREMA"</formula>
    </cfRule>
  </conditionalFormatting>
  <dataValidations count="4">
    <dataValidation type="list" allowBlank="1" showInputMessage="1" showErrorMessage="1" sqref="U12:U25" xr:uid="{00000000-0002-0000-0700-000000000000}">
      <formula1>$XEV$11:$XFD$11</formula1>
    </dataValidation>
    <dataValidation type="list" allowBlank="1" showInputMessage="1" showErrorMessage="1" sqref="H12:H25" xr:uid="{00000000-0002-0000-0700-000001000000}">
      <formula1>$XET$9:$XEV$9</formula1>
    </dataValidation>
    <dataValidation type="list" allowBlank="1" showInputMessage="1" showErrorMessage="1" sqref="F12:F25" xr:uid="{00000000-0002-0000-0700-000002000000}">
      <formula1>$XET$2:$XET$6</formula1>
    </dataValidation>
    <dataValidation type="list" allowBlank="1" showInputMessage="1" showErrorMessage="1" sqref="M12:M25" xr:uid="{00000000-0002-0000-0700-000003000000}">
      <formula1>$XET$11:$XEU$11</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XEW50"/>
  <sheetViews>
    <sheetView topLeftCell="M13" zoomScale="50" zoomScaleNormal="50" workbookViewId="0">
      <selection activeCell="AI26" sqref="AI26:AI32"/>
    </sheetView>
  </sheetViews>
  <sheetFormatPr baseColWidth="10" defaultColWidth="10.85546875" defaultRowHeight="15" x14ac:dyDescent="0.25"/>
  <cols>
    <col min="1" max="1" width="28.85546875" style="128" customWidth="1"/>
    <col min="2" max="2" width="27.85546875" style="128" customWidth="1"/>
    <col min="3" max="3" width="22.85546875" style="128" customWidth="1"/>
    <col min="4" max="4" width="21.7109375" style="128" customWidth="1"/>
    <col min="5" max="5" width="23.140625" style="128" customWidth="1"/>
    <col min="6" max="6" width="20.42578125" style="128" customWidth="1"/>
    <col min="7" max="7" width="3.85546875" style="128" hidden="1" customWidth="1"/>
    <col min="8" max="8" width="18.28515625" style="128" customWidth="1"/>
    <col min="9" max="9" width="3.85546875" style="128" hidden="1" customWidth="1"/>
    <col min="10" max="10" width="17.140625" style="128" customWidth="1"/>
    <col min="11" max="11" width="36.85546875" style="128" customWidth="1"/>
    <col min="12" max="12" width="44.7109375" style="128" customWidth="1"/>
    <col min="13" max="13" width="9.42578125" style="128" customWidth="1"/>
    <col min="14" max="14" width="11.42578125" style="128" hidden="1" customWidth="1"/>
    <col min="15" max="15" width="5" style="128" hidden="1" customWidth="1"/>
    <col min="16" max="16" width="6.42578125" style="128" hidden="1" customWidth="1"/>
    <col min="17" max="17" width="5" style="128" hidden="1" customWidth="1"/>
    <col min="18" max="18" width="4.140625" style="128" hidden="1" customWidth="1"/>
    <col min="19" max="19" width="3.85546875" style="128" hidden="1" customWidth="1"/>
    <col min="20" max="20" width="5.28515625" style="128" hidden="1" customWidth="1"/>
    <col min="21" max="21" width="10.42578125" style="128" customWidth="1"/>
    <col min="22" max="22" width="17.85546875" style="128" customWidth="1"/>
    <col min="23" max="23" width="3.42578125" style="128" hidden="1" customWidth="1"/>
    <col min="24" max="24" width="20.42578125" style="128" customWidth="1"/>
    <col min="25" max="25" width="3.85546875" style="128" hidden="1" customWidth="1"/>
    <col min="26" max="26" width="18.42578125" style="128" customWidth="1"/>
    <col min="27" max="27" width="26.85546875" style="128" customWidth="1"/>
    <col min="28" max="28" width="20.85546875" style="128" customWidth="1"/>
    <col min="29" max="29" width="29.85546875" style="128" customWidth="1"/>
    <col min="30" max="30" width="32.42578125" style="128" customWidth="1"/>
    <col min="31" max="31" width="15.140625" style="128" customWidth="1"/>
    <col min="32" max="32" width="23" style="128" customWidth="1"/>
    <col min="33" max="33" width="19.140625" style="128" customWidth="1"/>
    <col min="34" max="34" width="16.140625" style="128" customWidth="1"/>
    <col min="35" max="35" width="33.140625" style="128" customWidth="1"/>
    <col min="36" max="16384" width="10.85546875" style="128"/>
  </cols>
  <sheetData>
    <row r="1" spans="1:35 16374:16377" s="153" customFormat="1" ht="14.25" customHeight="1" x14ac:dyDescent="0.25">
      <c r="A1" s="151"/>
      <c r="B1" s="151"/>
      <c r="C1" s="151"/>
      <c r="D1" s="151"/>
      <c r="E1" s="151"/>
      <c r="F1" s="151"/>
      <c r="G1" s="151"/>
      <c r="H1" s="151"/>
      <c r="I1" s="151"/>
      <c r="J1" s="151"/>
      <c r="K1" s="151"/>
      <c r="L1" s="151"/>
      <c r="M1" s="151"/>
      <c r="N1" s="151"/>
      <c r="O1" s="151"/>
      <c r="P1" s="151"/>
      <c r="Q1" s="151"/>
      <c r="R1" s="151"/>
      <c r="S1" s="151"/>
      <c r="T1" s="151"/>
      <c r="U1" s="151"/>
      <c r="V1" s="151"/>
      <c r="W1" s="151"/>
      <c r="X1" s="151"/>
      <c r="Y1" s="151"/>
      <c r="Z1" s="151"/>
      <c r="AA1" s="151"/>
      <c r="AB1" s="151"/>
      <c r="AC1" s="151"/>
      <c r="AD1" s="151"/>
      <c r="AE1" s="151"/>
      <c r="AF1" s="151"/>
      <c r="AG1" s="151"/>
      <c r="AH1" s="151"/>
      <c r="XET1" s="84" t="s">
        <v>1</v>
      </c>
      <c r="XEU1" s="85" t="s">
        <v>2</v>
      </c>
      <c r="XEV1" s="152"/>
    </row>
    <row r="2" spans="1:35 16374:16377" s="153" customFormat="1" ht="14.25" customHeight="1" x14ac:dyDescent="0.25">
      <c r="A2" s="151"/>
      <c r="B2" s="151"/>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XET2" s="153" t="s">
        <v>17</v>
      </c>
      <c r="XEU2" s="153">
        <v>5</v>
      </c>
      <c r="XEV2" s="87"/>
    </row>
    <row r="3" spans="1:35 16374:16377" s="153" customFormat="1" ht="14.25" customHeight="1" x14ac:dyDescent="0.25">
      <c r="A3" s="151"/>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XET3" s="153" t="s">
        <v>16</v>
      </c>
      <c r="XEU3" s="153">
        <v>4</v>
      </c>
      <c r="XEV3" s="87"/>
    </row>
    <row r="4" spans="1:35 16374:16377" s="153" customFormat="1" ht="14.25" customHeight="1" x14ac:dyDescent="0.25">
      <c r="A4" s="151"/>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XET4" s="153" t="s">
        <v>15</v>
      </c>
      <c r="XEU4" s="153">
        <v>3</v>
      </c>
      <c r="XEV4" s="87"/>
    </row>
    <row r="5" spans="1:35 16374:16377" s="153" customFormat="1" ht="14.25" customHeight="1" x14ac:dyDescent="0.25">
      <c r="A5" s="151"/>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c r="AF5" s="151"/>
      <c r="AG5" s="151"/>
      <c r="AH5" s="151"/>
      <c r="XET5" s="153" t="s">
        <v>14</v>
      </c>
      <c r="XEU5" s="153">
        <v>2</v>
      </c>
      <c r="XEV5" s="87"/>
    </row>
    <row r="6" spans="1:35 16374:16377" s="153" customFormat="1" ht="14.25" customHeight="1" x14ac:dyDescent="0.25">
      <c r="A6" s="151"/>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1"/>
      <c r="AC6" s="151"/>
      <c r="AD6" s="151"/>
      <c r="AE6" s="151"/>
      <c r="AF6" s="151"/>
      <c r="AG6" s="151"/>
      <c r="AH6" s="151"/>
      <c r="XET6" s="153" t="s">
        <v>13</v>
      </c>
      <c r="XEU6" s="153">
        <v>1</v>
      </c>
      <c r="XEV6" s="87"/>
    </row>
    <row r="7" spans="1:35 16374:16377" ht="21" customHeight="1" thickBot="1" x14ac:dyDescent="0.3">
      <c r="A7" s="802" t="s">
        <v>53</v>
      </c>
      <c r="B7" s="802"/>
      <c r="C7" s="1243">
        <v>43482</v>
      </c>
      <c r="D7" s="1244"/>
      <c r="E7" s="1244"/>
      <c r="F7" s="805"/>
      <c r="G7" s="805"/>
      <c r="H7" s="805"/>
      <c r="I7" s="805"/>
      <c r="J7" s="805"/>
      <c r="K7" s="805"/>
      <c r="L7" s="805"/>
      <c r="M7" s="806" t="s">
        <v>67</v>
      </c>
      <c r="N7" s="806"/>
      <c r="O7" s="806"/>
      <c r="P7" s="806"/>
      <c r="Q7" s="806"/>
      <c r="R7" s="806"/>
      <c r="S7" s="806"/>
      <c r="T7" s="806"/>
      <c r="U7" s="806"/>
      <c r="V7" s="807"/>
      <c r="W7" s="122"/>
      <c r="X7" s="123" t="s">
        <v>63</v>
      </c>
      <c r="Y7" s="124"/>
      <c r="Z7" s="154" t="s">
        <v>76</v>
      </c>
      <c r="AA7" s="123" t="s">
        <v>64</v>
      </c>
      <c r="AB7" s="125"/>
      <c r="AC7" s="123" t="s">
        <v>65</v>
      </c>
      <c r="AD7" s="126"/>
      <c r="AE7" s="808" t="s">
        <v>66</v>
      </c>
      <c r="AF7" s="809"/>
      <c r="AG7" s="127"/>
      <c r="AH7" s="122"/>
      <c r="XET7" s="810" t="s">
        <v>0</v>
      </c>
      <c r="XEU7" s="811"/>
    </row>
    <row r="8" spans="1:35 16374:16377" ht="18.75" customHeight="1" x14ac:dyDescent="0.25">
      <c r="A8" s="812" t="s">
        <v>46</v>
      </c>
      <c r="B8" s="813"/>
      <c r="C8" s="813"/>
      <c r="D8" s="813"/>
      <c r="E8" s="814"/>
      <c r="F8" s="815" t="s">
        <v>21</v>
      </c>
      <c r="G8" s="816"/>
      <c r="H8" s="816"/>
      <c r="I8" s="816"/>
      <c r="J8" s="816"/>
      <c r="K8" s="816"/>
      <c r="L8" s="816"/>
      <c r="M8" s="816"/>
      <c r="N8" s="816"/>
      <c r="O8" s="816"/>
      <c r="P8" s="816"/>
      <c r="Q8" s="816"/>
      <c r="R8" s="816"/>
      <c r="S8" s="816"/>
      <c r="T8" s="816"/>
      <c r="U8" s="816"/>
      <c r="V8" s="816"/>
      <c r="W8" s="816"/>
      <c r="X8" s="816"/>
      <c r="Y8" s="816"/>
      <c r="Z8" s="817"/>
      <c r="AA8" s="565" t="s">
        <v>43</v>
      </c>
      <c r="AB8" s="566"/>
      <c r="AC8" s="566"/>
      <c r="AD8" s="567"/>
      <c r="AE8" s="818" t="s">
        <v>33</v>
      </c>
      <c r="AF8" s="819"/>
      <c r="AG8" s="819"/>
      <c r="AH8" s="820"/>
      <c r="XET8" s="810" t="s">
        <v>2</v>
      </c>
      <c r="XEU8" s="811"/>
    </row>
    <row r="9" spans="1:35 16374:16377" s="156" customFormat="1" ht="15" customHeight="1" x14ac:dyDescent="0.25">
      <c r="A9" s="583" t="s">
        <v>49</v>
      </c>
      <c r="B9" s="585" t="s">
        <v>50</v>
      </c>
      <c r="C9" s="587" t="s">
        <v>34</v>
      </c>
      <c r="D9" s="587" t="s">
        <v>35</v>
      </c>
      <c r="E9" s="827" t="s">
        <v>36</v>
      </c>
      <c r="F9" s="1138" t="s">
        <v>68</v>
      </c>
      <c r="G9" s="1139"/>
      <c r="H9" s="1139"/>
      <c r="I9" s="1139"/>
      <c r="J9" s="1139"/>
      <c r="K9" s="597" t="s">
        <v>24</v>
      </c>
      <c r="L9" s="829" t="s">
        <v>23</v>
      </c>
      <c r="M9" s="830"/>
      <c r="N9" s="830"/>
      <c r="O9" s="830"/>
      <c r="P9" s="830"/>
      <c r="Q9" s="830"/>
      <c r="R9" s="830"/>
      <c r="S9" s="830"/>
      <c r="T9" s="830"/>
      <c r="U9" s="830"/>
      <c r="V9" s="830"/>
      <c r="W9" s="830"/>
      <c r="X9" s="830"/>
      <c r="Y9" s="830"/>
      <c r="Z9" s="1140"/>
      <c r="AA9" s="568"/>
      <c r="AB9" s="569"/>
      <c r="AC9" s="569"/>
      <c r="AD9" s="570"/>
      <c r="AE9" s="821"/>
      <c r="AF9" s="822"/>
      <c r="AG9" s="822"/>
      <c r="AH9" s="823"/>
      <c r="XET9" s="155" t="s">
        <v>18</v>
      </c>
      <c r="XEU9" s="155" t="s">
        <v>20</v>
      </c>
      <c r="XEV9" s="155" t="s">
        <v>19</v>
      </c>
    </row>
    <row r="10" spans="1:35 16374:16377" s="156" customFormat="1" ht="15" customHeight="1" x14ac:dyDescent="0.25">
      <c r="A10" s="583"/>
      <c r="B10" s="586"/>
      <c r="C10" s="587"/>
      <c r="D10" s="587"/>
      <c r="E10" s="827"/>
      <c r="F10" s="1141" t="s">
        <v>37</v>
      </c>
      <c r="G10" s="1142"/>
      <c r="H10" s="1142"/>
      <c r="I10" s="1142"/>
      <c r="J10" s="1142"/>
      <c r="K10" s="598"/>
      <c r="L10" s="781" t="s">
        <v>47</v>
      </c>
      <c r="M10" s="783" t="s">
        <v>22</v>
      </c>
      <c r="N10" s="157"/>
      <c r="O10" s="157"/>
      <c r="P10" s="157"/>
      <c r="Q10" s="157"/>
      <c r="R10" s="157"/>
      <c r="S10" s="157"/>
      <c r="T10" s="157"/>
      <c r="U10" s="785" t="s">
        <v>39</v>
      </c>
      <c r="V10" s="787" t="s">
        <v>38</v>
      </c>
      <c r="W10" s="788"/>
      <c r="X10" s="788"/>
      <c r="Y10" s="788"/>
      <c r="Z10" s="789"/>
      <c r="AA10" s="571"/>
      <c r="AB10" s="572"/>
      <c r="AC10" s="572"/>
      <c r="AD10" s="573"/>
      <c r="AE10" s="824"/>
      <c r="AF10" s="825"/>
      <c r="AG10" s="825"/>
      <c r="AH10" s="826"/>
      <c r="XET10" s="156">
        <v>5</v>
      </c>
      <c r="XEU10" s="156">
        <v>10</v>
      </c>
      <c r="XEV10" s="156">
        <v>20</v>
      </c>
    </row>
    <row r="11" spans="1:35 16374:16377" s="156" customFormat="1" ht="44.25" customHeight="1" thickBot="1" x14ac:dyDescent="0.3">
      <c r="A11" s="584"/>
      <c r="B11" s="586"/>
      <c r="C11" s="585"/>
      <c r="D11" s="585"/>
      <c r="E11" s="828"/>
      <c r="F11" s="133" t="s">
        <v>8</v>
      </c>
      <c r="G11" s="158" t="s">
        <v>54</v>
      </c>
      <c r="H11" s="191" t="s">
        <v>69</v>
      </c>
      <c r="I11" s="159" t="s">
        <v>55</v>
      </c>
      <c r="J11" s="160" t="s">
        <v>10</v>
      </c>
      <c r="K11" s="598"/>
      <c r="L11" s="1143"/>
      <c r="M11" s="1144"/>
      <c r="N11" s="161"/>
      <c r="O11" s="161" t="s">
        <v>60</v>
      </c>
      <c r="P11" s="161" t="s">
        <v>61</v>
      </c>
      <c r="Q11" s="161" t="s">
        <v>59</v>
      </c>
      <c r="R11" s="161" t="s">
        <v>56</v>
      </c>
      <c r="S11" s="161" t="s">
        <v>57</v>
      </c>
      <c r="T11" s="161" t="s">
        <v>58</v>
      </c>
      <c r="U11" s="1145"/>
      <c r="V11" s="162" t="s">
        <v>8</v>
      </c>
      <c r="W11" s="163" t="s">
        <v>54</v>
      </c>
      <c r="X11" s="164" t="s">
        <v>9</v>
      </c>
      <c r="Y11" s="165" t="s">
        <v>55</v>
      </c>
      <c r="Z11" s="166" t="s">
        <v>10</v>
      </c>
      <c r="AA11" s="10" t="s">
        <v>51</v>
      </c>
      <c r="AB11" s="167" t="s">
        <v>40</v>
      </c>
      <c r="AC11" s="202" t="s">
        <v>41</v>
      </c>
      <c r="AD11" s="193" t="s">
        <v>42</v>
      </c>
      <c r="AE11" s="139" t="s">
        <v>26</v>
      </c>
      <c r="AF11" s="168" t="s">
        <v>70</v>
      </c>
      <c r="AG11" s="169" t="s">
        <v>44</v>
      </c>
      <c r="AH11" s="170" t="s">
        <v>45</v>
      </c>
      <c r="AI11" s="156" t="s">
        <v>469</v>
      </c>
      <c r="XET11" s="156" t="s">
        <v>11</v>
      </c>
      <c r="XEU11" s="156" t="s">
        <v>12</v>
      </c>
      <c r="XEV11" s="156" t="s">
        <v>9</v>
      </c>
      <c r="XEW11" s="156" t="s">
        <v>8</v>
      </c>
    </row>
    <row r="12" spans="1:35 16374:16377" ht="44.25" customHeight="1" x14ac:dyDescent="0.25">
      <c r="A12" s="1109" t="s">
        <v>244</v>
      </c>
      <c r="B12" s="1245" t="s">
        <v>245</v>
      </c>
      <c r="C12" s="1113" t="s">
        <v>246</v>
      </c>
      <c r="D12" s="1113" t="s">
        <v>247</v>
      </c>
      <c r="E12" s="1246" t="s">
        <v>248</v>
      </c>
      <c r="F12" s="592" t="s">
        <v>13</v>
      </c>
      <c r="G12" s="1128" t="str">
        <f>IF(F12="(1) RARA VEZ","1", IF(F12="(2) IMPROBABLE","2",IF(F12="(3) POSIBLE","3",IF(F12="(4) PROBABLE","4",IF(F12="(5) CASI SEGURO","5","")))))</f>
        <v>1</v>
      </c>
      <c r="H12" s="674" t="s">
        <v>18</v>
      </c>
      <c r="I12" s="1129" t="str">
        <f>IF(H12="(5) MODERADO","5", IF(H12="(10) MAYOR","10",IF(H12="(20) CATASTROFICO","20","")))</f>
        <v>5</v>
      </c>
      <c r="J12" s="1130">
        <f>G12*I12</f>
        <v>5</v>
      </c>
      <c r="K12" s="1131" t="s">
        <v>249</v>
      </c>
      <c r="L12" s="171" t="s">
        <v>6</v>
      </c>
      <c r="M12" s="172" t="s">
        <v>11</v>
      </c>
      <c r="N12" s="203">
        <f>IF(M12="SÍ",15,"0")</f>
        <v>15</v>
      </c>
      <c r="O12" s="1132">
        <f>SUM(N12:N18)</f>
        <v>70</v>
      </c>
      <c r="P12" s="654">
        <f>IF(AND($O12&gt;=0,$O12&lt;=50),0,IF(AND($O12&gt;50,$O12&lt;=75),1,IF(AND($O12&gt;75,$O12&lt;=100),2,"")))</f>
        <v>1</v>
      </c>
      <c r="Q12" s="654">
        <f>$G12-$P12</f>
        <v>0</v>
      </c>
      <c r="R12" s="666">
        <f>IF($Q12&lt;=0,1,$Q12)</f>
        <v>1</v>
      </c>
      <c r="S12" s="654">
        <f>$I12-$P12</f>
        <v>4</v>
      </c>
      <c r="T12" s="666" t="str">
        <f>IF($S12=19,10,IF($S12=18,5,IF($S12=9,5,IF($S12=8,5,I12))))</f>
        <v>5</v>
      </c>
      <c r="U12" s="668" t="s">
        <v>8</v>
      </c>
      <c r="V12" s="637" t="str">
        <f>IF(AND($U12="PROBABILIDAD",$R12=1),$XET$6,IF(AND($U12="PROBABILIDAD",$R12=2),$XET$5,IF(AND($U12="PROBABILIDAD",$R12=3),$XET$4,IF(AND($U12="PROBABILIDAD",$R12=4),$XET$3,IF(AND($U12="PROBABILIDAD",$R12=5),$XET$2,$F12)))))</f>
        <v>(1) RARA VEZ</v>
      </c>
      <c r="W12" s="1125">
        <f>IF($U12="PROBABILIDAD",$R12,$G12)</f>
        <v>1</v>
      </c>
      <c r="X12" s="643" t="str">
        <f>IF(AND($U12="IMPACTO",$S12=18),$XET$9,IF(AND($U12="IMPACTO",$S12=19),$XEU$9,IF(AND($U12="IMPACTO",$S12=20),$XEV$9,IF(AND($U12="IMPACTO",$S12&lt;10),$XET$9,$H12))))</f>
        <v>(5) MODERADO</v>
      </c>
      <c r="Y12" s="1126" t="str">
        <f>IF($U12="IMPACTO",$T12,$I12)</f>
        <v>5</v>
      </c>
      <c r="Z12" s="1127">
        <f>+W12*Y12</f>
        <v>5</v>
      </c>
      <c r="AA12" s="1242" t="s">
        <v>250</v>
      </c>
      <c r="AB12" s="1238" t="s">
        <v>479</v>
      </c>
      <c r="AC12" s="1239" t="s">
        <v>250</v>
      </c>
      <c r="AD12" s="1239" t="s">
        <v>251</v>
      </c>
      <c r="AE12" s="1219" t="s">
        <v>480</v>
      </c>
      <c r="AF12" s="1240" t="s">
        <v>252</v>
      </c>
      <c r="AG12" s="1241" t="s">
        <v>253</v>
      </c>
      <c r="AH12" s="1236" t="s">
        <v>481</v>
      </c>
      <c r="AI12" s="1236" t="s">
        <v>482</v>
      </c>
    </row>
    <row r="13" spans="1:35 16374:16377" ht="44.25" customHeight="1" x14ac:dyDescent="0.25">
      <c r="A13" s="958"/>
      <c r="B13" s="858"/>
      <c r="C13" s="962"/>
      <c r="D13" s="964"/>
      <c r="E13" s="1228"/>
      <c r="F13" s="593"/>
      <c r="G13" s="790"/>
      <c r="H13" s="675"/>
      <c r="I13" s="746"/>
      <c r="J13" s="747"/>
      <c r="K13" s="1118"/>
      <c r="L13" s="7" t="s">
        <v>7</v>
      </c>
      <c r="M13" s="1" t="s">
        <v>11</v>
      </c>
      <c r="N13" s="204">
        <f>IF(M13="SÍ",5,"0")</f>
        <v>5</v>
      </c>
      <c r="O13" s="746"/>
      <c r="P13" s="655"/>
      <c r="Q13" s="655"/>
      <c r="R13" s="554"/>
      <c r="S13" s="655"/>
      <c r="T13" s="554"/>
      <c r="U13" s="669"/>
      <c r="V13" s="638"/>
      <c r="W13" s="732"/>
      <c r="X13" s="644"/>
      <c r="Y13" s="735"/>
      <c r="Z13" s="737"/>
      <c r="AA13" s="1231"/>
      <c r="AB13" s="1224"/>
      <c r="AC13" s="854"/>
      <c r="AD13" s="854"/>
      <c r="AE13" s="1207"/>
      <c r="AF13" s="623"/>
      <c r="AG13" s="865"/>
      <c r="AH13" s="1217"/>
      <c r="AI13" s="1217"/>
    </row>
    <row r="14" spans="1:35 16374:16377" ht="44.25" customHeight="1" x14ac:dyDescent="0.25">
      <c r="A14" s="958"/>
      <c r="B14" s="858"/>
      <c r="C14" s="962"/>
      <c r="D14" s="964"/>
      <c r="E14" s="1228"/>
      <c r="F14" s="593"/>
      <c r="G14" s="790"/>
      <c r="H14" s="675"/>
      <c r="I14" s="746"/>
      <c r="J14" s="720" t="str">
        <f>IF(AND(J12&gt;=5,J12&lt;=10),"BAJA",IF(AND(J12&gt;=15,J12&lt;=25),"MODERADA",IF(AND(J12&gt;=30,J12&lt;=50),"ALTA",IF(AND(J12&gt;=60,J12&lt;=100),"EXTREMA",""))))</f>
        <v>BAJA</v>
      </c>
      <c r="K14" s="1118"/>
      <c r="L14" s="144" t="s">
        <v>3</v>
      </c>
      <c r="M14" s="1" t="s">
        <v>12</v>
      </c>
      <c r="N14" s="204" t="str">
        <f>IF(M14="SÍ",15,"0")</f>
        <v>0</v>
      </c>
      <c r="O14" s="746"/>
      <c r="P14" s="655"/>
      <c r="Q14" s="655"/>
      <c r="R14" s="554"/>
      <c r="S14" s="655"/>
      <c r="T14" s="554"/>
      <c r="U14" s="669"/>
      <c r="V14" s="638"/>
      <c r="W14" s="732"/>
      <c r="X14" s="644"/>
      <c r="Y14" s="735"/>
      <c r="Z14" s="722" t="str">
        <f>IF(AND($Z12&gt;=5,$Z12&lt;=10),"BAJA",IF(AND($Z12&gt;=15,$Z12&lt;=25),"MODERADA",IF(AND($Z12&gt;=30,$Z12&lt;=50),"ALTA",IF(AND($Z12&gt;=60,$Z12&lt;=100),"EXTREMA",""))))</f>
        <v>BAJA</v>
      </c>
      <c r="AA14" s="1231"/>
      <c r="AB14" s="1224"/>
      <c r="AC14" s="854"/>
      <c r="AD14" s="854"/>
      <c r="AE14" s="1207"/>
      <c r="AF14" s="623"/>
      <c r="AG14" s="865"/>
      <c r="AH14" s="1217"/>
      <c r="AI14" s="1217"/>
    </row>
    <row r="15" spans="1:35 16374:16377" ht="44.25" customHeight="1" x14ac:dyDescent="0.25">
      <c r="A15" s="958"/>
      <c r="B15" s="858"/>
      <c r="C15" s="962"/>
      <c r="D15" s="964"/>
      <c r="E15" s="1228"/>
      <c r="F15" s="593"/>
      <c r="G15" s="790"/>
      <c r="H15" s="675"/>
      <c r="I15" s="746"/>
      <c r="J15" s="720"/>
      <c r="K15" s="1118"/>
      <c r="L15" s="144" t="s">
        <v>4</v>
      </c>
      <c r="M15" s="1" t="s">
        <v>11</v>
      </c>
      <c r="N15" s="204">
        <f>IF(M15="SÍ",10,"0")</f>
        <v>10</v>
      </c>
      <c r="O15" s="746"/>
      <c r="P15" s="655"/>
      <c r="Q15" s="655"/>
      <c r="R15" s="554"/>
      <c r="S15" s="655"/>
      <c r="T15" s="554"/>
      <c r="U15" s="669"/>
      <c r="V15" s="638"/>
      <c r="W15" s="732"/>
      <c r="X15" s="644"/>
      <c r="Y15" s="735"/>
      <c r="Z15" s="722"/>
      <c r="AA15" s="1231"/>
      <c r="AB15" s="1224"/>
      <c r="AC15" s="854"/>
      <c r="AD15" s="854"/>
      <c r="AE15" s="1207"/>
      <c r="AF15" s="623"/>
      <c r="AG15" s="865"/>
      <c r="AH15" s="1217"/>
      <c r="AI15" s="1217"/>
    </row>
    <row r="16" spans="1:35 16374:16377" ht="44.25" customHeight="1" x14ac:dyDescent="0.25">
      <c r="A16" s="958"/>
      <c r="B16" s="858"/>
      <c r="C16" s="962"/>
      <c r="D16" s="964"/>
      <c r="E16" s="1228"/>
      <c r="F16" s="593"/>
      <c r="G16" s="790"/>
      <c r="H16" s="675"/>
      <c r="I16" s="746"/>
      <c r="J16" s="720"/>
      <c r="K16" s="1118"/>
      <c r="L16" s="7" t="s">
        <v>31</v>
      </c>
      <c r="M16" s="11" t="s">
        <v>12</v>
      </c>
      <c r="N16" s="204" t="str">
        <f>IF(M16="SÍ",15,"0")</f>
        <v>0</v>
      </c>
      <c r="O16" s="746"/>
      <c r="P16" s="655"/>
      <c r="Q16" s="655"/>
      <c r="R16" s="554"/>
      <c r="S16" s="655"/>
      <c r="T16" s="554"/>
      <c r="U16" s="669"/>
      <c r="V16" s="638"/>
      <c r="W16" s="732"/>
      <c r="X16" s="644"/>
      <c r="Y16" s="735"/>
      <c r="Z16" s="722"/>
      <c r="AA16" s="1231"/>
      <c r="AB16" s="1224"/>
      <c r="AC16" s="854"/>
      <c r="AD16" s="854"/>
      <c r="AE16" s="1207"/>
      <c r="AF16" s="623"/>
      <c r="AG16" s="865"/>
      <c r="AH16" s="1217"/>
      <c r="AI16" s="1217"/>
    </row>
    <row r="17" spans="1:35" ht="30" x14ac:dyDescent="0.25">
      <c r="A17" s="958"/>
      <c r="B17" s="858"/>
      <c r="C17" s="962"/>
      <c r="D17" s="964"/>
      <c r="E17" s="1228"/>
      <c r="F17" s="593"/>
      <c r="G17" s="790"/>
      <c r="H17" s="675"/>
      <c r="I17" s="746"/>
      <c r="J17" s="720"/>
      <c r="K17" s="1118"/>
      <c r="L17" s="7" t="s">
        <v>5</v>
      </c>
      <c r="M17" s="1" t="s">
        <v>11</v>
      </c>
      <c r="N17" s="204">
        <f>IF(M17="SÍ",10,"0")</f>
        <v>10</v>
      </c>
      <c r="O17" s="746"/>
      <c r="P17" s="655"/>
      <c r="Q17" s="655"/>
      <c r="R17" s="554"/>
      <c r="S17" s="655"/>
      <c r="T17" s="554"/>
      <c r="U17" s="669"/>
      <c r="V17" s="638"/>
      <c r="W17" s="732"/>
      <c r="X17" s="644"/>
      <c r="Y17" s="735"/>
      <c r="Z17" s="722"/>
      <c r="AA17" s="1231"/>
      <c r="AB17" s="1224"/>
      <c r="AC17" s="854"/>
      <c r="AD17" s="854"/>
      <c r="AE17" s="1207"/>
      <c r="AF17" s="623"/>
      <c r="AG17" s="865"/>
      <c r="AH17" s="1217"/>
      <c r="AI17" s="1217"/>
    </row>
    <row r="18" spans="1:35" ht="30.75" thickBot="1" x14ac:dyDescent="0.3">
      <c r="A18" s="958"/>
      <c r="B18" s="859"/>
      <c r="C18" s="963"/>
      <c r="D18" s="964"/>
      <c r="E18" s="1237"/>
      <c r="F18" s="761"/>
      <c r="G18" s="791"/>
      <c r="H18" s="745"/>
      <c r="I18" s="746"/>
      <c r="J18" s="721"/>
      <c r="K18" s="1118"/>
      <c r="L18" s="8" t="s">
        <v>30</v>
      </c>
      <c r="M18" s="1" t="s">
        <v>11</v>
      </c>
      <c r="N18" s="204">
        <f>IF(M18="SÍ",30,"0")</f>
        <v>30</v>
      </c>
      <c r="O18" s="746"/>
      <c r="P18" s="655"/>
      <c r="Q18" s="655"/>
      <c r="R18" s="554"/>
      <c r="S18" s="655"/>
      <c r="T18" s="554"/>
      <c r="U18" s="669"/>
      <c r="V18" s="731"/>
      <c r="W18" s="772"/>
      <c r="X18" s="734"/>
      <c r="Y18" s="735"/>
      <c r="Z18" s="722"/>
      <c r="AA18" s="1231"/>
      <c r="AB18" s="1224"/>
      <c r="AC18" s="854"/>
      <c r="AD18" s="854"/>
      <c r="AE18" s="1207"/>
      <c r="AF18" s="623"/>
      <c r="AG18" s="866"/>
      <c r="AH18" s="1234"/>
      <c r="AI18" s="1234"/>
    </row>
    <row r="19" spans="1:35" ht="30" customHeight="1" x14ac:dyDescent="0.25">
      <c r="A19" s="1226" t="s">
        <v>254</v>
      </c>
      <c r="B19" s="857" t="s">
        <v>245</v>
      </c>
      <c r="C19" s="964" t="s">
        <v>255</v>
      </c>
      <c r="D19" s="964" t="s">
        <v>256</v>
      </c>
      <c r="E19" s="1227" t="s">
        <v>257</v>
      </c>
      <c r="F19" s="593" t="s">
        <v>13</v>
      </c>
      <c r="G19" s="743" t="str">
        <f>IF(F19="(1) RARA VEZ","1", IF(F19="(2) IMPROBABLE","2",IF(F19="(3) POSIBLE","3",IF(F19="(4) PROBABLE","4",IF(F19="(5) CASI SEGURO","5","")))))</f>
        <v>1</v>
      </c>
      <c r="H19" s="675" t="s">
        <v>18</v>
      </c>
      <c r="I19" s="746" t="str">
        <f>IF(H19="(5) MODERADO","5", IF(H19="(10) MAYOR","10",IF(H19="(20) CATASTROFICO","20","")))</f>
        <v>5</v>
      </c>
      <c r="J19" s="767">
        <f>G19*I19</f>
        <v>5</v>
      </c>
      <c r="K19" s="891" t="s">
        <v>258</v>
      </c>
      <c r="L19" s="6" t="s">
        <v>6</v>
      </c>
      <c r="M19" s="1" t="s">
        <v>11</v>
      </c>
      <c r="N19" s="195">
        <f>IF(M19="SÍ",15,"0")</f>
        <v>15</v>
      </c>
      <c r="O19" s="750">
        <f>SUM(N19:N25)</f>
        <v>85</v>
      </c>
      <c r="P19" s="738">
        <f>IF(AND($O19&gt;=0,$O19&lt;=50),0,IF(AND($O19&gt;50,$O19&lt;=75),1,IF(AND($O19&gt;75,$O19&lt;=100),2,"")))</f>
        <v>2</v>
      </c>
      <c r="Q19" s="738">
        <f>$G19-$P19</f>
        <v>-1</v>
      </c>
      <c r="R19" s="739">
        <f>IF($Q19&lt;=0,1,$Q19)</f>
        <v>1</v>
      </c>
      <c r="S19" s="738">
        <f>$I19-$P19</f>
        <v>3</v>
      </c>
      <c r="T19" s="739" t="str">
        <f>IF($S19=19,10,IF($S19=18,5,IF($S19=9,5,IF($S19=8,5,I19))))</f>
        <v>5</v>
      </c>
      <c r="U19" s="766" t="s">
        <v>8</v>
      </c>
      <c r="V19" s="730" t="str">
        <f>IF(AND($U19="PROBABILIDAD",$R19=1),$XET$6,IF(AND($U19="PROBABILIDAD",$R19=2),$XET$5,IF(AND($U19="PROBABILIDAD",$R19=3),$XET$4,IF(AND($U19="PROBABILIDAD",$R19=4),$XET$3,IF(AND($U19="PROBABILIDAD",$R19=5),$XET$2,$F19)))))</f>
        <v>(1) RARA VEZ</v>
      </c>
      <c r="W19" s="763">
        <f>IF($U19="PROBABILIDAD",$R19,$G19)</f>
        <v>1</v>
      </c>
      <c r="X19" s="733" t="str">
        <f>IF(AND($U19="IMPACTO",$S19=18),$XET$9,IF(AND($U19="IMPACTO",$S19=19),$XEU$9,IF(AND($U19="IMPACTO",$S19=20),$XEV$9,IF(AND($U19="IMPACTO",$S19&lt;10),$XET$9,$H19))))</f>
        <v>(5) MODERADO</v>
      </c>
      <c r="Y19" s="735" t="str">
        <f>IF($U19="IMPACTO",$T19,$I19)</f>
        <v>5</v>
      </c>
      <c r="Z19" s="736">
        <f>+W19*Y19</f>
        <v>5</v>
      </c>
      <c r="AA19" s="1230" t="s">
        <v>259</v>
      </c>
      <c r="AB19" s="1223" t="s">
        <v>479</v>
      </c>
      <c r="AC19" s="853" t="s">
        <v>258</v>
      </c>
      <c r="AD19" s="853" t="s">
        <v>260</v>
      </c>
      <c r="AE19" s="1219" t="s">
        <v>480</v>
      </c>
      <c r="AF19" s="1221" t="s">
        <v>261</v>
      </c>
      <c r="AG19" s="864" t="s">
        <v>253</v>
      </c>
      <c r="AH19" s="1216" t="s">
        <v>483</v>
      </c>
      <c r="AI19" s="1236" t="s">
        <v>484</v>
      </c>
    </row>
    <row r="20" spans="1:35" ht="30" x14ac:dyDescent="0.25">
      <c r="A20" s="958"/>
      <c r="B20" s="858"/>
      <c r="C20" s="962"/>
      <c r="D20" s="964"/>
      <c r="E20" s="1228"/>
      <c r="F20" s="593"/>
      <c r="G20" s="743"/>
      <c r="H20" s="675"/>
      <c r="I20" s="746"/>
      <c r="J20" s="768"/>
      <c r="K20" s="892"/>
      <c r="L20" s="7" t="s">
        <v>7</v>
      </c>
      <c r="M20" s="1" t="s">
        <v>11</v>
      </c>
      <c r="N20" s="204">
        <f>IF(M20="SÍ",5,"0")</f>
        <v>5</v>
      </c>
      <c r="O20" s="746"/>
      <c r="P20" s="655"/>
      <c r="Q20" s="655"/>
      <c r="R20" s="554"/>
      <c r="S20" s="655"/>
      <c r="T20" s="554"/>
      <c r="U20" s="669"/>
      <c r="V20" s="638"/>
      <c r="W20" s="764"/>
      <c r="X20" s="644"/>
      <c r="Y20" s="735"/>
      <c r="Z20" s="737"/>
      <c r="AA20" s="1231"/>
      <c r="AB20" s="1224"/>
      <c r="AC20" s="1235"/>
      <c r="AD20" s="854"/>
      <c r="AE20" s="1207"/>
      <c r="AF20" s="1233"/>
      <c r="AG20" s="865"/>
      <c r="AH20" s="1217"/>
      <c r="AI20" s="1217"/>
    </row>
    <row r="21" spans="1:35" ht="15" customHeight="1" x14ac:dyDescent="0.25">
      <c r="A21" s="958"/>
      <c r="B21" s="858"/>
      <c r="C21" s="962"/>
      <c r="D21" s="964"/>
      <c r="E21" s="1228"/>
      <c r="F21" s="593"/>
      <c r="G21" s="743"/>
      <c r="H21" s="675"/>
      <c r="I21" s="746"/>
      <c r="J21" s="720" t="str">
        <f>IF(AND(J19&gt;=5,J19&lt;=10),"BAJA",IF(AND(J19&gt;=15,J19&lt;=25),"MODERADA",IF(AND(J19&gt;=30,J19&lt;=50),"ALTA",IF(AND(J19&gt;=60,J19&lt;=100),"EXTREMA",""))))</f>
        <v>BAJA</v>
      </c>
      <c r="K21" s="892"/>
      <c r="L21" s="144" t="s">
        <v>3</v>
      </c>
      <c r="M21" s="1" t="s">
        <v>12</v>
      </c>
      <c r="N21" s="204" t="str">
        <f>IF(M21="SÍ",15,"0")</f>
        <v>0</v>
      </c>
      <c r="O21" s="746"/>
      <c r="P21" s="655"/>
      <c r="Q21" s="655"/>
      <c r="R21" s="554"/>
      <c r="S21" s="655"/>
      <c r="T21" s="554"/>
      <c r="U21" s="669"/>
      <c r="V21" s="638"/>
      <c r="W21" s="764"/>
      <c r="X21" s="644"/>
      <c r="Y21" s="735"/>
      <c r="Z21" s="722" t="str">
        <f>IF(AND($Z19&gt;=5,$Z19&lt;=10),"BAJA",IF(AND($Z19&gt;=15,$Z19&lt;=25),"MODERADA",IF(AND($Z19&gt;=30,$Z19&lt;=50),"ALTA",IF(AND($Z19&gt;=60,$Z19&lt;=100),"EXTREMA",""))))</f>
        <v>BAJA</v>
      </c>
      <c r="AA21" s="1231"/>
      <c r="AB21" s="1224"/>
      <c r="AC21" s="1235"/>
      <c r="AD21" s="854"/>
      <c r="AE21" s="1207"/>
      <c r="AF21" s="1233"/>
      <c r="AG21" s="865"/>
      <c r="AH21" s="1217"/>
      <c r="AI21" s="1217"/>
    </row>
    <row r="22" spans="1:35" ht="15" customHeight="1" x14ac:dyDescent="0.25">
      <c r="A22" s="958"/>
      <c r="B22" s="858"/>
      <c r="C22" s="962"/>
      <c r="D22" s="964"/>
      <c r="E22" s="1228"/>
      <c r="F22" s="593"/>
      <c r="G22" s="743"/>
      <c r="H22" s="675"/>
      <c r="I22" s="746"/>
      <c r="J22" s="720"/>
      <c r="K22" s="892"/>
      <c r="L22" s="144" t="s">
        <v>4</v>
      </c>
      <c r="M22" s="1" t="s">
        <v>11</v>
      </c>
      <c r="N22" s="204">
        <f>IF(M22="SÍ",10,"0")</f>
        <v>10</v>
      </c>
      <c r="O22" s="746"/>
      <c r="P22" s="655"/>
      <c r="Q22" s="655"/>
      <c r="R22" s="554"/>
      <c r="S22" s="655"/>
      <c r="T22" s="554"/>
      <c r="U22" s="669"/>
      <c r="V22" s="638"/>
      <c r="W22" s="764"/>
      <c r="X22" s="644"/>
      <c r="Y22" s="735"/>
      <c r="Z22" s="722"/>
      <c r="AA22" s="1231"/>
      <c r="AB22" s="1224"/>
      <c r="AC22" s="1235"/>
      <c r="AD22" s="854"/>
      <c r="AE22" s="1207"/>
      <c r="AF22" s="1233"/>
      <c r="AG22" s="865"/>
      <c r="AH22" s="1217"/>
      <c r="AI22" s="1217"/>
    </row>
    <row r="23" spans="1:35" ht="30" x14ac:dyDescent="0.25">
      <c r="A23" s="958"/>
      <c r="B23" s="858"/>
      <c r="C23" s="962"/>
      <c r="D23" s="964"/>
      <c r="E23" s="1228"/>
      <c r="F23" s="593"/>
      <c r="G23" s="743"/>
      <c r="H23" s="675"/>
      <c r="I23" s="746"/>
      <c r="J23" s="720"/>
      <c r="K23" s="892"/>
      <c r="L23" s="7" t="s">
        <v>31</v>
      </c>
      <c r="M23" s="1" t="s">
        <v>11</v>
      </c>
      <c r="N23" s="204">
        <f>IF(M23="SÍ",15,"0")</f>
        <v>15</v>
      </c>
      <c r="O23" s="746"/>
      <c r="P23" s="655"/>
      <c r="Q23" s="655"/>
      <c r="R23" s="554"/>
      <c r="S23" s="655"/>
      <c r="T23" s="554"/>
      <c r="U23" s="669"/>
      <c r="V23" s="638"/>
      <c r="W23" s="764"/>
      <c r="X23" s="644"/>
      <c r="Y23" s="735"/>
      <c r="Z23" s="722"/>
      <c r="AA23" s="1231"/>
      <c r="AB23" s="1224"/>
      <c r="AC23" s="1235"/>
      <c r="AD23" s="854"/>
      <c r="AE23" s="1207"/>
      <c r="AF23" s="1233"/>
      <c r="AG23" s="865"/>
      <c r="AH23" s="1217"/>
      <c r="AI23" s="1217"/>
    </row>
    <row r="24" spans="1:35" ht="30" x14ac:dyDescent="0.25">
      <c r="A24" s="958"/>
      <c r="B24" s="858"/>
      <c r="C24" s="962"/>
      <c r="D24" s="964"/>
      <c r="E24" s="1228"/>
      <c r="F24" s="593"/>
      <c r="G24" s="743"/>
      <c r="H24" s="675"/>
      <c r="I24" s="746"/>
      <c r="J24" s="720"/>
      <c r="K24" s="892"/>
      <c r="L24" s="7" t="s">
        <v>5</v>
      </c>
      <c r="M24" s="1" t="s">
        <v>11</v>
      </c>
      <c r="N24" s="204">
        <f>IF(M24="SÍ",10,"0")</f>
        <v>10</v>
      </c>
      <c r="O24" s="746"/>
      <c r="P24" s="655"/>
      <c r="Q24" s="655"/>
      <c r="R24" s="554"/>
      <c r="S24" s="655"/>
      <c r="T24" s="554"/>
      <c r="U24" s="669"/>
      <c r="V24" s="638"/>
      <c r="W24" s="764"/>
      <c r="X24" s="644"/>
      <c r="Y24" s="735"/>
      <c r="Z24" s="722"/>
      <c r="AA24" s="1231"/>
      <c r="AB24" s="1224"/>
      <c r="AC24" s="1235"/>
      <c r="AD24" s="854"/>
      <c r="AE24" s="1207"/>
      <c r="AF24" s="1233"/>
      <c r="AG24" s="865"/>
      <c r="AH24" s="1217"/>
      <c r="AI24" s="1217"/>
    </row>
    <row r="25" spans="1:35" ht="30.75" thickBot="1" x14ac:dyDescent="0.3">
      <c r="A25" s="958"/>
      <c r="B25" s="859"/>
      <c r="C25" s="963"/>
      <c r="D25" s="857"/>
      <c r="E25" s="1237"/>
      <c r="F25" s="761"/>
      <c r="G25" s="744"/>
      <c r="H25" s="745"/>
      <c r="I25" s="746"/>
      <c r="J25" s="721"/>
      <c r="K25" s="892"/>
      <c r="L25" s="8" t="s">
        <v>30</v>
      </c>
      <c r="M25" s="1" t="s">
        <v>11</v>
      </c>
      <c r="N25" s="204">
        <f>IF(M25="SÍ",30,"0")</f>
        <v>30</v>
      </c>
      <c r="O25" s="746"/>
      <c r="P25" s="655"/>
      <c r="Q25" s="655"/>
      <c r="R25" s="554"/>
      <c r="S25" s="655"/>
      <c r="T25" s="554"/>
      <c r="U25" s="669"/>
      <c r="V25" s="731"/>
      <c r="W25" s="765"/>
      <c r="X25" s="734"/>
      <c r="Y25" s="735"/>
      <c r="Z25" s="722"/>
      <c r="AA25" s="1231"/>
      <c r="AB25" s="1224"/>
      <c r="AC25" s="1235"/>
      <c r="AD25" s="854"/>
      <c r="AE25" s="1207"/>
      <c r="AF25" s="1233"/>
      <c r="AG25" s="866"/>
      <c r="AH25" s="1234"/>
      <c r="AI25" s="1234"/>
    </row>
    <row r="26" spans="1:35" ht="30" customHeight="1" x14ac:dyDescent="0.25">
      <c r="A26" s="1226" t="s">
        <v>254</v>
      </c>
      <c r="B26" s="857" t="s">
        <v>245</v>
      </c>
      <c r="C26" s="964" t="s">
        <v>262</v>
      </c>
      <c r="D26" s="964" t="s">
        <v>263</v>
      </c>
      <c r="E26" s="1227" t="s">
        <v>264</v>
      </c>
      <c r="F26" s="593" t="s">
        <v>13</v>
      </c>
      <c r="G26" s="743" t="str">
        <f>IF(F26="(1) RARA VEZ","1", IF(F26="(2) IMPROBABLE","2",IF(F26="(3) POSIBLE","3",IF(F26="(4) PROBABLE","4",IF(F26="(5) CASI SEGURO","5","")))))</f>
        <v>1</v>
      </c>
      <c r="H26" s="675" t="s">
        <v>18</v>
      </c>
      <c r="I26" s="746" t="str">
        <f>IF(H26="(5) MODERADO","5", IF(H26="(10) MAYOR","10",IF(H26="(20) CATASTROFICO","20","")))</f>
        <v>5</v>
      </c>
      <c r="J26" s="747">
        <f>+G26*I26</f>
        <v>5</v>
      </c>
      <c r="K26" s="891" t="s">
        <v>265</v>
      </c>
      <c r="L26" s="6" t="s">
        <v>6</v>
      </c>
      <c r="M26" s="1" t="s">
        <v>11</v>
      </c>
      <c r="N26" s="195">
        <f>IF(M26="SÍ",15,"0")</f>
        <v>15</v>
      </c>
      <c r="O26" s="750">
        <f>SUM(N26:N32)</f>
        <v>85</v>
      </c>
      <c r="P26" s="738">
        <f>IF(AND($O26&gt;=0,$O26&lt;=50),0,IF(AND($O26&gt;50,$O26&lt;=75),1,IF(AND($O26&gt;75,$O26&lt;=100),2,"")))</f>
        <v>2</v>
      </c>
      <c r="Q26" s="738">
        <f>$G26-$P26</f>
        <v>-1</v>
      </c>
      <c r="R26" s="739">
        <f>IF($Q26&lt;=0,1,$Q26)</f>
        <v>1</v>
      </c>
      <c r="S26" s="738">
        <f>$I26-$P26</f>
        <v>3</v>
      </c>
      <c r="T26" s="739" t="str">
        <f>IF($S26=19,10,IF($S26=18,5,IF($S26=9,5,IF($S26=8,5,I26))))</f>
        <v>5</v>
      </c>
      <c r="U26" s="766" t="s">
        <v>8</v>
      </c>
      <c r="V26" s="730" t="str">
        <f>IF(AND($U26="PROBABILIDAD",$R26=1),$XET$6,IF(AND($U26="PROBABILIDAD",$R26=2),$XET$5,IF(AND($U26="PROBABILIDAD",$R26=3),$XET$4,IF(AND($U26="PROBABILIDAD",$R26=4),$XET$3,IF(AND($U26="PROBABILIDAD",$R26=5),$XET$2,$F26)))))</f>
        <v>(1) RARA VEZ</v>
      </c>
      <c r="W26" s="763">
        <f>IF($U26="PROBABILIDAD",$R26,$G26)</f>
        <v>1</v>
      </c>
      <c r="X26" s="733" t="str">
        <f>IF(AND($U26="IMPACTO",$S26=18),$XET$9,IF(AND($U26="IMPACTO",$S26=19),$XEU$9,IF(AND($U26="IMPACTO",$S26=20),$XEV$9,IF(AND($U26="IMPACTO",$S26&lt;10),$XET$9,$H26))))</f>
        <v>(5) MODERADO</v>
      </c>
      <c r="Y26" s="735" t="str">
        <f>IF($U26="IMPACTO",$T26,$I26)</f>
        <v>5</v>
      </c>
      <c r="Z26" s="736">
        <f>+W26*Y26</f>
        <v>5</v>
      </c>
      <c r="AA26" s="1230" t="s">
        <v>265</v>
      </c>
      <c r="AB26" s="1223" t="s">
        <v>479</v>
      </c>
      <c r="AC26" s="853" t="s">
        <v>265</v>
      </c>
      <c r="AD26" s="853" t="s">
        <v>266</v>
      </c>
      <c r="AE26" s="1219" t="s">
        <v>480</v>
      </c>
      <c r="AF26" s="1221" t="s">
        <v>267</v>
      </c>
      <c r="AG26" s="864" t="s">
        <v>253</v>
      </c>
      <c r="AH26" s="1216" t="s">
        <v>485</v>
      </c>
      <c r="AI26" s="1236" t="s">
        <v>486</v>
      </c>
    </row>
    <row r="27" spans="1:35" ht="30" x14ac:dyDescent="0.25">
      <c r="A27" s="958"/>
      <c r="B27" s="858"/>
      <c r="C27" s="962"/>
      <c r="D27" s="964"/>
      <c r="E27" s="1228"/>
      <c r="F27" s="593"/>
      <c r="G27" s="743"/>
      <c r="H27" s="675"/>
      <c r="I27" s="746"/>
      <c r="J27" s="747"/>
      <c r="K27" s="892"/>
      <c r="L27" s="7" t="s">
        <v>7</v>
      </c>
      <c r="M27" s="1" t="s">
        <v>11</v>
      </c>
      <c r="N27" s="204">
        <f>IF(M27="SÍ",5,"0")</f>
        <v>5</v>
      </c>
      <c r="O27" s="746"/>
      <c r="P27" s="655"/>
      <c r="Q27" s="655"/>
      <c r="R27" s="554"/>
      <c r="S27" s="655"/>
      <c r="T27" s="554"/>
      <c r="U27" s="669"/>
      <c r="V27" s="638"/>
      <c r="W27" s="764"/>
      <c r="X27" s="644"/>
      <c r="Y27" s="735"/>
      <c r="Z27" s="737"/>
      <c r="AA27" s="1231"/>
      <c r="AB27" s="1224"/>
      <c r="AC27" s="854"/>
      <c r="AD27" s="854"/>
      <c r="AE27" s="1207"/>
      <c r="AF27" s="623"/>
      <c r="AG27" s="865"/>
      <c r="AH27" s="1217"/>
      <c r="AI27" s="1217"/>
    </row>
    <row r="28" spans="1:35" ht="15" customHeight="1" x14ac:dyDescent="0.25">
      <c r="A28" s="958"/>
      <c r="B28" s="858"/>
      <c r="C28" s="962"/>
      <c r="D28" s="964"/>
      <c r="E28" s="1228"/>
      <c r="F28" s="593"/>
      <c r="G28" s="743"/>
      <c r="H28" s="675"/>
      <c r="I28" s="746"/>
      <c r="J28" s="720" t="str">
        <f>IF(AND(J26&gt;=5,J26&lt;=10),"BAJA",IF(AND(J26&gt;=15,J26&lt;=25),"MODERADA",IF(AND(J26&gt;=30,J26&lt;=50),"ALTA",IF(AND(J26&gt;=60,J26&lt;=100),"EXTREMA",""))))</f>
        <v>BAJA</v>
      </c>
      <c r="K28" s="892"/>
      <c r="L28" s="144" t="s">
        <v>3</v>
      </c>
      <c r="M28" s="1" t="s">
        <v>12</v>
      </c>
      <c r="N28" s="204" t="str">
        <f>IF(M28="SÍ",15,"0")</f>
        <v>0</v>
      </c>
      <c r="O28" s="746"/>
      <c r="P28" s="655"/>
      <c r="Q28" s="655"/>
      <c r="R28" s="554"/>
      <c r="S28" s="655"/>
      <c r="T28" s="554"/>
      <c r="U28" s="669"/>
      <c r="V28" s="638"/>
      <c r="W28" s="764"/>
      <c r="X28" s="644"/>
      <c r="Y28" s="735"/>
      <c r="Z28" s="722" t="str">
        <f>IF(AND($Z26&gt;=5,$Z26&lt;=10),"BAJA",IF(AND($Z26&gt;=15,$Z26&lt;=25),"MODERADA",IF(AND($Z26&gt;=30,$Z26&lt;=50),"ALTA",IF(AND($Z26&gt;=60,$Z26&lt;=100),"EXTREMA",""))))</f>
        <v>BAJA</v>
      </c>
      <c r="AA28" s="1231"/>
      <c r="AB28" s="1224"/>
      <c r="AC28" s="854"/>
      <c r="AD28" s="854"/>
      <c r="AE28" s="1207"/>
      <c r="AF28" s="623"/>
      <c r="AG28" s="865"/>
      <c r="AH28" s="1217"/>
      <c r="AI28" s="1217"/>
    </row>
    <row r="29" spans="1:35" ht="15" customHeight="1" x14ac:dyDescent="0.25">
      <c r="A29" s="958"/>
      <c r="B29" s="858"/>
      <c r="C29" s="962"/>
      <c r="D29" s="964"/>
      <c r="E29" s="1228"/>
      <c r="F29" s="593"/>
      <c r="G29" s="743"/>
      <c r="H29" s="675"/>
      <c r="I29" s="746"/>
      <c r="J29" s="720"/>
      <c r="K29" s="892"/>
      <c r="L29" s="144" t="s">
        <v>4</v>
      </c>
      <c r="M29" s="1" t="s">
        <v>11</v>
      </c>
      <c r="N29" s="204">
        <f>IF(M29="SÍ",10,"0")</f>
        <v>10</v>
      </c>
      <c r="O29" s="746"/>
      <c r="P29" s="655"/>
      <c r="Q29" s="655"/>
      <c r="R29" s="554"/>
      <c r="S29" s="655"/>
      <c r="T29" s="554"/>
      <c r="U29" s="669"/>
      <c r="V29" s="638"/>
      <c r="W29" s="764"/>
      <c r="X29" s="644"/>
      <c r="Y29" s="735"/>
      <c r="Z29" s="722"/>
      <c r="AA29" s="1231"/>
      <c r="AB29" s="1224"/>
      <c r="AC29" s="854"/>
      <c r="AD29" s="854"/>
      <c r="AE29" s="1207"/>
      <c r="AF29" s="623"/>
      <c r="AG29" s="865"/>
      <c r="AH29" s="1217"/>
      <c r="AI29" s="1217"/>
    </row>
    <row r="30" spans="1:35" ht="30" x14ac:dyDescent="0.25">
      <c r="A30" s="958"/>
      <c r="B30" s="858"/>
      <c r="C30" s="962"/>
      <c r="D30" s="964"/>
      <c r="E30" s="1228"/>
      <c r="F30" s="593"/>
      <c r="G30" s="743"/>
      <c r="H30" s="675"/>
      <c r="I30" s="746"/>
      <c r="J30" s="720"/>
      <c r="K30" s="892"/>
      <c r="L30" s="7" t="s">
        <v>31</v>
      </c>
      <c r="M30" s="1" t="s">
        <v>11</v>
      </c>
      <c r="N30" s="204">
        <f>IF(M30="SÍ",15,"0")</f>
        <v>15</v>
      </c>
      <c r="O30" s="746"/>
      <c r="P30" s="655"/>
      <c r="Q30" s="655"/>
      <c r="R30" s="554"/>
      <c r="S30" s="655"/>
      <c r="T30" s="554"/>
      <c r="U30" s="669"/>
      <c r="V30" s="638"/>
      <c r="W30" s="764"/>
      <c r="X30" s="644"/>
      <c r="Y30" s="735"/>
      <c r="Z30" s="722"/>
      <c r="AA30" s="1231"/>
      <c r="AB30" s="1224"/>
      <c r="AC30" s="854"/>
      <c r="AD30" s="854"/>
      <c r="AE30" s="1207"/>
      <c r="AF30" s="623"/>
      <c r="AG30" s="865"/>
      <c r="AH30" s="1217"/>
      <c r="AI30" s="1217"/>
    </row>
    <row r="31" spans="1:35" ht="30" x14ac:dyDescent="0.25">
      <c r="A31" s="958"/>
      <c r="B31" s="858"/>
      <c r="C31" s="962"/>
      <c r="D31" s="964"/>
      <c r="E31" s="1228"/>
      <c r="F31" s="593"/>
      <c r="G31" s="743"/>
      <c r="H31" s="675"/>
      <c r="I31" s="746"/>
      <c r="J31" s="720"/>
      <c r="K31" s="892"/>
      <c r="L31" s="7" t="s">
        <v>5</v>
      </c>
      <c r="M31" s="1" t="s">
        <v>11</v>
      </c>
      <c r="N31" s="204">
        <f>IF(M31="SÍ",10,"0")</f>
        <v>10</v>
      </c>
      <c r="O31" s="746"/>
      <c r="P31" s="655"/>
      <c r="Q31" s="655"/>
      <c r="R31" s="554"/>
      <c r="S31" s="655"/>
      <c r="T31" s="554"/>
      <c r="U31" s="669"/>
      <c r="V31" s="638"/>
      <c r="W31" s="764"/>
      <c r="X31" s="644"/>
      <c r="Y31" s="735"/>
      <c r="Z31" s="722"/>
      <c r="AA31" s="1231"/>
      <c r="AB31" s="1224"/>
      <c r="AC31" s="854"/>
      <c r="AD31" s="854"/>
      <c r="AE31" s="1207"/>
      <c r="AF31" s="623"/>
      <c r="AG31" s="865"/>
      <c r="AH31" s="1217"/>
      <c r="AI31" s="1217"/>
    </row>
    <row r="32" spans="1:35" ht="30.75" thickBot="1" x14ac:dyDescent="0.3">
      <c r="A32" s="959"/>
      <c r="B32" s="890"/>
      <c r="C32" s="982"/>
      <c r="D32" s="983"/>
      <c r="E32" s="1229"/>
      <c r="F32" s="594"/>
      <c r="G32" s="1094"/>
      <c r="H32" s="676"/>
      <c r="I32" s="1076"/>
      <c r="J32" s="1080"/>
      <c r="K32" s="893"/>
      <c r="L32" s="146" t="s">
        <v>30</v>
      </c>
      <c r="M32" s="147" t="s">
        <v>11</v>
      </c>
      <c r="N32" s="148">
        <f>IF(M32="SÍ",30,"0")</f>
        <v>30</v>
      </c>
      <c r="O32" s="1076"/>
      <c r="P32" s="656"/>
      <c r="Q32" s="656"/>
      <c r="R32" s="667"/>
      <c r="S32" s="656"/>
      <c r="T32" s="667"/>
      <c r="U32" s="670"/>
      <c r="V32" s="639"/>
      <c r="W32" s="1117"/>
      <c r="X32" s="645"/>
      <c r="Y32" s="1069"/>
      <c r="Z32" s="1070"/>
      <c r="AA32" s="1232"/>
      <c r="AB32" s="1225"/>
      <c r="AC32" s="993"/>
      <c r="AD32" s="993"/>
      <c r="AE32" s="1220"/>
      <c r="AF32" s="624"/>
      <c r="AG32" s="1222"/>
      <c r="AH32" s="1218"/>
      <c r="AI32" s="1234"/>
    </row>
    <row r="33" spans="1:34" ht="30" x14ac:dyDescent="0.25">
      <c r="A33" s="1215"/>
      <c r="B33" s="1085"/>
      <c r="C33" s="1098"/>
      <c r="D33" s="1100"/>
      <c r="E33" s="1102"/>
      <c r="F33" s="1104" t="s">
        <v>17</v>
      </c>
      <c r="G33" s="1114" t="str">
        <f>IF(F33="(1) RARA VEZ","1", IF(F33="(2) IMPROBABLE","2",IF(F33="(3) POSIBLE","3",IF(F33="(4) PROBABLE","4",IF(F33="(5) CASI SEGURO","5","")))))</f>
        <v>5</v>
      </c>
      <c r="H33" s="1115" t="s">
        <v>18</v>
      </c>
      <c r="I33" s="746" t="str">
        <f>IF(H33="(5) MODERADO","5", IF(H33="(10) MAYOR","10",IF(H33="(20) CATASTROFICO","20","")))</f>
        <v>5</v>
      </c>
      <c r="J33" s="768">
        <f>+G33*I33</f>
        <v>25</v>
      </c>
      <c r="K33" s="1078"/>
      <c r="L33" s="173" t="s">
        <v>6</v>
      </c>
      <c r="M33" s="174" t="s">
        <v>12</v>
      </c>
      <c r="N33" s="204" t="str">
        <f>IF(M33="SÍ",15,"0")</f>
        <v>0</v>
      </c>
      <c r="O33" s="1081">
        <f>SUM(N33:N39)</f>
        <v>0</v>
      </c>
      <c r="P33" s="655">
        <f>IF(AND($O33&gt;=0,$O33&lt;=50),0,IF(AND($O33&gt;50,$O33&lt;=75),1,IF(AND($O33&gt;75,$O33&lt;=100),2,"")))</f>
        <v>0</v>
      </c>
      <c r="Q33" s="655">
        <f>$G33-$P33</f>
        <v>5</v>
      </c>
      <c r="R33" s="554">
        <f>IF($Q33&lt;=0,1,$Q33)</f>
        <v>5</v>
      </c>
      <c r="S33" s="655">
        <f>$I33-$P33</f>
        <v>5</v>
      </c>
      <c r="T33" s="554" t="str">
        <f>IF($S33=19,10,IF($S33=18,5,IF($S33=9,5,IF($S33=8,5,I33))))</f>
        <v>5</v>
      </c>
      <c r="U33" s="1072" t="s">
        <v>8</v>
      </c>
      <c r="V33" s="1074" t="str">
        <f>IF(AND($U33="PROBABILIDAD",$R33=1),$XET$6,IF(AND($U33="PROBABILIDAD",$R33=2),$XET$5,IF(AND($U33="PROBABILIDAD",$R33=3),$XET$4,IF(AND($U33="PROBABILIDAD",$R33=4),$XET$3,IF(AND($U33="PROBABILIDAD",$R33=5),$XET$2,$F33)))))</f>
        <v>(5) CASI SEGURO</v>
      </c>
      <c r="W33" s="732">
        <f>IF($U33="PROBABILIDAD",$R33,$G33)</f>
        <v>5</v>
      </c>
      <c r="X33" s="1067" t="str">
        <f>IF(AND($U33="IMPACTO",$S33=18),$XET$9,IF(AND($U33="IMPACTO",$S33=19),$XEU$9,IF(AND($U33="IMPACTO",$S33=20),$XEV$9,IF(AND($U33="IMPACTO",$S33&lt;10),$XET$9,$H33))))</f>
        <v>(5) MODERADO</v>
      </c>
      <c r="Y33" s="735" t="str">
        <f>IF($U33="IMPACTO",$T33,$I33)</f>
        <v>5</v>
      </c>
      <c r="Z33" s="736">
        <f>+W33*Y33</f>
        <v>25</v>
      </c>
      <c r="AA33" s="629"/>
      <c r="AB33" s="718"/>
      <c r="AC33" s="718"/>
      <c r="AD33" s="1063"/>
      <c r="AE33" s="629"/>
      <c r="AF33" s="718"/>
      <c r="AG33" s="718"/>
      <c r="AH33" s="1063"/>
    </row>
    <row r="34" spans="1:34" ht="30" x14ac:dyDescent="0.25">
      <c r="A34" s="1082"/>
      <c r="B34" s="1085"/>
      <c r="C34" s="1088"/>
      <c r="D34" s="696"/>
      <c r="E34" s="1092"/>
      <c r="F34" s="593"/>
      <c r="G34" s="743"/>
      <c r="H34" s="675"/>
      <c r="I34" s="746"/>
      <c r="J34" s="747"/>
      <c r="K34" s="1078"/>
      <c r="L34" s="7" t="s">
        <v>7</v>
      </c>
      <c r="M34" s="1" t="s">
        <v>12</v>
      </c>
      <c r="N34" s="204" t="str">
        <f>IF(M34="SÍ",5,"0")</f>
        <v>0</v>
      </c>
      <c r="O34" s="746"/>
      <c r="P34" s="655"/>
      <c r="Q34" s="655"/>
      <c r="R34" s="554"/>
      <c r="S34" s="655"/>
      <c r="T34" s="554"/>
      <c r="U34" s="1072"/>
      <c r="V34" s="1074"/>
      <c r="W34" s="732"/>
      <c r="X34" s="1067"/>
      <c r="Y34" s="735"/>
      <c r="Z34" s="737"/>
      <c r="AA34" s="629"/>
      <c r="AB34" s="718"/>
      <c r="AC34" s="718"/>
      <c r="AD34" s="1063"/>
      <c r="AE34" s="629"/>
      <c r="AF34" s="718"/>
      <c r="AG34" s="718"/>
      <c r="AH34" s="1063"/>
    </row>
    <row r="35" spans="1:34" x14ac:dyDescent="0.25">
      <c r="A35" s="1082"/>
      <c r="B35" s="1085"/>
      <c r="C35" s="1088"/>
      <c r="D35" s="696"/>
      <c r="E35" s="1092"/>
      <c r="F35" s="593"/>
      <c r="G35" s="743"/>
      <c r="H35" s="675"/>
      <c r="I35" s="746"/>
      <c r="J35" s="720" t="str">
        <f>IF(AND(J33&gt;=5,J33&lt;=10),"BAJA",IF(AND(J33&gt;=15,J33&lt;=25),"MODERADA",IF(AND(J33&gt;=30,J33&lt;=50),"ALTA",IF(AND(J33&gt;=60,J33&lt;=100),"EXTREMA",""))))</f>
        <v>MODERADA</v>
      </c>
      <c r="K35" s="1078"/>
      <c r="L35" s="144" t="s">
        <v>3</v>
      </c>
      <c r="M35" s="1" t="s">
        <v>12</v>
      </c>
      <c r="N35" s="204" t="str">
        <f>IF(M35="SÍ",15,"0")</f>
        <v>0</v>
      </c>
      <c r="O35" s="746"/>
      <c r="P35" s="655"/>
      <c r="Q35" s="655"/>
      <c r="R35" s="554"/>
      <c r="S35" s="655"/>
      <c r="T35" s="554"/>
      <c r="U35" s="1072"/>
      <c r="V35" s="1074"/>
      <c r="W35" s="732"/>
      <c r="X35" s="1067"/>
      <c r="Y35" s="735"/>
      <c r="Z35" s="722" t="str">
        <f>IF(AND($Z33&gt;=5,$Z33&lt;=10),"BAJA",IF(AND($Z33&gt;=15,$Z33&lt;=25),"MODERADA",IF(AND($Z33&gt;=30,$Z33&lt;=50),"ALTA",IF(AND($Z33&gt;=60,$Z33&lt;=100),"EXTREMA",""))))</f>
        <v>MODERADA</v>
      </c>
      <c r="AA35" s="629"/>
      <c r="AB35" s="718"/>
      <c r="AC35" s="718"/>
      <c r="AD35" s="1063"/>
      <c r="AE35" s="629"/>
      <c r="AF35" s="718"/>
      <c r="AG35" s="718"/>
      <c r="AH35" s="1063"/>
    </row>
    <row r="36" spans="1:34" x14ac:dyDescent="0.25">
      <c r="A36" s="1082"/>
      <c r="B36" s="1085"/>
      <c r="C36" s="1088"/>
      <c r="D36" s="696"/>
      <c r="E36" s="1092"/>
      <c r="F36" s="593"/>
      <c r="G36" s="743"/>
      <c r="H36" s="675"/>
      <c r="I36" s="746"/>
      <c r="J36" s="720"/>
      <c r="K36" s="1078"/>
      <c r="L36" s="144" t="s">
        <v>4</v>
      </c>
      <c r="M36" s="1" t="s">
        <v>12</v>
      </c>
      <c r="N36" s="204" t="str">
        <f>IF(M36="SÍ",10,"0")</f>
        <v>0</v>
      </c>
      <c r="O36" s="746"/>
      <c r="P36" s="655"/>
      <c r="Q36" s="655"/>
      <c r="R36" s="554"/>
      <c r="S36" s="655"/>
      <c r="T36" s="554"/>
      <c r="U36" s="1072"/>
      <c r="V36" s="1074"/>
      <c r="W36" s="732"/>
      <c r="X36" s="1067"/>
      <c r="Y36" s="735"/>
      <c r="Z36" s="722"/>
      <c r="AA36" s="629"/>
      <c r="AB36" s="718"/>
      <c r="AC36" s="718"/>
      <c r="AD36" s="1063"/>
      <c r="AE36" s="629"/>
      <c r="AF36" s="718"/>
      <c r="AG36" s="718"/>
      <c r="AH36" s="1063"/>
    </row>
    <row r="37" spans="1:34" ht="30" x14ac:dyDescent="0.25">
      <c r="A37" s="1082"/>
      <c r="B37" s="1085"/>
      <c r="C37" s="1088"/>
      <c r="D37" s="696"/>
      <c r="E37" s="1092"/>
      <c r="F37" s="593"/>
      <c r="G37" s="743"/>
      <c r="H37" s="675"/>
      <c r="I37" s="746"/>
      <c r="J37" s="720"/>
      <c r="K37" s="1078"/>
      <c r="L37" s="7" t="s">
        <v>31</v>
      </c>
      <c r="M37" s="1" t="s">
        <v>12</v>
      </c>
      <c r="N37" s="204" t="str">
        <f>IF(M37="SÍ",15,"0")</f>
        <v>0</v>
      </c>
      <c r="O37" s="746"/>
      <c r="P37" s="655"/>
      <c r="Q37" s="655"/>
      <c r="R37" s="554"/>
      <c r="S37" s="655"/>
      <c r="T37" s="554"/>
      <c r="U37" s="1072"/>
      <c r="V37" s="1074"/>
      <c r="W37" s="732"/>
      <c r="X37" s="1067"/>
      <c r="Y37" s="735"/>
      <c r="Z37" s="722"/>
      <c r="AA37" s="629"/>
      <c r="AB37" s="718"/>
      <c r="AC37" s="718"/>
      <c r="AD37" s="1063"/>
      <c r="AE37" s="629"/>
      <c r="AF37" s="718"/>
      <c r="AG37" s="718"/>
      <c r="AH37" s="1063"/>
    </row>
    <row r="38" spans="1:34" ht="30" x14ac:dyDescent="0.25">
      <c r="A38" s="1082"/>
      <c r="B38" s="1085"/>
      <c r="C38" s="1088"/>
      <c r="D38" s="696"/>
      <c r="E38" s="1092"/>
      <c r="F38" s="593"/>
      <c r="G38" s="743"/>
      <c r="H38" s="675"/>
      <c r="I38" s="746"/>
      <c r="J38" s="720"/>
      <c r="K38" s="1078"/>
      <c r="L38" s="7" t="s">
        <v>5</v>
      </c>
      <c r="M38" s="1" t="s">
        <v>12</v>
      </c>
      <c r="N38" s="204" t="str">
        <f>IF(M38="SÍ",10,"0")</f>
        <v>0</v>
      </c>
      <c r="O38" s="746"/>
      <c r="P38" s="655"/>
      <c r="Q38" s="655"/>
      <c r="R38" s="554"/>
      <c r="S38" s="655"/>
      <c r="T38" s="554"/>
      <c r="U38" s="1072"/>
      <c r="V38" s="1074"/>
      <c r="W38" s="732"/>
      <c r="X38" s="1067"/>
      <c r="Y38" s="735"/>
      <c r="Z38" s="722"/>
      <c r="AA38" s="629"/>
      <c r="AB38" s="718"/>
      <c r="AC38" s="718"/>
      <c r="AD38" s="1063"/>
      <c r="AE38" s="629"/>
      <c r="AF38" s="718"/>
      <c r="AG38" s="718"/>
      <c r="AH38" s="1063"/>
    </row>
    <row r="39" spans="1:34" ht="30.75" thickBot="1" x14ac:dyDescent="0.3">
      <c r="A39" s="1083"/>
      <c r="B39" s="1086"/>
      <c r="C39" s="1089"/>
      <c r="D39" s="1090"/>
      <c r="E39" s="1093"/>
      <c r="F39" s="594"/>
      <c r="G39" s="1094"/>
      <c r="H39" s="676"/>
      <c r="I39" s="1076"/>
      <c r="J39" s="1080"/>
      <c r="K39" s="1079"/>
      <c r="L39" s="146" t="s">
        <v>30</v>
      </c>
      <c r="M39" s="147" t="s">
        <v>12</v>
      </c>
      <c r="N39" s="148" t="str">
        <f>IF(M39="SÍ",30,"0")</f>
        <v>0</v>
      </c>
      <c r="O39" s="1076"/>
      <c r="P39" s="656"/>
      <c r="Q39" s="656"/>
      <c r="R39" s="667"/>
      <c r="S39" s="656"/>
      <c r="T39" s="667"/>
      <c r="U39" s="1073"/>
      <c r="V39" s="1075"/>
      <c r="W39" s="1066"/>
      <c r="X39" s="1068"/>
      <c r="Y39" s="1069"/>
      <c r="Z39" s="1070"/>
      <c r="AA39" s="630"/>
      <c r="AB39" s="1061"/>
      <c r="AC39" s="1061"/>
      <c r="AD39" s="1064"/>
      <c r="AE39" s="630"/>
      <c r="AF39" s="1061"/>
      <c r="AG39" s="1061"/>
      <c r="AH39" s="1064"/>
    </row>
    <row r="40" spans="1:34" ht="15" customHeight="1" x14ac:dyDescent="0.25">
      <c r="A40" s="552" t="s">
        <v>52</v>
      </c>
      <c r="B40" s="552"/>
      <c r="C40" s="552"/>
      <c r="D40" s="552"/>
      <c r="E40" s="552"/>
      <c r="F40" s="552"/>
      <c r="G40" s="552"/>
      <c r="H40" s="552"/>
      <c r="I40" s="552"/>
      <c r="J40" s="552"/>
      <c r="K40" s="552"/>
      <c r="L40" s="552"/>
      <c r="M40" s="552"/>
      <c r="N40" s="552"/>
      <c r="O40" s="552"/>
      <c r="P40" s="552"/>
      <c r="Q40" s="552"/>
      <c r="R40" s="552"/>
      <c r="S40" s="552"/>
      <c r="T40" s="552"/>
      <c r="U40" s="552"/>
      <c r="V40" s="552"/>
      <c r="W40" s="552"/>
      <c r="X40" s="552"/>
      <c r="Y40" s="552"/>
      <c r="Z40" s="552"/>
      <c r="AA40" s="552"/>
      <c r="AB40" s="552"/>
      <c r="AC40" s="552"/>
      <c r="AD40" s="552"/>
      <c r="AE40" s="552"/>
      <c r="AF40" s="552"/>
      <c r="AG40" s="552"/>
      <c r="AH40" s="552"/>
    </row>
    <row r="41" spans="1:34" ht="18.75" x14ac:dyDescent="0.25">
      <c r="A41" s="664" t="s">
        <v>29</v>
      </c>
      <c r="B41" s="664"/>
      <c r="C41" s="724"/>
      <c r="D41" s="724"/>
      <c r="E41" s="724"/>
      <c r="F41" s="72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row>
    <row r="42" spans="1:34" ht="15.75" x14ac:dyDescent="0.25">
      <c r="A42" s="618" t="s">
        <v>71</v>
      </c>
      <c r="B42" s="619"/>
      <c r="C42" s="619"/>
      <c r="D42" s="619"/>
      <c r="E42" s="619"/>
      <c r="F42" s="619"/>
      <c r="G42" s="619"/>
      <c r="H42" s="619"/>
      <c r="I42" s="619"/>
      <c r="J42" s="619"/>
      <c r="K42" s="619"/>
      <c r="L42" s="619"/>
      <c r="M42" s="619"/>
      <c r="N42" s="619"/>
      <c r="O42" s="619"/>
      <c r="P42" s="619"/>
      <c r="Q42" s="619"/>
      <c r="R42" s="619"/>
      <c r="S42" s="619"/>
      <c r="T42" s="619"/>
      <c r="U42" s="619"/>
      <c r="V42" s="619"/>
      <c r="W42" s="619"/>
      <c r="X42" s="619"/>
      <c r="Y42" s="619"/>
      <c r="Z42" s="619"/>
      <c r="AA42" s="619"/>
      <c r="AB42" s="620"/>
      <c r="AC42" s="725" t="s">
        <v>48</v>
      </c>
      <c r="AD42" s="725"/>
      <c r="AE42" s="725"/>
      <c r="AF42" s="725" t="s">
        <v>25</v>
      </c>
      <c r="AG42" s="725"/>
      <c r="AH42" s="725"/>
    </row>
    <row r="43" spans="1:34" s="150" customFormat="1" ht="15.75" customHeight="1" x14ac:dyDescent="0.25">
      <c r="A43" s="1212" t="s">
        <v>268</v>
      </c>
      <c r="B43" s="1213"/>
      <c r="C43" s="1213"/>
      <c r="D43" s="1213"/>
      <c r="E43" s="1213"/>
      <c r="F43" s="1213"/>
      <c r="G43" s="1213"/>
      <c r="H43" s="1213"/>
      <c r="I43" s="1213"/>
      <c r="J43" s="1213"/>
      <c r="K43" s="1213"/>
      <c r="L43" s="1213"/>
      <c r="M43" s="1213"/>
      <c r="N43" s="1213"/>
      <c r="O43" s="1213"/>
      <c r="P43" s="1213"/>
      <c r="Q43" s="1213"/>
      <c r="R43" s="1213"/>
      <c r="S43" s="1213"/>
      <c r="T43" s="1213"/>
      <c r="U43" s="1213"/>
      <c r="V43" s="1213"/>
      <c r="W43" s="1213"/>
      <c r="X43" s="1213"/>
      <c r="Y43" s="1213"/>
      <c r="Z43" s="1213"/>
      <c r="AA43" s="1213"/>
      <c r="AB43" s="1214"/>
      <c r="AC43" s="1209">
        <v>42766</v>
      </c>
      <c r="AD43" s="1210"/>
      <c r="AE43" s="1211"/>
      <c r="AF43" s="520" t="s">
        <v>269</v>
      </c>
      <c r="AG43" s="521"/>
      <c r="AH43" s="522"/>
    </row>
    <row r="44" spans="1:34" s="150" customFormat="1" ht="15.75" customHeight="1" x14ac:dyDescent="0.25">
      <c r="A44" s="886" t="s">
        <v>270</v>
      </c>
      <c r="B44" s="887"/>
      <c r="C44" s="887"/>
      <c r="D44" s="887"/>
      <c r="E44" s="887"/>
      <c r="F44" s="887"/>
      <c r="G44" s="887"/>
      <c r="H44" s="887"/>
      <c r="I44" s="887"/>
      <c r="J44" s="887"/>
      <c r="K44" s="887"/>
      <c r="L44" s="887"/>
      <c r="M44" s="887"/>
      <c r="N44" s="887"/>
      <c r="O44" s="887"/>
      <c r="P44" s="887"/>
      <c r="Q44" s="887"/>
      <c r="R44" s="887"/>
      <c r="S44" s="887"/>
      <c r="T44" s="887"/>
      <c r="U44" s="887"/>
      <c r="V44" s="887"/>
      <c r="W44" s="887"/>
      <c r="X44" s="887"/>
      <c r="Y44" s="887"/>
      <c r="Z44" s="887"/>
      <c r="AA44" s="887"/>
      <c r="AB44" s="888"/>
      <c r="AC44" s="1209">
        <v>43131</v>
      </c>
      <c r="AD44" s="1210"/>
      <c r="AE44" s="1211"/>
      <c r="AF44" s="520" t="s">
        <v>269</v>
      </c>
      <c r="AG44" s="521"/>
      <c r="AH44" s="522"/>
    </row>
    <row r="45" spans="1:34" s="150" customFormat="1" ht="15.75" customHeight="1" x14ac:dyDescent="0.25">
      <c r="A45" s="886" t="s">
        <v>271</v>
      </c>
      <c r="B45" s="887"/>
      <c r="C45" s="887"/>
      <c r="D45" s="887"/>
      <c r="E45" s="887"/>
      <c r="F45" s="887"/>
      <c r="G45" s="887"/>
      <c r="H45" s="887"/>
      <c r="I45" s="887"/>
      <c r="J45" s="887"/>
      <c r="K45" s="887"/>
      <c r="L45" s="887"/>
      <c r="M45" s="887"/>
      <c r="N45" s="887"/>
      <c r="O45" s="887"/>
      <c r="P45" s="887"/>
      <c r="Q45" s="887"/>
      <c r="R45" s="887"/>
      <c r="S45" s="887"/>
      <c r="T45" s="887"/>
      <c r="U45" s="887"/>
      <c r="V45" s="887"/>
      <c r="W45" s="887"/>
      <c r="X45" s="887"/>
      <c r="Y45" s="887"/>
      <c r="Z45" s="887"/>
      <c r="AA45" s="887"/>
      <c r="AB45" s="888"/>
      <c r="AC45" s="1209">
        <v>43453</v>
      </c>
      <c r="AD45" s="1210"/>
      <c r="AE45" s="1211"/>
      <c r="AF45" s="520" t="s">
        <v>269</v>
      </c>
      <c r="AG45" s="521"/>
      <c r="AH45" s="522"/>
    </row>
    <row r="46" spans="1:34" x14ac:dyDescent="0.25">
      <c r="A46" s="1053"/>
      <c r="B46" s="1054"/>
      <c r="C46" s="1054"/>
      <c r="D46" s="1054"/>
      <c r="E46" s="1054"/>
      <c r="F46" s="1054"/>
      <c r="G46" s="1054"/>
      <c r="H46" s="1054"/>
      <c r="I46" s="1054"/>
      <c r="J46" s="1054"/>
      <c r="K46" s="1054"/>
      <c r="L46" s="1054"/>
      <c r="M46" s="1054"/>
      <c r="N46" s="1054"/>
      <c r="O46" s="1054"/>
      <c r="P46" s="1054"/>
      <c r="Q46" s="1054"/>
      <c r="R46" s="1054"/>
      <c r="S46" s="1054"/>
      <c r="T46" s="1054"/>
      <c r="U46" s="1054"/>
      <c r="V46" s="1054"/>
      <c r="W46" s="1054"/>
      <c r="X46" s="1054"/>
      <c r="Y46" s="1054"/>
      <c r="Z46" s="1054"/>
      <c r="AA46" s="1054"/>
      <c r="AB46" s="1055"/>
      <c r="AC46" s="743"/>
      <c r="AD46" s="743"/>
      <c r="AE46" s="743"/>
      <c r="AF46" s="743"/>
      <c r="AG46" s="743"/>
      <c r="AH46" s="743"/>
    </row>
    <row r="47" spans="1:34" x14ac:dyDescent="0.25">
      <c r="A47" s="697" t="s">
        <v>32</v>
      </c>
      <c r="B47" s="698"/>
      <c r="C47" s="698"/>
      <c r="D47" s="698"/>
      <c r="E47" s="698"/>
      <c r="F47" s="698"/>
      <c r="G47" s="698"/>
      <c r="H47" s="698"/>
      <c r="I47" s="698"/>
      <c r="J47" s="698"/>
      <c r="K47" s="698"/>
      <c r="L47" s="698"/>
      <c r="M47" s="698"/>
      <c r="N47" s="698"/>
      <c r="O47" s="698"/>
      <c r="P47" s="698"/>
      <c r="Q47" s="698"/>
      <c r="R47" s="698"/>
      <c r="S47" s="698"/>
      <c r="T47" s="698"/>
      <c r="U47" s="698"/>
      <c r="V47" s="698"/>
      <c r="W47" s="698"/>
      <c r="X47" s="698"/>
      <c r="Y47" s="698"/>
      <c r="Z47" s="698"/>
      <c r="AA47" s="698"/>
      <c r="AB47" s="698"/>
      <c r="AC47" s="698"/>
      <c r="AD47" s="698"/>
      <c r="AE47" s="698"/>
      <c r="AF47" s="698"/>
      <c r="AG47" s="698"/>
      <c r="AH47" s="699"/>
    </row>
    <row r="48" spans="1:34" s="150" customFormat="1" ht="15" customHeight="1" x14ac:dyDescent="0.25">
      <c r="A48" s="704" t="s">
        <v>25</v>
      </c>
      <c r="B48" s="704"/>
      <c r="C48" s="704"/>
      <c r="D48" s="704"/>
      <c r="E48" s="704"/>
      <c r="F48" s="704" t="s">
        <v>62</v>
      </c>
      <c r="G48" s="704"/>
      <c r="H48" s="704"/>
      <c r="I48" s="704"/>
      <c r="J48" s="704"/>
      <c r="K48" s="704"/>
      <c r="L48" s="704"/>
      <c r="M48" s="905" t="s">
        <v>151</v>
      </c>
      <c r="N48" s="1004"/>
      <c r="O48" s="1004"/>
      <c r="P48" s="1004"/>
      <c r="Q48" s="1004"/>
      <c r="R48" s="1004"/>
      <c r="S48" s="1004"/>
      <c r="T48" s="1004"/>
      <c r="U48" s="1004"/>
      <c r="V48" s="1004"/>
      <c r="W48" s="1004"/>
      <c r="X48" s="1004"/>
      <c r="Y48" s="1004"/>
      <c r="Z48" s="1004"/>
      <c r="AA48" s="1004"/>
      <c r="AB48" s="1004"/>
      <c r="AC48" s="1004"/>
      <c r="AD48" s="544" t="str">
        <f>IF(Z7="X","APOYO OFICINA ASESORA DE PLANEACIÓN","APOYO OFICINA DE CONTROL INTERNO")</f>
        <v>APOYO OFICINA ASESORA DE PLANEACIÓN</v>
      </c>
      <c r="AE48" s="544"/>
      <c r="AF48" s="544"/>
      <c r="AG48" s="544"/>
      <c r="AH48" s="544"/>
    </row>
    <row r="49" spans="1:34" s="150" customFormat="1" ht="15" customHeight="1" x14ac:dyDescent="0.25">
      <c r="A49" s="119" t="s">
        <v>72</v>
      </c>
      <c r="B49" s="694" t="s">
        <v>272</v>
      </c>
      <c r="C49" s="694"/>
      <c r="D49" s="694"/>
      <c r="E49" s="694"/>
      <c r="F49" s="119" t="s">
        <v>72</v>
      </c>
      <c r="G49" s="175"/>
      <c r="H49" s="1048" t="s">
        <v>273</v>
      </c>
      <c r="I49" s="1048"/>
      <c r="J49" s="1048"/>
      <c r="K49" s="1048"/>
      <c r="L49" s="1048"/>
      <c r="M49" s="702" t="s">
        <v>27</v>
      </c>
      <c r="N49" s="702"/>
      <c r="O49" s="702"/>
      <c r="P49" s="702"/>
      <c r="Q49" s="702"/>
      <c r="R49" s="702"/>
      <c r="S49" s="702"/>
      <c r="T49" s="702"/>
      <c r="U49" s="702"/>
      <c r="V49" s="743"/>
      <c r="W49" s="743"/>
      <c r="X49" s="743"/>
      <c r="Y49" s="743"/>
      <c r="Z49" s="743"/>
      <c r="AA49" s="743"/>
      <c r="AB49" s="743"/>
      <c r="AC49" s="743"/>
      <c r="AD49" s="196" t="s">
        <v>27</v>
      </c>
      <c r="AE49" s="743"/>
      <c r="AF49" s="743"/>
      <c r="AG49" s="743"/>
      <c r="AH49" s="743"/>
    </row>
    <row r="50" spans="1:34" x14ac:dyDescent="0.25">
      <c r="A50" s="119" t="s">
        <v>73</v>
      </c>
      <c r="B50" s="1208" t="s">
        <v>274</v>
      </c>
      <c r="C50" s="1048"/>
      <c r="D50" s="1048"/>
      <c r="E50" s="1048"/>
      <c r="F50" s="119" t="s">
        <v>74</v>
      </c>
      <c r="G50" s="175"/>
      <c r="H50" s="1208" t="s">
        <v>148</v>
      </c>
      <c r="I50" s="1048"/>
      <c r="J50" s="1048"/>
      <c r="K50" s="1048"/>
      <c r="L50" s="1048"/>
      <c r="M50" s="702" t="s">
        <v>28</v>
      </c>
      <c r="N50" s="702"/>
      <c r="O50" s="702"/>
      <c r="P50" s="702"/>
      <c r="Q50" s="702"/>
      <c r="R50" s="702"/>
      <c r="S50" s="702"/>
      <c r="T50" s="702"/>
      <c r="U50" s="702"/>
      <c r="V50" s="743"/>
      <c r="W50" s="743"/>
      <c r="X50" s="743"/>
      <c r="Y50" s="743"/>
      <c r="Z50" s="743"/>
      <c r="AA50" s="743"/>
      <c r="AB50" s="743"/>
      <c r="AC50" s="743"/>
      <c r="AD50" s="196" t="s">
        <v>28</v>
      </c>
      <c r="AE50" s="743"/>
      <c r="AF50" s="743"/>
      <c r="AG50" s="743"/>
      <c r="AH50" s="743"/>
    </row>
  </sheetData>
  <mergeCells count="191">
    <mergeCell ref="AI12:AI18"/>
    <mergeCell ref="AI19:AI25"/>
    <mergeCell ref="AI26:AI32"/>
    <mergeCell ref="A7:B7"/>
    <mergeCell ref="C7:E7"/>
    <mergeCell ref="F7:L7"/>
    <mergeCell ref="M7:V7"/>
    <mergeCell ref="AE7:AF7"/>
    <mergeCell ref="XET7:XEU7"/>
    <mergeCell ref="A8:E8"/>
    <mergeCell ref="F8:Z8"/>
    <mergeCell ref="AA8:AD10"/>
    <mergeCell ref="AE8:AH10"/>
    <mergeCell ref="XET8:XEU8"/>
    <mergeCell ref="A9:A11"/>
    <mergeCell ref="B9:B11"/>
    <mergeCell ref="C9:C11"/>
    <mergeCell ref="D9:D11"/>
    <mergeCell ref="E9:E11"/>
    <mergeCell ref="A12:A18"/>
    <mergeCell ref="B12:B18"/>
    <mergeCell ref="C12:C18"/>
    <mergeCell ref="D12:D18"/>
    <mergeCell ref="E12:E18"/>
    <mergeCell ref="F12:F18"/>
    <mergeCell ref="F9:J9"/>
    <mergeCell ref="K9:K11"/>
    <mergeCell ref="L9:Z9"/>
    <mergeCell ref="F10:J10"/>
    <mergeCell ref="L10:L11"/>
    <mergeCell ref="M10:M11"/>
    <mergeCell ref="U10:U11"/>
    <mergeCell ref="V10:Z10"/>
    <mergeCell ref="R12:R18"/>
    <mergeCell ref="S12:S18"/>
    <mergeCell ref="T12:T18"/>
    <mergeCell ref="U12:U18"/>
    <mergeCell ref="G12:G18"/>
    <mergeCell ref="H12:H18"/>
    <mergeCell ref="I12:I18"/>
    <mergeCell ref="J12:J13"/>
    <mergeCell ref="K12:K18"/>
    <mergeCell ref="O12:O18"/>
    <mergeCell ref="AH12:AH18"/>
    <mergeCell ref="J14:J18"/>
    <mergeCell ref="Z14:Z18"/>
    <mergeCell ref="A19:A25"/>
    <mergeCell ref="B19:B25"/>
    <mergeCell ref="C19:C25"/>
    <mergeCell ref="D19:D25"/>
    <mergeCell ref="E19:E25"/>
    <mergeCell ref="F19:F25"/>
    <mergeCell ref="G19:G25"/>
    <mergeCell ref="AB12:AB18"/>
    <mergeCell ref="AC12:AC18"/>
    <mergeCell ref="AD12:AD18"/>
    <mergeCell ref="AE12:AE18"/>
    <mergeCell ref="AF12:AF18"/>
    <mergeCell ref="AG12:AG18"/>
    <mergeCell ref="V12:V18"/>
    <mergeCell ref="W12:W18"/>
    <mergeCell ref="X12:X18"/>
    <mergeCell ref="Y12:Y18"/>
    <mergeCell ref="Z12:Z13"/>
    <mergeCell ref="AA12:AA18"/>
    <mergeCell ref="P12:P18"/>
    <mergeCell ref="Q12:Q18"/>
    <mergeCell ref="AF19:AF25"/>
    <mergeCell ref="AG19:AG25"/>
    <mergeCell ref="AH19:AH25"/>
    <mergeCell ref="W19:W25"/>
    <mergeCell ref="X19:X25"/>
    <mergeCell ref="Y19:Y25"/>
    <mergeCell ref="Z19:Z20"/>
    <mergeCell ref="AA19:AA25"/>
    <mergeCell ref="AB19:AB25"/>
    <mergeCell ref="Z21:Z25"/>
    <mergeCell ref="AC19:AC25"/>
    <mergeCell ref="AD19:AD25"/>
    <mergeCell ref="AE19:AE25"/>
    <mergeCell ref="H19:H25"/>
    <mergeCell ref="I19:I25"/>
    <mergeCell ref="J19:J20"/>
    <mergeCell ref="K19:K25"/>
    <mergeCell ref="O19:O25"/>
    <mergeCell ref="P19:P25"/>
    <mergeCell ref="J21:J25"/>
    <mergeCell ref="R26:R32"/>
    <mergeCell ref="S26:S32"/>
    <mergeCell ref="Q19:Q25"/>
    <mergeCell ref="R19:R25"/>
    <mergeCell ref="S19:S25"/>
    <mergeCell ref="P26:P32"/>
    <mergeCell ref="T19:T25"/>
    <mergeCell ref="U19:U25"/>
    <mergeCell ref="V19:V25"/>
    <mergeCell ref="X26:X32"/>
    <mergeCell ref="Y26:Y32"/>
    <mergeCell ref="Z26:Z27"/>
    <mergeCell ref="AA26:AA32"/>
    <mergeCell ref="T26:T32"/>
    <mergeCell ref="U26:U32"/>
    <mergeCell ref="V26:V32"/>
    <mergeCell ref="A26:A32"/>
    <mergeCell ref="B26:B32"/>
    <mergeCell ref="C26:C32"/>
    <mergeCell ref="D26:D32"/>
    <mergeCell ref="E26:E32"/>
    <mergeCell ref="F26:F32"/>
    <mergeCell ref="D33:D39"/>
    <mergeCell ref="E33:E39"/>
    <mergeCell ref="F33:F39"/>
    <mergeCell ref="G33:G39"/>
    <mergeCell ref="G26:G32"/>
    <mergeCell ref="H26:H32"/>
    <mergeCell ref="I26:I32"/>
    <mergeCell ref="J26:J27"/>
    <mergeCell ref="K26:K32"/>
    <mergeCell ref="J28:J32"/>
    <mergeCell ref="U33:U39"/>
    <mergeCell ref="V33:V39"/>
    <mergeCell ref="H33:H39"/>
    <mergeCell ref="I33:I39"/>
    <mergeCell ref="J33:J34"/>
    <mergeCell ref="K33:K39"/>
    <mergeCell ref="J35:J39"/>
    <mergeCell ref="AF44:AH44"/>
    <mergeCell ref="Q26:Q32"/>
    <mergeCell ref="Q33:Q39"/>
    <mergeCell ref="R33:R39"/>
    <mergeCell ref="S33:S39"/>
    <mergeCell ref="O33:O39"/>
    <mergeCell ref="P33:P39"/>
    <mergeCell ref="O26:O32"/>
    <mergeCell ref="AH26:AH32"/>
    <mergeCell ref="Z28:Z32"/>
    <mergeCell ref="AD26:AD32"/>
    <mergeCell ref="AE26:AE32"/>
    <mergeCell ref="AF26:AF32"/>
    <mergeCell ref="AG26:AG32"/>
    <mergeCell ref="AB26:AB32"/>
    <mergeCell ref="AC26:AC32"/>
    <mergeCell ref="W26:W32"/>
    <mergeCell ref="A45:AB45"/>
    <mergeCell ref="AC45:AE45"/>
    <mergeCell ref="AF45:AH45"/>
    <mergeCell ref="AF42:AH42"/>
    <mergeCell ref="A43:AB43"/>
    <mergeCell ref="AC43:AE43"/>
    <mergeCell ref="AF43:AH43"/>
    <mergeCell ref="AC33:AC39"/>
    <mergeCell ref="AD33:AD39"/>
    <mergeCell ref="AE33:AE39"/>
    <mergeCell ref="AF33:AF39"/>
    <mergeCell ref="AG33:AG39"/>
    <mergeCell ref="AH33:AH39"/>
    <mergeCell ref="W33:W39"/>
    <mergeCell ref="X33:X39"/>
    <mergeCell ref="Y33:Y39"/>
    <mergeCell ref="Z33:Z34"/>
    <mergeCell ref="AA33:AA39"/>
    <mergeCell ref="AB33:AB39"/>
    <mergeCell ref="Z35:Z39"/>
    <mergeCell ref="A33:A39"/>
    <mergeCell ref="B33:B39"/>
    <mergeCell ref="C33:C39"/>
    <mergeCell ref="T33:T39"/>
    <mergeCell ref="B50:E50"/>
    <mergeCell ref="H50:L50"/>
    <mergeCell ref="M50:U50"/>
    <mergeCell ref="V50:AC50"/>
    <mergeCell ref="AE50:AH50"/>
    <mergeCell ref="A40:AH40"/>
    <mergeCell ref="A41:AH41"/>
    <mergeCell ref="A42:AB42"/>
    <mergeCell ref="AC42:AE42"/>
    <mergeCell ref="B49:E49"/>
    <mergeCell ref="H49:L49"/>
    <mergeCell ref="M49:U49"/>
    <mergeCell ref="V49:AC49"/>
    <mergeCell ref="AE49:AH49"/>
    <mergeCell ref="A46:AB46"/>
    <mergeCell ref="AC46:AE46"/>
    <mergeCell ref="AF46:AH46"/>
    <mergeCell ref="A47:AH47"/>
    <mergeCell ref="A48:E48"/>
    <mergeCell ref="F48:L48"/>
    <mergeCell ref="M48:AC48"/>
    <mergeCell ref="AD48:AH48"/>
    <mergeCell ref="A44:AB44"/>
    <mergeCell ref="AC44:AE44"/>
  </mergeCells>
  <conditionalFormatting sqref="J12:J18">
    <cfRule type="expression" dxfId="167" priority="29">
      <formula>$J$14="BAJA"</formula>
    </cfRule>
    <cfRule type="expression" dxfId="166" priority="30">
      <formula>$J$14="MODERADA"</formula>
    </cfRule>
    <cfRule type="expression" dxfId="165" priority="31">
      <formula>$J$14="ALTA"</formula>
    </cfRule>
    <cfRule type="expression" dxfId="164" priority="32">
      <formula>$J$14="EXTREMA"</formula>
    </cfRule>
  </conditionalFormatting>
  <conditionalFormatting sqref="Z12:Z18">
    <cfRule type="expression" dxfId="163" priority="25">
      <formula>$Z$14="MODERADA"</formula>
    </cfRule>
    <cfRule type="expression" dxfId="162" priority="26">
      <formula>$Z$14="EXTREMA"</formula>
    </cfRule>
    <cfRule type="expression" dxfId="161" priority="27">
      <formula>$Z$14="ALTA"</formula>
    </cfRule>
    <cfRule type="expression" dxfId="160" priority="28">
      <formula>$Z$14="BAJA"</formula>
    </cfRule>
  </conditionalFormatting>
  <conditionalFormatting sqref="Z19:Z25">
    <cfRule type="expression" dxfId="159" priority="21">
      <formula>$Z$21="MODERADA"</formula>
    </cfRule>
    <cfRule type="expression" dxfId="158" priority="22">
      <formula>$Z$21="EXTREMA"</formula>
    </cfRule>
    <cfRule type="expression" dxfId="157" priority="23">
      <formula>$Z$21="ALTA"</formula>
    </cfRule>
    <cfRule type="expression" dxfId="156" priority="24">
      <formula>$Z$21="BAJA"</formula>
    </cfRule>
  </conditionalFormatting>
  <conditionalFormatting sqref="J19 J21">
    <cfRule type="expression" dxfId="155" priority="17">
      <formula>$J$21="BAJA"</formula>
    </cfRule>
    <cfRule type="expression" dxfId="154" priority="18">
      <formula>$J$21="MODERADA"</formula>
    </cfRule>
    <cfRule type="expression" dxfId="153" priority="19">
      <formula>$J$21="ALTA"</formula>
    </cfRule>
    <cfRule type="expression" dxfId="152" priority="20">
      <formula>$J$21="EXTREMA"</formula>
    </cfRule>
  </conditionalFormatting>
  <conditionalFormatting sqref="Z26:Z32">
    <cfRule type="expression" dxfId="151" priority="13">
      <formula>$Z$14="MODERADA"</formula>
    </cfRule>
    <cfRule type="expression" dxfId="150" priority="14">
      <formula>$Z$14="EXTREMA"</formula>
    </cfRule>
    <cfRule type="expression" dxfId="149" priority="15">
      <formula>$Z$14="ALTA"</formula>
    </cfRule>
    <cfRule type="expression" dxfId="148" priority="16">
      <formula>$Z$14="BAJA"</formula>
    </cfRule>
  </conditionalFormatting>
  <conditionalFormatting sqref="J26 J28">
    <cfRule type="expression" dxfId="147" priority="9">
      <formula>$J$28="BAJA"</formula>
    </cfRule>
    <cfRule type="expression" dxfId="146" priority="10">
      <formula>$J$28="MODERADA"</formula>
    </cfRule>
    <cfRule type="expression" dxfId="145" priority="11">
      <formula>$J$28="ALTA"</formula>
    </cfRule>
    <cfRule type="expression" dxfId="144" priority="12">
      <formula>$J$28="EXTREMA"</formula>
    </cfRule>
  </conditionalFormatting>
  <conditionalFormatting sqref="Z33:Z39">
    <cfRule type="expression" dxfId="143" priority="5">
      <formula>$Z$35="MODERADA"</formula>
    </cfRule>
    <cfRule type="expression" dxfId="142" priority="6">
      <formula>$Z$35="EXTREMA"</formula>
    </cfRule>
    <cfRule type="expression" dxfId="141" priority="7">
      <formula>$Z$35="ALTA"</formula>
    </cfRule>
    <cfRule type="expression" dxfId="140" priority="8">
      <formula>$Z$35="BAJA"</formula>
    </cfRule>
  </conditionalFormatting>
  <conditionalFormatting sqref="J33 J35">
    <cfRule type="expression" dxfId="139" priority="1">
      <formula>$J$35="BAJA"</formula>
    </cfRule>
    <cfRule type="expression" dxfId="138" priority="2">
      <formula>$J$35="MODERADA"</formula>
    </cfRule>
    <cfRule type="expression" dxfId="137" priority="3">
      <formula>$J$35="ALTA"</formula>
    </cfRule>
    <cfRule type="expression" dxfId="136" priority="4">
      <formula>$J$35="EXTREMA"</formula>
    </cfRule>
  </conditionalFormatting>
  <dataValidations count="4">
    <dataValidation type="list" allowBlank="1" showInputMessage="1" showErrorMessage="1" sqref="U12:U39" xr:uid="{00000000-0002-0000-0800-000000000000}">
      <formula1>$XEV$11:$XFD$11</formula1>
    </dataValidation>
    <dataValidation type="list" allowBlank="1" showInputMessage="1" showErrorMessage="1" sqref="H12:H39" xr:uid="{00000000-0002-0000-0800-000001000000}">
      <formula1>$XET$9:$XEV$9</formula1>
    </dataValidation>
    <dataValidation type="list" allowBlank="1" showInputMessage="1" showErrorMessage="1" sqref="F12:F39" xr:uid="{00000000-0002-0000-0800-000002000000}">
      <formula1>$XET$2:$XET$6</formula1>
    </dataValidation>
    <dataValidation type="list" allowBlank="1" showInputMessage="1" showErrorMessage="1" sqref="M12:M39" xr:uid="{00000000-0002-0000-0800-000003000000}">
      <formula1>$XET$11:$XEU$11</formula1>
    </dataValidation>
  </dataValidations>
  <hyperlinks>
    <hyperlink ref="B50" r:id="rId1" xr:uid="{00000000-0004-0000-0800-000000000000}"/>
    <hyperlink ref="H50" r:id="rId2" xr:uid="{00000000-0004-0000-08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CONTABILIDAD</vt:lpstr>
      <vt:lpstr>PRESUPUESTO</vt:lpstr>
      <vt:lpstr>TESORERIA</vt:lpstr>
      <vt:lpstr>MANTENIMIENTO DE BIENES</vt:lpstr>
      <vt:lpstr>GESTIÓN LOGISTICA</vt:lpstr>
      <vt:lpstr>SERV ADMIN</vt:lpstr>
      <vt:lpstr>GESTIÓN CONTRACTUAL</vt:lpstr>
      <vt:lpstr>GESTIÓN JURIDICA</vt:lpstr>
      <vt:lpstr>CONTROL INTERNO DISCIPLINARIO</vt:lpstr>
      <vt:lpstr>ATENCIÓN AL CIUDADANO</vt:lpstr>
      <vt:lpstr>DOCUMENTAL</vt:lpstr>
      <vt:lpstr>SISTEMAS</vt:lpstr>
      <vt:lpstr>AMBIENTAL</vt:lpstr>
      <vt:lpstr>DESARROLLO HUMANO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Hernan Humberto Parra</dc:creator>
  <cp:lastModifiedBy>Luis Orlando Barrera Cepeda</cp:lastModifiedBy>
  <cp:lastPrinted>2016-11-25T16:21:45Z</cp:lastPrinted>
  <dcterms:created xsi:type="dcterms:W3CDTF">2016-10-28T13:56:30Z</dcterms:created>
  <dcterms:modified xsi:type="dcterms:W3CDTF">2020-01-10T16:52:42Z</dcterms:modified>
</cp:coreProperties>
</file>