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mc:AlternateContent xmlns:mc="http://schemas.openxmlformats.org/markup-compatibility/2006">
    <mc:Choice Requires="x15">
      <x15ac:absPath xmlns:x15ac="http://schemas.microsoft.com/office/spreadsheetml/2010/11/ac" url="C:\Users\Luisb\Desktop\"/>
    </mc:Choice>
  </mc:AlternateContent>
  <xr:revisionPtr revIDLastSave="0" documentId="8_{A909F377-D0E3-43BE-B598-4AF1D3704246}" xr6:coauthVersionLast="41" xr6:coauthVersionMax="41" xr10:uidLastSave="{00000000-0000-0000-0000-000000000000}"/>
  <bookViews>
    <workbookView xWindow="-120" yWindow="-120" windowWidth="29040" windowHeight="15840" activeTab="3" xr2:uid="{00000000-000D-0000-FFFF-FFFF00000000}"/>
  </bookViews>
  <sheets>
    <sheet name="INVESTIGACIONES" sheetId="16" r:id="rId1"/>
    <sheet name="MEJORAMIENTO CONTINUO" sheetId="17" r:id="rId2"/>
    <sheet name="PLANEACION" sheetId="18" r:id="rId3"/>
    <sheet name="COMUNICACIONES" sheetId="19"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D27" i="19" l="1"/>
  <c r="N18" i="19"/>
  <c r="N17" i="19"/>
  <c r="N16" i="19"/>
  <c r="N15" i="19"/>
  <c r="N14" i="19"/>
  <c r="N13" i="19"/>
  <c r="N12" i="19"/>
  <c r="O12" i="19" s="1"/>
  <c r="P12" i="19" s="1"/>
  <c r="S12" i="19" s="1"/>
  <c r="I12" i="19"/>
  <c r="Y12" i="19" s="1"/>
  <c r="G12" i="19"/>
  <c r="J12" i="19" l="1"/>
  <c r="J14" i="19" s="1"/>
  <c r="X12" i="19"/>
  <c r="T12" i="19"/>
  <c r="Q12" i="19"/>
  <c r="R12" i="19" s="1"/>
  <c r="AD34" i="18"/>
  <c r="N25" i="18"/>
  <c r="N24" i="18"/>
  <c r="N23" i="18"/>
  <c r="N22" i="18"/>
  <c r="N21" i="18"/>
  <c r="N20" i="18"/>
  <c r="N19" i="18"/>
  <c r="I19" i="18"/>
  <c r="Y19" i="18" s="1"/>
  <c r="G19" i="18"/>
  <c r="N18" i="18"/>
  <c r="N17" i="18"/>
  <c r="N16" i="18"/>
  <c r="N15" i="18"/>
  <c r="N14" i="18"/>
  <c r="N13" i="18"/>
  <c r="N12" i="18"/>
  <c r="I12" i="18"/>
  <c r="Y12" i="18" s="1"/>
  <c r="G12" i="18"/>
  <c r="O19" i="18" l="1"/>
  <c r="P19" i="18" s="1"/>
  <c r="S19" i="18" s="1"/>
  <c r="W12" i="19"/>
  <c r="Z12" i="19" s="1"/>
  <c r="Z14" i="19" s="1"/>
  <c r="V12" i="19"/>
  <c r="O12" i="18"/>
  <c r="P12" i="18" s="1"/>
  <c r="Q12" i="18" s="1"/>
  <c r="R12" i="18" s="1"/>
  <c r="X19" i="18"/>
  <c r="T19" i="18"/>
  <c r="Q19" i="18"/>
  <c r="R19" i="18" s="1"/>
  <c r="J19" i="18"/>
  <c r="J21" i="18" s="1"/>
  <c r="J12" i="18"/>
  <c r="J14" i="18" s="1"/>
  <c r="AD27" i="17"/>
  <c r="N16" i="17"/>
  <c r="N15" i="17"/>
  <c r="N14" i="17"/>
  <c r="N13" i="17"/>
  <c r="N12" i="17"/>
  <c r="N11" i="17"/>
  <c r="N10" i="17"/>
  <c r="I10" i="17"/>
  <c r="J10" i="17" s="1"/>
  <c r="J12" i="17" s="1"/>
  <c r="G10" i="17"/>
  <c r="O10" i="17" l="1"/>
  <c r="P10" i="17" s="1"/>
  <c r="Q10" i="17" s="1"/>
  <c r="R10" i="17" s="1"/>
  <c r="V10" i="17" s="1"/>
  <c r="S12" i="18"/>
  <c r="T12" i="18" s="1"/>
  <c r="W19" i="18"/>
  <c r="Z19" i="18" s="1"/>
  <c r="Z21" i="18" s="1"/>
  <c r="V19" i="18"/>
  <c r="V12" i="18"/>
  <c r="W12" i="18"/>
  <c r="Z12" i="18" s="1"/>
  <c r="Z14" i="18" s="1"/>
  <c r="Y10" i="17"/>
  <c r="X12" i="18" l="1"/>
  <c r="W10" i="17"/>
  <c r="Z10" i="17" s="1"/>
  <c r="Z12" i="17" s="1"/>
  <c r="S10" i="17"/>
  <c r="X10" i="17" s="1"/>
  <c r="T10" i="17" l="1"/>
  <c r="AD34" i="16"/>
  <c r="N25" i="16"/>
  <c r="N24" i="16"/>
  <c r="N23" i="16"/>
  <c r="N22" i="16"/>
  <c r="N21" i="16"/>
  <c r="N20" i="16"/>
  <c r="N19" i="16"/>
  <c r="I19" i="16"/>
  <c r="G19" i="16"/>
  <c r="W19" i="16" s="1"/>
  <c r="N18" i="16"/>
  <c r="N17" i="16"/>
  <c r="N16" i="16"/>
  <c r="N15" i="16"/>
  <c r="N14" i="16"/>
  <c r="N13" i="16"/>
  <c r="N12" i="16"/>
  <c r="O12" i="16" s="1"/>
  <c r="P12" i="16" s="1"/>
  <c r="S12" i="16" s="1"/>
  <c r="I12" i="16"/>
  <c r="Y12" i="16" s="1"/>
  <c r="G12" i="16"/>
  <c r="J19" i="16" l="1"/>
  <c r="J21" i="16" s="1"/>
  <c r="O19" i="16"/>
  <c r="P19" i="16" s="1"/>
  <c r="Q19" i="16" s="1"/>
  <c r="R19" i="16" s="1"/>
  <c r="V19" i="16" s="1"/>
  <c r="Q12" i="16"/>
  <c r="R12" i="16" s="1"/>
  <c r="T12" i="16"/>
  <c r="X12" i="16"/>
  <c r="J12" i="16"/>
  <c r="J14" i="16" s="1"/>
  <c r="S19" i="16" l="1"/>
  <c r="T19" i="16" s="1"/>
  <c r="Y19" i="16" s="1"/>
  <c r="Z19" i="16" s="1"/>
  <c r="Z21" i="16" s="1"/>
  <c r="V12" i="16"/>
  <c r="W12" i="16"/>
  <c r="Z12" i="16" s="1"/>
  <c r="Z14" i="16" s="1"/>
  <c r="X19"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Angelica Perez Martinez</author>
    <author>Yuly Milena Gomez Romero</author>
  </authors>
  <commentList>
    <comment ref="K12" authorId="0" shapeId="0" xr:uid="{00000000-0006-0000-0000-000001000000}">
      <text>
        <r>
          <rPr>
            <b/>
            <sz val="14"/>
            <color indexed="81"/>
            <rFont val="Tahoma"/>
            <family val="2"/>
          </rPr>
          <t>Se deben relacionar los controles que</t>
        </r>
        <r>
          <rPr>
            <b/>
            <sz val="9"/>
            <color indexed="81"/>
            <rFont val="Tahoma"/>
            <family val="2"/>
          </rPr>
          <t xml:space="preserve"> </t>
        </r>
        <r>
          <rPr>
            <b/>
            <sz val="14"/>
            <color indexed="81"/>
            <rFont val="Tahoma"/>
            <family val="2"/>
          </rPr>
          <t xml:space="preserve">la Entidad se encuentra ejecutando para minimizar ese riesgo identificado. No es apropiado relacionar acciones a futuro, debido que además implica la incertidumbre y la variable del tiempo que impedirá verificar dichos controles relacionados. 
</t>
        </r>
      </text>
    </comment>
    <comment ref="C19" authorId="1" shapeId="0" xr:uid="{00000000-0006-0000-0000-000002000000}">
      <text>
        <r>
          <rPr>
            <b/>
            <sz val="9"/>
            <color indexed="81"/>
            <rFont val="Tahoma"/>
            <family val="2"/>
          </rPr>
          <t>Yuly Milena Gomez Romero:</t>
        </r>
        <r>
          <rPr>
            <sz val="9"/>
            <color indexed="81"/>
            <rFont val="Tahoma"/>
            <family val="2"/>
          </rPr>
          <t xml:space="preserve">
 acción u omisión + uso del poder + desviación de la gestión de lo público + el beneficio privado,  revisar la  redacción .</t>
        </r>
      </text>
    </comment>
  </commentList>
</comments>
</file>

<file path=xl/sharedStrings.xml><?xml version="1.0" encoding="utf-8"?>
<sst xmlns="http://schemas.openxmlformats.org/spreadsheetml/2006/main" count="567" uniqueCount="206">
  <si>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</si>
  <si>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</si>
  <si>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</si>
  <si>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</si>
  <si>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</si>
  <si>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</si>
  <si>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</si>
  <si>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</si>
  <si>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</si>
  <si>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</si>
  <si>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</si>
  <si>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</si>
  <si>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</si>
  <si>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</si>
  <si>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</si>
  <si>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</si>
  <si>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</si>
  <si>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</si>
  <si>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</si>
  <si>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</si>
  <si>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</si>
  <si>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</si>
  <si>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SÍ/NO</t>
  </si>
  <si>
    <t>EVALUACIÓN DEL RIESGO</t>
  </si>
  <si>
    <t>CONTROL</t>
  </si>
  <si>
    <t>ELABORÓ</t>
  </si>
  <si>
    <t>FECHA</t>
  </si>
  <si>
    <t>NOMBRE:</t>
  </si>
  <si>
    <t>CARGO:</t>
  </si>
  <si>
    <t>CONTROL DE CAMBIOS</t>
  </si>
  <si>
    <t>¿En el tiempo que lleva la herramienta ha demostrado ser efectiva?</t>
  </si>
  <si>
    <t>¿La frecuencia de ejecución del control y seguimiento es adecuada?</t>
  </si>
  <si>
    <t>REVISION Y APROBACIÓN</t>
  </si>
  <si>
    <t>MONITOREO Y REVISIÓN</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</si>
  <si>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</si>
  <si>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</si>
  <si>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</si>
  <si>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</si>
  <si>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</si>
  <si>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</si>
  <si>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</si>
  <si>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</si>
  <si>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</si>
  <si>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</si>
  <si>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</si>
  <si>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</si>
  <si>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</si>
  <si>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t>CONTROLES</t>
  </si>
  <si>
    <t>FECHA  (DIA/MES/AÑO)</t>
  </si>
  <si>
    <t>PROCESO/
OBJETIVO</t>
  </si>
  <si>
    <t>ÁREA*</t>
  </si>
  <si>
    <t>ACCIONES DE CONTINGENCIA</t>
  </si>
  <si>
    <t>* El campo "Área" solo aplica al interior del IDIPRON para entender el objetivo del área donde se genera el riesgo y el alcance del mismo</t>
  </si>
  <si>
    <t>FECHA DE ACTUALIZACIÓN:</t>
  </si>
  <si>
    <t>P</t>
  </si>
  <si>
    <t>I</t>
  </si>
  <si>
    <t>R</t>
  </si>
  <si>
    <t>RI</t>
  </si>
  <si>
    <t>RRI</t>
  </si>
  <si>
    <t>RP</t>
  </si>
  <si>
    <t>RC</t>
  </si>
  <si>
    <t>RRC</t>
  </si>
  <si>
    <t>REVISÓ</t>
  </si>
  <si>
    <t>FORMULACIÓN</t>
  </si>
  <si>
    <t>SEGUIMIENTO 1</t>
  </si>
  <si>
    <t>SEGUIMIENTO 2</t>
  </si>
  <si>
    <t>SEGUIMIENTO 3</t>
  </si>
  <si>
    <r>
      <t xml:space="preserve">ACCIÓN: </t>
    </r>
    <r>
      <rPr>
        <sz val="11"/>
        <color theme="1"/>
        <rFont val="Calibri"/>
        <family val="2"/>
        <scheme val="minor"/>
      </rPr>
      <t>(Marcar con "X")</t>
    </r>
  </si>
  <si>
    <t>ANÁLISIS DEL RIESGO</t>
  </si>
  <si>
    <t>IMPACTO
Aplicar Encuesta</t>
  </si>
  <si>
    <t>ACCIÓN(ES)</t>
  </si>
  <si>
    <t xml:space="preserve">DESCRIPCIÓN DE CAMBIOS </t>
  </si>
  <si>
    <t>NOMBRE Y CARGO:</t>
  </si>
  <si>
    <t>CORREO ELECTRONICO</t>
  </si>
  <si>
    <t>CORREO ELECTRONICO:</t>
  </si>
  <si>
    <t>APROBACIÓN LÍDER DEL PROCESO</t>
  </si>
  <si>
    <t>X</t>
  </si>
  <si>
    <r>
      <t xml:space="preserve">INVESTIGACIÓN:
</t>
    </r>
    <r>
      <rPr>
        <sz val="10"/>
        <color theme="1"/>
        <rFont val="Times New Roman"/>
        <family val="1"/>
      </rPr>
      <t>Producción de conocimiento  con el propósito de aportar en la transformación de las condiciones de vida de niñas, niños, adolescentes y jóvenes que se encuentran en situación de calle y/o en riesgo de calle, por medio del mejoramiento de los procesos misionales y la comprensión de las problemáticas relacionadas con la vida en calle.</t>
    </r>
  </si>
  <si>
    <t>INVESTIGACIONES</t>
  </si>
  <si>
    <t xml:space="preserve"> Falta de principios éticos en la investigación.        
Falta de supervisión en el desarrollo de los estudios y/o trabajos de investigación.    
Falta de seguimiento a la toma de decisiones basadas en la información proporcionada.</t>
  </si>
  <si>
    <t>Manipulacion de información, de estudios o trabajos de investigación con el fin de desviar y favorecer intereses particulares al focalizar acciones.</t>
  </si>
  <si>
    <t xml:space="preserve"> Implementación ineficiente de los proyectos o iniciativas y una focalización errónea de los procesos misionales.
 Pérdida de credibilidad institucional.
Demandas a la entidad.</t>
  </si>
  <si>
    <t xml:space="preserve">Seguimiento y acompañamiento a cada uno de los procesos por parte de la coordinación del área.
Actualización de los procedimientos y etapas básicos de investigación dentro del instituto.
Establecer resolución de las condiciones y sanciones relacionadas con el manejo ético y responsable de la información dentro de la labor investigativa. 
</t>
  </si>
  <si>
    <t>Abordar la falla en reunión del área de investigación, estableciendo sus causas, responsables y acciones correctivas. Estas se evalúan al menos una vez al mes, aunque puede realizarse de forma anticipada en caso de que se requiera.  
Notificar a la Oficina de Control Interno Disciplinario. 
 Dejar constancia de los hallazgos de investigación al interior del área, tanto en la presentación de avances como en los resultados finales.</t>
  </si>
  <si>
    <t>Abril 30, Agosto 30 y Diciembre 20 de 2019.</t>
  </si>
  <si>
    <t>Revisión de los avances y productos de investigación y su coherencia con los datos obtenidos por las fuentes de información consultadas.
Elaborar una matriz de seguimiento de la información recibida de fuentes secundarias.</t>
  </si>
  <si>
    <t>Actas de las reuniones de revisión. 
Matriz de seguimiento a información secundaria.</t>
  </si>
  <si>
    <r>
      <t xml:space="preserve">Se elaboró matriz de seguimiento de la información recibida de fuentes consultadas. 
Se realizó revisión de los avances y productos de investigación verificando la coherencia con los datos obtenidos. 
</t>
    </r>
    <r>
      <rPr>
        <b/>
        <sz val="11"/>
        <color theme="1"/>
        <rFont val="Calibri"/>
        <family val="2"/>
        <scheme val="minor"/>
      </rPr>
      <t>Segundo seguimiento:</t>
    </r>
    <r>
      <rPr>
        <sz val="11"/>
        <color theme="1"/>
        <rFont val="Calibri"/>
        <family val="2"/>
        <scheme val="minor"/>
      </rPr>
      <t xml:space="preserve">
se realizó revisión de la información consignada en la matriz.
Se realizó revisión de los avances y productos de investigación teniendo en cuenta la coherencia con los datos entregados por las fuentes secundarias. </t>
    </r>
  </si>
  <si>
    <t>Sandra Martínez Murillo</t>
  </si>
  <si>
    <t>1 matriz de seguimiento de información realizada/ 1 matriz de seguimiento proyectada
3 ejercicios de revisión de los avances y productos de investigación realizados/ 3 ejercicios de  revisión de los avances y productos de investigación proyectados</t>
  </si>
  <si>
    <t xml:space="preserve"> Incumplimiento en tiempos y productos definidos en el marco de convenios interaministrativos. 
Utilización de los recursos destinados para el desarrollo de actividades de investigación en fines diferentes de los acordados en el marco de convenios interadministrativos.</t>
  </si>
  <si>
    <t xml:space="preserve"> Malversacion o desvío de los recursos provenientes de alianzas estratégicas entidades públicas o privadas destinados a generar productos de investigación y a mejorar el cumplimiento de la misión institucional.</t>
  </si>
  <si>
    <t xml:space="preserve"> Reducir las posibilidades del establecimiento de alianzas estratégicas que potencialicen la labor de la entidad.
 Pérdidad de confianza hacia la entidad y el Distrito.
No lograr los objetivos estratégicos de la entidad.</t>
  </si>
  <si>
    <t>Seguimiento mensual a la ejecución de las actividades programadas, con el registro de actividades mediante acta.
Acompañamiento a  cada una de las fases de los procesos de investigación en el marco de convenios interadministrativos.</t>
  </si>
  <si>
    <t>Abordar la falla en reunión del área de investigación, estableciendo sus causas, responsables y acciones correctivas, así como con las partes involucradas en la ejecución del proyecto.
Notificar a la Oficina de Control Interno del Instituto.</t>
  </si>
  <si>
    <t>Realizar seguimiento mensual a la ejecución de las actividades programadas, con el registro de actividades mediante acta.
Actualizar el procedimiento "Alianzas estratégicas de investigación convenios, tesis y prácticas"</t>
  </si>
  <si>
    <t>Actas de las reuniones del área. 
Actualización y publicación del procedimiento.</t>
  </si>
  <si>
    <r>
      <t xml:space="preserve">Se realizó seguimiento mensual a la ejecución de las actividades programadas, se establecieron fechas de entrega de los productos a las personas del área de investigación. 
Se realizó actualización del procedimiento "Alianzas estratégicas de investigación convenios, tesis y prácticas" 
</t>
    </r>
    <r>
      <rPr>
        <b/>
        <sz val="11"/>
        <color theme="1"/>
        <rFont val="Calibri"/>
        <family val="2"/>
        <scheme val="minor"/>
      </rPr>
      <t>Segundo seguimiento:</t>
    </r>
    <r>
      <rPr>
        <sz val="11"/>
        <color theme="1"/>
        <rFont val="Calibri"/>
        <family val="2"/>
        <scheme val="minor"/>
      </rPr>
      <t xml:space="preserve">
Se realizó seguimiento a la ejecución de las actividades programadas se establecieron fechas de entrega de los productos a las personas del área de investigación. </t>
    </r>
  </si>
  <si>
    <t>3 ejercicios de  seguimiento mensual a la ejecución de las actividades programadas realizados/ 3 ejercicios de  seguimiento mensual a la ejecución de las actividades programadas proyectados</t>
  </si>
  <si>
    <t xml:space="preserve">Se realizó actualización de los controles llevados a cabo y se plantearon las acciones que se realizarán para el año 2019. </t>
  </si>
  <si>
    <t>Sandra Constanza Martínez Murillo</t>
  </si>
  <si>
    <t>Harrison López Cuartas</t>
  </si>
  <si>
    <t xml:space="preserve">Humberto Parra </t>
  </si>
  <si>
    <t>Kattia Jeaneth Pinzón Franco</t>
  </si>
  <si>
    <t>harrisonl@idipron.gov.co</t>
  </si>
  <si>
    <t>sandramartinezm@idipron.gov.co</t>
  </si>
  <si>
    <t>Profesional especializado</t>
  </si>
  <si>
    <t>Jefe Oficina Asesora de Planeación</t>
  </si>
  <si>
    <t>PROCESO</t>
  </si>
  <si>
    <t>PLANEACIÓN</t>
  </si>
  <si>
    <t>CÓDIGO</t>
  </si>
  <si>
    <t>E-PLA-FT-020</t>
  </si>
  <si>
    <t>VERSIÓN</t>
  </si>
  <si>
    <t>FORMATO</t>
  </si>
  <si>
    <t>MAPA DE RIESGOS DE CORRUPCIÓN</t>
  </si>
  <si>
    <t>PÁGINA</t>
  </si>
  <si>
    <t>VIGENTE DESDE</t>
  </si>
  <si>
    <t>Mejorar Continuamente el Sistema Integrado de Gestión mediante la aplicación de acciones de mejora fundamentadas en la medición de la eficacia, eficiencia y efectividad de las políticas, objetivos, los resultados de auditorias, indicadores, riesgos, producto no conforme, quejas y reclamos y revisión por la dirección con el fin de  satisfacer la necesidades y expectativas del cliente.</t>
  </si>
  <si>
    <t xml:space="preserve">GESTIÓN DE MEJORAMIENTO CONTINUO </t>
  </si>
  <si>
    <t xml:space="preserve">1. Susceptibilidad de modificación de documentos.
2. Permisos para el cargue de documentos en la plataforma.
3. Interes de actores que quieran favorecer a terceros
4. Amiguismo
</t>
  </si>
  <si>
    <t>Ajustes a la documentación oficial del instituto por intereses propios o de terceros</t>
  </si>
  <si>
    <t xml:space="preserve">1. Incumplimiento de la normatividad vigente. 
2. Sanciones legales, fiscales y disciplinarias
3. Pérdida de credibilidad e imagen de la entidad
</t>
  </si>
  <si>
    <t>Para la creación o modificación de cada uno de los documentos oficiales del Instituto se requiere el trabajo conjunto de los profesionales del área junto con el acompañamiento de un profesional de la Oficina Asesora de Planeación. Posterior a las revisiones y ajustes de fondo y forma se envia al Lider del Proceso para su revisión. Los cambios, ajustes y justificación se consignan en el documento "CONTROL DE DOCUMENTOS 
E-MEJ-FT-002" para garantizar la trazabilidad y monitoreo de cada documento hasta su obsolencia. 
A el formato "Control de documentos" se le agregó una celda para llevar un control sobre los consecutivos</t>
  </si>
  <si>
    <t>En caso de encontrarse con un documento que pretenda por el beneficio irregular de un tercero debe ser detenido el proceso de oficialización e informar a las oficinas de Control Interno y Control Interno Disciplinario</t>
  </si>
  <si>
    <t>El Instituto asume el riesgo</t>
  </si>
  <si>
    <t>CONTROL DE DOCUMENTOS 
E-MEJ-FT-002</t>
  </si>
  <si>
    <t>N/A</t>
  </si>
  <si>
    <t>Formulación Mapa de Riesgos de Corrupción 2018</t>
  </si>
  <si>
    <t>Katherine Betancur García</t>
  </si>
  <si>
    <t>Seguimiento 1 Mapa de Riesgos de Corrupción 2018</t>
  </si>
  <si>
    <t>Seguimiento 2 Mapa de Riesgos de Corrupción 2018</t>
  </si>
  <si>
    <t>Seguimiento 3 Mapa de Riesgos de Corrupción 2018</t>
  </si>
  <si>
    <t>Seguimiento 1 Mapa de Riesgos de Corrupción 2019</t>
  </si>
  <si>
    <t>Seguimiento 2 Mapa de Riesgos de Corrupción 2019</t>
  </si>
  <si>
    <t>KATHERINE BETANCUR GARCÍA - PROFESIONAL UNIVIERSITARIO (OAP)</t>
  </si>
  <si>
    <t>YULY MILENA GÓMEZ ROMERO - CONTRATISTA PROFESIONAL (OAP)</t>
  </si>
  <si>
    <t>KATTIA JEANNETH PINZÓN FRANCO</t>
  </si>
  <si>
    <t>KATHERINE BETANCUR GARCÍA</t>
  </si>
  <si>
    <t>COREO ELECTRONICO</t>
  </si>
  <si>
    <t>katherineb@idipron.gov.co</t>
  </si>
  <si>
    <t>yulyg@idipron.gov.co</t>
  </si>
  <si>
    <t>JEFE OFICINA ASESORA DE PLANEACIÓN</t>
  </si>
  <si>
    <t>PROFESIONAL UNIVIERSITARIO (OAP)</t>
  </si>
  <si>
    <t>x</t>
  </si>
  <si>
    <t>(20) CATASTRÓFICO</t>
  </si>
  <si>
    <t>PERIODO DE EJECUCIÓN</t>
  </si>
  <si>
    <r>
      <t xml:space="preserve">PLANEACIÓN  
</t>
    </r>
    <r>
      <rPr>
        <sz val="12"/>
        <color theme="1"/>
        <rFont val="Times New Roman"/>
        <family val="1"/>
      </rPr>
      <t>Proyectar con base en el contexto estratégico, el Plan de Desarrollo vigente en Bogotá y la Participación de la Ciudadanía, los compromisos de corto y mediano plazo, para el cumplimiento de la misión de la Entidad en el marco de la política pública y en busca del mejoramiento continuo, que apoye la prevención protección y restitución de los derechos a los niños, niñas, adolescentes y jóvenes del IDIPRON; lo cual se materializa en planes, programas y proyectos.</t>
    </r>
  </si>
  <si>
    <t xml:space="preserve">PLANEACIÓN </t>
  </si>
  <si>
    <t xml:space="preserve">1. Acceso de usuarios a la información sensible del NNAJ  registrada en el Sistema de Información Misional - SIMI.
2. Usuarios del Sistema de Información Misional que no conocen la política de confidencialidad del Instituto
</t>
  </si>
  <si>
    <t>Posibilidad de favorecimiento a terceros entregando información de NNAJ con fines políticos o económicos.</t>
  </si>
  <si>
    <t>1. Entrega de información sensible de los NNAJ sin autorización o solicitud oficial
2. Uso de la información con fines políticos, económicos o sociales que incida en la imagen institucional.
3. Sanciones legales, fiscales y disciplinarias
4. Vulnerar derechos constitucionales de los NNAJ</t>
  </si>
  <si>
    <t>Se cuenta con un profesional Administrador de SIMI, el cual es la persona responsable de otorgar los permisos de los roles temporales (Dependiendo del tiempo del contrato) Creación, edición y/o consulta. 
Se establece que solo el administrador de SIMI podrá realizar la adjudicación de roles. 
El SIMI muestra en pantalla la cedula y la fecha de inserción del profesional que ingreso información al sistema igualmente para las modificaciones que se realizan.</t>
  </si>
  <si>
    <t>En caso de que encuentre el acceso irregular al Sistema de Información Misional se debe bloquear  inmediatamente el acceso, identificar la información que pudo ser alterada, informar al (la) Jefe de Planeación.</t>
  </si>
  <si>
    <t>Octubre de 2019</t>
  </si>
  <si>
    <t>Realizar adjudicación de roles de activación y creación para el uso de la información únicamente a través de solicitud realizada mediante del formato A-TIC-FT-015 y se lleva registro de los acceso otorgados.</t>
  </si>
  <si>
    <t>Copia de requerimientos realizados</t>
  </si>
  <si>
    <t>Se mantiene el control en el acceso y uso de la información a través del trámite de las solicitudes de creación de usuarios  remitiendo el formato 015 desde correo oficial.</t>
  </si>
  <si>
    <t>Administrador del SIMI</t>
  </si>
  <si>
    <t># Número de requerimientos realizados  / # número de requerimientos recibidos.</t>
  </si>
  <si>
    <t>1. Inflar cifras de los proyectos para obtención de mayor presupuesto
2. Tráfico de influencias para la manipulación de la información 
3. Soborno</t>
  </si>
  <si>
    <t>Posibilidad de manipular la información o realizar seguimiento inadecuado de los proyectos formulándolos y direccionándolos a intereses particulares y no a necesidades reales de los beneficiarios</t>
  </si>
  <si>
    <t xml:space="preserve">
1. Perdida de recursos del presupuesto
2. Pérdida de credibilidad e imagen de la entidad
3. Pérdida por sanción o indemnización de daños por desvío o pérdida de recursos
</t>
  </si>
  <si>
    <t>la formulación y el seguimiento de los proyectos de IDIPRON se realizan de forma participativa, incluyendo a los lideres de la Entidad.
Se cuenta con controles externos como enviar la información a la Secretaria de Hacienda para Garantizar que la información relacionada con el presupuesto y la contratación este oportunamente publicada y sea objeto de control.
Se puede verificar la información en: 
http://www.idipron.gov.co/presupuesto-en-ejecucion-e-histor</t>
  </si>
  <si>
    <t xml:space="preserve">Mantener actualizada la información en el link de Transparencia y acceso a la información Pública realizando la publicaciones dentro de los tiempos establecidos por la ley.  </t>
  </si>
  <si>
    <t>Publicaciones en el Link de Transparencia</t>
  </si>
  <si>
    <t>De acuerdo con las necesidades de actualización de la información en página web se han realizado 48 publicaciones de actualización y creación de documentos de planeación y participación ciudadana</t>
  </si>
  <si>
    <t>Oficina Asesora de Planeación en su documentación</t>
  </si>
  <si>
    <t># de publicaciones realizadas en la vigencia</t>
  </si>
  <si>
    <t>Se cambia consecuencia 4 del primer riesgo de :  4. Atentar contra la integridad de los NNAJ    a 4. Vulnerar derechos constitucionales de los NNAJ</t>
  </si>
  <si>
    <t xml:space="preserve">Para 2018 se reforzaron los controles asociados a este riesgo. 
Con el fin de mantener monitoreado este riesgo ya que se encuentra en nivel 10 BAJA se piensa trabajar con el área de Gestión del Desarrollo Humano - Capacitaciones en el conocimiento del Código de Integridad del Instituto con el fin de controlar el componente ético de la posibilidad de  ocurrencia de este riesgos, ya que el componente tecnológico fue abarcado en la vigencia pasada. </t>
  </si>
  <si>
    <t>REVISIÓN Y APROBACIÓN</t>
  </si>
  <si>
    <t>LIGIA STELLA ROZO REINA</t>
  </si>
  <si>
    <t>YULY MILENA ROMERO GÓMEZ</t>
  </si>
  <si>
    <t>KATTIA JEANETH PINZÓN FRANCO</t>
  </si>
  <si>
    <t>CORREO ELECTRÓNICO</t>
  </si>
  <si>
    <t>STELLAR@IDIPRON.GOV.CO</t>
  </si>
  <si>
    <t>CORREO ELECTRÓNICO:</t>
  </si>
  <si>
    <t>PROFESIONAL OFICINA ASESORA DE PLANEACIÓN</t>
  </si>
  <si>
    <t>JEFE DE OFICINA ASESORA DE PLANEACIÓN</t>
  </si>
  <si>
    <t>PROFESIONAL UNIVERSITARIO</t>
  </si>
  <si>
    <t>El proceso de comunicaciones en el IDIPRON se fundamenta en una estrategia de comunicaciones cuyo objetivo propende por el fortalecimiento y posicionamiento de la imagen institucional ante las demás entidades distritales y nacionales, proyectando y difundiendo las diferentes actividades de gestión del modelo pedagógico del instituto; teniendo en cuenta todas sus etapas, contextos pedagógicos de intervención y áreas de derecho, garantizando un adecuado flujo de comunicación con el público interno y externo</t>
  </si>
  <si>
    <t xml:space="preserve">Comunicaciones </t>
  </si>
  <si>
    <r>
      <t>P</t>
    </r>
    <r>
      <rPr>
        <sz val="12"/>
        <color theme="1"/>
        <rFont val="Times New Roman"/>
        <family val="1"/>
      </rPr>
      <t xml:space="preserve">rimar el interés y lucro personal para dar un indebido uso de los equipos de trabajo proporcionado por el IDIPRON  para que el área cumpla con sus obligaciones. </t>
    </r>
  </si>
  <si>
    <t xml:space="preserve">
- Sanciones por los entes de control.  
- Detrimento de los equipos. 
- Retardos en los otros procesos o compromisos del Instituto. 
</t>
  </si>
  <si>
    <t xml:space="preserve">Actualmente los equipos de grabación cuando son usados por fuera del Instituto, son autorizados por el área de infraestructura, revisados por los guardias de seguridad y se permite su salida con la firma de un memorando con el número de radicado del área 1001. Sin embargo, este memorando no garantiza la plena seguridad del uso adecuado de los mismos, por lo cual el área de comunicaciones creará un formato para dar seguimiento a estas salidas. </t>
  </si>
  <si>
    <t>Comunicar al jefe del área sobre el riesgo materializado por la pérdida o daños encontrados en los equipos del Instituto.
- Informar al equipo de sistemas en caso de que esté en riesgo la información del Instituto para proceder a recuperar y proteger la misma.</t>
  </si>
  <si>
    <t xml:space="preserve">12 Meses </t>
  </si>
  <si>
    <r>
      <t xml:space="preserve">
</t>
    </r>
    <r>
      <rPr>
        <sz val="12"/>
        <color theme="1"/>
        <rFont val="Times New Roman"/>
        <family val="1"/>
      </rPr>
      <t xml:space="preserve">Crear un formato que permita por parte del área  tener un control de uso de  los equipos de comunicaciones que son sacados del IDIPRON para los eventos Institucionales. </t>
    </r>
    <r>
      <rPr>
        <sz val="11"/>
        <color theme="1"/>
        <rFont val="Times New Roman"/>
        <family val="1"/>
      </rPr>
      <t xml:space="preserve">
</t>
    </r>
  </si>
  <si>
    <t xml:space="preserve">Constituyen todas las evidencias de las acciones que sean realizadas para disminuir el riesgo. </t>
  </si>
  <si>
    <t xml:space="preserve">área de comunicaciones </t>
  </si>
  <si>
    <t xml:space="preserve">formato control y uso de equipos de grabación realizado / 1 formato control y uso de equipos de grabación propuesto. 1/1 = 100% </t>
  </si>
  <si>
    <t>Se cambia "entidad" por IDIPRON o Instituto</t>
  </si>
  <si>
    <t xml:space="preserve">María Paula Delgado Cruz </t>
  </si>
  <si>
    <t xml:space="preserve">Walter Barbosa Rodríguez </t>
  </si>
  <si>
    <t xml:space="preserve">mariad@idipron.gov.co </t>
  </si>
  <si>
    <t>walterb@idipron.gov.co</t>
  </si>
  <si>
    <t>Jefe de Oficina Asesora de Planeación</t>
  </si>
  <si>
    <t>OBSERVACIONES OCI</t>
  </si>
  <si>
    <t>OBSERVACIONES</t>
  </si>
  <si>
    <t>Revisión cuatrimestral</t>
  </si>
  <si>
    <t>Se observa que  el proceso estratégico de Investigación está aplicando los controles establecidos.</t>
  </si>
  <si>
    <t xml:space="preserve">Si bien se evidencia el cumplimiento de las acciones de control formuladas por el proceso, las zonas de riesgo residual e inherente se encuentran en bajo, lo que va en contravía con lo establecido en la Política del Instituto para la administración del riesgo y los demás lineamientos relacionados con riesgos. Se recomienda verificar y ajustar para la formulación del mapa de riesgos  vigencia 2020.  </t>
  </si>
  <si>
    <t>Si bien se evidencia el cumplimiento de las acciones de control formuladas por el proceso, las zonas de riesgo residual e inherente se encuentran en bajo, lo que va en contravía con lo establecido en la Política del Instituto para la administración del riesgo y los demás lineamientos relacionados con riesgos. Se recomienda verificar y ajustar para la formulación del mapa de riesgos  vigencia 2020.</t>
  </si>
  <si>
    <t>Uso de los equipos de grabación ( Cámaras de video, fotografía y micrófonos)  del IDIPRON para realizar trabajos personales,  ajenos a los compromisos adquiridos con el Instituto. (Se aprovecha un bien público para un beneficio personal)</t>
  </si>
  <si>
    <t xml:space="preserve">Durante el tercer seguimiento el área ha venido implementando  el diligenciamiento del  formato  004 FORMATO SALIDA DE EQUIPOS E-COM-FT-004 el cual ha sido útil para tener un control sobre el uso de los equipos de producción del área de comunicaciones, desde la aprobación del formato hasta la fecha se han realizado 22 salidas de equipos. </t>
  </si>
  <si>
    <t xml:space="preserve">Se observa que  el proceso de Comunicaciones está aplicando los controles establecidos.  Se recomienda formular riesgos de corrupción asociados a manipular, no divulgar u ocultar información, considerada pública, a los grupos de interés en beneficio propio o de un particular, así como el tráfico de influencias para la publicación de información en medios electrónicos, riesgos que podrían impactar en la gestión Institucional.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</si>
</sst>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11"/>
      <color theme="0"/>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b/>
      <sz val="9"/>
      <color theme="1"/>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b/>
      <sz val="10"/>
      <name val="Times New Roman"/>
      <family val="1"/>
    </font>
    <font>
      <b/>
      <sz val="10"/>
      <name val="Calibri"/>
      <family val="2"/>
      <scheme val="minor"/>
    </font>
    <font>
      <b/>
      <sz val="11"/>
      <name val="Calibri"/>
      <family val="2"/>
      <scheme val="minor"/>
    </font>
    <font>
      <b/>
      <sz val="14"/>
      <name val="Calibri"/>
      <family val="2"/>
      <scheme val="minor"/>
    </font>
    <font>
      <sz val="11"/>
      <name val="Calibri"/>
      <family val="2"/>
      <scheme val="minor"/>
    </font>
    <font>
      <b/>
      <sz val="9"/>
      <color theme="0"/>
      <name val="Calibri"/>
      <family val="2"/>
      <scheme val="minor"/>
    </font>
    <font>
      <b/>
      <sz val="16"/>
      <name val="Calibri"/>
      <family val="2"/>
      <scheme val="minor"/>
    </font>
    <font>
      <b/>
      <sz val="11"/>
      <name val="Times New Roman"/>
      <family val="1"/>
    </font>
    <font>
      <sz val="10"/>
      <color theme="1"/>
      <name val="Times New Roman"/>
      <family val="1"/>
    </font>
    <font>
      <sz val="10"/>
      <color theme="0"/>
      <name val="Times New Roman"/>
      <family val="1"/>
    </font>
    <font>
      <b/>
      <sz val="12"/>
      <color theme="1"/>
      <name val="Times New Roman"/>
      <family val="1"/>
    </font>
    <font>
      <b/>
      <sz val="11"/>
      <color theme="1"/>
      <name val="Times New Roman"/>
      <family val="1"/>
    </font>
    <font>
      <sz val="11"/>
      <color theme="1"/>
      <name val="Times New Roman"/>
      <family val="1"/>
    </font>
    <font>
      <sz val="11"/>
      <name val="Times New Roman"/>
      <family val="1"/>
    </font>
    <font>
      <b/>
      <sz val="9"/>
      <name val="Times New Roman"/>
      <family val="1"/>
    </font>
    <font>
      <b/>
      <sz val="12"/>
      <name val="Times New Roman"/>
      <family val="1"/>
    </font>
    <font>
      <b/>
      <sz val="10"/>
      <color theme="1"/>
      <name val="Times New Roman"/>
      <family val="1"/>
    </font>
    <font>
      <b/>
      <sz val="9"/>
      <color indexed="81"/>
      <name val="Tahoma"/>
      <family val="2"/>
    </font>
    <font>
      <sz val="9"/>
      <color indexed="81"/>
      <name val="Tahoma"/>
      <family val="2"/>
    </font>
    <font>
      <b/>
      <sz val="10"/>
      <color theme="0"/>
      <name val="Times New Roman"/>
      <family val="1"/>
    </font>
    <font>
      <u/>
      <sz val="11"/>
      <color theme="10"/>
      <name val="Calibri"/>
      <family val="2"/>
      <scheme val="minor"/>
    </font>
    <font>
      <sz val="12"/>
      <color theme="1"/>
      <name val="Calibri"/>
      <family val="2"/>
      <scheme val="minor"/>
    </font>
    <font>
      <b/>
      <sz val="14"/>
      <color indexed="81"/>
      <name val="Tahoma"/>
      <family val="2"/>
    </font>
    <font>
      <b/>
      <sz val="8"/>
      <name val="Times New Roman"/>
      <family val="1"/>
    </font>
    <font>
      <sz val="12"/>
      <color theme="1"/>
      <name val="Times New Roman"/>
      <family val="1"/>
    </font>
    <font>
      <b/>
      <sz val="10"/>
      <color theme="1"/>
      <name val="Calibri"/>
      <family val="2"/>
      <scheme val="minor"/>
    </font>
    <font>
      <sz val="10"/>
      <name val="Times New Roman"/>
      <family val="1"/>
    </font>
    <font>
      <b/>
      <sz val="14"/>
      <name val="Times New Roman"/>
      <family val="1"/>
    </font>
    <font>
      <sz val="16"/>
      <name val="Times New Roman"/>
      <family val="1"/>
    </font>
    <font>
      <sz val="11"/>
      <color theme="0"/>
      <name val="Times New Roman"/>
      <family val="1"/>
    </font>
    <font>
      <b/>
      <sz val="14"/>
      <color theme="1"/>
      <name val="Times New Roman"/>
      <family val="1"/>
    </font>
    <font>
      <sz val="14"/>
      <color theme="1"/>
      <name val="Times New Roman"/>
      <family val="1"/>
    </font>
    <font>
      <b/>
      <sz val="9"/>
      <color theme="1"/>
      <name val="Times New Roman"/>
      <family val="1"/>
    </font>
    <font>
      <u/>
      <sz val="11"/>
      <color theme="10"/>
      <name val="Times New Roman"/>
      <family val="1"/>
    </font>
  </fonts>
  <fills count="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0" fontId="31" fillId="0" borderId="0" applyNumberFormat="0" applyFill="0" applyBorder="0" applyAlignment="0" applyProtection="0"/>
  </cellStyleXfs>
  <cellXfs count="456">
    <xf numFmtId="0" fontId="0" fillId="0" borderId="0" xfId="0"/>
    <xf numFmtId="0" fontId="0" fillId="0" borderId="0" xfId="0" applyProtection="1"/>
    <xf numFmtId="1" fontId="0" fillId="0" borderId="0" xfId="0" applyNumberFormat="1" applyBorder="1" applyAlignment="1" applyProtection="1">
      <alignment horizontal="center" vertical="center"/>
    </xf>
    <xf numFmtId="0" fontId="2" fillId="0" borderId="16" xfId="0" applyFont="1" applyBorder="1" applyAlignment="1" applyProtection="1">
      <alignment horizontal="center" vertical="center" wrapText="1"/>
      <protection locked="0"/>
    </xf>
    <xf numFmtId="0" fontId="10" fillId="2" borderId="1" xfId="0" applyFont="1" applyFill="1" applyBorder="1" applyAlignment="1" applyProtection="1">
      <alignment horizontal="center" vertical="center"/>
    </xf>
    <xf numFmtId="0" fontId="0" fillId="0" borderId="0" xfId="0" applyProtection="1">
      <protection locked="0"/>
    </xf>
    <xf numFmtId="0" fontId="6" fillId="2" borderId="10" xfId="0" applyFont="1" applyFill="1" applyBorder="1" applyAlignment="1" applyProtection="1">
      <alignment horizontal="center" vertical="center" wrapText="1"/>
    </xf>
    <xf numFmtId="0" fontId="2" fillId="0" borderId="0" xfId="0" applyFont="1" applyAlignment="1" applyProtection="1">
      <alignment horizontal="right"/>
    </xf>
    <xf numFmtId="0" fontId="2" fillId="0" borderId="0" xfId="0" applyFont="1" applyProtection="1"/>
    <xf numFmtId="0" fontId="2" fillId="0" borderId="10" xfId="0" applyFont="1" applyBorder="1" applyAlignment="1" applyProtection="1"/>
    <xf numFmtId="0" fontId="2" fillId="0" borderId="10" xfId="0" applyFont="1" applyBorder="1" applyProtection="1"/>
    <xf numFmtId="0" fontId="2" fillId="0" borderId="1" xfId="0" applyFont="1" applyBorder="1" applyProtection="1"/>
    <xf numFmtId="0" fontId="16" fillId="2" borderId="1"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6" fillId="2" borderId="1" xfId="0" applyFont="1" applyFill="1" applyBorder="1" applyAlignment="1" applyProtection="1">
      <alignment vertical="center"/>
    </xf>
    <xf numFmtId="0" fontId="5" fillId="4" borderId="1" xfId="0" applyFont="1" applyFill="1" applyBorder="1" applyAlignment="1" applyProtection="1">
      <alignment horizontal="center" vertical="center" wrapText="1"/>
    </xf>
    <xf numFmtId="0" fontId="13" fillId="4" borderId="1" xfId="0" applyFont="1" applyFill="1" applyBorder="1" applyAlignment="1" applyProtection="1">
      <alignment horizontal="center" vertical="center"/>
    </xf>
    <xf numFmtId="0" fontId="12" fillId="4" borderId="1" xfId="0" applyFont="1" applyFill="1" applyBorder="1" applyAlignment="1" applyProtection="1">
      <alignment horizontal="center" vertical="center"/>
    </xf>
    <xf numFmtId="0" fontId="19" fillId="3" borderId="0" xfId="0" applyFont="1" applyFill="1" applyProtection="1"/>
    <xf numFmtId="0" fontId="20" fillId="2" borderId="1" xfId="0" applyFont="1" applyFill="1" applyBorder="1" applyAlignment="1" applyProtection="1">
      <alignment horizontal="center" vertical="center"/>
    </xf>
    <xf numFmtId="0" fontId="20" fillId="2" borderId="3" xfId="0" applyFont="1" applyFill="1" applyBorder="1" applyAlignment="1" applyProtection="1">
      <alignment horizontal="center" vertical="center"/>
    </xf>
    <xf numFmtId="0" fontId="19" fillId="0" borderId="0" xfId="0" applyFont="1" applyBorder="1" applyAlignment="1" applyProtection="1"/>
    <xf numFmtId="0" fontId="19" fillId="0" borderId="0" xfId="0" applyFont="1" applyProtection="1"/>
    <xf numFmtId="0" fontId="0" fillId="0" borderId="14" xfId="0" applyFont="1" applyBorder="1" applyAlignment="1" applyProtection="1">
      <alignment horizontal="justify" vertical="center" wrapText="1"/>
    </xf>
    <xf numFmtId="0" fontId="0" fillId="0" borderId="15" xfId="0" applyFont="1" applyBorder="1" applyAlignment="1" applyProtection="1">
      <alignment horizontal="justify" vertical="center" wrapText="1"/>
    </xf>
    <xf numFmtId="0" fontId="0" fillId="0" borderId="15" xfId="0" applyFont="1" applyBorder="1" applyAlignment="1" applyProtection="1">
      <alignment horizontal="justify" vertical="center"/>
    </xf>
    <xf numFmtId="0" fontId="0" fillId="0" borderId="18" xfId="0" applyFont="1" applyBorder="1" applyAlignment="1" applyProtection="1">
      <alignment horizontal="justify" vertical="center" wrapText="1"/>
    </xf>
    <xf numFmtId="0" fontId="0" fillId="0" borderId="0" xfId="0" applyAlignment="1" applyProtection="1">
      <alignment vertical="center"/>
    </xf>
    <xf numFmtId="0" fontId="0" fillId="0" borderId="0" xfId="0" applyAlignment="1" applyProtection="1">
      <alignment vertical="center"/>
      <protection locked="0"/>
    </xf>
    <xf numFmtId="0" fontId="11" fillId="0" borderId="1" xfId="0" applyFont="1" applyBorder="1" applyAlignment="1" applyProtection="1">
      <alignment vertical="top"/>
    </xf>
    <xf numFmtId="0" fontId="11" fillId="0" borderId="1" xfId="0" applyFont="1" applyBorder="1" applyAlignment="1" applyProtection="1">
      <alignment horizontal="left" vertical="top"/>
    </xf>
    <xf numFmtId="0" fontId="0" fillId="3" borderId="13" xfId="0" applyFill="1" applyBorder="1" applyAlignment="1" applyProtection="1">
      <alignment vertical="center"/>
    </xf>
    <xf numFmtId="0" fontId="22" fillId="3" borderId="13" xfId="0" applyFont="1" applyFill="1" applyBorder="1" applyAlignment="1" applyProtection="1">
      <alignment vertical="center"/>
    </xf>
    <xf numFmtId="0" fontId="23" fillId="3" borderId="13" xfId="0" applyFont="1" applyFill="1" applyBorder="1" applyAlignment="1" applyProtection="1">
      <alignment vertical="center"/>
    </xf>
    <xf numFmtId="0" fontId="24" fillId="3" borderId="13"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13" fillId="4" borderId="0" xfId="0" applyFont="1" applyFill="1" applyBorder="1" applyProtection="1"/>
    <xf numFmtId="0" fontId="6" fillId="2" borderId="0" xfId="0" applyFont="1" applyFill="1" applyBorder="1" applyProtection="1"/>
    <xf numFmtId="0" fontId="6" fillId="2" borderId="20" xfId="0" applyFont="1" applyFill="1" applyBorder="1" applyAlignment="1" applyProtection="1">
      <alignment horizontal="center" vertical="center" wrapText="1"/>
    </xf>
    <xf numFmtId="0" fontId="23" fillId="3" borderId="13" xfId="0" applyFont="1" applyFill="1" applyBorder="1" applyAlignment="1" applyProtection="1">
      <alignment horizontal="center" vertical="center"/>
    </xf>
    <xf numFmtId="0" fontId="0" fillId="3" borderId="13" xfId="0" applyFill="1" applyBorder="1" applyAlignment="1" applyProtection="1">
      <alignment horizontal="center" vertical="center"/>
    </xf>
    <xf numFmtId="0" fontId="7" fillId="4" borderId="24" xfId="0" applyFont="1" applyFill="1" applyBorder="1" applyAlignment="1" applyProtection="1">
      <alignment horizontal="center" vertical="center"/>
    </xf>
    <xf numFmtId="0" fontId="13" fillId="4" borderId="20" xfId="0" applyFont="1" applyFill="1" applyBorder="1" applyAlignment="1" applyProtection="1">
      <alignment horizontal="center" vertical="center"/>
    </xf>
    <xf numFmtId="0" fontId="5" fillId="4" borderId="24" xfId="0" applyFont="1" applyFill="1" applyBorder="1" applyAlignment="1" applyProtection="1">
      <alignment horizontal="center" vertical="center" wrapText="1"/>
    </xf>
    <xf numFmtId="0" fontId="13" fillId="0" borderId="16" xfId="0" applyFont="1" applyFill="1" applyBorder="1" applyAlignment="1" applyProtection="1">
      <alignment horizontal="center" vertical="center" wrapText="1"/>
      <protection locked="0"/>
    </xf>
    <xf numFmtId="0" fontId="25" fillId="0" borderId="1" xfId="0" applyFont="1" applyBorder="1" applyAlignment="1" applyProtection="1">
      <alignment horizontal="left" vertical="center"/>
    </xf>
    <xf numFmtId="1" fontId="0" fillId="0" borderId="9" xfId="0" applyNumberFormat="1" applyBorder="1" applyAlignment="1" applyProtection="1">
      <alignment horizontal="center" vertical="center"/>
    </xf>
    <xf numFmtId="0" fontId="2" fillId="4" borderId="20" xfId="0" applyFont="1" applyFill="1" applyBorder="1" applyAlignment="1" applyProtection="1">
      <alignment horizontal="center" vertical="center"/>
    </xf>
    <xf numFmtId="0" fontId="13" fillId="4" borderId="1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xf>
    <xf numFmtId="0" fontId="19" fillId="0" borderId="0" xfId="0" applyFont="1" applyBorder="1" applyAlignment="1" applyProtection="1">
      <alignment horizontal="center" vertical="center"/>
    </xf>
    <xf numFmtId="1" fontId="0" fillId="0" borderId="9" xfId="0" applyNumberFormat="1" applyBorder="1" applyAlignment="1" applyProtection="1">
      <alignment horizontal="center" vertical="center"/>
    </xf>
    <xf numFmtId="0" fontId="2" fillId="4" borderId="1" xfId="0" applyFont="1" applyFill="1" applyBorder="1" applyAlignment="1" applyProtection="1">
      <alignment horizontal="center" vertical="center"/>
    </xf>
    <xf numFmtId="0" fontId="2" fillId="4" borderId="20" xfId="0" applyFont="1" applyFill="1" applyBorder="1" applyAlignment="1" applyProtection="1">
      <alignment horizontal="center" vertical="center"/>
    </xf>
    <xf numFmtId="0" fontId="13" fillId="4" borderId="12" xfId="0" applyFont="1" applyFill="1" applyBorder="1" applyAlignment="1" applyProtection="1">
      <alignment horizontal="center" vertical="center" wrapText="1"/>
    </xf>
    <xf numFmtId="0" fontId="27" fillId="0" borderId="0" xfId="0" applyFont="1" applyAlignment="1" applyProtection="1">
      <alignment horizontal="center" vertical="center"/>
    </xf>
    <xf numFmtId="0" fontId="30" fillId="2" borderId="1" xfId="0" applyFont="1" applyFill="1" applyBorder="1" applyAlignment="1" applyProtection="1">
      <alignment horizontal="center" vertical="center"/>
    </xf>
    <xf numFmtId="0" fontId="30" fillId="2" borderId="3" xfId="0" applyFont="1" applyFill="1" applyBorder="1" applyAlignment="1" applyProtection="1">
      <alignment horizontal="center" vertical="center"/>
    </xf>
    <xf numFmtId="0" fontId="27" fillId="0" borderId="0" xfId="0" applyFont="1" applyBorder="1" applyAlignment="1" applyProtection="1">
      <alignment horizontal="center" vertical="center"/>
    </xf>
    <xf numFmtId="0" fontId="0" fillId="3" borderId="12" xfId="0" applyFill="1" applyBorder="1" applyAlignment="1" applyProtection="1">
      <alignment vertical="center"/>
    </xf>
    <xf numFmtId="0" fontId="22" fillId="3" borderId="12" xfId="0" applyFont="1" applyFill="1" applyBorder="1" applyAlignment="1" applyProtection="1">
      <alignment vertical="center"/>
    </xf>
    <xf numFmtId="0" fontId="23" fillId="3" borderId="12" xfId="0" applyFont="1" applyFill="1" applyBorder="1" applyAlignment="1" applyProtection="1">
      <alignment vertical="center"/>
    </xf>
    <xf numFmtId="0" fontId="24" fillId="3" borderId="12" xfId="0" applyFont="1" applyFill="1" applyBorder="1" applyAlignment="1" applyProtection="1">
      <alignment horizontal="center" vertical="center"/>
    </xf>
    <xf numFmtId="0" fontId="23" fillId="3" borderId="12" xfId="0" applyFont="1" applyFill="1" applyBorder="1" applyAlignment="1" applyProtection="1">
      <alignment horizontal="center" vertical="center"/>
    </xf>
    <xf numFmtId="0" fontId="0" fillId="3" borderId="12" xfId="0" applyFill="1" applyBorder="1" applyAlignment="1" applyProtection="1">
      <alignment horizontal="center" vertical="center"/>
    </xf>
    <xf numFmtId="0" fontId="27" fillId="0" borderId="0" xfId="0" applyFont="1" applyAlignment="1" applyProtection="1">
      <alignment horizontal="center"/>
    </xf>
    <xf numFmtId="0" fontId="13" fillId="0" borderId="16" xfId="0" applyFont="1" applyBorder="1" applyAlignment="1" applyProtection="1">
      <alignment horizontal="center" vertical="center" wrapText="1"/>
      <protection locked="0"/>
    </xf>
    <xf numFmtId="0" fontId="34" fillId="0" borderId="1" xfId="0" applyFont="1" applyBorder="1" applyAlignment="1" applyProtection="1">
      <alignment horizontal="left" vertical="center"/>
    </xf>
    <xf numFmtId="0" fontId="0" fillId="0" borderId="52" xfId="0" applyFont="1" applyBorder="1" applyAlignment="1" applyProtection="1">
      <alignment horizontal="justify" vertical="center" wrapText="1"/>
    </xf>
    <xf numFmtId="0" fontId="2" fillId="0" borderId="53" xfId="0" applyFont="1" applyBorder="1" applyAlignment="1" applyProtection="1">
      <alignment horizontal="center" vertical="center" wrapText="1"/>
      <protection locked="0"/>
    </xf>
    <xf numFmtId="1" fontId="0" fillId="0" borderId="50" xfId="0" applyNumberFormat="1" applyBorder="1" applyAlignment="1" applyProtection="1">
      <alignment horizontal="center" vertical="center"/>
    </xf>
    <xf numFmtId="0" fontId="18" fillId="3" borderId="13" xfId="0" applyFont="1" applyFill="1" applyBorder="1" applyAlignment="1" applyProtection="1">
      <alignment horizontal="center" vertical="center"/>
    </xf>
    <xf numFmtId="0" fontId="22" fillId="3" borderId="13" xfId="0" applyFont="1" applyFill="1" applyBorder="1" applyAlignment="1" applyProtection="1">
      <alignment horizontal="center" vertical="center"/>
    </xf>
    <xf numFmtId="0" fontId="23" fillId="0" borderId="14" xfId="0" applyFont="1" applyBorder="1" applyAlignment="1" applyProtection="1">
      <alignment horizontal="justify" vertical="center" wrapText="1"/>
    </xf>
    <xf numFmtId="0" fontId="22" fillId="0" borderId="16" xfId="0" applyFont="1" applyBorder="1" applyAlignment="1" applyProtection="1">
      <alignment horizontal="center" vertical="center" wrapText="1"/>
      <protection locked="0"/>
    </xf>
    <xf numFmtId="0" fontId="23" fillId="0" borderId="15" xfId="0" applyFont="1" applyBorder="1" applyAlignment="1" applyProtection="1">
      <alignment horizontal="justify" vertical="center" wrapText="1"/>
    </xf>
    <xf numFmtId="1" fontId="23" fillId="0" borderId="0" xfId="0" applyNumberFormat="1" applyFont="1" applyBorder="1" applyAlignment="1" applyProtection="1">
      <alignment horizontal="center" vertical="center"/>
    </xf>
    <xf numFmtId="0" fontId="23" fillId="0" borderId="15" xfId="0" applyFont="1" applyBorder="1" applyAlignment="1" applyProtection="1">
      <alignment horizontal="justify" vertical="center"/>
    </xf>
    <xf numFmtId="0" fontId="18" fillId="0" borderId="16" xfId="0" applyFont="1" applyFill="1" applyBorder="1" applyAlignment="1" applyProtection="1">
      <alignment horizontal="center" vertical="center" wrapText="1"/>
      <protection locked="0"/>
    </xf>
    <xf numFmtId="0" fontId="23" fillId="0" borderId="58" xfId="0" applyFont="1" applyBorder="1" applyAlignment="1" applyProtection="1">
      <alignment horizontal="justify" vertical="center" wrapText="1"/>
    </xf>
    <xf numFmtId="1" fontId="23" fillId="0" borderId="11" xfId="0" applyNumberFormat="1" applyFont="1" applyBorder="1" applyAlignment="1" applyProtection="1">
      <alignment horizontal="center" vertical="center"/>
    </xf>
    <xf numFmtId="0" fontId="13" fillId="4" borderId="3" xfId="0" applyFont="1" applyFill="1" applyBorder="1" applyAlignment="1" applyProtection="1">
      <alignment horizontal="center" vertical="center"/>
    </xf>
    <xf numFmtId="0" fontId="2" fillId="4" borderId="20" xfId="0" applyFont="1" applyFill="1" applyBorder="1" applyAlignment="1" applyProtection="1">
      <alignment horizontal="center" vertical="center"/>
    </xf>
    <xf numFmtId="0" fontId="13" fillId="4" borderId="1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xf>
    <xf numFmtId="1" fontId="23" fillId="0" borderId="9" xfId="0" applyNumberFormat="1" applyFont="1" applyBorder="1" applyAlignment="1" applyProtection="1">
      <alignment horizontal="center" vertical="center"/>
    </xf>
    <xf numFmtId="0" fontId="0" fillId="0" borderId="4" xfId="0"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2" xfId="0"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17" xfId="0" applyFont="1" applyBorder="1" applyAlignment="1" applyProtection="1">
      <alignment horizontal="center" vertical="center" wrapText="1"/>
    </xf>
    <xf numFmtId="0" fontId="0" fillId="0" borderId="4" xfId="0" applyBorder="1" applyAlignment="1" applyProtection="1">
      <alignment horizontal="center" wrapText="1"/>
    </xf>
    <xf numFmtId="0" fontId="0" fillId="0" borderId="5" xfId="0" applyBorder="1" applyAlignment="1" applyProtection="1">
      <alignment horizontal="center" wrapText="1"/>
    </xf>
    <xf numFmtId="0" fontId="0" fillId="0" borderId="2" xfId="0" applyBorder="1" applyAlignment="1" applyProtection="1">
      <alignment horizontal="center" wrapText="1"/>
    </xf>
    <xf numFmtId="0" fontId="0" fillId="0" borderId="6" xfId="0" applyBorder="1" applyAlignment="1" applyProtection="1">
      <alignment horizontal="center" wrapText="1"/>
    </xf>
    <xf numFmtId="0" fontId="0" fillId="0" borderId="7" xfId="0" applyBorder="1" applyAlignment="1" applyProtection="1">
      <alignment horizontal="center" wrapText="1"/>
    </xf>
    <xf numFmtId="0" fontId="0" fillId="0" borderId="8" xfId="0" applyBorder="1" applyAlignment="1" applyProtection="1">
      <alignment horizontal="center" wrapText="1"/>
    </xf>
    <xf numFmtId="0" fontId="21" fillId="3" borderId="13" xfId="0" applyFont="1" applyFill="1" applyBorder="1" applyAlignment="1" applyProtection="1">
      <alignment horizontal="left" vertical="center"/>
      <protection locked="0"/>
    </xf>
    <xf numFmtId="14" fontId="26" fillId="0" borderId="13" xfId="0" applyNumberFormat="1" applyFont="1" applyBorder="1" applyAlignment="1" applyProtection="1">
      <alignment horizontal="center" vertical="center"/>
      <protection locked="0"/>
    </xf>
    <xf numFmtId="0" fontId="26" fillId="0" borderId="13" xfId="0" applyFont="1" applyBorder="1" applyAlignment="1" applyProtection="1">
      <alignment horizontal="center" vertical="center"/>
      <protection locked="0"/>
    </xf>
    <xf numFmtId="0" fontId="0" fillId="0" borderId="13" xfId="0" applyBorder="1" applyAlignment="1" applyProtection="1">
      <alignment horizontal="center" vertical="center"/>
    </xf>
    <xf numFmtId="0" fontId="2" fillId="4" borderId="0"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22" fillId="3" borderId="4" xfId="0" applyFont="1" applyFill="1" applyBorder="1" applyAlignment="1" applyProtection="1">
      <alignment horizontal="center" vertical="center"/>
    </xf>
    <xf numFmtId="0" fontId="22" fillId="3" borderId="5" xfId="0" applyFont="1"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2" fillId="0" borderId="39" xfId="0" applyFont="1" applyBorder="1" applyAlignment="1" applyProtection="1">
      <alignment horizontal="center" vertical="center"/>
    </xf>
    <xf numFmtId="0" fontId="2" fillId="0" borderId="40" xfId="0" applyFont="1" applyBorder="1" applyAlignment="1" applyProtection="1">
      <alignment horizontal="center" vertical="center"/>
    </xf>
    <xf numFmtId="0" fontId="2" fillId="0" borderId="41" xfId="0" applyFont="1" applyBorder="1" applyAlignment="1" applyProtection="1">
      <alignment horizontal="center" vertical="center"/>
    </xf>
    <xf numFmtId="0" fontId="2" fillId="0" borderId="34" xfId="0" applyFont="1" applyBorder="1" applyAlignment="1" applyProtection="1">
      <alignment horizontal="center" vertical="center"/>
    </xf>
    <xf numFmtId="0" fontId="2" fillId="0" borderId="33" xfId="0" applyFont="1" applyBorder="1" applyAlignment="1" applyProtection="1">
      <alignment horizontal="center" vertical="center"/>
    </xf>
    <xf numFmtId="0" fontId="2" fillId="0" borderId="32" xfId="0" applyFont="1" applyBorder="1" applyAlignment="1" applyProtection="1">
      <alignment horizontal="center" vertical="center"/>
    </xf>
    <xf numFmtId="0" fontId="2" fillId="0" borderId="36" xfId="0" applyFont="1" applyBorder="1" applyAlignment="1" applyProtection="1">
      <alignment horizontal="center" vertical="center" wrapText="1"/>
    </xf>
    <xf numFmtId="0" fontId="2" fillId="0" borderId="37" xfId="0" applyFont="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2" fillId="0" borderId="26"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42"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30" xfId="0" applyFont="1" applyBorder="1" applyAlignment="1" applyProtection="1">
      <alignment horizontal="center" vertical="center" wrapText="1"/>
    </xf>
    <xf numFmtId="0" fontId="7" fillId="0" borderId="36" xfId="0" applyFont="1" applyBorder="1" applyAlignment="1" applyProtection="1">
      <alignment horizontal="center" vertical="center"/>
    </xf>
    <xf numFmtId="0" fontId="7" fillId="0" borderId="37" xfId="0" applyFont="1" applyBorder="1" applyAlignment="1" applyProtection="1">
      <alignment horizontal="center" vertical="center"/>
    </xf>
    <xf numFmtId="0" fontId="7" fillId="0" borderId="38" xfId="0" applyFont="1" applyBorder="1" applyAlignment="1" applyProtection="1">
      <alignment horizontal="center" vertical="center"/>
    </xf>
    <xf numFmtId="0" fontId="7" fillId="0" borderId="26"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35" xfId="0" applyFont="1" applyBorder="1" applyAlignment="1" applyProtection="1">
      <alignment horizontal="center" vertical="center"/>
    </xf>
    <xf numFmtId="0" fontId="7" fillId="0" borderId="42"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30" xfId="0" applyFont="1" applyBorder="1" applyAlignment="1" applyProtection="1">
      <alignment horizontal="center" vertical="center"/>
    </xf>
    <xf numFmtId="0" fontId="2" fillId="4" borderId="21" xfId="0" applyFont="1" applyFill="1" applyBorder="1" applyAlignment="1" applyProtection="1">
      <alignment horizontal="center" vertical="center" wrapText="1"/>
    </xf>
    <xf numFmtId="0" fontId="2" fillId="4" borderId="24" xfId="0" applyFont="1" applyFill="1" applyBorder="1" applyAlignment="1" applyProtection="1">
      <alignment horizontal="center" vertical="center" wrapText="1"/>
    </xf>
    <xf numFmtId="0" fontId="2" fillId="4" borderId="13" xfId="0" applyFont="1" applyFill="1" applyBorder="1" applyAlignment="1" applyProtection="1">
      <alignment horizontal="center" vertical="center" wrapText="1"/>
    </xf>
    <xf numFmtId="0" fontId="2" fillId="4" borderId="12" xfId="0" applyFont="1" applyFill="1" applyBorder="1" applyAlignment="1" applyProtection="1">
      <alignment horizontal="center" vertical="center" wrapText="1"/>
    </xf>
    <xf numFmtId="0" fontId="2" fillId="4" borderId="10"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2" fillId="4" borderId="20" xfId="0" applyFont="1" applyFill="1" applyBorder="1" applyAlignment="1" applyProtection="1">
      <alignment horizontal="center" vertical="center"/>
    </xf>
    <xf numFmtId="0" fontId="2" fillId="4" borderId="29" xfId="0" applyFont="1" applyFill="1" applyBorder="1" applyAlignment="1" applyProtection="1">
      <alignment horizontal="center" vertical="center"/>
    </xf>
    <xf numFmtId="0" fontId="2" fillId="0" borderId="21" xfId="0" applyFont="1" applyBorder="1" applyAlignment="1" applyProtection="1">
      <alignment horizontal="center"/>
    </xf>
    <xf numFmtId="0" fontId="2" fillId="0" borderId="1" xfId="0" applyFont="1" applyBorder="1" applyAlignment="1" applyProtection="1">
      <alignment horizontal="center"/>
    </xf>
    <xf numFmtId="0" fontId="13" fillId="4" borderId="13" xfId="0" applyFont="1" applyFill="1" applyBorder="1" applyAlignment="1" applyProtection="1">
      <alignment horizontal="center" vertical="center" wrapText="1"/>
    </xf>
    <xf numFmtId="0" fontId="13" fillId="4" borderId="12" xfId="0" applyFont="1" applyFill="1" applyBorder="1" applyAlignment="1" applyProtection="1">
      <alignment horizontal="center" vertical="center" wrapText="1"/>
    </xf>
    <xf numFmtId="0" fontId="13" fillId="4" borderId="10" xfId="0" applyFont="1" applyFill="1" applyBorder="1" applyAlignment="1" applyProtection="1">
      <alignment horizontal="center" vertical="center" wrapText="1"/>
    </xf>
    <xf numFmtId="0" fontId="2" fillId="0" borderId="3" xfId="0" applyFont="1" applyBorder="1" applyAlignment="1" applyProtection="1">
      <alignment horizontal="center"/>
    </xf>
    <xf numFmtId="0" fontId="2" fillId="0" borderId="19" xfId="0" applyFont="1" applyBorder="1" applyAlignment="1" applyProtection="1">
      <alignment horizontal="center"/>
    </xf>
    <xf numFmtId="0" fontId="2" fillId="0" borderId="25" xfId="0" applyFont="1" applyBorder="1" applyAlignment="1" applyProtection="1">
      <alignment horizontal="center"/>
    </xf>
    <xf numFmtId="0" fontId="2" fillId="0" borderId="22" xfId="0" applyFont="1" applyBorder="1" applyAlignment="1" applyProtection="1">
      <alignment horizontal="center"/>
    </xf>
    <xf numFmtId="0" fontId="2" fillId="0" borderId="10" xfId="0" applyFont="1" applyBorder="1" applyAlignment="1" applyProtection="1">
      <alignment horizontal="center"/>
    </xf>
    <xf numFmtId="0" fontId="7" fillId="0" borderId="10" xfId="0" applyFont="1" applyBorder="1" applyAlignment="1" applyProtection="1">
      <alignment horizontal="center" vertical="center"/>
    </xf>
    <xf numFmtId="0" fontId="7" fillId="0" borderId="1" xfId="0" applyFont="1" applyBorder="1" applyAlignment="1" applyProtection="1">
      <alignment horizontal="center" vertical="center"/>
    </xf>
    <xf numFmtId="0" fontId="2" fillId="4" borderId="10"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0" fontId="17" fillId="4" borderId="10" xfId="0" applyFont="1" applyFill="1" applyBorder="1" applyAlignment="1" applyProtection="1">
      <alignment horizontal="center" vertical="center"/>
    </xf>
    <xf numFmtId="0" fontId="17" fillId="4" borderId="1" xfId="0" applyFont="1" applyFill="1" applyBorder="1" applyAlignment="1" applyProtection="1">
      <alignment horizontal="center" vertical="center"/>
    </xf>
    <xf numFmtId="0" fontId="2" fillId="0" borderId="7"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30" xfId="0" applyFont="1" applyBorder="1" applyAlignment="1" applyProtection="1">
      <alignment horizontal="center" vertical="center"/>
    </xf>
    <xf numFmtId="0" fontId="27" fillId="0" borderId="13" xfId="0" applyFont="1" applyBorder="1" applyAlignment="1" applyProtection="1">
      <alignment horizontal="center" vertical="center" wrapText="1"/>
      <protection locked="0"/>
    </xf>
    <xf numFmtId="0" fontId="27" fillId="0" borderId="12" xfId="0" applyFont="1" applyBorder="1" applyAlignment="1" applyProtection="1">
      <alignment horizontal="center" vertical="center" wrapText="1"/>
      <protection locked="0"/>
    </xf>
    <xf numFmtId="0" fontId="27" fillId="0" borderId="10"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3" xfId="0"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9" fillId="0" borderId="21" xfId="0" applyFont="1" applyFill="1" applyBorder="1" applyAlignment="1" applyProtection="1">
      <alignment horizontal="center" vertical="center" wrapText="1"/>
      <protection locked="0"/>
    </xf>
    <xf numFmtId="0" fontId="9" fillId="0" borderId="24" xfId="0" applyFont="1" applyFill="1" applyBorder="1" applyAlignment="1" applyProtection="1">
      <alignment horizontal="center" vertical="center" wrapText="1"/>
      <protection locked="0"/>
    </xf>
    <xf numFmtId="1" fontId="15" fillId="0" borderId="5" xfId="0" applyNumberFormat="1" applyFont="1" applyBorder="1" applyAlignment="1" applyProtection="1">
      <alignment horizontal="center" vertical="center"/>
    </xf>
    <xf numFmtId="1" fontId="15" fillId="0" borderId="6" xfId="0" applyNumberFormat="1" applyFont="1" applyBorder="1" applyAlignment="1" applyProtection="1">
      <alignment horizontal="center" vertical="center"/>
    </xf>
    <xf numFmtId="1" fontId="15" fillId="0" borderId="8" xfId="0" applyNumberFormat="1" applyFont="1" applyBorder="1" applyAlignment="1" applyProtection="1">
      <alignment horizontal="center" vertical="center"/>
    </xf>
    <xf numFmtId="1" fontId="9" fillId="0" borderId="4" xfId="0" applyNumberFormat="1" applyFont="1" applyBorder="1" applyAlignment="1" applyProtection="1">
      <alignment horizontal="center" vertical="center" wrapText="1"/>
    </xf>
    <xf numFmtId="1" fontId="9" fillId="0" borderId="2" xfId="0" applyNumberFormat="1" applyFont="1" applyBorder="1" applyAlignment="1" applyProtection="1">
      <alignment horizontal="center" vertical="center" wrapText="1"/>
    </xf>
    <xf numFmtId="1" fontId="9" fillId="0" borderId="7" xfId="0" applyNumberFormat="1" applyFont="1" applyBorder="1" applyAlignment="1" applyProtection="1">
      <alignment horizontal="center" vertical="center" wrapText="1"/>
    </xf>
    <xf numFmtId="0" fontId="14" fillId="0" borderId="13" xfId="0" applyFont="1" applyBorder="1" applyAlignment="1" applyProtection="1">
      <alignment horizontal="center" vertical="center"/>
    </xf>
    <xf numFmtId="0" fontId="14" fillId="0" borderId="10" xfId="0" applyFont="1" applyBorder="1" applyAlignment="1" applyProtection="1">
      <alignment horizontal="center" vertical="center"/>
    </xf>
    <xf numFmtId="0" fontId="15" fillId="0" borderId="4"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1" fontId="0" fillId="0" borderId="9" xfId="0" applyNumberFormat="1" applyBorder="1" applyAlignment="1" applyProtection="1">
      <alignment horizontal="center" vertical="center"/>
    </xf>
    <xf numFmtId="0" fontId="0" fillId="0" borderId="0" xfId="0" applyBorder="1" applyAlignment="1" applyProtection="1">
      <alignment horizontal="center" vertical="center"/>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0" fillId="0" borderId="1" xfId="0" applyFont="1" applyBorder="1" applyAlignment="1" applyProtection="1">
      <alignment horizontal="center" vertical="center"/>
      <protection locked="0"/>
    </xf>
    <xf numFmtId="0" fontId="0" fillId="0" borderId="13" xfId="0" applyFont="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9" fillId="0" borderId="13"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0" fillId="0" borderId="4"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12" fillId="0" borderId="1"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13" fillId="0" borderId="20" xfId="0" applyFont="1" applyFill="1" applyBorder="1" applyAlignment="1" applyProtection="1">
      <alignment horizontal="center" vertical="center"/>
    </xf>
    <xf numFmtId="0" fontId="0" fillId="0" borderId="29" xfId="0"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14" fontId="0" fillId="0" borderId="31" xfId="0" applyNumberFormat="1" applyBorder="1" applyAlignment="1" applyProtection="1">
      <alignment horizontal="center"/>
      <protection locked="0"/>
    </xf>
    <xf numFmtId="0" fontId="0" fillId="0" borderId="26" xfId="0" applyBorder="1" applyAlignment="1" applyProtection="1">
      <alignment horizontal="center"/>
      <protection locked="0"/>
    </xf>
    <xf numFmtId="0" fontId="0" fillId="0" borderId="2" xfId="0" applyBorder="1" applyAlignment="1" applyProtection="1">
      <alignment horizontal="center" vertical="center"/>
      <protection locked="0"/>
    </xf>
    <xf numFmtId="0" fontId="14" fillId="0" borderId="1" xfId="0" applyFont="1" applyBorder="1" applyAlignment="1" applyProtection="1">
      <alignment horizontal="center" vertical="center"/>
    </xf>
    <xf numFmtId="0" fontId="15" fillId="3" borderId="4"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9" fillId="0" borderId="4" xfId="0" applyFont="1" applyBorder="1" applyAlignment="1" applyProtection="1">
      <alignment horizontal="center" vertical="center" wrapText="1"/>
    </xf>
    <xf numFmtId="0" fontId="9" fillId="0" borderId="2"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1" fontId="0" fillId="0" borderId="5" xfId="0" applyNumberFormat="1" applyFont="1" applyBorder="1" applyAlignment="1" applyProtection="1">
      <alignment horizontal="center" vertical="center"/>
    </xf>
    <xf numFmtId="1" fontId="0" fillId="0" borderId="6" xfId="0" applyNumberFormat="1" applyFont="1" applyBorder="1" applyAlignment="1" applyProtection="1">
      <alignment horizontal="center" vertical="center"/>
    </xf>
    <xf numFmtId="1" fontId="0" fillId="0" borderId="8" xfId="0" applyNumberFormat="1" applyFont="1" applyBorder="1" applyAlignment="1" applyProtection="1">
      <alignment horizontal="center" vertical="center"/>
    </xf>
    <xf numFmtId="0" fontId="0" fillId="0" borderId="6" xfId="0" applyBorder="1" applyAlignment="1" applyProtection="1">
      <alignment horizontal="center" vertical="center"/>
    </xf>
    <xf numFmtId="0" fontId="14" fillId="0" borderId="27" xfId="0" applyFont="1" applyBorder="1" applyAlignment="1" applyProtection="1">
      <alignment horizontal="center" vertical="center"/>
    </xf>
    <xf numFmtId="0" fontId="14" fillId="0" borderId="20" xfId="0" applyFont="1" applyBorder="1" applyAlignment="1" applyProtection="1">
      <alignment horizontal="center" vertical="center"/>
    </xf>
    <xf numFmtId="49" fontId="0" fillId="3" borderId="4" xfId="0" applyNumberFormat="1" applyFill="1" applyBorder="1" applyAlignment="1" applyProtection="1">
      <alignment horizontal="center" vertical="center" wrapText="1"/>
      <protection locked="0"/>
    </xf>
    <xf numFmtId="49" fontId="0" fillId="3" borderId="2" xfId="0" applyNumberFormat="1" applyFill="1" applyBorder="1" applyAlignment="1" applyProtection="1">
      <alignment horizontal="center" vertical="center" wrapText="1"/>
      <protection locked="0"/>
    </xf>
    <xf numFmtId="0" fontId="9" fillId="0" borderId="13" xfId="0" applyFont="1" applyBorder="1" applyAlignment="1" applyProtection="1">
      <alignment horizontal="center" vertical="center" textRotation="90" wrapText="1"/>
      <protection locked="0"/>
    </xf>
    <xf numFmtId="0" fontId="9" fillId="0" borderId="12" xfId="0" applyFont="1" applyBorder="1" applyAlignment="1" applyProtection="1">
      <alignment horizontal="center" vertical="center" textRotation="90" wrapText="1"/>
      <protection locked="0"/>
    </xf>
    <xf numFmtId="0" fontId="22" fillId="0" borderId="10" xfId="0" applyFont="1" applyBorder="1" applyAlignment="1" applyProtection="1">
      <alignment horizontal="left" vertical="top" wrapText="1"/>
      <protection locked="0"/>
    </xf>
    <xf numFmtId="0" fontId="8" fillId="2" borderId="1" xfId="0" applyFont="1" applyFill="1" applyBorder="1" applyAlignment="1" applyProtection="1">
      <alignment horizontal="center" vertical="center" wrapText="1"/>
    </xf>
    <xf numFmtId="0" fontId="3" fillId="2" borderId="1" xfId="0" applyFont="1" applyFill="1" applyBorder="1" applyAlignment="1" applyProtection="1">
      <alignment vertical="center"/>
    </xf>
    <xf numFmtId="0" fontId="7" fillId="3" borderId="3" xfId="0" applyFont="1" applyFill="1" applyBorder="1" applyAlignment="1" applyProtection="1">
      <alignment horizontal="center" vertical="center" wrapText="1"/>
    </xf>
    <xf numFmtId="0" fontId="7" fillId="3" borderId="19" xfId="0" applyFont="1" applyFill="1" applyBorder="1" applyAlignment="1" applyProtection="1">
      <alignment horizontal="center" vertical="center" wrapText="1"/>
    </xf>
    <xf numFmtId="0" fontId="7" fillId="3" borderId="17" xfId="0" applyFont="1" applyFill="1" applyBorder="1" applyAlignment="1" applyProtection="1">
      <alignment horizontal="center" vertical="center" wrapText="1"/>
    </xf>
    <xf numFmtId="0" fontId="7" fillId="3" borderId="1" xfId="0" applyFont="1" applyFill="1" applyBorder="1" applyAlignment="1" applyProtection="1">
      <alignment horizontal="center" vertical="center"/>
    </xf>
    <xf numFmtId="0" fontId="7" fillId="3" borderId="3" xfId="0" applyFont="1" applyFill="1" applyBorder="1" applyAlignment="1" applyProtection="1">
      <alignment horizontal="center" vertical="top" wrapText="1"/>
    </xf>
    <xf numFmtId="0" fontId="7" fillId="3" borderId="19" xfId="0" applyFont="1" applyFill="1" applyBorder="1" applyAlignment="1" applyProtection="1">
      <alignment horizontal="center" vertical="top" wrapText="1"/>
    </xf>
    <xf numFmtId="0" fontId="7" fillId="3" borderId="17" xfId="0" applyFont="1" applyFill="1" applyBorder="1" applyAlignment="1" applyProtection="1">
      <alignment horizontal="center" vertical="top" wrapText="1"/>
    </xf>
    <xf numFmtId="14" fontId="7" fillId="3" borderId="3" xfId="0" applyNumberFormat="1"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7" fillId="3" borderId="17" xfId="0" applyFont="1" applyFill="1" applyBorder="1" applyAlignment="1" applyProtection="1">
      <alignment horizontal="center" vertical="center"/>
    </xf>
    <xf numFmtId="0" fontId="7" fillId="3" borderId="3" xfId="0" applyFont="1" applyFill="1" applyBorder="1" applyAlignment="1" applyProtection="1">
      <alignment horizontal="center" vertical="center"/>
    </xf>
    <xf numFmtId="0" fontId="0" fillId="0" borderId="31"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5" fillId="0" borderId="3" xfId="0" applyFont="1" applyBorder="1" applyAlignment="1" applyProtection="1">
      <alignment horizontal="center" vertical="top" wrapText="1"/>
      <protection locked="0"/>
    </xf>
    <xf numFmtId="0" fontId="5" fillId="0" borderId="19" xfId="0" applyFont="1" applyBorder="1" applyAlignment="1" applyProtection="1">
      <alignment horizontal="center" vertical="top" wrapText="1"/>
      <protection locked="0"/>
    </xf>
    <xf numFmtId="0" fontId="5" fillId="0" borderId="17" xfId="0" applyFont="1" applyBorder="1" applyAlignment="1" applyProtection="1">
      <alignment horizontal="center" vertical="top" wrapText="1"/>
      <protection locked="0"/>
    </xf>
    <xf numFmtId="0" fontId="0" fillId="0" borderId="1" xfId="0" applyBorder="1" applyAlignment="1" applyProtection="1">
      <alignment horizontal="center"/>
      <protection locked="0"/>
    </xf>
    <xf numFmtId="0" fontId="2" fillId="2" borderId="7"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18" fillId="0" borderId="1" xfId="0" applyFont="1" applyBorder="1" applyAlignment="1" applyProtection="1">
      <alignment horizontal="center" vertical="center"/>
    </xf>
    <xf numFmtId="0" fontId="18" fillId="3" borderId="1" xfId="0" applyFont="1" applyFill="1" applyBorder="1" applyAlignment="1" applyProtection="1">
      <alignment horizontal="center" vertical="center" wrapText="1"/>
    </xf>
    <xf numFmtId="0" fontId="18" fillId="3" borderId="1" xfId="0" applyFont="1" applyFill="1" applyBorder="1" applyAlignment="1" applyProtection="1">
      <alignment horizontal="center" vertical="center"/>
    </xf>
    <xf numFmtId="0" fontId="18" fillId="0" borderId="1" xfId="0" applyFont="1" applyBorder="1" applyAlignment="1" applyProtection="1">
      <alignment horizontal="center" vertical="center" wrapText="1"/>
    </xf>
    <xf numFmtId="0" fontId="11" fillId="0" borderId="1" xfId="0" applyFont="1" applyBorder="1" applyAlignment="1" applyProtection="1">
      <alignment horizontal="center" vertical="top"/>
    </xf>
    <xf numFmtId="0" fontId="11" fillId="0" borderId="1" xfId="0" applyFont="1" applyBorder="1" applyAlignment="1" applyProtection="1">
      <alignment horizontal="left" vertical="center"/>
    </xf>
    <xf numFmtId="0" fontId="2" fillId="0" borderId="1" xfId="0" applyFont="1" applyBorder="1" applyAlignment="1" applyProtection="1">
      <alignment horizontal="center"/>
      <protection locked="0"/>
    </xf>
    <xf numFmtId="0" fontId="31" fillId="0" borderId="1" xfId="1" applyBorder="1" applyAlignment="1" applyProtection="1">
      <alignment horizontal="center" vertical="top"/>
    </xf>
    <xf numFmtId="0" fontId="15" fillId="0" borderId="1" xfId="1" applyFont="1" applyBorder="1" applyAlignment="1" applyProtection="1">
      <alignment horizontal="center"/>
      <protection locked="0"/>
    </xf>
    <xf numFmtId="0" fontId="15" fillId="0" borderId="1" xfId="0" applyFont="1" applyBorder="1" applyAlignment="1" applyProtection="1">
      <alignment horizontal="center"/>
      <protection locked="0"/>
    </xf>
    <xf numFmtId="0" fontId="27" fillId="3" borderId="3" xfId="0" applyFont="1" applyFill="1" applyBorder="1" applyAlignment="1" applyProtection="1">
      <alignment horizontal="center" vertical="center"/>
    </xf>
    <xf numFmtId="0" fontId="27" fillId="3" borderId="17" xfId="0" applyFont="1" applyFill="1" applyBorder="1" applyAlignment="1" applyProtection="1">
      <alignment horizontal="center" vertical="center"/>
    </xf>
    <xf numFmtId="14" fontId="27" fillId="3" borderId="3" xfId="0" applyNumberFormat="1" applyFont="1" applyFill="1" applyBorder="1" applyAlignment="1" applyProtection="1">
      <alignment horizontal="center" vertical="center"/>
    </xf>
    <xf numFmtId="0" fontId="21" fillId="3" borderId="12" xfId="0" applyFont="1" applyFill="1" applyBorder="1" applyAlignment="1" applyProtection="1">
      <alignment horizontal="left" vertical="center"/>
      <protection locked="0"/>
    </xf>
    <xf numFmtId="14" fontId="21" fillId="0" borderId="12" xfId="0" applyNumberFormat="1"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0" fontId="0" fillId="0" borderId="12" xfId="0" applyBorder="1" applyAlignment="1" applyProtection="1">
      <alignment horizontal="center" vertical="center"/>
    </xf>
    <xf numFmtId="0" fontId="22" fillId="3" borderId="2" xfId="0" applyFont="1" applyFill="1" applyBorder="1" applyAlignment="1" applyProtection="1">
      <alignment horizontal="center" vertical="center"/>
    </xf>
    <xf numFmtId="0" fontId="22" fillId="3" borderId="6" xfId="0" applyFont="1" applyFill="1" applyBorder="1" applyAlignment="1" applyProtection="1">
      <alignment horizontal="center" vertical="center"/>
    </xf>
    <xf numFmtId="0" fontId="27" fillId="3" borderId="13" xfId="0" applyFont="1" applyFill="1" applyBorder="1" applyAlignment="1" applyProtection="1">
      <alignment horizontal="center" vertical="center"/>
    </xf>
    <xf numFmtId="0" fontId="27" fillId="3" borderId="12" xfId="0" applyFont="1" applyFill="1" applyBorder="1" applyAlignment="1" applyProtection="1">
      <alignment horizontal="center" vertical="center"/>
    </xf>
    <xf numFmtId="0" fontId="27" fillId="3" borderId="10" xfId="0" applyFont="1" applyFill="1" applyBorder="1" applyAlignment="1" applyProtection="1">
      <alignment horizontal="center" vertical="center"/>
    </xf>
    <xf numFmtId="0" fontId="27" fillId="3" borderId="4" xfId="0" applyFont="1" applyFill="1" applyBorder="1" applyAlignment="1" applyProtection="1">
      <alignment horizontal="center" vertical="center"/>
    </xf>
    <xf numFmtId="0" fontId="27" fillId="3" borderId="5" xfId="0" applyFont="1" applyFill="1" applyBorder="1" applyAlignment="1" applyProtection="1">
      <alignment horizontal="center" vertical="center"/>
    </xf>
    <xf numFmtId="0" fontId="27" fillId="3" borderId="7" xfId="0" applyFont="1" applyFill="1" applyBorder="1" applyAlignment="1" applyProtection="1">
      <alignment horizontal="center" vertical="center"/>
    </xf>
    <xf numFmtId="0" fontId="27" fillId="3" borderId="8" xfId="0" applyFont="1" applyFill="1" applyBorder="1" applyAlignment="1" applyProtection="1">
      <alignment horizontal="center" vertical="center"/>
    </xf>
    <xf numFmtId="0" fontId="27" fillId="3" borderId="9" xfId="0" applyFont="1" applyFill="1" applyBorder="1" applyAlignment="1" applyProtection="1">
      <alignment horizontal="center" vertical="center"/>
    </xf>
    <xf numFmtId="0" fontId="27" fillId="3" borderId="11" xfId="0" applyFont="1" applyFill="1" applyBorder="1" applyAlignment="1" applyProtection="1">
      <alignment horizontal="center" vertical="center"/>
    </xf>
    <xf numFmtId="0" fontId="32" fillId="0" borderId="40"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32" fillId="0" borderId="13" xfId="0" applyFont="1" applyBorder="1" applyAlignment="1" applyProtection="1">
      <alignment horizontal="center" vertical="center" wrapText="1"/>
      <protection locked="0"/>
    </xf>
    <xf numFmtId="0" fontId="0" fillId="0" borderId="4" xfId="0" applyBorder="1" applyAlignment="1" applyProtection="1">
      <alignment horizontal="center" vertical="center"/>
      <protection locked="0"/>
    </xf>
    <xf numFmtId="0" fontId="15" fillId="0" borderId="4" xfId="0" applyFont="1" applyBorder="1" applyAlignment="1" applyProtection="1">
      <alignment horizontal="left" vertical="center" wrapText="1"/>
      <protection locked="0"/>
    </xf>
    <xf numFmtId="0" fontId="15" fillId="0" borderId="2" xfId="0" applyFont="1" applyBorder="1" applyAlignment="1" applyProtection="1">
      <alignment horizontal="left" vertical="center"/>
      <protection locked="0"/>
    </xf>
    <xf numFmtId="0" fontId="2" fillId="0" borderId="3" xfId="0" applyFont="1" applyBorder="1" applyAlignment="1" applyProtection="1">
      <alignment horizontal="center" wrapText="1"/>
    </xf>
    <xf numFmtId="0" fontId="2" fillId="0" borderId="17" xfId="0" applyFont="1" applyBorder="1" applyAlignment="1" applyProtection="1">
      <alignment horizontal="center" wrapText="1"/>
    </xf>
    <xf numFmtId="17" fontId="0" fillId="0" borderId="4" xfId="0" applyNumberFormat="1" applyBorder="1" applyAlignment="1" applyProtection="1">
      <alignment horizontal="center" vertical="center"/>
      <protection locked="0"/>
    </xf>
    <xf numFmtId="0" fontId="0" fillId="0" borderId="10" xfId="0" applyBorder="1" applyAlignment="1" applyProtection="1">
      <alignment horizontal="center" vertical="center" wrapText="1"/>
      <protection locked="0"/>
    </xf>
    <xf numFmtId="17" fontId="0" fillId="0" borderId="31" xfId="0" applyNumberFormat="1"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43"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7" fillId="0" borderId="43" xfId="0" applyFont="1" applyBorder="1" applyAlignment="1" applyProtection="1">
      <alignment horizontal="center" vertical="center" wrapText="1"/>
    </xf>
    <xf numFmtId="0" fontId="7" fillId="0" borderId="12" xfId="0" applyFont="1" applyBorder="1" applyAlignment="1" applyProtection="1">
      <alignment horizontal="center" vertical="center" wrapText="1"/>
    </xf>
    <xf numFmtId="0" fontId="32" fillId="0" borderId="40" xfId="0" applyFont="1" applyBorder="1" applyAlignment="1" applyProtection="1">
      <alignment horizontal="left" vertical="center" wrapText="1"/>
      <protection locked="0"/>
    </xf>
    <xf numFmtId="0" fontId="32" fillId="0" borderId="1" xfId="0" applyFont="1" applyBorder="1" applyAlignment="1" applyProtection="1">
      <alignment horizontal="left" vertical="center"/>
      <protection locked="0"/>
    </xf>
    <xf numFmtId="0" fontId="32" fillId="0" borderId="13" xfId="0" applyFont="1" applyBorder="1" applyAlignment="1" applyProtection="1">
      <alignment horizontal="left" vertical="center"/>
      <protection locked="0"/>
    </xf>
    <xf numFmtId="0" fontId="32" fillId="0" borderId="3" xfId="0" applyFont="1" applyBorder="1" applyAlignment="1" applyProtection="1">
      <alignment horizontal="left" vertical="top" wrapText="1"/>
      <protection locked="0"/>
    </xf>
    <xf numFmtId="0" fontId="32" fillId="0" borderId="19" xfId="0" applyFont="1" applyBorder="1" applyAlignment="1" applyProtection="1">
      <alignment horizontal="left" vertical="top" wrapText="1"/>
      <protection locked="0"/>
    </xf>
    <xf numFmtId="0" fontId="32" fillId="0" borderId="17" xfId="0" applyFont="1" applyBorder="1" applyAlignment="1" applyProtection="1">
      <alignment horizontal="left" vertical="top" wrapText="1"/>
      <protection locked="0"/>
    </xf>
    <xf numFmtId="14" fontId="32" fillId="3" borderId="3" xfId="0" applyNumberFormat="1" applyFont="1" applyFill="1" applyBorder="1" applyAlignment="1" applyProtection="1">
      <alignment horizontal="center" vertical="center"/>
    </xf>
    <xf numFmtId="0" fontId="32" fillId="3" borderId="19" xfId="0" applyFont="1" applyFill="1" applyBorder="1" applyAlignment="1" applyProtection="1">
      <alignment horizontal="center" vertical="center"/>
    </xf>
    <xf numFmtId="0" fontId="32" fillId="3" borderId="17" xfId="0" applyFont="1" applyFill="1" applyBorder="1" applyAlignment="1" applyProtection="1">
      <alignment horizontal="center" vertical="center"/>
    </xf>
    <xf numFmtId="0" fontId="0" fillId="0" borderId="3"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17" xfId="0" applyBorder="1" applyAlignment="1" applyProtection="1">
      <alignment horizontal="center"/>
      <protection locked="0"/>
    </xf>
    <xf numFmtId="0" fontId="32" fillId="3" borderId="3" xfId="0" applyFont="1" applyFill="1" applyBorder="1" applyAlignment="1" applyProtection="1">
      <alignment horizontal="left" vertical="top" wrapText="1"/>
    </xf>
    <xf numFmtId="0" fontId="32" fillId="3" borderId="19" xfId="0" applyFont="1" applyFill="1" applyBorder="1" applyAlignment="1" applyProtection="1">
      <alignment horizontal="left" vertical="top" wrapText="1"/>
    </xf>
    <xf numFmtId="0" fontId="32" fillId="3" borderId="17" xfId="0" applyFont="1" applyFill="1" applyBorder="1" applyAlignment="1" applyProtection="1">
      <alignment horizontal="left" vertical="top" wrapText="1"/>
    </xf>
    <xf numFmtId="14" fontId="0" fillId="0" borderId="1" xfId="0" applyNumberFormat="1" applyBorder="1" applyAlignment="1" applyProtection="1">
      <alignment horizontal="center"/>
      <protection locked="0"/>
    </xf>
    <xf numFmtId="0" fontId="11" fillId="0" borderId="3" xfId="0" applyFont="1" applyBorder="1" applyAlignment="1" applyProtection="1">
      <alignment horizontal="left" vertical="center"/>
    </xf>
    <xf numFmtId="0" fontId="11" fillId="0" borderId="19" xfId="0" applyFont="1" applyBorder="1" applyAlignment="1" applyProtection="1">
      <alignment horizontal="left" vertical="center"/>
    </xf>
    <xf numFmtId="0" fontId="11" fillId="0" borderId="17" xfId="0" applyFont="1" applyBorder="1" applyAlignment="1" applyProtection="1">
      <alignment horizontal="left" vertical="center"/>
    </xf>
    <xf numFmtId="0" fontId="11" fillId="0" borderId="1" xfId="0" applyFont="1" applyBorder="1" applyAlignment="1" applyProtection="1">
      <alignment horizontal="center" vertical="center" wrapText="1"/>
    </xf>
    <xf numFmtId="0" fontId="11" fillId="0" borderId="1" xfId="0" applyFont="1" applyBorder="1" applyAlignment="1" applyProtection="1">
      <alignment horizontal="center" vertical="center"/>
    </xf>
    <xf numFmtId="0" fontId="7" fillId="3" borderId="3" xfId="0" applyFont="1" applyFill="1" applyBorder="1" applyAlignment="1" applyProtection="1">
      <alignment horizontal="left" vertical="top" wrapText="1"/>
    </xf>
    <xf numFmtId="0" fontId="7" fillId="3" borderId="19" xfId="0" applyFont="1" applyFill="1" applyBorder="1" applyAlignment="1" applyProtection="1">
      <alignment horizontal="left" vertical="top" wrapText="1"/>
    </xf>
    <xf numFmtId="0" fontId="7" fillId="3" borderId="17" xfId="0" applyFont="1" applyFill="1" applyBorder="1" applyAlignment="1" applyProtection="1">
      <alignment horizontal="left" vertical="top" wrapText="1"/>
    </xf>
    <xf numFmtId="0" fontId="0" fillId="0" borderId="57" xfId="0" applyBorder="1" applyAlignment="1" applyProtection="1">
      <alignment horizontal="center" vertical="center" wrapText="1"/>
      <protection locked="0"/>
    </xf>
    <xf numFmtId="14" fontId="0" fillId="0" borderId="31" xfId="0" applyNumberFormat="1" applyBorder="1" applyAlignment="1" applyProtection="1">
      <alignment horizontal="center" vertical="center"/>
      <protection locked="0"/>
    </xf>
    <xf numFmtId="0" fontId="0" fillId="0" borderId="56" xfId="0" applyBorder="1" applyAlignment="1" applyProtection="1">
      <alignment horizontal="center" vertical="center"/>
      <protection locked="0"/>
    </xf>
    <xf numFmtId="0" fontId="32" fillId="0" borderId="13" xfId="0" applyFont="1" applyBorder="1" applyAlignment="1" applyProtection="1">
      <alignment horizontal="justify" vertical="center" wrapText="1"/>
      <protection locked="0"/>
    </xf>
    <xf numFmtId="0" fontId="32" fillId="0" borderId="12" xfId="0" applyFont="1" applyBorder="1" applyAlignment="1" applyProtection="1">
      <alignment horizontal="justify" vertical="center"/>
      <protection locked="0"/>
    </xf>
    <xf numFmtId="0" fontId="32" fillId="0" borderId="47" xfId="0" applyFont="1" applyBorder="1" applyAlignment="1" applyProtection="1">
      <alignment horizontal="justify" vertical="center"/>
      <protection locked="0"/>
    </xf>
    <xf numFmtId="0" fontId="0" fillId="0" borderId="51" xfId="0" applyBorder="1" applyAlignment="1" applyProtection="1">
      <alignment horizontal="center" vertical="center" wrapText="1"/>
      <protection locked="0"/>
    </xf>
    <xf numFmtId="0" fontId="0" fillId="0" borderId="51" xfId="0" applyBorder="1" applyAlignment="1" applyProtection="1">
      <alignment horizontal="center" vertical="center"/>
      <protection locked="0"/>
    </xf>
    <xf numFmtId="1" fontId="9" fillId="0" borderId="51" xfId="0" applyNumberFormat="1" applyFont="1" applyBorder="1" applyAlignment="1" applyProtection="1">
      <alignment horizontal="center" vertical="center" wrapText="1"/>
    </xf>
    <xf numFmtId="0" fontId="0" fillId="0" borderId="54" xfId="0" applyBorder="1" applyAlignment="1" applyProtection="1">
      <alignment horizontal="center" vertical="center"/>
    </xf>
    <xf numFmtId="0" fontId="0" fillId="0" borderId="56" xfId="0" applyBorder="1" applyAlignment="1" applyProtection="1">
      <alignment horizontal="center" vertical="center" wrapText="1"/>
      <protection locked="0"/>
    </xf>
    <xf numFmtId="0" fontId="0" fillId="0" borderId="4" xfId="0" applyNumberFormat="1" applyBorder="1" applyAlignment="1" applyProtection="1">
      <alignment horizontal="center" vertical="center"/>
      <protection locked="0"/>
    </xf>
    <xf numFmtId="0" fontId="0" fillId="0" borderId="2" xfId="0" applyNumberFormat="1" applyBorder="1" applyAlignment="1" applyProtection="1">
      <alignment horizontal="center" vertical="center"/>
      <protection locked="0"/>
    </xf>
    <xf numFmtId="0" fontId="0" fillId="0" borderId="51" xfId="0" applyNumberFormat="1" applyBorder="1" applyAlignment="1" applyProtection="1">
      <alignment horizontal="center" vertical="center"/>
      <protection locked="0"/>
    </xf>
    <xf numFmtId="0" fontId="13" fillId="0" borderId="55" xfId="0" applyFont="1" applyFill="1" applyBorder="1" applyAlignment="1" applyProtection="1">
      <alignment horizontal="center" vertical="center"/>
    </xf>
    <xf numFmtId="0" fontId="1" fillId="2" borderId="50" xfId="0" applyFont="1" applyFill="1" applyBorder="1" applyAlignment="1" applyProtection="1">
      <alignment horizontal="center" vertical="center" wrapText="1"/>
    </xf>
    <xf numFmtId="0" fontId="0" fillId="0" borderId="50" xfId="0" applyBorder="1" applyAlignment="1" applyProtection="1">
      <alignment horizontal="center" vertical="center" wrapText="1"/>
    </xf>
    <xf numFmtId="0" fontId="9" fillId="0" borderId="47" xfId="0" applyFont="1" applyBorder="1" applyAlignment="1" applyProtection="1">
      <alignment horizontal="center" vertical="center" textRotation="90" wrapText="1"/>
      <protection locked="0"/>
    </xf>
    <xf numFmtId="0" fontId="0" fillId="0" borderId="12"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9" fillId="0" borderId="51" xfId="0" applyFont="1" applyBorder="1" applyAlignment="1" applyProtection="1">
      <alignment horizontal="center" vertical="center" wrapText="1"/>
    </xf>
    <xf numFmtId="1" fontId="15" fillId="0" borderId="54" xfId="0" applyNumberFormat="1" applyFont="1" applyBorder="1" applyAlignment="1" applyProtection="1">
      <alignment horizontal="center" vertical="center"/>
    </xf>
    <xf numFmtId="0" fontId="0" fillId="0" borderId="50" xfId="0" applyBorder="1" applyAlignment="1" applyProtection="1">
      <alignment horizontal="center" vertical="center"/>
    </xf>
    <xf numFmtId="0" fontId="15" fillId="0" borderId="51" xfId="0" applyFont="1" applyBorder="1" applyAlignment="1" applyProtection="1">
      <alignment horizontal="center" vertical="center" wrapText="1"/>
      <protection locked="0"/>
    </xf>
    <xf numFmtId="0" fontId="12" fillId="0" borderId="48" xfId="0" applyFont="1" applyFill="1" applyBorder="1" applyAlignment="1" applyProtection="1">
      <alignment horizontal="center" vertical="center"/>
    </xf>
    <xf numFmtId="0" fontId="5" fillId="0" borderId="24"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36" fillId="0" borderId="13" xfId="0" applyFont="1" applyBorder="1" applyAlignment="1" applyProtection="1">
      <alignment horizontal="center" vertical="center" wrapText="1"/>
      <protection locked="0"/>
    </xf>
    <xf numFmtId="0" fontId="36" fillId="0" borderId="12" xfId="0" applyFont="1" applyBorder="1" applyAlignment="1" applyProtection="1">
      <alignment horizontal="center" vertical="center" wrapText="1"/>
      <protection locked="0"/>
    </xf>
    <xf numFmtId="0" fontId="36" fillId="0" borderId="47"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protection locked="0"/>
    </xf>
    <xf numFmtId="0" fontId="32" fillId="0" borderId="13" xfId="0" applyFont="1" applyBorder="1" applyAlignment="1" applyProtection="1">
      <alignment horizontal="center" vertical="center"/>
      <protection locked="0"/>
    </xf>
    <xf numFmtId="0" fontId="15" fillId="0" borderId="2" xfId="0" applyFont="1" applyBorder="1" applyAlignment="1" applyProtection="1">
      <alignment horizontal="center" vertical="center"/>
      <protection locked="0"/>
    </xf>
    <xf numFmtId="0" fontId="32" fillId="0" borderId="17" xfId="0" applyFont="1" applyBorder="1" applyAlignment="1" applyProtection="1">
      <alignment vertical="center" wrapText="1"/>
      <protection locked="0"/>
    </xf>
    <xf numFmtId="0" fontId="32" fillId="0" borderId="17" xfId="0" applyFont="1" applyBorder="1" applyAlignment="1" applyProtection="1">
      <alignment vertical="center"/>
      <protection locked="0"/>
    </xf>
    <xf numFmtId="0" fontId="32" fillId="0" borderId="45" xfId="0" applyFont="1" applyBorder="1" applyAlignment="1" applyProtection="1">
      <alignment vertical="center"/>
      <protection locked="0"/>
    </xf>
    <xf numFmtId="0" fontId="32" fillId="0" borderId="48" xfId="0" applyFont="1" applyBorder="1" applyAlignment="1" applyProtection="1">
      <alignment horizontal="center" vertical="center" wrapText="1"/>
      <protection locked="0"/>
    </xf>
    <xf numFmtId="0" fontId="32" fillId="0" borderId="48" xfId="0" applyFont="1" applyBorder="1" applyAlignment="1" applyProtection="1">
      <alignment horizontal="center" vertical="center"/>
      <protection locked="0"/>
    </xf>
    <xf numFmtId="0" fontId="9" fillId="0" borderId="49" xfId="0" applyFont="1" applyFill="1" applyBorder="1" applyAlignment="1" applyProtection="1">
      <alignment horizontal="center" vertical="center" wrapText="1"/>
      <protection locked="0"/>
    </xf>
    <xf numFmtId="0" fontId="0" fillId="0" borderId="48" xfId="0" applyBorder="1" applyAlignment="1" applyProtection="1">
      <alignment horizontal="center" vertical="center"/>
      <protection locked="0"/>
    </xf>
    <xf numFmtId="0" fontId="9" fillId="0" borderId="48" xfId="0" applyFont="1" applyBorder="1" applyAlignment="1" applyProtection="1">
      <alignment horizontal="center" vertical="center" wrapText="1"/>
      <protection locked="0"/>
    </xf>
    <xf numFmtId="14" fontId="21" fillId="0" borderId="13" xfId="0" applyNumberFormat="1" applyFont="1" applyBorder="1" applyAlignment="1" applyProtection="1">
      <alignment horizontal="center" vertical="center"/>
      <protection locked="0"/>
    </xf>
    <xf numFmtId="0" fontId="21" fillId="0" borderId="13" xfId="0" applyFont="1" applyBorder="1" applyAlignment="1" applyProtection="1">
      <alignment horizontal="center" vertical="center"/>
      <protection locked="0"/>
    </xf>
    <xf numFmtId="0" fontId="0" fillId="3" borderId="44" xfId="0" applyFill="1" applyBorder="1" applyAlignment="1" applyProtection="1">
      <alignment horizontal="center" vertical="center"/>
    </xf>
    <xf numFmtId="0" fontId="0" fillId="3" borderId="45" xfId="0" applyFill="1" applyBorder="1" applyAlignment="1" applyProtection="1">
      <alignment horizontal="center" vertical="center"/>
    </xf>
    <xf numFmtId="0" fontId="0" fillId="0" borderId="9" xfId="0" applyBorder="1" applyAlignment="1" applyProtection="1">
      <alignment horizontal="center" wrapText="1"/>
    </xf>
    <xf numFmtId="0" fontId="0" fillId="0" borderId="0" xfId="0" applyBorder="1" applyAlignment="1" applyProtection="1">
      <alignment horizontal="center" wrapText="1"/>
    </xf>
    <xf numFmtId="0" fontId="2" fillId="0" borderId="3" xfId="0" applyFont="1" applyBorder="1" applyAlignment="1" applyProtection="1">
      <alignment horizontal="center" vertical="center"/>
    </xf>
    <xf numFmtId="0" fontId="2" fillId="0" borderId="19" xfId="0" applyFont="1" applyBorder="1" applyAlignment="1" applyProtection="1">
      <alignment horizontal="center" vertical="center"/>
    </xf>
    <xf numFmtId="0" fontId="2" fillId="0" borderId="17" xfId="0" applyFont="1" applyBorder="1" applyAlignment="1" applyProtection="1">
      <alignment horizontal="center" vertical="center"/>
    </xf>
    <xf numFmtId="0" fontId="0" fillId="0" borderId="11" xfId="0" applyBorder="1" applyAlignment="1" applyProtection="1">
      <alignment horizontal="center" wrapText="1"/>
    </xf>
    <xf numFmtId="0" fontId="0" fillId="0" borderId="4" xfId="0" applyBorder="1" applyAlignment="1" applyProtection="1">
      <alignment horizontal="justify" vertical="center" wrapText="1"/>
      <protection locked="0"/>
    </xf>
    <xf numFmtId="0" fontId="0" fillId="0" borderId="2" xfId="0" applyBorder="1" applyAlignment="1" applyProtection="1">
      <alignment horizontal="justify" vertical="center" wrapText="1"/>
      <protection locked="0"/>
    </xf>
    <xf numFmtId="0" fontId="0" fillId="0" borderId="7" xfId="0" applyBorder="1" applyAlignment="1" applyProtection="1">
      <alignment horizontal="justify" vertical="center" wrapText="1"/>
      <protection locked="0"/>
    </xf>
    <xf numFmtId="0" fontId="0" fillId="0" borderId="13" xfId="0" applyBorder="1" applyAlignment="1" applyProtection="1">
      <alignment horizontal="justify" vertical="center" wrapText="1"/>
      <protection locked="0"/>
    </xf>
    <xf numFmtId="0" fontId="0" fillId="0" borderId="12" xfId="0" applyBorder="1" applyAlignment="1" applyProtection="1">
      <alignment horizontal="justify" vertical="center" wrapText="1"/>
      <protection locked="0"/>
    </xf>
    <xf numFmtId="0" fontId="0" fillId="0" borderId="10" xfId="0" applyBorder="1" applyAlignment="1" applyProtection="1">
      <alignment horizontal="justify" vertical="center" wrapText="1"/>
      <protection locked="0"/>
    </xf>
    <xf numFmtId="17" fontId="0" fillId="0" borderId="24" xfId="0" applyNumberFormat="1" applyBorder="1" applyAlignment="1" applyProtection="1">
      <alignment horizontal="center" vertical="center"/>
      <protection locked="0"/>
    </xf>
    <xf numFmtId="0" fontId="0" fillId="0" borderId="23" xfId="0" applyNumberFormat="1" applyBorder="1" applyAlignment="1" applyProtection="1">
      <alignment horizontal="center" vertical="center"/>
      <protection locked="0"/>
    </xf>
    <xf numFmtId="0" fontId="0" fillId="0" borderId="22" xfId="0" applyNumberFormat="1" applyBorder="1" applyAlignment="1" applyProtection="1">
      <alignment horizontal="center" vertical="center"/>
      <protection locked="0"/>
    </xf>
    <xf numFmtId="0" fontId="32" fillId="0" borderId="12" xfId="0" applyFont="1" applyBorder="1" applyAlignment="1" applyProtection="1">
      <alignment horizontal="justify" vertical="center" wrapText="1"/>
      <protection locked="0"/>
    </xf>
    <xf numFmtId="0" fontId="32" fillId="0" borderId="10" xfId="0" applyFont="1" applyBorder="1" applyAlignment="1" applyProtection="1">
      <alignment horizontal="justify" vertical="center" wrapText="1"/>
      <protection locked="0"/>
    </xf>
    <xf numFmtId="0" fontId="38" fillId="0" borderId="1" xfId="0" applyFont="1" applyBorder="1" applyAlignment="1" applyProtection="1">
      <alignment horizontal="center" vertical="center"/>
    </xf>
    <xf numFmtId="0" fontId="39" fillId="0" borderId="4" xfId="0" applyFont="1" applyBorder="1" applyAlignment="1" applyProtection="1">
      <alignment horizontal="center" vertical="center" wrapText="1"/>
      <protection locked="0"/>
    </xf>
    <xf numFmtId="0" fontId="24" fillId="0" borderId="2" xfId="0" applyFont="1" applyBorder="1" applyAlignment="1" applyProtection="1">
      <alignment horizontal="center" vertical="center"/>
      <protection locked="0"/>
    </xf>
    <xf numFmtId="0" fontId="24" fillId="0" borderId="7" xfId="0" applyFont="1" applyBorder="1" applyAlignment="1" applyProtection="1">
      <alignment horizontal="center" vertical="center"/>
      <protection locked="0"/>
    </xf>
    <xf numFmtId="1" fontId="23" fillId="0" borderId="9" xfId="0" applyNumberFormat="1" applyFont="1" applyBorder="1" applyAlignment="1" applyProtection="1">
      <alignment horizontal="center" vertical="center"/>
    </xf>
    <xf numFmtId="0" fontId="23" fillId="0" borderId="0" xfId="0" applyFont="1" applyBorder="1" applyAlignment="1" applyProtection="1">
      <alignment horizontal="center" vertical="center"/>
    </xf>
    <xf numFmtId="0" fontId="23" fillId="0" borderId="11" xfId="0" applyFont="1" applyBorder="1" applyAlignment="1" applyProtection="1">
      <alignment horizontal="center" vertical="center"/>
    </xf>
    <xf numFmtId="0" fontId="37" fillId="0" borderId="21" xfId="0" applyFont="1" applyFill="1" applyBorder="1" applyAlignment="1" applyProtection="1">
      <alignment horizontal="center" vertical="center" wrapText="1"/>
      <protection locked="0"/>
    </xf>
    <xf numFmtId="0" fontId="40" fillId="2" borderId="9" xfId="0" applyFont="1" applyFill="1" applyBorder="1" applyAlignment="1" applyProtection="1">
      <alignment horizontal="center" vertical="center" wrapText="1"/>
    </xf>
    <xf numFmtId="0" fontId="40" fillId="2" borderId="0" xfId="0" applyFont="1" applyFill="1" applyBorder="1" applyAlignment="1" applyProtection="1">
      <alignment horizontal="center" vertical="center" wrapText="1"/>
    </xf>
    <xf numFmtId="0" fontId="40" fillId="2" borderId="11" xfId="0" applyFont="1" applyFill="1" applyBorder="1" applyAlignment="1" applyProtection="1">
      <alignment horizontal="center" vertical="center" wrapText="1"/>
    </xf>
    <xf numFmtId="0" fontId="23" fillId="0" borderId="9"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3" fillId="0" borderId="11" xfId="0" applyFont="1" applyBorder="1" applyAlignment="1" applyProtection="1">
      <alignment horizontal="center" vertical="center" wrapText="1"/>
    </xf>
    <xf numFmtId="0" fontId="37" fillId="0" borderId="13" xfId="0" applyFont="1" applyBorder="1" applyAlignment="1" applyProtection="1">
      <alignment horizontal="center" vertical="center" textRotation="90" wrapText="1"/>
      <protection locked="0"/>
    </xf>
    <xf numFmtId="0" fontId="37" fillId="0" borderId="12" xfId="0" applyFont="1" applyBorder="1" applyAlignment="1" applyProtection="1">
      <alignment horizontal="center" vertical="center" textRotation="90" wrapText="1"/>
      <protection locked="0"/>
    </xf>
    <xf numFmtId="0" fontId="37" fillId="0" borderId="10" xfId="0" applyFont="1" applyBorder="1" applyAlignment="1" applyProtection="1">
      <alignment horizontal="center" vertical="center" textRotation="90" wrapText="1"/>
      <protection locked="0"/>
    </xf>
    <xf numFmtId="0" fontId="24" fillId="0" borderId="1" xfId="0" applyFont="1" applyBorder="1" applyAlignment="1" applyProtection="1">
      <alignment horizontal="center" vertical="center"/>
      <protection locked="0"/>
    </xf>
    <xf numFmtId="0" fontId="37" fillId="0" borderId="1" xfId="0" applyFont="1" applyBorder="1" applyAlignment="1" applyProtection="1">
      <alignment horizontal="center" vertical="center" wrapText="1"/>
      <protection locked="0"/>
    </xf>
    <xf numFmtId="0" fontId="35" fillId="3" borderId="3" xfId="0" applyFont="1" applyFill="1" applyBorder="1" applyAlignment="1" applyProtection="1">
      <alignment horizontal="center" vertical="top" wrapText="1"/>
    </xf>
    <xf numFmtId="0" fontId="35" fillId="3" borderId="19" xfId="0" applyFont="1" applyFill="1" applyBorder="1" applyAlignment="1" applyProtection="1">
      <alignment horizontal="center" vertical="top" wrapText="1"/>
    </xf>
    <xf numFmtId="0" fontId="35" fillId="3" borderId="17" xfId="0" applyFont="1" applyFill="1" applyBorder="1" applyAlignment="1" applyProtection="1">
      <alignment horizontal="center" vertical="top" wrapText="1"/>
    </xf>
    <xf numFmtId="0" fontId="21" fillId="3" borderId="3" xfId="0" applyFont="1" applyFill="1" applyBorder="1" applyAlignment="1" applyProtection="1">
      <alignment horizontal="center" vertical="center"/>
    </xf>
    <xf numFmtId="0" fontId="21" fillId="3" borderId="19" xfId="0" applyFont="1" applyFill="1" applyBorder="1" applyAlignment="1" applyProtection="1">
      <alignment horizontal="center" vertical="center"/>
    </xf>
    <xf numFmtId="0" fontId="21" fillId="3" borderId="17" xfId="0" applyFont="1" applyFill="1" applyBorder="1" applyAlignment="1" applyProtection="1">
      <alignment horizontal="center" vertical="center"/>
    </xf>
    <xf numFmtId="0" fontId="23" fillId="0" borderId="4" xfId="0" applyFont="1" applyBorder="1" applyAlignment="1" applyProtection="1">
      <alignment horizontal="center" vertical="center" wrapText="1"/>
      <protection locked="0"/>
    </xf>
    <xf numFmtId="0" fontId="23" fillId="0" borderId="2" xfId="0" applyFont="1" applyBorder="1" applyAlignment="1" applyProtection="1">
      <alignment horizontal="center" vertical="center" wrapText="1"/>
      <protection locked="0"/>
    </xf>
    <xf numFmtId="0" fontId="23" fillId="0" borderId="7" xfId="0" applyFont="1" applyBorder="1" applyAlignment="1" applyProtection="1">
      <alignment horizontal="center" vertical="center" wrapText="1"/>
      <protection locked="0"/>
    </xf>
    <xf numFmtId="0" fontId="11" fillId="0" borderId="1" xfId="0" applyFont="1" applyFill="1" applyBorder="1" applyAlignment="1" applyProtection="1">
      <alignment horizontal="center" vertical="center"/>
    </xf>
    <xf numFmtId="0" fontId="18" fillId="0" borderId="20" xfId="0" applyFont="1" applyFill="1" applyBorder="1" applyAlignment="1" applyProtection="1">
      <alignment horizontal="center" vertical="center"/>
    </xf>
    <xf numFmtId="0" fontId="23" fillId="0" borderId="4" xfId="0" applyFont="1" applyBorder="1" applyAlignment="1" applyProtection="1">
      <alignment horizontal="center" vertical="center"/>
      <protection locked="0"/>
    </xf>
    <xf numFmtId="0" fontId="23" fillId="0" borderId="2" xfId="0" applyFont="1" applyBorder="1" applyAlignment="1" applyProtection="1">
      <alignment horizontal="center" vertical="center"/>
      <protection locked="0"/>
    </xf>
    <xf numFmtId="0" fontId="23" fillId="0" borderId="7" xfId="0" applyFont="1" applyBorder="1" applyAlignment="1" applyProtection="1">
      <alignment horizontal="center" vertical="center"/>
      <protection locked="0"/>
    </xf>
    <xf numFmtId="0" fontId="35" fillId="0" borderId="29" xfId="0" applyFont="1" applyBorder="1" applyAlignment="1" applyProtection="1">
      <alignment horizontal="center" vertical="center" wrapText="1"/>
      <protection locked="0"/>
    </xf>
    <xf numFmtId="0" fontId="35" fillId="0" borderId="28" xfId="0" applyFont="1" applyBorder="1" applyAlignment="1" applyProtection="1">
      <alignment horizontal="center" vertical="center" wrapText="1"/>
      <protection locked="0"/>
    </xf>
    <xf numFmtId="0" fontId="35" fillId="0" borderId="27" xfId="0" applyFont="1" applyBorder="1" applyAlignment="1" applyProtection="1">
      <alignment horizontal="center" vertical="center" wrapText="1"/>
      <protection locked="0"/>
    </xf>
    <xf numFmtId="0" fontId="23" fillId="0" borderId="31" xfId="0" applyFont="1" applyBorder="1" applyAlignment="1" applyProtection="1">
      <alignment horizontal="center" vertical="center" wrapText="1"/>
      <protection locked="0"/>
    </xf>
    <xf numFmtId="0" fontId="23" fillId="0" borderId="26" xfId="0" applyFont="1" applyBorder="1" applyAlignment="1" applyProtection="1">
      <alignment horizontal="center" vertical="center" wrapText="1"/>
      <protection locked="0"/>
    </xf>
    <xf numFmtId="0" fontId="23" fillId="0" borderId="42" xfId="0" applyFont="1" applyBorder="1" applyAlignment="1" applyProtection="1">
      <alignment horizontal="center" vertical="center" wrapText="1"/>
      <protection locked="0"/>
    </xf>
    <xf numFmtId="0" fontId="37" fillId="0" borderId="4" xfId="0" applyFont="1" applyBorder="1" applyAlignment="1" applyProtection="1">
      <alignment horizontal="center" vertical="center" wrapText="1"/>
    </xf>
    <xf numFmtId="0" fontId="37" fillId="0" borderId="2" xfId="0" applyFont="1" applyBorder="1" applyAlignment="1" applyProtection="1">
      <alignment horizontal="center" vertical="center" wrapText="1"/>
    </xf>
    <xf numFmtId="0" fontId="37" fillId="0" borderId="7" xfId="0" applyFont="1" applyBorder="1" applyAlignment="1" applyProtection="1">
      <alignment horizontal="center" vertical="center" wrapText="1"/>
    </xf>
    <xf numFmtId="1" fontId="23" fillId="0" borderId="5" xfId="0" applyNumberFormat="1" applyFont="1" applyBorder="1" applyAlignment="1" applyProtection="1">
      <alignment horizontal="center" vertical="center"/>
    </xf>
    <xf numFmtId="1" fontId="23" fillId="0" borderId="6" xfId="0" applyNumberFormat="1" applyFont="1" applyBorder="1" applyAlignment="1" applyProtection="1">
      <alignment horizontal="center" vertical="center"/>
    </xf>
    <xf numFmtId="1" fontId="23" fillId="0" borderId="8" xfId="0" applyNumberFormat="1" applyFont="1" applyBorder="1" applyAlignment="1" applyProtection="1">
      <alignment horizontal="center" vertical="center"/>
    </xf>
    <xf numFmtId="1" fontId="37" fillId="0" borderId="4" xfId="0" applyNumberFormat="1" applyFont="1" applyBorder="1" applyAlignment="1" applyProtection="1">
      <alignment horizontal="center" vertical="center" wrapText="1"/>
    </xf>
    <xf numFmtId="1" fontId="37" fillId="0" borderId="2" xfId="0" applyNumberFormat="1" applyFont="1" applyBorder="1" applyAlignment="1" applyProtection="1">
      <alignment horizontal="center" vertical="center" wrapText="1"/>
    </xf>
    <xf numFmtId="1" fontId="37" fillId="0" borderId="7" xfId="0" applyNumberFormat="1" applyFont="1" applyBorder="1" applyAlignment="1" applyProtection="1">
      <alignment horizontal="center" vertical="center" wrapText="1"/>
    </xf>
    <xf numFmtId="0" fontId="23" fillId="0" borderId="6" xfId="0" applyFont="1" applyBorder="1" applyAlignment="1" applyProtection="1">
      <alignment horizontal="center" vertical="center"/>
    </xf>
    <xf numFmtId="0" fontId="23" fillId="0" borderId="8" xfId="0" applyFont="1" applyBorder="1" applyAlignment="1" applyProtection="1">
      <alignment horizontal="center" vertical="center"/>
    </xf>
    <xf numFmtId="0" fontId="43" fillId="0" borderId="3" xfId="0" applyFont="1" applyBorder="1" applyAlignment="1" applyProtection="1">
      <alignment horizontal="center" vertical="top" wrapText="1"/>
      <protection locked="0"/>
    </xf>
    <xf numFmtId="0" fontId="43" fillId="0" borderId="19" xfId="0" applyFont="1" applyBorder="1" applyAlignment="1" applyProtection="1">
      <alignment horizontal="center" vertical="top" wrapText="1"/>
      <protection locked="0"/>
    </xf>
    <xf numFmtId="0" fontId="43" fillId="0" borderId="17" xfId="0" applyFont="1" applyBorder="1" applyAlignment="1" applyProtection="1">
      <alignment horizontal="center" vertical="top" wrapText="1"/>
      <protection locked="0"/>
    </xf>
    <xf numFmtId="0" fontId="23" fillId="0" borderId="1" xfId="0" applyFont="1" applyBorder="1" applyAlignment="1" applyProtection="1">
      <alignment horizontal="center"/>
      <protection locked="0"/>
    </xf>
    <xf numFmtId="0" fontId="22" fillId="2" borderId="7" xfId="0" applyFont="1" applyFill="1" applyBorder="1" applyAlignment="1" applyProtection="1">
      <alignment horizontal="center" vertical="center" wrapText="1"/>
    </xf>
    <xf numFmtId="0" fontId="22" fillId="2" borderId="11" xfId="0" applyFont="1" applyFill="1" applyBorder="1" applyAlignment="1" applyProtection="1">
      <alignment horizontal="center" vertical="center" wrapText="1"/>
    </xf>
    <xf numFmtId="0" fontId="22" fillId="2" borderId="8" xfId="0" applyFont="1" applyFill="1" applyBorder="1" applyAlignment="1" applyProtection="1">
      <alignment horizontal="center" vertical="center" wrapText="1"/>
    </xf>
    <xf numFmtId="0" fontId="22" fillId="0" borderId="1" xfId="0" applyFont="1" applyBorder="1" applyAlignment="1" applyProtection="1">
      <alignment horizontal="center"/>
      <protection locked="0"/>
    </xf>
    <xf numFmtId="0" fontId="13" fillId="4" borderId="59" xfId="0" applyFont="1" applyFill="1" applyBorder="1" applyAlignment="1" applyProtection="1">
      <alignment horizontal="center" vertical="center" wrapText="1"/>
    </xf>
    <xf numFmtId="0" fontId="13" fillId="4" borderId="25" xfId="0" applyFont="1" applyFill="1" applyBorder="1" applyAlignment="1" applyProtection="1">
      <alignment horizontal="center" vertical="center" wrapText="1"/>
    </xf>
    <xf numFmtId="0" fontId="0" fillId="0" borderId="1" xfId="0" applyBorder="1" applyAlignment="1" applyProtection="1">
      <alignment horizontal="justify" vertical="center" wrapText="1"/>
    </xf>
    <xf numFmtId="0" fontId="41" fillId="2" borderId="1" xfId="0" applyFont="1" applyFill="1" applyBorder="1" applyAlignment="1" applyProtection="1">
      <alignment horizontal="center" vertical="center" wrapText="1"/>
    </xf>
    <xf numFmtId="0" fontId="42" fillId="2" borderId="1" xfId="0" applyFont="1" applyFill="1" applyBorder="1" applyAlignment="1" applyProtection="1">
      <alignment vertical="center"/>
    </xf>
    <xf numFmtId="0" fontId="21" fillId="3" borderId="3" xfId="0" applyFont="1" applyFill="1" applyBorder="1" applyAlignment="1" applyProtection="1">
      <alignment horizontal="center" vertical="center" wrapText="1"/>
    </xf>
    <xf numFmtId="0" fontId="21" fillId="3" borderId="19" xfId="0" applyFont="1" applyFill="1" applyBorder="1" applyAlignment="1" applyProtection="1">
      <alignment horizontal="center" vertical="center" wrapText="1"/>
    </xf>
    <xf numFmtId="0" fontId="21" fillId="3" borderId="17" xfId="0" applyFont="1" applyFill="1" applyBorder="1" applyAlignment="1" applyProtection="1">
      <alignment horizontal="center" vertical="center" wrapText="1"/>
    </xf>
    <xf numFmtId="0" fontId="21" fillId="3" borderId="1" xfId="0" applyFont="1" applyFill="1" applyBorder="1" applyAlignment="1" applyProtection="1">
      <alignment horizontal="center" vertical="center"/>
    </xf>
    <xf numFmtId="0" fontId="38" fillId="0" borderId="27" xfId="0" applyFont="1" applyBorder="1" applyAlignment="1" applyProtection="1">
      <alignment horizontal="center" vertical="center"/>
    </xf>
    <xf numFmtId="0" fontId="38" fillId="0" borderId="20" xfId="0" applyFont="1" applyBorder="1" applyAlignment="1" applyProtection="1">
      <alignment horizontal="center" vertical="center"/>
    </xf>
    <xf numFmtId="0" fontId="35" fillId="0" borderId="1" xfId="0"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xf numFmtId="0" fontId="23" fillId="0" borderId="1" xfId="0" applyFont="1" applyBorder="1" applyAlignment="1" applyProtection="1">
      <alignment horizontal="center" vertical="center"/>
      <protection locked="0"/>
    </xf>
    <xf numFmtId="0" fontId="35" fillId="0" borderId="20" xfId="0" applyFont="1" applyBorder="1" applyAlignment="1" applyProtection="1">
      <alignment horizontal="center" vertical="center" wrapText="1"/>
      <protection locked="0"/>
    </xf>
    <xf numFmtId="0" fontId="35" fillId="0" borderId="20" xfId="0" applyFont="1" applyBorder="1" applyAlignment="1" applyProtection="1">
      <alignment horizontal="center" vertical="center"/>
      <protection locked="0"/>
    </xf>
    <xf numFmtId="0" fontId="44" fillId="0" borderId="1" xfId="1" applyFont="1" applyBorder="1" applyAlignment="1" applyProtection="1">
      <alignment horizontal="center" vertical="top"/>
    </xf>
    <xf numFmtId="0" fontId="32" fillId="0" borderId="2"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cellXfs>
  <cellStyles count="2">
    <cellStyle name="Hipervínculo" xfId="1" builtinId="8"/>
    <cellStyle name="Normal" xfId="0" builtinId="0"/>
  </cellStyles>
  <dxfs count="48">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32</xdr:col>
      <xdr:colOff>255134</xdr:colOff>
      <xdr:row>5</xdr:row>
      <xdr:rowOff>133350</xdr:rowOff>
    </xdr:to>
    <xdr:grpSp>
      <xdr:nvGrpSpPr>
        <xdr:cNvPr id="2" name="Group 4">
          <a:extLst>
            <a:ext uri="{FF2B5EF4-FFF2-40B4-BE49-F238E27FC236}">
              <a16:creationId xmlns:a16="http://schemas.microsoft.com/office/drawing/2014/main" id="{00000000-0008-0000-0000-000002000000}"/>
            </a:ext>
          </a:extLst>
        </xdr:cNvPr>
        <xdr:cNvGrpSpPr>
          <a:grpSpLocks/>
        </xdr:cNvGrpSpPr>
      </xdr:nvGrpSpPr>
      <xdr:grpSpPr bwMode="auto">
        <a:xfrm>
          <a:off x="0" y="31751"/>
          <a:ext cx="32794915" cy="994568"/>
          <a:chOff x="-8" y="0"/>
          <a:chExt cx="1382" cy="136"/>
        </a:xfrm>
      </xdr:grpSpPr>
      <xdr:sp macro="" textlink="">
        <xdr:nvSpPr>
          <xdr:cNvPr id="3" name="1 CuadroTexto">
            <a:extLst>
              <a:ext uri="{FF2B5EF4-FFF2-40B4-BE49-F238E27FC236}">
                <a16:creationId xmlns:a16="http://schemas.microsoft.com/office/drawing/2014/main" id="{00000000-0008-0000-00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0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0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0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0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0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0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0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0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0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0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0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0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75278</xdr:rowOff>
    </xdr:to>
    <xdr:pic>
      <xdr:nvPicPr>
        <xdr:cNvPr id="16" name="Imagen 16">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17" name="Conector recto 46">
          <a:extLst>
            <a:ext uri="{FF2B5EF4-FFF2-40B4-BE49-F238E27FC236}">
              <a16:creationId xmlns:a16="http://schemas.microsoft.com/office/drawing/2014/main" id="{00000000-0008-0000-0000-000011000000}"/>
            </a:ext>
          </a:extLst>
        </xdr:cNvPr>
        <xdr:cNvCxnSpPr/>
      </xdr:nvCxnSpPr>
      <xdr:spPr>
        <a:xfrm>
          <a:off x="11607800" y="188404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18" name="Conector recto 54">
          <a:extLst>
            <a:ext uri="{FF2B5EF4-FFF2-40B4-BE49-F238E27FC236}">
              <a16:creationId xmlns:a16="http://schemas.microsoft.com/office/drawing/2014/main" id="{00000000-0008-0000-0000-000012000000}"/>
            </a:ext>
          </a:extLst>
        </xdr:cNvPr>
        <xdr:cNvCxnSpPr/>
      </xdr:nvCxnSpPr>
      <xdr:spPr>
        <a:xfrm flipV="1">
          <a:off x="11610975" y="191928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19" name="Conector recto 46">
          <a:extLst>
            <a:ext uri="{FF2B5EF4-FFF2-40B4-BE49-F238E27FC236}">
              <a16:creationId xmlns:a16="http://schemas.microsoft.com/office/drawing/2014/main" id="{00000000-0008-0000-0000-000013000000}"/>
            </a:ext>
          </a:extLst>
        </xdr:cNvPr>
        <xdr:cNvCxnSpPr/>
      </xdr:nvCxnSpPr>
      <xdr:spPr>
        <a:xfrm>
          <a:off x="11607800" y="191928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20" name="Conector recto 54">
          <a:extLst>
            <a:ext uri="{FF2B5EF4-FFF2-40B4-BE49-F238E27FC236}">
              <a16:creationId xmlns:a16="http://schemas.microsoft.com/office/drawing/2014/main" id="{00000000-0008-0000-0000-000014000000}"/>
            </a:ext>
          </a:extLst>
        </xdr:cNvPr>
        <xdr:cNvCxnSpPr/>
      </xdr:nvCxnSpPr>
      <xdr:spPr>
        <a:xfrm flipV="1">
          <a:off x="11610975" y="194786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302559</xdr:colOff>
      <xdr:row>0</xdr:row>
      <xdr:rowOff>50800</xdr:rowOff>
    </xdr:from>
    <xdr:to>
      <xdr:col>0</xdr:col>
      <xdr:colOff>1178611</xdr:colOff>
      <xdr:row>6</xdr:row>
      <xdr:rowOff>18128</xdr:rowOff>
    </xdr:to>
    <xdr:pic>
      <xdr:nvPicPr>
        <xdr:cNvPr id="2" name="Imagen 16">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2559" y="50800"/>
          <a:ext cx="876052" cy="938878"/>
        </a:xfrm>
        <a:prstGeom prst="rect">
          <a:avLst/>
        </a:prstGeom>
      </xdr:spPr>
    </xdr:pic>
    <xdr:clientData/>
  </xdr:twoCellAnchor>
  <xdr:twoCellAnchor>
    <xdr:from>
      <xdr:col>9</xdr:col>
      <xdr:colOff>1397000</xdr:colOff>
      <xdr:row>26</xdr:row>
      <xdr:rowOff>0</xdr:rowOff>
    </xdr:from>
    <xdr:to>
      <xdr:col>9</xdr:col>
      <xdr:colOff>2968625</xdr:colOff>
      <xdr:row>26</xdr:row>
      <xdr:rowOff>0</xdr:rowOff>
    </xdr:to>
    <xdr:cxnSp macro="">
      <xdr:nvCxnSpPr>
        <xdr:cNvPr id="3" name="Conector recto 46">
          <a:extLst>
            <a:ext uri="{FF2B5EF4-FFF2-40B4-BE49-F238E27FC236}">
              <a16:creationId xmlns:a16="http://schemas.microsoft.com/office/drawing/2014/main" id="{00000000-0008-0000-0100-000003000000}"/>
            </a:ext>
          </a:extLst>
        </xdr:cNvPr>
        <xdr:cNvCxnSpPr/>
      </xdr:nvCxnSpPr>
      <xdr:spPr>
        <a:xfrm>
          <a:off x="11607800" y="93726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4" name="Conector recto 54">
          <a:extLst>
            <a:ext uri="{FF2B5EF4-FFF2-40B4-BE49-F238E27FC236}">
              <a16:creationId xmlns:a16="http://schemas.microsoft.com/office/drawing/2014/main" id="{00000000-0008-0000-0100-000004000000}"/>
            </a:ext>
          </a:extLst>
        </xdr:cNvPr>
        <xdr:cNvCxnSpPr/>
      </xdr:nvCxnSpPr>
      <xdr:spPr>
        <a:xfrm flipV="1">
          <a:off x="11610975" y="99441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27</xdr:row>
      <xdr:rowOff>0</xdr:rowOff>
    </xdr:from>
    <xdr:to>
      <xdr:col>9</xdr:col>
      <xdr:colOff>2968625</xdr:colOff>
      <xdr:row>27</xdr:row>
      <xdr:rowOff>0</xdr:rowOff>
    </xdr:to>
    <xdr:cxnSp macro="">
      <xdr:nvCxnSpPr>
        <xdr:cNvPr id="5" name="Conector recto 46">
          <a:extLst>
            <a:ext uri="{FF2B5EF4-FFF2-40B4-BE49-F238E27FC236}">
              <a16:creationId xmlns:a16="http://schemas.microsoft.com/office/drawing/2014/main" id="{00000000-0008-0000-0100-000005000000}"/>
            </a:ext>
          </a:extLst>
        </xdr:cNvPr>
        <xdr:cNvCxnSpPr/>
      </xdr:nvCxnSpPr>
      <xdr:spPr>
        <a:xfrm>
          <a:off x="11607800" y="99441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6" name="Conector recto 54">
          <a:extLst>
            <a:ext uri="{FF2B5EF4-FFF2-40B4-BE49-F238E27FC236}">
              <a16:creationId xmlns:a16="http://schemas.microsoft.com/office/drawing/2014/main" id="{00000000-0008-0000-0100-000006000000}"/>
            </a:ext>
          </a:extLst>
        </xdr:cNvPr>
        <xdr:cNvCxnSpPr/>
      </xdr:nvCxnSpPr>
      <xdr:spPr>
        <a:xfrm flipV="1">
          <a:off x="11610975" y="102298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7" name="Conector recto 54">
          <a:extLst>
            <a:ext uri="{FF2B5EF4-FFF2-40B4-BE49-F238E27FC236}">
              <a16:creationId xmlns:a16="http://schemas.microsoft.com/office/drawing/2014/main" id="{00000000-0008-0000-0100-000007000000}"/>
            </a:ext>
          </a:extLst>
        </xdr:cNvPr>
        <xdr:cNvCxnSpPr/>
      </xdr:nvCxnSpPr>
      <xdr:spPr>
        <a:xfrm flipV="1">
          <a:off x="11610975" y="99441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27</xdr:row>
      <xdr:rowOff>0</xdr:rowOff>
    </xdr:from>
    <xdr:to>
      <xdr:col>9</xdr:col>
      <xdr:colOff>2968625</xdr:colOff>
      <xdr:row>27</xdr:row>
      <xdr:rowOff>0</xdr:rowOff>
    </xdr:to>
    <xdr:cxnSp macro="">
      <xdr:nvCxnSpPr>
        <xdr:cNvPr id="8" name="Conector recto 46">
          <a:extLst>
            <a:ext uri="{FF2B5EF4-FFF2-40B4-BE49-F238E27FC236}">
              <a16:creationId xmlns:a16="http://schemas.microsoft.com/office/drawing/2014/main" id="{00000000-0008-0000-0100-000008000000}"/>
            </a:ext>
          </a:extLst>
        </xdr:cNvPr>
        <xdr:cNvCxnSpPr/>
      </xdr:nvCxnSpPr>
      <xdr:spPr>
        <a:xfrm>
          <a:off x="11607800" y="99441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9" name="Conector recto 54">
          <a:extLst>
            <a:ext uri="{FF2B5EF4-FFF2-40B4-BE49-F238E27FC236}">
              <a16:creationId xmlns:a16="http://schemas.microsoft.com/office/drawing/2014/main" id="{00000000-0008-0000-0100-000009000000}"/>
            </a:ext>
          </a:extLst>
        </xdr:cNvPr>
        <xdr:cNvCxnSpPr/>
      </xdr:nvCxnSpPr>
      <xdr:spPr>
        <a:xfrm flipV="1">
          <a:off x="11610975" y="102298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10" name="Conector recto 54">
          <a:extLst>
            <a:ext uri="{FF2B5EF4-FFF2-40B4-BE49-F238E27FC236}">
              <a16:creationId xmlns:a16="http://schemas.microsoft.com/office/drawing/2014/main" id="{00000000-0008-0000-0100-00000A000000}"/>
            </a:ext>
          </a:extLst>
        </xdr:cNvPr>
        <xdr:cNvCxnSpPr/>
      </xdr:nvCxnSpPr>
      <xdr:spPr>
        <a:xfrm flipV="1">
          <a:off x="11610975" y="99441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11" name="Conector recto 54">
          <a:extLst>
            <a:ext uri="{FF2B5EF4-FFF2-40B4-BE49-F238E27FC236}">
              <a16:creationId xmlns:a16="http://schemas.microsoft.com/office/drawing/2014/main" id="{00000000-0008-0000-0100-00000B000000}"/>
            </a:ext>
          </a:extLst>
        </xdr:cNvPr>
        <xdr:cNvCxnSpPr/>
      </xdr:nvCxnSpPr>
      <xdr:spPr>
        <a:xfrm flipV="1">
          <a:off x="11610975" y="102298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33</xdr:col>
      <xdr:colOff>1107280</xdr:colOff>
      <xdr:row>5</xdr:row>
      <xdr:rowOff>133350</xdr:rowOff>
    </xdr:to>
    <xdr:grpSp>
      <xdr:nvGrpSpPr>
        <xdr:cNvPr id="2" name="Group 4">
          <a:extLst>
            <a:ext uri="{FF2B5EF4-FFF2-40B4-BE49-F238E27FC236}">
              <a16:creationId xmlns:a16="http://schemas.microsoft.com/office/drawing/2014/main" id="{00000000-0008-0000-0200-000002000000}"/>
            </a:ext>
          </a:extLst>
        </xdr:cNvPr>
        <xdr:cNvGrpSpPr>
          <a:grpSpLocks/>
        </xdr:cNvGrpSpPr>
      </xdr:nvGrpSpPr>
      <xdr:grpSpPr bwMode="auto">
        <a:xfrm>
          <a:off x="0" y="31751"/>
          <a:ext cx="36390601" cy="986063"/>
          <a:chOff x="-8" y="0"/>
          <a:chExt cx="1382" cy="136"/>
        </a:xfrm>
      </xdr:grpSpPr>
      <xdr:sp macro="" textlink="">
        <xdr:nvSpPr>
          <xdr:cNvPr id="3" name="1 CuadroTexto">
            <a:extLst>
              <a:ext uri="{FF2B5EF4-FFF2-40B4-BE49-F238E27FC236}">
                <a16:creationId xmlns:a16="http://schemas.microsoft.com/office/drawing/2014/main" id="{00000000-0008-0000-02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2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2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2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2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2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2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2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2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2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2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2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2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75278</xdr:rowOff>
    </xdr:to>
    <xdr:pic>
      <xdr:nvPicPr>
        <xdr:cNvPr id="16" name="Imagen 16">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17" name="Conector recto 46">
          <a:extLst>
            <a:ext uri="{FF2B5EF4-FFF2-40B4-BE49-F238E27FC236}">
              <a16:creationId xmlns:a16="http://schemas.microsoft.com/office/drawing/2014/main" id="{00000000-0008-0000-0200-000011000000}"/>
            </a:ext>
          </a:extLst>
        </xdr:cNvPr>
        <xdr:cNvCxnSpPr/>
      </xdr:nvCxnSpPr>
      <xdr:spPr>
        <a:xfrm>
          <a:off x="11788775" y="128778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18" name="Conector recto 54">
          <a:extLst>
            <a:ext uri="{FF2B5EF4-FFF2-40B4-BE49-F238E27FC236}">
              <a16:creationId xmlns:a16="http://schemas.microsoft.com/office/drawing/2014/main" id="{00000000-0008-0000-0200-000012000000}"/>
            </a:ext>
          </a:extLst>
        </xdr:cNvPr>
        <xdr:cNvCxnSpPr/>
      </xdr:nvCxnSpPr>
      <xdr:spPr>
        <a:xfrm flipV="1">
          <a:off x="11791950" y="132302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19" name="Conector recto 46">
          <a:extLst>
            <a:ext uri="{FF2B5EF4-FFF2-40B4-BE49-F238E27FC236}">
              <a16:creationId xmlns:a16="http://schemas.microsoft.com/office/drawing/2014/main" id="{00000000-0008-0000-0200-000013000000}"/>
            </a:ext>
          </a:extLst>
        </xdr:cNvPr>
        <xdr:cNvCxnSpPr/>
      </xdr:nvCxnSpPr>
      <xdr:spPr>
        <a:xfrm>
          <a:off x="11788775" y="132302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20" name="Conector recto 54">
          <a:extLst>
            <a:ext uri="{FF2B5EF4-FFF2-40B4-BE49-F238E27FC236}">
              <a16:creationId xmlns:a16="http://schemas.microsoft.com/office/drawing/2014/main" id="{00000000-0008-0000-0200-000014000000}"/>
            </a:ext>
          </a:extLst>
        </xdr:cNvPr>
        <xdr:cNvCxnSpPr/>
      </xdr:nvCxnSpPr>
      <xdr:spPr>
        <a:xfrm flipV="1">
          <a:off x="11791950" y="137636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33</xdr:col>
      <xdr:colOff>568427</xdr:colOff>
      <xdr:row>5</xdr:row>
      <xdr:rowOff>133350</xdr:rowOff>
    </xdr:to>
    <xdr:grpSp>
      <xdr:nvGrpSpPr>
        <xdr:cNvPr id="2" name="Group 4">
          <a:extLst>
            <a:ext uri="{FF2B5EF4-FFF2-40B4-BE49-F238E27FC236}">
              <a16:creationId xmlns:a16="http://schemas.microsoft.com/office/drawing/2014/main" id="{00000000-0008-0000-0300-000002000000}"/>
            </a:ext>
          </a:extLst>
        </xdr:cNvPr>
        <xdr:cNvGrpSpPr>
          <a:grpSpLocks/>
        </xdr:cNvGrpSpPr>
      </xdr:nvGrpSpPr>
      <xdr:grpSpPr bwMode="auto">
        <a:xfrm>
          <a:off x="0" y="31751"/>
          <a:ext cx="32877227" cy="1054099"/>
          <a:chOff x="-8" y="0"/>
          <a:chExt cx="1382" cy="136"/>
        </a:xfrm>
      </xdr:grpSpPr>
      <xdr:sp macro="" textlink="">
        <xdr:nvSpPr>
          <xdr:cNvPr id="3" name="1 CuadroTexto">
            <a:extLst>
              <a:ext uri="{FF2B5EF4-FFF2-40B4-BE49-F238E27FC236}">
                <a16:creationId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XVIGENTE DESDE</a:t>
            </a:r>
          </a:p>
        </xdr:txBody>
      </xdr:sp>
      <xdr:sp macro="" textlink="">
        <xdr:nvSpPr>
          <xdr:cNvPr id="12" name="16 CuadroTexto">
            <a:extLst>
              <a:ext uri="{FF2B5EF4-FFF2-40B4-BE49-F238E27FC236}">
                <a16:creationId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274966</xdr:colOff>
      <xdr:row>5</xdr:row>
      <xdr:rowOff>75278</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7282" cy="948403"/>
        </a:xfrm>
        <a:prstGeom prst="rect">
          <a:avLst/>
        </a:prstGeom>
      </xdr:spPr>
    </xdr:pic>
    <xdr:clientData/>
  </xdr:twoCellAnchor>
  <xdr:twoCellAnchor>
    <xdr:from>
      <xdr:col>9</xdr:col>
      <xdr:colOff>1397000</xdr:colOff>
      <xdr:row>26</xdr:row>
      <xdr:rowOff>0</xdr:rowOff>
    </xdr:from>
    <xdr:to>
      <xdr:col>9</xdr:col>
      <xdr:colOff>2968625</xdr:colOff>
      <xdr:row>26</xdr:row>
      <xdr:rowOff>0</xdr:rowOff>
    </xdr:to>
    <xdr:cxnSp macro="">
      <xdr:nvCxnSpPr>
        <xdr:cNvPr id="17" name="Conector recto 46">
          <a:extLst>
            <a:ext uri="{FF2B5EF4-FFF2-40B4-BE49-F238E27FC236}">
              <a16:creationId xmlns:a16="http://schemas.microsoft.com/office/drawing/2014/main" id="{00000000-0008-0000-0300-000011000000}"/>
            </a:ext>
          </a:extLst>
        </xdr:cNvPr>
        <xdr:cNvCxnSpPr/>
      </xdr:nvCxnSpPr>
      <xdr:spPr>
        <a:xfrm>
          <a:off x="12112625" y="115538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18" name="Conector recto 54">
          <a:extLst>
            <a:ext uri="{FF2B5EF4-FFF2-40B4-BE49-F238E27FC236}">
              <a16:creationId xmlns:a16="http://schemas.microsoft.com/office/drawing/2014/main" id="{00000000-0008-0000-0300-000012000000}"/>
            </a:ext>
          </a:extLst>
        </xdr:cNvPr>
        <xdr:cNvCxnSpPr/>
      </xdr:nvCxnSpPr>
      <xdr:spPr>
        <a:xfrm flipV="1">
          <a:off x="12115800" y="119062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27</xdr:row>
      <xdr:rowOff>0</xdr:rowOff>
    </xdr:from>
    <xdr:to>
      <xdr:col>9</xdr:col>
      <xdr:colOff>2968625</xdr:colOff>
      <xdr:row>27</xdr:row>
      <xdr:rowOff>0</xdr:rowOff>
    </xdr:to>
    <xdr:cxnSp macro="">
      <xdr:nvCxnSpPr>
        <xdr:cNvPr id="19" name="Conector recto 46">
          <a:extLst>
            <a:ext uri="{FF2B5EF4-FFF2-40B4-BE49-F238E27FC236}">
              <a16:creationId xmlns:a16="http://schemas.microsoft.com/office/drawing/2014/main" id="{00000000-0008-0000-0300-000013000000}"/>
            </a:ext>
          </a:extLst>
        </xdr:cNvPr>
        <xdr:cNvCxnSpPr/>
      </xdr:nvCxnSpPr>
      <xdr:spPr>
        <a:xfrm>
          <a:off x="12112625" y="119062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20" name="Conector recto 54">
          <a:extLst>
            <a:ext uri="{FF2B5EF4-FFF2-40B4-BE49-F238E27FC236}">
              <a16:creationId xmlns:a16="http://schemas.microsoft.com/office/drawing/2014/main" id="{00000000-0008-0000-0300-000014000000}"/>
            </a:ext>
          </a:extLst>
        </xdr:cNvPr>
        <xdr:cNvCxnSpPr/>
      </xdr:nvCxnSpPr>
      <xdr:spPr>
        <a:xfrm flipV="1">
          <a:off x="12115800" y="121920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1226484</xdr:colOff>
      <xdr:row>0</xdr:row>
      <xdr:rowOff>79375</xdr:rowOff>
    </xdr:from>
    <xdr:to>
      <xdr:col>1</xdr:col>
      <xdr:colOff>274966</xdr:colOff>
      <xdr:row>5</xdr:row>
      <xdr:rowOff>122903</xdr:rowOff>
    </xdr:to>
    <xdr:pic>
      <xdr:nvPicPr>
        <xdr:cNvPr id="35" name="Imagen 16">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484" y="79375"/>
          <a:ext cx="877282" cy="948403"/>
        </a:xfrm>
        <a:prstGeom prst="rect">
          <a:avLst/>
        </a:prstGeom>
      </xdr:spPr>
    </xdr:pic>
    <xdr:clientData/>
  </xdr:twoCellAnchor>
  <xdr:twoCellAnchor>
    <xdr:from>
      <xdr:col>9</xdr:col>
      <xdr:colOff>1397000</xdr:colOff>
      <xdr:row>26</xdr:row>
      <xdr:rowOff>0</xdr:rowOff>
    </xdr:from>
    <xdr:to>
      <xdr:col>9</xdr:col>
      <xdr:colOff>2968625</xdr:colOff>
      <xdr:row>26</xdr:row>
      <xdr:rowOff>0</xdr:rowOff>
    </xdr:to>
    <xdr:cxnSp macro="">
      <xdr:nvCxnSpPr>
        <xdr:cNvPr id="36" name="Conector recto 46">
          <a:extLst>
            <a:ext uri="{FF2B5EF4-FFF2-40B4-BE49-F238E27FC236}">
              <a16:creationId xmlns:a16="http://schemas.microsoft.com/office/drawing/2014/main" id="{00000000-0008-0000-0300-000024000000}"/>
            </a:ext>
          </a:extLst>
        </xdr:cNvPr>
        <xdr:cNvCxnSpPr/>
      </xdr:nvCxnSpPr>
      <xdr:spPr>
        <a:xfrm>
          <a:off x="12112625" y="115538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37" name="Conector recto 54">
          <a:extLst>
            <a:ext uri="{FF2B5EF4-FFF2-40B4-BE49-F238E27FC236}">
              <a16:creationId xmlns:a16="http://schemas.microsoft.com/office/drawing/2014/main" id="{00000000-0008-0000-0300-000025000000}"/>
            </a:ext>
          </a:extLst>
        </xdr:cNvPr>
        <xdr:cNvCxnSpPr/>
      </xdr:nvCxnSpPr>
      <xdr:spPr>
        <a:xfrm flipV="1">
          <a:off x="12115800" y="119062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27</xdr:row>
      <xdr:rowOff>0</xdr:rowOff>
    </xdr:from>
    <xdr:to>
      <xdr:col>9</xdr:col>
      <xdr:colOff>2968625</xdr:colOff>
      <xdr:row>27</xdr:row>
      <xdr:rowOff>0</xdr:rowOff>
    </xdr:to>
    <xdr:cxnSp macro="">
      <xdr:nvCxnSpPr>
        <xdr:cNvPr id="38" name="Conector recto 46">
          <a:extLst>
            <a:ext uri="{FF2B5EF4-FFF2-40B4-BE49-F238E27FC236}">
              <a16:creationId xmlns:a16="http://schemas.microsoft.com/office/drawing/2014/main" id="{00000000-0008-0000-0300-000026000000}"/>
            </a:ext>
          </a:extLst>
        </xdr:cNvPr>
        <xdr:cNvCxnSpPr/>
      </xdr:nvCxnSpPr>
      <xdr:spPr>
        <a:xfrm>
          <a:off x="12112625" y="119062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39" name="Conector recto 54">
          <a:extLst>
            <a:ext uri="{FF2B5EF4-FFF2-40B4-BE49-F238E27FC236}">
              <a16:creationId xmlns:a16="http://schemas.microsoft.com/office/drawing/2014/main" id="{00000000-0008-0000-0300-000027000000}"/>
            </a:ext>
          </a:extLst>
        </xdr:cNvPr>
        <xdr:cNvCxnSpPr/>
      </xdr:nvCxnSpPr>
      <xdr:spPr>
        <a:xfrm flipV="1">
          <a:off x="12115800" y="121920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hernanp@idipron.gov.co" TargetMode="External"/><Relationship Id="rId2" Type="http://schemas.openxmlformats.org/officeDocument/2006/relationships/hyperlink" Target="mailto:sandramartinezm@idipron.gov.co" TargetMode="External"/><Relationship Id="rId1" Type="http://schemas.openxmlformats.org/officeDocument/2006/relationships/hyperlink" Target="mailto:harrisonl@idipron.gov.co"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yulyg@idipron.gov.co" TargetMode="External"/><Relationship Id="rId1" Type="http://schemas.openxmlformats.org/officeDocument/2006/relationships/hyperlink" Target="mailto:katherineb@idipron.gov.co"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STELLAR@IDIPRON.GOV.CO"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mailto:walterb@idipron.gov.co" TargetMode="External"/><Relationship Id="rId1" Type="http://schemas.openxmlformats.org/officeDocument/2006/relationships/hyperlink" Target="mailto:mariad@idipron.gov.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XEW36"/>
  <sheetViews>
    <sheetView topLeftCell="M21" zoomScale="80" zoomScaleNormal="80" workbookViewId="0">
      <selection activeCell="M23" sqref="A23:XFD24"/>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5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31.5703125" style="1" customWidth="1"/>
    <col min="28" max="28" width="20.85546875" style="1" customWidth="1"/>
    <col min="29" max="29" width="22.28515625" style="1" customWidth="1"/>
    <col min="30" max="30" width="22.5703125" style="1" customWidth="1"/>
    <col min="31" max="31" width="15.140625" style="1" customWidth="1"/>
    <col min="32" max="32" width="23" style="1" customWidth="1"/>
    <col min="33" max="33" width="19.140625" style="1" customWidth="1"/>
    <col min="34" max="34" width="16.140625" style="1" customWidth="1"/>
    <col min="35" max="16384" width="11.42578125" style="1"/>
  </cols>
  <sheetData>
    <row r="1" spans="1:36 16374:16377" s="22" customFormat="1" ht="14.25"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XET1" s="19" t="s">
        <v>1</v>
      </c>
      <c r="XEU1" s="20" t="s">
        <v>2</v>
      </c>
      <c r="XEV1" s="21"/>
    </row>
    <row r="2" spans="1:36 16374:16377" s="22" customFormat="1" ht="14.25"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XET2" s="22" t="s">
        <v>17</v>
      </c>
      <c r="XEU2" s="22">
        <v>5</v>
      </c>
      <c r="XEV2" s="50"/>
    </row>
    <row r="3" spans="1:36 16374:16377" s="22" customFormat="1" ht="14.25" customHeight="1" x14ac:dyDescent="0.2">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XET3" s="22" t="s">
        <v>16</v>
      </c>
      <c r="XEU3" s="22">
        <v>4</v>
      </c>
      <c r="XEV3" s="50"/>
    </row>
    <row r="4" spans="1:36 16374:16377" s="22" customFormat="1" ht="14.25" customHeight="1"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XET4" s="22" t="s">
        <v>15</v>
      </c>
      <c r="XEU4" s="22">
        <v>3</v>
      </c>
      <c r="XEV4" s="50"/>
    </row>
    <row r="5" spans="1:36 16374:16377" s="22" customFormat="1" ht="14.25"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XET5" s="22" t="s">
        <v>14</v>
      </c>
      <c r="XEU5" s="22">
        <v>2</v>
      </c>
      <c r="XEV5" s="50"/>
    </row>
    <row r="6" spans="1:36 16374:16377" s="22" customFormat="1" ht="14.25"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XET6" s="22" t="s">
        <v>13</v>
      </c>
      <c r="XEU6" s="22">
        <v>1</v>
      </c>
      <c r="XEV6" s="50"/>
    </row>
    <row r="7" spans="1:36 16374:16377" s="27" customFormat="1" ht="21" customHeight="1" thickBot="1" x14ac:dyDescent="0.3">
      <c r="A7" s="100" t="s">
        <v>53</v>
      </c>
      <c r="B7" s="100"/>
      <c r="C7" s="101">
        <v>43496</v>
      </c>
      <c r="D7" s="102"/>
      <c r="E7" s="102"/>
      <c r="F7" s="103"/>
      <c r="G7" s="103"/>
      <c r="H7" s="103"/>
      <c r="I7" s="103"/>
      <c r="J7" s="103"/>
      <c r="K7" s="103"/>
      <c r="L7" s="103"/>
      <c r="M7" s="104" t="s">
        <v>67</v>
      </c>
      <c r="N7" s="104"/>
      <c r="O7" s="104"/>
      <c r="P7" s="104"/>
      <c r="Q7" s="104"/>
      <c r="R7" s="104"/>
      <c r="S7" s="104"/>
      <c r="T7" s="104"/>
      <c r="U7" s="104"/>
      <c r="V7" s="105"/>
      <c r="W7" s="31"/>
      <c r="X7" s="32" t="s">
        <v>63</v>
      </c>
      <c r="Y7" s="33"/>
      <c r="Z7" s="34" t="s">
        <v>76</v>
      </c>
      <c r="AA7" s="32" t="s">
        <v>64</v>
      </c>
      <c r="AB7" s="34" t="s">
        <v>76</v>
      </c>
      <c r="AC7" s="32" t="s">
        <v>65</v>
      </c>
      <c r="AD7" s="39" t="s">
        <v>76</v>
      </c>
      <c r="AE7" s="106" t="s">
        <v>66</v>
      </c>
      <c r="AF7" s="107"/>
      <c r="AG7" s="40"/>
      <c r="AH7" s="31"/>
      <c r="XET7" s="108" t="s">
        <v>0</v>
      </c>
      <c r="XEU7" s="109"/>
    </row>
    <row r="8" spans="1:36 16374:16377" s="27" customFormat="1" ht="18.75" customHeight="1" x14ac:dyDescent="0.25">
      <c r="A8" s="110" t="s">
        <v>46</v>
      </c>
      <c r="B8" s="111"/>
      <c r="C8" s="111"/>
      <c r="D8" s="111"/>
      <c r="E8" s="112"/>
      <c r="F8" s="113" t="s">
        <v>21</v>
      </c>
      <c r="G8" s="114"/>
      <c r="H8" s="114"/>
      <c r="I8" s="114"/>
      <c r="J8" s="114"/>
      <c r="K8" s="114"/>
      <c r="L8" s="114"/>
      <c r="M8" s="114"/>
      <c r="N8" s="114"/>
      <c r="O8" s="114"/>
      <c r="P8" s="114"/>
      <c r="Q8" s="114"/>
      <c r="R8" s="114"/>
      <c r="S8" s="114"/>
      <c r="T8" s="114"/>
      <c r="U8" s="114"/>
      <c r="V8" s="114"/>
      <c r="W8" s="114"/>
      <c r="X8" s="114"/>
      <c r="Y8" s="114"/>
      <c r="Z8" s="115"/>
      <c r="AA8" s="116" t="s">
        <v>43</v>
      </c>
      <c r="AB8" s="117"/>
      <c r="AC8" s="117"/>
      <c r="AD8" s="118"/>
      <c r="AE8" s="125" t="s">
        <v>33</v>
      </c>
      <c r="AF8" s="126"/>
      <c r="AG8" s="126"/>
      <c r="AH8" s="127"/>
      <c r="XET8" s="108" t="s">
        <v>2</v>
      </c>
      <c r="XEU8" s="109"/>
    </row>
    <row r="9" spans="1:36 16374:16377" s="8" customFormat="1" ht="15" customHeight="1" x14ac:dyDescent="0.25">
      <c r="A9" s="134" t="s">
        <v>49</v>
      </c>
      <c r="B9" s="136" t="s">
        <v>50</v>
      </c>
      <c r="C9" s="139" t="s">
        <v>34</v>
      </c>
      <c r="D9" s="139" t="s">
        <v>35</v>
      </c>
      <c r="E9" s="140" t="s">
        <v>36</v>
      </c>
      <c r="F9" s="142" t="s">
        <v>68</v>
      </c>
      <c r="G9" s="143"/>
      <c r="H9" s="143"/>
      <c r="I9" s="143"/>
      <c r="J9" s="143"/>
      <c r="K9" s="144" t="s">
        <v>24</v>
      </c>
      <c r="L9" s="147" t="s">
        <v>23</v>
      </c>
      <c r="M9" s="148"/>
      <c r="N9" s="148"/>
      <c r="O9" s="148"/>
      <c r="P9" s="148"/>
      <c r="Q9" s="148"/>
      <c r="R9" s="148"/>
      <c r="S9" s="148"/>
      <c r="T9" s="148"/>
      <c r="U9" s="148"/>
      <c r="V9" s="148"/>
      <c r="W9" s="148"/>
      <c r="X9" s="148"/>
      <c r="Y9" s="148"/>
      <c r="Z9" s="149"/>
      <c r="AA9" s="119"/>
      <c r="AB9" s="120"/>
      <c r="AC9" s="120"/>
      <c r="AD9" s="121"/>
      <c r="AE9" s="128"/>
      <c r="AF9" s="129"/>
      <c r="AG9" s="129"/>
      <c r="AH9" s="130"/>
      <c r="XET9" s="7" t="s">
        <v>18</v>
      </c>
      <c r="XEU9" s="7" t="s">
        <v>20</v>
      </c>
      <c r="XEV9" s="7" t="s">
        <v>19</v>
      </c>
    </row>
    <row r="10" spans="1:36 16374:16377" s="8" customFormat="1" ht="15" customHeight="1" x14ac:dyDescent="0.25">
      <c r="A10" s="134"/>
      <c r="B10" s="137"/>
      <c r="C10" s="139"/>
      <c r="D10" s="139"/>
      <c r="E10" s="140"/>
      <c r="F10" s="150" t="s">
        <v>37</v>
      </c>
      <c r="G10" s="151"/>
      <c r="H10" s="151"/>
      <c r="I10" s="151"/>
      <c r="J10" s="151"/>
      <c r="K10" s="145"/>
      <c r="L10" s="152" t="s">
        <v>47</v>
      </c>
      <c r="M10" s="154" t="s">
        <v>22</v>
      </c>
      <c r="N10" s="9"/>
      <c r="O10" s="10"/>
      <c r="P10" s="10"/>
      <c r="Q10" s="10"/>
      <c r="R10" s="10"/>
      <c r="S10" s="10"/>
      <c r="T10" s="10"/>
      <c r="U10" s="156" t="s">
        <v>39</v>
      </c>
      <c r="V10" s="158" t="s">
        <v>38</v>
      </c>
      <c r="W10" s="159"/>
      <c r="X10" s="159"/>
      <c r="Y10" s="159"/>
      <c r="Z10" s="160"/>
      <c r="AA10" s="122"/>
      <c r="AB10" s="123"/>
      <c r="AC10" s="123"/>
      <c r="AD10" s="124"/>
      <c r="AE10" s="131"/>
      <c r="AF10" s="132"/>
      <c r="AG10" s="132"/>
      <c r="AH10" s="133"/>
      <c r="XET10" s="8">
        <v>5</v>
      </c>
      <c r="XEU10" s="8">
        <v>10</v>
      </c>
      <c r="XEV10" s="8">
        <v>20</v>
      </c>
    </row>
    <row r="11" spans="1:36 16374:16377" s="8" customFormat="1" ht="44.25" customHeight="1" x14ac:dyDescent="0.25">
      <c r="A11" s="135"/>
      <c r="B11" s="138"/>
      <c r="C11" s="136"/>
      <c r="D11" s="136"/>
      <c r="E11" s="141"/>
      <c r="F11" s="35" t="s">
        <v>8</v>
      </c>
      <c r="G11" s="36" t="s">
        <v>54</v>
      </c>
      <c r="H11" s="48" t="s">
        <v>69</v>
      </c>
      <c r="I11" s="37" t="s">
        <v>55</v>
      </c>
      <c r="J11" s="6" t="s">
        <v>10</v>
      </c>
      <c r="K11" s="146"/>
      <c r="L11" s="153"/>
      <c r="M11" s="155"/>
      <c r="N11" s="11"/>
      <c r="O11" s="11" t="s">
        <v>60</v>
      </c>
      <c r="P11" s="11" t="s">
        <v>61</v>
      </c>
      <c r="Q11" s="11" t="s">
        <v>59</v>
      </c>
      <c r="R11" s="11" t="s">
        <v>56</v>
      </c>
      <c r="S11" s="11" t="s">
        <v>57</v>
      </c>
      <c r="T11" s="11" t="s">
        <v>58</v>
      </c>
      <c r="U11" s="157"/>
      <c r="V11" s="12" t="s">
        <v>8</v>
      </c>
      <c r="W11" s="13" t="s">
        <v>54</v>
      </c>
      <c r="X11" s="4" t="s">
        <v>9</v>
      </c>
      <c r="Y11" s="14" t="s">
        <v>55</v>
      </c>
      <c r="Z11" s="38" t="s">
        <v>10</v>
      </c>
      <c r="AA11" s="43" t="s">
        <v>51</v>
      </c>
      <c r="AB11" s="15" t="s">
        <v>40</v>
      </c>
      <c r="AC11" s="49" t="s">
        <v>41</v>
      </c>
      <c r="AD11" s="47" t="s">
        <v>42</v>
      </c>
      <c r="AE11" s="41" t="s">
        <v>26</v>
      </c>
      <c r="AF11" s="16" t="s">
        <v>70</v>
      </c>
      <c r="AG11" s="17" t="s">
        <v>44</v>
      </c>
      <c r="AH11" s="81" t="s">
        <v>45</v>
      </c>
      <c r="AI11" s="92" t="s">
        <v>197</v>
      </c>
      <c r="AJ11" s="93"/>
      <c r="XET11" s="8" t="s">
        <v>11</v>
      </c>
      <c r="XEU11" s="8" t="s">
        <v>12</v>
      </c>
      <c r="XEV11" s="8" t="s">
        <v>9</v>
      </c>
      <c r="XEW11" s="8" t="s">
        <v>8</v>
      </c>
    </row>
    <row r="12" spans="1:36 16374:16377" ht="87.75" customHeight="1" x14ac:dyDescent="0.25">
      <c r="A12" s="161" t="s">
        <v>77</v>
      </c>
      <c r="B12" s="161" t="s">
        <v>78</v>
      </c>
      <c r="C12" s="164" t="s">
        <v>79</v>
      </c>
      <c r="D12" s="164" t="s">
        <v>80</v>
      </c>
      <c r="E12" s="168" t="s">
        <v>81</v>
      </c>
      <c r="F12" s="171" t="s">
        <v>15</v>
      </c>
      <c r="G12" s="193" t="str">
        <f>IF(F12="(1) RARA VEZ","1", IF(F12="(2) IMPROBABLE","2",IF(F12="(3) POSIBLE","3",IF(F12="(4) PROBABLE","4",IF(F12="(5) CASI SEGURO","5","")))))</f>
        <v>3</v>
      </c>
      <c r="H12" s="191" t="s">
        <v>20</v>
      </c>
      <c r="I12" s="184" t="str">
        <f>IF(H12="(5) MODERADO","5", IF(H12="(10) MAYOR","10",IF(H12="(20) CATASTROFICO","20","")))</f>
        <v>10</v>
      </c>
      <c r="J12" s="205">
        <f>G12*I12</f>
        <v>30</v>
      </c>
      <c r="K12" s="206" t="s">
        <v>82</v>
      </c>
      <c r="L12" s="23" t="s">
        <v>6</v>
      </c>
      <c r="M12" s="3" t="s">
        <v>11</v>
      </c>
      <c r="N12" s="46">
        <f>IF(M12="SÍ",15,"0")</f>
        <v>15</v>
      </c>
      <c r="O12" s="183">
        <f>SUM(N12:N18)</f>
        <v>85</v>
      </c>
      <c r="P12" s="185">
        <f>IF(AND($O12&gt;=0,$O12&lt;=50),0,IF(AND($O12&gt;50,$O12&lt;=75),1,IF(AND($O12&gt;75,$O12&lt;=100),2,"")))</f>
        <v>2</v>
      </c>
      <c r="Q12" s="185">
        <f>$G12-$P12</f>
        <v>1</v>
      </c>
      <c r="R12" s="187">
        <f>IF($Q12&lt;=0,1,$Q12)</f>
        <v>1</v>
      </c>
      <c r="S12" s="185">
        <f>$I12-$P12</f>
        <v>8</v>
      </c>
      <c r="T12" s="187">
        <f>IF($S12=19,10,IF($S12=18,5,IF($S12=9,5,IF($S12=8,5,I12))))</f>
        <v>5</v>
      </c>
      <c r="U12" s="219" t="s">
        <v>8</v>
      </c>
      <c r="V12" s="208" t="str">
        <f>IF(AND($U12="PROBABILIDAD",$R12=1),$XET$6,IF(AND($U12="PROBABILIDAD",$R12=2),$XET$5,IF(AND($U12="PROBABILIDAD",$R12=3),$XET$4,IF(AND($U12="PROBABILIDAD",$R12=4),$XET$3,IF(AND($U12="PROBABILIDAD",$R12=5),$XET$2,$F12)))))</f>
        <v>(1) RARA VEZ</v>
      </c>
      <c r="W12" s="211">
        <f>IF($U12="PROBABILIDAD",$R12,$G12)</f>
        <v>1</v>
      </c>
      <c r="X12" s="176" t="str">
        <f>IF(AND($U12="IMPACTO",$S12=18),$XET$9,IF(AND($U12="IMPACTO",$S12=19),$XEU$9,IF(AND($U12="IMPACTO",$S12=20),$XEV$9,IF(AND($U12="IMPACTO",$S12&lt;10),$XET$9,$H12))))</f>
        <v>(10) MAYOR</v>
      </c>
      <c r="Y12" s="214" t="str">
        <f>IF($U12="IMPACTO",$T12,$I12)</f>
        <v>10</v>
      </c>
      <c r="Z12" s="215">
        <f>+W12*Y12</f>
        <v>10</v>
      </c>
      <c r="AA12" s="217" t="s">
        <v>83</v>
      </c>
      <c r="AB12" s="195" t="s">
        <v>84</v>
      </c>
      <c r="AC12" s="195" t="s">
        <v>85</v>
      </c>
      <c r="AD12" s="200" t="s">
        <v>86</v>
      </c>
      <c r="AE12" s="202">
        <v>43708</v>
      </c>
      <c r="AF12" s="195" t="s">
        <v>87</v>
      </c>
      <c r="AG12" s="195" t="s">
        <v>88</v>
      </c>
      <c r="AH12" s="195" t="s">
        <v>89</v>
      </c>
      <c r="AI12" s="86" t="s">
        <v>200</v>
      </c>
      <c r="AJ12" s="87"/>
    </row>
    <row r="13" spans="1:36 16374:16377" ht="72" customHeight="1" x14ac:dyDescent="0.25">
      <c r="A13" s="162"/>
      <c r="B13" s="162"/>
      <c r="C13" s="165"/>
      <c r="D13" s="164"/>
      <c r="E13" s="169"/>
      <c r="F13" s="171"/>
      <c r="G13" s="193"/>
      <c r="H13" s="191"/>
      <c r="I13" s="184"/>
      <c r="J13" s="205"/>
      <c r="K13" s="207"/>
      <c r="L13" s="24" t="s">
        <v>7</v>
      </c>
      <c r="M13" s="3" t="s">
        <v>11</v>
      </c>
      <c r="N13" s="2">
        <f>IF(M13="SÍ",5,"0")</f>
        <v>5</v>
      </c>
      <c r="O13" s="184"/>
      <c r="P13" s="186"/>
      <c r="Q13" s="186"/>
      <c r="R13" s="188"/>
      <c r="S13" s="186"/>
      <c r="T13" s="188"/>
      <c r="U13" s="220"/>
      <c r="V13" s="209"/>
      <c r="W13" s="212"/>
      <c r="X13" s="177"/>
      <c r="Y13" s="214"/>
      <c r="Z13" s="216"/>
      <c r="AA13" s="218"/>
      <c r="AB13" s="196"/>
      <c r="AC13" s="196"/>
      <c r="AD13" s="201"/>
      <c r="AE13" s="203"/>
      <c r="AF13" s="204"/>
      <c r="AG13" s="196"/>
      <c r="AH13" s="196"/>
      <c r="AI13" s="88"/>
      <c r="AJ13" s="89"/>
    </row>
    <row r="14" spans="1:36 16374:16377" ht="86.25" customHeight="1" x14ac:dyDescent="0.25">
      <c r="A14" s="162"/>
      <c r="B14" s="162"/>
      <c r="C14" s="165"/>
      <c r="D14" s="164"/>
      <c r="E14" s="169"/>
      <c r="F14" s="171"/>
      <c r="G14" s="193"/>
      <c r="H14" s="191"/>
      <c r="I14" s="184"/>
      <c r="J14" s="197" t="str">
        <f>IF(AND(J12&gt;=5,J12&lt;=10),"BAJA",IF(AND(J12&gt;=15,J12&lt;=25),"MODERADA",IF(AND(J12&gt;=30,J12&lt;=50),"ALTA",IF(AND(J12&gt;=60,J12&lt;=100),"EXTREMA",""))))</f>
        <v>ALTA</v>
      </c>
      <c r="K14" s="207"/>
      <c r="L14" s="25" t="s">
        <v>3</v>
      </c>
      <c r="M14" s="3" t="s">
        <v>12</v>
      </c>
      <c r="N14" s="2" t="str">
        <f>IF(M14="SÍ",15,"0")</f>
        <v>0</v>
      </c>
      <c r="O14" s="184"/>
      <c r="P14" s="186"/>
      <c r="Q14" s="186"/>
      <c r="R14" s="188"/>
      <c r="S14" s="186"/>
      <c r="T14" s="188"/>
      <c r="U14" s="220"/>
      <c r="V14" s="209"/>
      <c r="W14" s="212"/>
      <c r="X14" s="177"/>
      <c r="Y14" s="214"/>
      <c r="Z14" s="199" t="str">
        <f>IF(AND($Z12&gt;=5,$Z12&lt;=10),"BAJA",IF(AND($Z12&gt;=15,$Z12&lt;=25),"MODERADA",IF(AND($Z12&gt;=30,$Z12&lt;=50),"ALTA",IF(AND($Z12&gt;=60,$Z12&lt;=100),"EXTREMA",""))))</f>
        <v>BAJA</v>
      </c>
      <c r="AA14" s="218"/>
      <c r="AB14" s="196"/>
      <c r="AC14" s="196"/>
      <c r="AD14" s="201"/>
      <c r="AE14" s="203"/>
      <c r="AF14" s="204"/>
      <c r="AG14" s="196"/>
      <c r="AH14" s="196"/>
      <c r="AI14" s="88"/>
      <c r="AJ14" s="89"/>
    </row>
    <row r="15" spans="1:36 16374:16377" ht="69.75" customHeight="1" x14ac:dyDescent="0.25">
      <c r="A15" s="162"/>
      <c r="B15" s="162"/>
      <c r="C15" s="165"/>
      <c r="D15" s="164"/>
      <c r="E15" s="169"/>
      <c r="F15" s="171"/>
      <c r="G15" s="193"/>
      <c r="H15" s="191"/>
      <c r="I15" s="184"/>
      <c r="J15" s="197"/>
      <c r="K15" s="207"/>
      <c r="L15" s="25" t="s">
        <v>4</v>
      </c>
      <c r="M15" s="3" t="s">
        <v>11</v>
      </c>
      <c r="N15" s="2">
        <f>IF(M15="SÍ",10,"0")</f>
        <v>10</v>
      </c>
      <c r="O15" s="184"/>
      <c r="P15" s="186"/>
      <c r="Q15" s="186"/>
      <c r="R15" s="188"/>
      <c r="S15" s="186"/>
      <c r="T15" s="188"/>
      <c r="U15" s="220"/>
      <c r="V15" s="209"/>
      <c r="W15" s="212"/>
      <c r="X15" s="177"/>
      <c r="Y15" s="214"/>
      <c r="Z15" s="199"/>
      <c r="AA15" s="218"/>
      <c r="AB15" s="196"/>
      <c r="AC15" s="196"/>
      <c r="AD15" s="201"/>
      <c r="AE15" s="203"/>
      <c r="AF15" s="204"/>
      <c r="AG15" s="196"/>
      <c r="AH15" s="196"/>
      <c r="AI15" s="88"/>
      <c r="AJ15" s="89"/>
    </row>
    <row r="16" spans="1:36 16374:16377" ht="75" customHeight="1" x14ac:dyDescent="0.25">
      <c r="A16" s="162"/>
      <c r="B16" s="162"/>
      <c r="C16" s="165"/>
      <c r="D16" s="164"/>
      <c r="E16" s="169"/>
      <c r="F16" s="171"/>
      <c r="G16" s="193"/>
      <c r="H16" s="191"/>
      <c r="I16" s="184"/>
      <c r="J16" s="197"/>
      <c r="K16" s="207"/>
      <c r="L16" s="24" t="s">
        <v>31</v>
      </c>
      <c r="M16" s="44" t="s">
        <v>11</v>
      </c>
      <c r="N16" s="2">
        <f>IF(M16="SÍ",15,"0")</f>
        <v>15</v>
      </c>
      <c r="O16" s="184"/>
      <c r="P16" s="186"/>
      <c r="Q16" s="186"/>
      <c r="R16" s="188"/>
      <c r="S16" s="186"/>
      <c r="T16" s="188"/>
      <c r="U16" s="220"/>
      <c r="V16" s="209"/>
      <c r="W16" s="212"/>
      <c r="X16" s="177"/>
      <c r="Y16" s="214"/>
      <c r="Z16" s="199"/>
      <c r="AA16" s="218"/>
      <c r="AB16" s="196"/>
      <c r="AC16" s="196"/>
      <c r="AD16" s="201"/>
      <c r="AE16" s="203"/>
      <c r="AF16" s="204"/>
      <c r="AG16" s="196"/>
      <c r="AH16" s="196"/>
      <c r="AI16" s="88"/>
      <c r="AJ16" s="89"/>
    </row>
    <row r="17" spans="1:36" ht="30" x14ac:dyDescent="0.25">
      <c r="A17" s="162"/>
      <c r="B17" s="162"/>
      <c r="C17" s="165"/>
      <c r="D17" s="164"/>
      <c r="E17" s="169"/>
      <c r="F17" s="171"/>
      <c r="G17" s="193"/>
      <c r="H17" s="191"/>
      <c r="I17" s="184"/>
      <c r="J17" s="197"/>
      <c r="K17" s="207"/>
      <c r="L17" s="24" t="s">
        <v>5</v>
      </c>
      <c r="M17" s="3" t="s">
        <v>11</v>
      </c>
      <c r="N17" s="2">
        <f>IF(M17="SÍ",10,"0")</f>
        <v>10</v>
      </c>
      <c r="O17" s="184"/>
      <c r="P17" s="186"/>
      <c r="Q17" s="186"/>
      <c r="R17" s="188"/>
      <c r="S17" s="186"/>
      <c r="T17" s="188"/>
      <c r="U17" s="220"/>
      <c r="V17" s="209"/>
      <c r="W17" s="212"/>
      <c r="X17" s="177"/>
      <c r="Y17" s="214"/>
      <c r="Z17" s="199"/>
      <c r="AA17" s="218"/>
      <c r="AB17" s="196"/>
      <c r="AC17" s="196"/>
      <c r="AD17" s="201"/>
      <c r="AE17" s="203"/>
      <c r="AF17" s="204"/>
      <c r="AG17" s="196"/>
      <c r="AH17" s="196"/>
      <c r="AI17" s="88"/>
      <c r="AJ17" s="89"/>
    </row>
    <row r="18" spans="1:36" ht="30" x14ac:dyDescent="0.25">
      <c r="A18" s="162"/>
      <c r="B18" s="162"/>
      <c r="C18" s="166"/>
      <c r="D18" s="167"/>
      <c r="E18" s="170"/>
      <c r="F18" s="172"/>
      <c r="G18" s="194"/>
      <c r="H18" s="192"/>
      <c r="I18" s="184"/>
      <c r="J18" s="198"/>
      <c r="K18" s="207"/>
      <c r="L18" s="26" t="s">
        <v>30</v>
      </c>
      <c r="M18" s="3" t="s">
        <v>11</v>
      </c>
      <c r="N18" s="2">
        <f>IF(M18="SÍ",30,"0")</f>
        <v>30</v>
      </c>
      <c r="O18" s="184"/>
      <c r="P18" s="186"/>
      <c r="Q18" s="186"/>
      <c r="R18" s="188"/>
      <c r="S18" s="186"/>
      <c r="T18" s="188"/>
      <c r="U18" s="220"/>
      <c r="V18" s="210"/>
      <c r="W18" s="213"/>
      <c r="X18" s="178"/>
      <c r="Y18" s="214"/>
      <c r="Z18" s="199"/>
      <c r="AA18" s="218"/>
      <c r="AB18" s="196"/>
      <c r="AC18" s="196"/>
      <c r="AD18" s="201"/>
      <c r="AE18" s="203"/>
      <c r="AF18" s="204"/>
      <c r="AG18" s="196"/>
      <c r="AH18" s="196"/>
      <c r="AI18" s="90"/>
      <c r="AJ18" s="91"/>
    </row>
    <row r="19" spans="1:36" ht="30" x14ac:dyDescent="0.25">
      <c r="A19" s="162"/>
      <c r="B19" s="162"/>
      <c r="C19" s="164" t="s">
        <v>90</v>
      </c>
      <c r="D19" s="164" t="s">
        <v>91</v>
      </c>
      <c r="E19" s="168" t="s">
        <v>92</v>
      </c>
      <c r="F19" s="171" t="s">
        <v>14</v>
      </c>
      <c r="G19" s="165" t="str">
        <f>IF(F19="(1) RARA VEZ","1", IF(F19="(2) IMPROBABLE","2",IF(F19="(3) POSIBLE","3",IF(F19="(4) PROBABLE","4",IF(F19="(5) CASI SEGURO","5","")))))</f>
        <v>2</v>
      </c>
      <c r="H19" s="191" t="s">
        <v>20</v>
      </c>
      <c r="I19" s="184" t="str">
        <f>IF(H19="(5) MODERADO","5", IF(H19="(10) MAYOR","10",IF(H19="(20) CATASTROFICO","20","")))</f>
        <v>10</v>
      </c>
      <c r="J19" s="179">
        <f>G19*I19</f>
        <v>20</v>
      </c>
      <c r="K19" s="181" t="s">
        <v>93</v>
      </c>
      <c r="L19" s="23" t="s">
        <v>6</v>
      </c>
      <c r="M19" s="3" t="s">
        <v>11</v>
      </c>
      <c r="N19" s="46">
        <f>IF(M19="SÍ",15,"0")</f>
        <v>15</v>
      </c>
      <c r="O19" s="183">
        <f>SUM(N19:N25)</f>
        <v>85</v>
      </c>
      <c r="P19" s="185">
        <f>IF(AND($O19&gt;=0,$O19&lt;=50),0,IF(AND($O19&gt;50,$O19&lt;=75),1,IF(AND($O19&gt;75,$O19&lt;=100),2,"")))</f>
        <v>2</v>
      </c>
      <c r="Q19" s="185">
        <f>$G19-$P19</f>
        <v>0</v>
      </c>
      <c r="R19" s="187">
        <f>IF($Q19&lt;=0,1,$Q19)</f>
        <v>1</v>
      </c>
      <c r="S19" s="185">
        <f>$I19-$P19</f>
        <v>8</v>
      </c>
      <c r="T19" s="187">
        <f>IF($S19=19,10,IF($S19=18,5,IF($S19=9,5,IF($S19=8,5,I19))))</f>
        <v>5</v>
      </c>
      <c r="U19" s="219" t="s">
        <v>9</v>
      </c>
      <c r="V19" s="208" t="str">
        <f>IF(AND($U19="PROBABILIDAD",$R19=1),$XET$6,IF(AND($U19="PROBABILIDAD",$R19=2),$XET$5,IF(AND($U19="PROBABILIDAD",$R19=3),$XET$4,IF(AND($U19="PROBABILIDAD",$R19=4),$XET$3,IF(AND($U19="PROBABILIDAD",$R19=5),$XET$2,$F19)))))</f>
        <v>(2) IMPROBABLE</v>
      </c>
      <c r="W19" s="173" t="str">
        <f>IF($U19="PROBABILIDAD",$R19,$G19)</f>
        <v>2</v>
      </c>
      <c r="X19" s="176" t="str">
        <f>IF(AND($U19="IMPACTO",$S19=18),$XET$9,IF(AND($U19="IMPACTO",$S19=19),$XEU$9,IF(AND($U19="IMPACTO",$S19=20),$XEV$9,IF(AND($U19="IMPACTO",$S19&lt;10),$XET$9,$H19))))</f>
        <v>(5) MODERADO</v>
      </c>
      <c r="Y19" s="214">
        <f>IF($U19="IMPACTO",$T19,$I19)</f>
        <v>5</v>
      </c>
      <c r="Z19" s="215">
        <f>+W19*Y19</f>
        <v>10</v>
      </c>
      <c r="AA19" s="235" t="s">
        <v>94</v>
      </c>
      <c r="AB19" s="195" t="s">
        <v>84</v>
      </c>
      <c r="AC19" s="195" t="s">
        <v>95</v>
      </c>
      <c r="AD19" s="200" t="s">
        <v>96</v>
      </c>
      <c r="AE19" s="202">
        <v>43708</v>
      </c>
      <c r="AF19" s="195" t="s">
        <v>97</v>
      </c>
      <c r="AG19" s="195" t="s">
        <v>88</v>
      </c>
      <c r="AH19" s="195" t="s">
        <v>98</v>
      </c>
      <c r="AI19" s="94" t="s">
        <v>200</v>
      </c>
      <c r="AJ19" s="95"/>
    </row>
    <row r="20" spans="1:36" ht="30" x14ac:dyDescent="0.25">
      <c r="A20" s="162"/>
      <c r="B20" s="162"/>
      <c r="C20" s="165"/>
      <c r="D20" s="164"/>
      <c r="E20" s="189"/>
      <c r="F20" s="171"/>
      <c r="G20" s="165"/>
      <c r="H20" s="191"/>
      <c r="I20" s="184"/>
      <c r="J20" s="180"/>
      <c r="K20" s="182"/>
      <c r="L20" s="24" t="s">
        <v>7</v>
      </c>
      <c r="M20" s="3" t="s">
        <v>11</v>
      </c>
      <c r="N20" s="2">
        <f>IF(M20="SÍ",5,"0")</f>
        <v>5</v>
      </c>
      <c r="O20" s="184"/>
      <c r="P20" s="186"/>
      <c r="Q20" s="186"/>
      <c r="R20" s="188"/>
      <c r="S20" s="186"/>
      <c r="T20" s="188"/>
      <c r="U20" s="220"/>
      <c r="V20" s="209"/>
      <c r="W20" s="174"/>
      <c r="X20" s="177"/>
      <c r="Y20" s="214"/>
      <c r="Z20" s="216"/>
      <c r="AA20" s="236"/>
      <c r="AB20" s="196"/>
      <c r="AC20" s="204"/>
      <c r="AD20" s="201"/>
      <c r="AE20" s="203"/>
      <c r="AF20" s="204"/>
      <c r="AG20" s="196"/>
      <c r="AH20" s="196"/>
      <c r="AI20" s="96"/>
      <c r="AJ20" s="97"/>
    </row>
    <row r="21" spans="1:36" ht="81.75" customHeight="1" x14ac:dyDescent="0.25">
      <c r="A21" s="162"/>
      <c r="B21" s="162"/>
      <c r="C21" s="165"/>
      <c r="D21" s="164"/>
      <c r="E21" s="189"/>
      <c r="F21" s="171"/>
      <c r="G21" s="165"/>
      <c r="H21" s="191"/>
      <c r="I21" s="184"/>
      <c r="J21" s="197" t="str">
        <f>IF(AND(J19&gt;=5,J19&lt;=10),"BAJA",IF(AND(J19&gt;=15,J19&lt;=25),"MODERADA",IF(AND(J19&gt;=30,J19&lt;=50),"ALTA",IF(AND(J19&gt;=60,J19&lt;=100),"EXTREMA",""))))</f>
        <v>MODERADA</v>
      </c>
      <c r="K21" s="182"/>
      <c r="L21" s="25" t="s">
        <v>3</v>
      </c>
      <c r="M21" s="3" t="s">
        <v>12</v>
      </c>
      <c r="N21" s="2" t="str">
        <f>IF(M21="SÍ",15,"0")</f>
        <v>0</v>
      </c>
      <c r="O21" s="184"/>
      <c r="P21" s="186"/>
      <c r="Q21" s="186"/>
      <c r="R21" s="188"/>
      <c r="S21" s="186"/>
      <c r="T21" s="188"/>
      <c r="U21" s="220"/>
      <c r="V21" s="209"/>
      <c r="W21" s="174"/>
      <c r="X21" s="177"/>
      <c r="Y21" s="214"/>
      <c r="Z21" s="199" t="str">
        <f>IF(AND($Z19&gt;=5,$Z19&lt;=10),"BAJA",IF(AND($Z19&gt;=15,$Z19&lt;=25),"MODERADA",IF(AND($Z19&gt;=30,$Z19&lt;=50),"ALTA",IF(AND($Z19&gt;=60,$Z19&lt;=100),"EXTREMA",""))))</f>
        <v>BAJA</v>
      </c>
      <c r="AA21" s="236"/>
      <c r="AB21" s="196"/>
      <c r="AC21" s="204"/>
      <c r="AD21" s="201"/>
      <c r="AE21" s="203"/>
      <c r="AF21" s="204"/>
      <c r="AG21" s="196"/>
      <c r="AH21" s="196"/>
      <c r="AI21" s="96"/>
      <c r="AJ21" s="97"/>
    </row>
    <row r="22" spans="1:36" ht="51.75" customHeight="1" x14ac:dyDescent="0.25">
      <c r="A22" s="162"/>
      <c r="B22" s="162"/>
      <c r="C22" s="165"/>
      <c r="D22" s="164"/>
      <c r="E22" s="189"/>
      <c r="F22" s="171"/>
      <c r="G22" s="165"/>
      <c r="H22" s="191"/>
      <c r="I22" s="184"/>
      <c r="J22" s="197"/>
      <c r="K22" s="182"/>
      <c r="L22" s="25" t="s">
        <v>4</v>
      </c>
      <c r="M22" s="3" t="s">
        <v>11</v>
      </c>
      <c r="N22" s="2">
        <f>IF(M22="SÍ",10,"0")</f>
        <v>10</v>
      </c>
      <c r="O22" s="184"/>
      <c r="P22" s="186"/>
      <c r="Q22" s="186"/>
      <c r="R22" s="188"/>
      <c r="S22" s="186"/>
      <c r="T22" s="188"/>
      <c r="U22" s="220"/>
      <c r="V22" s="209"/>
      <c r="W22" s="174"/>
      <c r="X22" s="177"/>
      <c r="Y22" s="214"/>
      <c r="Z22" s="199"/>
      <c r="AA22" s="236"/>
      <c r="AB22" s="196"/>
      <c r="AC22" s="204"/>
      <c r="AD22" s="201"/>
      <c r="AE22" s="203"/>
      <c r="AF22" s="204"/>
      <c r="AG22" s="196"/>
      <c r="AH22" s="196"/>
      <c r="AI22" s="96"/>
      <c r="AJ22" s="97"/>
    </row>
    <row r="23" spans="1:36" ht="81" customHeight="1" x14ac:dyDescent="0.25">
      <c r="A23" s="162"/>
      <c r="B23" s="162"/>
      <c r="C23" s="165"/>
      <c r="D23" s="164"/>
      <c r="E23" s="189"/>
      <c r="F23" s="171"/>
      <c r="G23" s="165"/>
      <c r="H23" s="191"/>
      <c r="I23" s="184"/>
      <c r="J23" s="197"/>
      <c r="K23" s="182"/>
      <c r="L23" s="24" t="s">
        <v>31</v>
      </c>
      <c r="M23" s="3" t="s">
        <v>11</v>
      </c>
      <c r="N23" s="2">
        <f>IF(M23="SÍ",15,"0")</f>
        <v>15</v>
      </c>
      <c r="O23" s="184"/>
      <c r="P23" s="186"/>
      <c r="Q23" s="186"/>
      <c r="R23" s="188"/>
      <c r="S23" s="186"/>
      <c r="T23" s="188"/>
      <c r="U23" s="220"/>
      <c r="V23" s="209"/>
      <c r="W23" s="174"/>
      <c r="X23" s="177"/>
      <c r="Y23" s="214"/>
      <c r="Z23" s="199"/>
      <c r="AA23" s="236"/>
      <c r="AB23" s="196"/>
      <c r="AC23" s="204"/>
      <c r="AD23" s="201"/>
      <c r="AE23" s="203"/>
      <c r="AF23" s="204"/>
      <c r="AG23" s="196"/>
      <c r="AH23" s="196"/>
      <c r="AI23" s="96"/>
      <c r="AJ23" s="97"/>
    </row>
    <row r="24" spans="1:36" ht="81" customHeight="1" x14ac:dyDescent="0.25">
      <c r="A24" s="162"/>
      <c r="B24" s="162"/>
      <c r="C24" s="165"/>
      <c r="D24" s="164"/>
      <c r="E24" s="189"/>
      <c r="F24" s="171"/>
      <c r="G24" s="165"/>
      <c r="H24" s="191"/>
      <c r="I24" s="184"/>
      <c r="J24" s="197"/>
      <c r="K24" s="182"/>
      <c r="L24" s="24" t="s">
        <v>5</v>
      </c>
      <c r="M24" s="3" t="s">
        <v>11</v>
      </c>
      <c r="N24" s="2">
        <f>IF(M24="SÍ",10,"0")</f>
        <v>10</v>
      </c>
      <c r="O24" s="184"/>
      <c r="P24" s="186"/>
      <c r="Q24" s="186"/>
      <c r="R24" s="188"/>
      <c r="S24" s="186"/>
      <c r="T24" s="188"/>
      <c r="U24" s="220"/>
      <c r="V24" s="209"/>
      <c r="W24" s="174"/>
      <c r="X24" s="177"/>
      <c r="Y24" s="214"/>
      <c r="Z24" s="199"/>
      <c r="AA24" s="236"/>
      <c r="AB24" s="196"/>
      <c r="AC24" s="204"/>
      <c r="AD24" s="201"/>
      <c r="AE24" s="203"/>
      <c r="AF24" s="204"/>
      <c r="AG24" s="196"/>
      <c r="AH24" s="196"/>
      <c r="AI24" s="96"/>
      <c r="AJ24" s="97"/>
    </row>
    <row r="25" spans="1:36" ht="66.75" customHeight="1" x14ac:dyDescent="0.25">
      <c r="A25" s="163"/>
      <c r="B25" s="163"/>
      <c r="C25" s="166"/>
      <c r="D25" s="167"/>
      <c r="E25" s="190"/>
      <c r="F25" s="172"/>
      <c r="G25" s="166"/>
      <c r="H25" s="192"/>
      <c r="I25" s="184"/>
      <c r="J25" s="198"/>
      <c r="K25" s="182"/>
      <c r="L25" s="26" t="s">
        <v>30</v>
      </c>
      <c r="M25" s="3" t="s">
        <v>11</v>
      </c>
      <c r="N25" s="2">
        <f>IF(M25="SÍ",30,"0")</f>
        <v>30</v>
      </c>
      <c r="O25" s="184"/>
      <c r="P25" s="186"/>
      <c r="Q25" s="186"/>
      <c r="R25" s="188"/>
      <c r="S25" s="186"/>
      <c r="T25" s="188"/>
      <c r="U25" s="220"/>
      <c r="V25" s="210"/>
      <c r="W25" s="175"/>
      <c r="X25" s="178"/>
      <c r="Y25" s="214"/>
      <c r="Z25" s="199"/>
      <c r="AA25" s="236"/>
      <c r="AB25" s="196"/>
      <c r="AC25" s="204"/>
      <c r="AD25" s="201"/>
      <c r="AE25" s="203"/>
      <c r="AF25" s="204"/>
      <c r="AG25" s="196"/>
      <c r="AH25" s="196"/>
      <c r="AI25" s="98"/>
      <c r="AJ25" s="99"/>
    </row>
    <row r="26" spans="1:36" x14ac:dyDescent="0.25">
      <c r="A26" s="221" t="s">
        <v>52</v>
      </c>
      <c r="B26" s="221"/>
      <c r="C26" s="221"/>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row>
    <row r="27" spans="1:36" ht="18.75" x14ac:dyDescent="0.25">
      <c r="A27" s="222" t="s">
        <v>29</v>
      </c>
      <c r="B27" s="222"/>
      <c r="C27" s="223"/>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3"/>
    </row>
    <row r="28" spans="1:36" ht="15.75" x14ac:dyDescent="0.25">
      <c r="A28" s="224" t="s">
        <v>71</v>
      </c>
      <c r="B28" s="225"/>
      <c r="C28" s="225"/>
      <c r="D28" s="225"/>
      <c r="E28" s="225"/>
      <c r="F28" s="225"/>
      <c r="G28" s="225"/>
      <c r="H28" s="225"/>
      <c r="I28" s="225"/>
      <c r="J28" s="225"/>
      <c r="K28" s="225"/>
      <c r="L28" s="225"/>
      <c r="M28" s="225"/>
      <c r="N28" s="225"/>
      <c r="O28" s="225"/>
      <c r="P28" s="225"/>
      <c r="Q28" s="225"/>
      <c r="R28" s="225"/>
      <c r="S28" s="225"/>
      <c r="T28" s="225"/>
      <c r="U28" s="225"/>
      <c r="V28" s="225"/>
      <c r="W28" s="225"/>
      <c r="X28" s="225"/>
      <c r="Y28" s="225"/>
      <c r="Z28" s="225"/>
      <c r="AA28" s="225"/>
      <c r="AB28" s="226"/>
      <c r="AC28" s="227" t="s">
        <v>48</v>
      </c>
      <c r="AD28" s="227"/>
      <c r="AE28" s="227"/>
      <c r="AF28" s="227" t="s">
        <v>25</v>
      </c>
      <c r="AG28" s="227"/>
      <c r="AH28" s="227"/>
    </row>
    <row r="29" spans="1:36" s="5" customFormat="1" ht="15.75" x14ac:dyDescent="0.25">
      <c r="A29" s="228" t="s">
        <v>99</v>
      </c>
      <c r="B29" s="229"/>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30"/>
      <c r="AC29" s="231">
        <v>43496</v>
      </c>
      <c r="AD29" s="232"/>
      <c r="AE29" s="233"/>
      <c r="AF29" s="234" t="s">
        <v>100</v>
      </c>
      <c r="AG29" s="232"/>
      <c r="AH29" s="233"/>
    </row>
    <row r="30" spans="1:36" s="5" customFormat="1" x14ac:dyDescent="0.25">
      <c r="A30" s="237"/>
      <c r="B30" s="238"/>
      <c r="C30" s="238"/>
      <c r="D30" s="238"/>
      <c r="E30" s="238"/>
      <c r="F30" s="238"/>
      <c r="G30" s="238"/>
      <c r="H30" s="238"/>
      <c r="I30" s="238"/>
      <c r="J30" s="238"/>
      <c r="K30" s="238"/>
      <c r="L30" s="238"/>
      <c r="M30" s="238"/>
      <c r="N30" s="238"/>
      <c r="O30" s="238"/>
      <c r="P30" s="238"/>
      <c r="Q30" s="238"/>
      <c r="R30" s="238"/>
      <c r="S30" s="238"/>
      <c r="T30" s="238"/>
      <c r="U30" s="238"/>
      <c r="V30" s="238"/>
      <c r="W30" s="238"/>
      <c r="X30" s="238"/>
      <c r="Y30" s="238"/>
      <c r="Z30" s="238"/>
      <c r="AA30" s="238"/>
      <c r="AB30" s="239"/>
      <c r="AC30" s="240"/>
      <c r="AD30" s="240"/>
      <c r="AE30" s="240"/>
      <c r="AF30" s="240"/>
      <c r="AG30" s="240"/>
      <c r="AH30" s="240"/>
    </row>
    <row r="31" spans="1:36" s="5" customFormat="1" x14ac:dyDescent="0.25">
      <c r="A31" s="237"/>
      <c r="B31" s="238"/>
      <c r="C31" s="238"/>
      <c r="D31" s="238"/>
      <c r="E31" s="238"/>
      <c r="F31" s="238"/>
      <c r="G31" s="238"/>
      <c r="H31" s="238"/>
      <c r="I31" s="238"/>
      <c r="J31" s="238"/>
      <c r="K31" s="238"/>
      <c r="L31" s="238"/>
      <c r="M31" s="238"/>
      <c r="N31" s="238"/>
      <c r="O31" s="238"/>
      <c r="P31" s="238"/>
      <c r="Q31" s="238"/>
      <c r="R31" s="238"/>
      <c r="S31" s="238"/>
      <c r="T31" s="238"/>
      <c r="U31" s="238"/>
      <c r="V31" s="238"/>
      <c r="W31" s="238"/>
      <c r="X31" s="238"/>
      <c r="Y31" s="238"/>
      <c r="Z31" s="238"/>
      <c r="AA31" s="238"/>
      <c r="AB31" s="239"/>
      <c r="AC31" s="240"/>
      <c r="AD31" s="240"/>
      <c r="AE31" s="240"/>
      <c r="AF31" s="240"/>
      <c r="AG31" s="240"/>
      <c r="AH31" s="240"/>
    </row>
    <row r="32" spans="1:36" x14ac:dyDescent="0.25">
      <c r="A32" s="237"/>
      <c r="B32" s="238"/>
      <c r="C32" s="238"/>
      <c r="D32" s="238"/>
      <c r="E32" s="238"/>
      <c r="F32" s="238"/>
      <c r="G32" s="238"/>
      <c r="H32" s="238"/>
      <c r="I32" s="238"/>
      <c r="J32" s="238"/>
      <c r="K32" s="238"/>
      <c r="L32" s="238"/>
      <c r="M32" s="238"/>
      <c r="N32" s="238"/>
      <c r="O32" s="238"/>
      <c r="P32" s="238"/>
      <c r="Q32" s="238"/>
      <c r="R32" s="238"/>
      <c r="S32" s="238"/>
      <c r="T32" s="238"/>
      <c r="U32" s="238"/>
      <c r="V32" s="238"/>
      <c r="W32" s="238"/>
      <c r="X32" s="238"/>
      <c r="Y32" s="238"/>
      <c r="Z32" s="238"/>
      <c r="AA32" s="238"/>
      <c r="AB32" s="239"/>
      <c r="AC32" s="240"/>
      <c r="AD32" s="240"/>
      <c r="AE32" s="240"/>
      <c r="AF32" s="240"/>
      <c r="AG32" s="240"/>
      <c r="AH32" s="240"/>
    </row>
    <row r="33" spans="1:34" x14ac:dyDescent="0.25">
      <c r="A33" s="241" t="s">
        <v>32</v>
      </c>
      <c r="B33" s="242"/>
      <c r="C33" s="242"/>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3"/>
    </row>
    <row r="34" spans="1:34" s="28" customFormat="1" x14ac:dyDescent="0.25">
      <c r="A34" s="244" t="s">
        <v>25</v>
      </c>
      <c r="B34" s="244"/>
      <c r="C34" s="244"/>
      <c r="D34" s="244"/>
      <c r="E34" s="244"/>
      <c r="F34" s="244" t="s">
        <v>62</v>
      </c>
      <c r="G34" s="244"/>
      <c r="H34" s="244"/>
      <c r="I34" s="244"/>
      <c r="J34" s="244"/>
      <c r="K34" s="244"/>
      <c r="L34" s="244"/>
      <c r="M34" s="245" t="s">
        <v>75</v>
      </c>
      <c r="N34" s="246"/>
      <c r="O34" s="246"/>
      <c r="P34" s="246"/>
      <c r="Q34" s="246"/>
      <c r="R34" s="246"/>
      <c r="S34" s="246"/>
      <c r="T34" s="246"/>
      <c r="U34" s="246"/>
      <c r="V34" s="246"/>
      <c r="W34" s="246"/>
      <c r="X34" s="246"/>
      <c r="Y34" s="246"/>
      <c r="Z34" s="246"/>
      <c r="AA34" s="246"/>
      <c r="AB34" s="246"/>
      <c r="AC34" s="246"/>
      <c r="AD34" s="247" t="str">
        <f>IF(Z7="X","APOYO OFICINA ASESORA DE PLANEACIÓN","APOYO OFICINA DE CONTROL INTERNO")</f>
        <v>APOYO OFICINA ASESORA DE PLANEACIÓN</v>
      </c>
      <c r="AE34" s="247"/>
      <c r="AF34" s="247"/>
      <c r="AG34" s="247"/>
      <c r="AH34" s="247"/>
    </row>
    <row r="35" spans="1:34" s="28" customFormat="1" x14ac:dyDescent="0.25">
      <c r="A35" s="45" t="s">
        <v>72</v>
      </c>
      <c r="B35" s="248" t="s">
        <v>101</v>
      </c>
      <c r="C35" s="248"/>
      <c r="D35" s="248"/>
      <c r="E35" s="248"/>
      <c r="F35" s="45" t="s">
        <v>72</v>
      </c>
      <c r="G35" s="29"/>
      <c r="H35" s="248" t="s">
        <v>100</v>
      </c>
      <c r="I35" s="248"/>
      <c r="J35" s="248"/>
      <c r="K35" s="248"/>
      <c r="L35" s="248"/>
      <c r="M35" s="249" t="s">
        <v>27</v>
      </c>
      <c r="N35" s="249"/>
      <c r="O35" s="249"/>
      <c r="P35" s="249"/>
      <c r="Q35" s="249"/>
      <c r="R35" s="249"/>
      <c r="S35" s="249"/>
      <c r="T35" s="249"/>
      <c r="U35" s="249"/>
      <c r="V35" s="250" t="s">
        <v>102</v>
      </c>
      <c r="W35" s="250"/>
      <c r="X35" s="250"/>
      <c r="Y35" s="250"/>
      <c r="Z35" s="250"/>
      <c r="AA35" s="250"/>
      <c r="AB35" s="250"/>
      <c r="AC35" s="250"/>
      <c r="AD35" s="30" t="s">
        <v>27</v>
      </c>
      <c r="AE35" s="250" t="s">
        <v>103</v>
      </c>
      <c r="AF35" s="250"/>
      <c r="AG35" s="250"/>
      <c r="AH35" s="250"/>
    </row>
    <row r="36" spans="1:34" x14ac:dyDescent="0.25">
      <c r="A36" s="45" t="s">
        <v>73</v>
      </c>
      <c r="B36" s="251" t="s">
        <v>104</v>
      </c>
      <c r="C36" s="248"/>
      <c r="D36" s="248"/>
      <c r="E36" s="248"/>
      <c r="F36" s="45" t="s">
        <v>74</v>
      </c>
      <c r="G36" s="29"/>
      <c r="H36" s="251" t="s">
        <v>105</v>
      </c>
      <c r="I36" s="248"/>
      <c r="J36" s="248"/>
      <c r="K36" s="248"/>
      <c r="L36" s="248"/>
      <c r="M36" s="249" t="s">
        <v>28</v>
      </c>
      <c r="N36" s="249"/>
      <c r="O36" s="249"/>
      <c r="P36" s="249"/>
      <c r="Q36" s="249"/>
      <c r="R36" s="249"/>
      <c r="S36" s="249"/>
      <c r="T36" s="249"/>
      <c r="U36" s="249"/>
      <c r="V36" s="252" t="s">
        <v>106</v>
      </c>
      <c r="W36" s="253"/>
      <c r="X36" s="253"/>
      <c r="Y36" s="253"/>
      <c r="Z36" s="253"/>
      <c r="AA36" s="253"/>
      <c r="AB36" s="253"/>
      <c r="AC36" s="253"/>
      <c r="AD36" s="30" t="s">
        <v>28</v>
      </c>
      <c r="AE36" s="240" t="s">
        <v>107</v>
      </c>
      <c r="AF36" s="240"/>
      <c r="AG36" s="240"/>
      <c r="AH36" s="240"/>
    </row>
  </sheetData>
  <mergeCells count="123">
    <mergeCell ref="B35:E35"/>
    <mergeCell ref="H35:L35"/>
    <mergeCell ref="M35:U35"/>
    <mergeCell ref="V35:AC35"/>
    <mergeCell ref="AE35:AH35"/>
    <mergeCell ref="B36:E36"/>
    <mergeCell ref="H36:L36"/>
    <mergeCell ref="M36:U36"/>
    <mergeCell ref="V36:AC36"/>
    <mergeCell ref="AE36:AH36"/>
    <mergeCell ref="T19:T25"/>
    <mergeCell ref="U19:U25"/>
    <mergeCell ref="V19:V25"/>
    <mergeCell ref="A32:AB32"/>
    <mergeCell ref="AC32:AE32"/>
    <mergeCell ref="AF32:AH32"/>
    <mergeCell ref="A33:AH33"/>
    <mergeCell ref="A34:E34"/>
    <mergeCell ref="F34:L34"/>
    <mergeCell ref="M34:AC34"/>
    <mergeCell ref="AD34:AH34"/>
    <mergeCell ref="A30:AB30"/>
    <mergeCell ref="AC30:AE30"/>
    <mergeCell ref="AF30:AH30"/>
    <mergeCell ref="A31:AB31"/>
    <mergeCell ref="AC31:AE31"/>
    <mergeCell ref="AF31:AH31"/>
    <mergeCell ref="S12:S18"/>
    <mergeCell ref="T12:T18"/>
    <mergeCell ref="U12:U18"/>
    <mergeCell ref="A26:AH26"/>
    <mergeCell ref="A27:AH27"/>
    <mergeCell ref="A28:AB28"/>
    <mergeCell ref="AC28:AE28"/>
    <mergeCell ref="AF28:AH28"/>
    <mergeCell ref="A29:AB29"/>
    <mergeCell ref="AC29:AE29"/>
    <mergeCell ref="AF29:AH29"/>
    <mergeCell ref="AE19:AE25"/>
    <mergeCell ref="AF19:AF25"/>
    <mergeCell ref="AG19:AG25"/>
    <mergeCell ref="AH19:AH25"/>
    <mergeCell ref="J21:J25"/>
    <mergeCell ref="Z21:Z25"/>
    <mergeCell ref="Y19:Y25"/>
    <mergeCell ref="Z19:Z20"/>
    <mergeCell ref="AA19:AA25"/>
    <mergeCell ref="AB19:AB25"/>
    <mergeCell ref="AC19:AC25"/>
    <mergeCell ref="AD19:AD25"/>
    <mergeCell ref="S19:S25"/>
    <mergeCell ref="G12:G18"/>
    <mergeCell ref="H12:H18"/>
    <mergeCell ref="I12:I18"/>
    <mergeCell ref="AH12:AH18"/>
    <mergeCell ref="J14:J18"/>
    <mergeCell ref="Z14:Z18"/>
    <mergeCell ref="AD12:AD18"/>
    <mergeCell ref="AE12:AE18"/>
    <mergeCell ref="AF12:AF18"/>
    <mergeCell ref="AG12:AG18"/>
    <mergeCell ref="J12:J13"/>
    <mergeCell ref="K12:K18"/>
    <mergeCell ref="O12:O18"/>
    <mergeCell ref="AB12:AB18"/>
    <mergeCell ref="AC12:AC18"/>
    <mergeCell ref="V12:V18"/>
    <mergeCell ref="W12:W18"/>
    <mergeCell ref="X12:X18"/>
    <mergeCell ref="Y12:Y18"/>
    <mergeCell ref="Z12:Z13"/>
    <mergeCell ref="AA12:AA18"/>
    <mergeCell ref="P12:P18"/>
    <mergeCell ref="Q12:Q18"/>
    <mergeCell ref="R12:R18"/>
    <mergeCell ref="M10:M11"/>
    <mergeCell ref="U10:U11"/>
    <mergeCell ref="V10:Z10"/>
    <mergeCell ref="A12:A25"/>
    <mergeCell ref="B12:B25"/>
    <mergeCell ref="C12:C18"/>
    <mergeCell ref="D12:D18"/>
    <mergeCell ref="E12:E18"/>
    <mergeCell ref="F12:F18"/>
    <mergeCell ref="W19:W25"/>
    <mergeCell ref="X19:X25"/>
    <mergeCell ref="J19:J20"/>
    <mergeCell ref="K19:K25"/>
    <mergeCell ref="O19:O25"/>
    <mergeCell ref="P19:P25"/>
    <mergeCell ref="Q19:Q25"/>
    <mergeCell ref="R19:R25"/>
    <mergeCell ref="C19:C25"/>
    <mergeCell ref="D19:D25"/>
    <mergeCell ref="E19:E25"/>
    <mergeCell ref="F19:F25"/>
    <mergeCell ref="G19:G25"/>
    <mergeCell ref="H19:H25"/>
    <mergeCell ref="I19:I25"/>
    <mergeCell ref="AI12:AJ18"/>
    <mergeCell ref="AI11:AJ11"/>
    <mergeCell ref="AI19:AJ25"/>
    <mergeCell ref="A7:B7"/>
    <mergeCell ref="C7:E7"/>
    <mergeCell ref="F7:L7"/>
    <mergeCell ref="M7:V7"/>
    <mergeCell ref="AE7:AF7"/>
    <mergeCell ref="XET7:XEU7"/>
    <mergeCell ref="A8:E8"/>
    <mergeCell ref="F8:Z8"/>
    <mergeCell ref="AA8:AD10"/>
    <mergeCell ref="AE8:AH10"/>
    <mergeCell ref="XET8:XEU8"/>
    <mergeCell ref="A9:A11"/>
    <mergeCell ref="B9:B11"/>
    <mergeCell ref="C9:C11"/>
    <mergeCell ref="D9:D11"/>
    <mergeCell ref="E9:E11"/>
    <mergeCell ref="F9:J9"/>
    <mergeCell ref="K9:K11"/>
    <mergeCell ref="L9:Z9"/>
    <mergeCell ref="F10:J10"/>
    <mergeCell ref="L10:L11"/>
  </mergeCells>
  <conditionalFormatting sqref="J12:J18">
    <cfRule type="expression" dxfId="47" priority="13">
      <formula>$J$14="BAJA"</formula>
    </cfRule>
    <cfRule type="expression" dxfId="46" priority="14">
      <formula>$J$14="MODERADA"</formula>
    </cfRule>
    <cfRule type="expression" dxfId="45" priority="15">
      <formula>$J$14="ALTA"</formula>
    </cfRule>
    <cfRule type="expression" dxfId="44" priority="16">
      <formula>$J$14="EXTREMA"</formula>
    </cfRule>
  </conditionalFormatting>
  <conditionalFormatting sqref="Z12:Z18">
    <cfRule type="expression" dxfId="43" priority="9">
      <formula>$Z$14="MODERADA"</formula>
    </cfRule>
    <cfRule type="expression" dxfId="42" priority="10">
      <formula>$Z$14="EXTREMA"</formula>
    </cfRule>
    <cfRule type="expression" dxfId="41" priority="11">
      <formula>$Z$14="ALTA"</formula>
    </cfRule>
    <cfRule type="expression" dxfId="40" priority="12">
      <formula>$Z$14="BAJA"</formula>
    </cfRule>
  </conditionalFormatting>
  <conditionalFormatting sqref="Z19:Z25">
    <cfRule type="expression" dxfId="39" priority="5">
      <formula>$Z$21="MODERADA"</formula>
    </cfRule>
    <cfRule type="expression" dxfId="38" priority="6">
      <formula>$Z$21="EXTREMA"</formula>
    </cfRule>
    <cfRule type="expression" dxfId="37" priority="7">
      <formula>$Z$21="ALTA"</formula>
    </cfRule>
    <cfRule type="expression" dxfId="36" priority="8">
      <formula>$Z$21="BAJA"</formula>
    </cfRule>
  </conditionalFormatting>
  <conditionalFormatting sqref="J19 J21">
    <cfRule type="expression" dxfId="35" priority="1">
      <formula>$J$21="BAJA"</formula>
    </cfRule>
    <cfRule type="expression" dxfId="34" priority="2">
      <formula>$J$21="MODERADA"</formula>
    </cfRule>
    <cfRule type="expression" dxfId="33" priority="3">
      <formula>$J$21="ALTA"</formula>
    </cfRule>
    <cfRule type="expression" dxfId="32" priority="4">
      <formula>$J$21="EXTREMA"</formula>
    </cfRule>
  </conditionalFormatting>
  <dataValidations count="4">
    <dataValidation type="list" allowBlank="1" showInputMessage="1" showErrorMessage="1" sqref="U12:U25" xr:uid="{00000000-0002-0000-0000-000000000000}">
      <formula1>$XEV$11:$XFD$11</formula1>
    </dataValidation>
    <dataValidation type="list" allowBlank="1" showInputMessage="1" showErrorMessage="1" sqref="H12:H25" xr:uid="{00000000-0002-0000-0000-000001000000}">
      <formula1>$XET$9:$XEV$9</formula1>
    </dataValidation>
    <dataValidation type="list" allowBlank="1" showInputMessage="1" showErrorMessage="1" sqref="F12:F25" xr:uid="{00000000-0002-0000-0000-000002000000}">
      <formula1>$XET$2:$XET$6</formula1>
    </dataValidation>
    <dataValidation type="list" allowBlank="1" showInputMessage="1" showErrorMessage="1" sqref="M12:M25" xr:uid="{00000000-0002-0000-0000-000003000000}">
      <formula1>$XET$11:$XEU$11</formula1>
    </dataValidation>
  </dataValidations>
  <hyperlinks>
    <hyperlink ref="B36" r:id="rId1" xr:uid="{00000000-0004-0000-0000-000000000000}"/>
    <hyperlink ref="H36" r:id="rId2" xr:uid="{00000000-0004-0000-0000-000001000000}"/>
    <hyperlink ref="V36" r:id="rId3" display="hernanp@idipron.gov.co" xr:uid="{00000000-0004-0000-0000-000002000000}"/>
  </hyperlinks>
  <pageMargins left="0.7" right="0.7" top="0.75" bottom="0.75" header="0.3" footer="0.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XEU29"/>
  <sheetViews>
    <sheetView topLeftCell="AB2" zoomScale="120" zoomScaleNormal="120" workbookViewId="0">
      <selection activeCell="AH10" sqref="AH10:AH16"/>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23" style="1" customWidth="1"/>
    <col min="33" max="33" width="19.140625" style="1" customWidth="1"/>
    <col min="34" max="34" width="16.140625" style="1" customWidth="1"/>
    <col min="35" max="35" width="19.7109375" style="1" customWidth="1"/>
    <col min="36" max="36" width="34" style="1" customWidth="1"/>
    <col min="37" max="16384" width="11.42578125" style="1"/>
  </cols>
  <sheetData>
    <row r="1" spans="1:36 16369:16375" s="55" customFormat="1" ht="12.75" x14ac:dyDescent="0.25">
      <c r="A1" s="263"/>
      <c r="B1" s="266" t="s">
        <v>108</v>
      </c>
      <c r="C1" s="267"/>
      <c r="D1" s="266" t="s">
        <v>109</v>
      </c>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67"/>
      <c r="AE1" s="254" t="s">
        <v>110</v>
      </c>
      <c r="AF1" s="255"/>
      <c r="AG1" s="254" t="s">
        <v>111</v>
      </c>
      <c r="AH1" s="255"/>
      <c r="XEQ1" s="56" t="s">
        <v>1</v>
      </c>
      <c r="XER1" s="57" t="s">
        <v>2</v>
      </c>
      <c r="XES1" s="58"/>
    </row>
    <row r="2" spans="1:36 16369:16375" s="55" customFormat="1" ht="12.75" x14ac:dyDescent="0.25">
      <c r="A2" s="264"/>
      <c r="B2" s="268"/>
      <c r="C2" s="269"/>
      <c r="D2" s="268"/>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69"/>
      <c r="AE2" s="254" t="s">
        <v>112</v>
      </c>
      <c r="AF2" s="255"/>
      <c r="AG2" s="254">
        <v>4</v>
      </c>
      <c r="AH2" s="255"/>
      <c r="XEQ2" s="55" t="s">
        <v>17</v>
      </c>
      <c r="XER2" s="55">
        <v>5</v>
      </c>
      <c r="XES2" s="58"/>
    </row>
    <row r="3" spans="1:36 16369:16375" s="55" customFormat="1" ht="12.75" x14ac:dyDescent="0.25">
      <c r="A3" s="264"/>
      <c r="B3" s="266" t="s">
        <v>113</v>
      </c>
      <c r="C3" s="267"/>
      <c r="D3" s="266" t="s">
        <v>114</v>
      </c>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67"/>
      <c r="AE3" s="254" t="s">
        <v>115</v>
      </c>
      <c r="AF3" s="255"/>
      <c r="AG3" s="254"/>
      <c r="AH3" s="255"/>
      <c r="XEQ3" s="55" t="s">
        <v>16</v>
      </c>
      <c r="XER3" s="55">
        <v>4</v>
      </c>
      <c r="XES3" s="58"/>
    </row>
    <row r="4" spans="1:36 16369:16375" s="55" customFormat="1" ht="12.75" x14ac:dyDescent="0.25">
      <c r="A4" s="265"/>
      <c r="B4" s="268"/>
      <c r="C4" s="269"/>
      <c r="D4" s="268"/>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69"/>
      <c r="AE4" s="254" t="s">
        <v>116</v>
      </c>
      <c r="AF4" s="255"/>
      <c r="AG4" s="256">
        <v>43347</v>
      </c>
      <c r="AH4" s="255"/>
      <c r="XEQ4" s="55" t="s">
        <v>15</v>
      </c>
      <c r="XER4" s="55">
        <v>3</v>
      </c>
      <c r="XES4" s="58"/>
    </row>
    <row r="5" spans="1:36 16369:16375" s="27" customFormat="1" ht="16.5" thickBot="1" x14ac:dyDescent="0.25">
      <c r="A5" s="257" t="s">
        <v>53</v>
      </c>
      <c r="B5" s="257"/>
      <c r="C5" s="258">
        <v>43496</v>
      </c>
      <c r="D5" s="259"/>
      <c r="E5" s="259"/>
      <c r="F5" s="260"/>
      <c r="G5" s="260"/>
      <c r="H5" s="260"/>
      <c r="I5" s="260"/>
      <c r="J5" s="260"/>
      <c r="K5" s="260"/>
      <c r="L5" s="260"/>
      <c r="M5" s="104" t="s">
        <v>67</v>
      </c>
      <c r="N5" s="104"/>
      <c r="O5" s="104"/>
      <c r="P5" s="104"/>
      <c r="Q5" s="104"/>
      <c r="R5" s="104"/>
      <c r="S5" s="104"/>
      <c r="T5" s="104"/>
      <c r="U5" s="104"/>
      <c r="V5" s="105"/>
      <c r="W5" s="59"/>
      <c r="X5" s="60" t="s">
        <v>63</v>
      </c>
      <c r="Y5" s="61"/>
      <c r="Z5" s="62"/>
      <c r="AA5" s="60" t="s">
        <v>64</v>
      </c>
      <c r="AB5" s="62"/>
      <c r="AC5" s="60" t="s">
        <v>65</v>
      </c>
      <c r="AD5" s="63" t="s">
        <v>76</v>
      </c>
      <c r="AE5" s="261" t="s">
        <v>66</v>
      </c>
      <c r="AF5" s="262"/>
      <c r="AG5" s="64"/>
      <c r="AH5" s="59"/>
      <c r="XEQ5" s="65" t="s">
        <v>14</v>
      </c>
      <c r="XER5" s="65">
        <v>2</v>
      </c>
    </row>
    <row r="6" spans="1:36 16369:16375" s="27" customFormat="1" x14ac:dyDescent="0.2">
      <c r="A6" s="110" t="s">
        <v>46</v>
      </c>
      <c r="B6" s="111"/>
      <c r="C6" s="111"/>
      <c r="D6" s="111"/>
      <c r="E6" s="112"/>
      <c r="F6" s="113" t="s">
        <v>21</v>
      </c>
      <c r="G6" s="114"/>
      <c r="H6" s="114"/>
      <c r="I6" s="114"/>
      <c r="J6" s="114"/>
      <c r="K6" s="114"/>
      <c r="L6" s="114"/>
      <c r="M6" s="114"/>
      <c r="N6" s="114"/>
      <c r="O6" s="114"/>
      <c r="P6" s="114"/>
      <c r="Q6" s="114"/>
      <c r="R6" s="114"/>
      <c r="S6" s="114"/>
      <c r="T6" s="114"/>
      <c r="U6" s="114"/>
      <c r="V6" s="114"/>
      <c r="W6" s="114"/>
      <c r="X6" s="114"/>
      <c r="Y6" s="114"/>
      <c r="Z6" s="115"/>
      <c r="AA6" s="116" t="s">
        <v>43</v>
      </c>
      <c r="AB6" s="117"/>
      <c r="AC6" s="117"/>
      <c r="AD6" s="118"/>
      <c r="AE6" s="125" t="s">
        <v>33</v>
      </c>
      <c r="AF6" s="126"/>
      <c r="AG6" s="126"/>
      <c r="AH6" s="127"/>
      <c r="XEQ6" s="65" t="s">
        <v>13</v>
      </c>
      <c r="XER6" s="65">
        <v>1</v>
      </c>
    </row>
    <row r="7" spans="1:36 16369:16375" s="8" customFormat="1" ht="15" customHeight="1" x14ac:dyDescent="0.25">
      <c r="A7" s="134" t="s">
        <v>49</v>
      </c>
      <c r="B7" s="136" t="s">
        <v>50</v>
      </c>
      <c r="C7" s="139" t="s">
        <v>34</v>
      </c>
      <c r="D7" s="139" t="s">
        <v>35</v>
      </c>
      <c r="E7" s="140" t="s">
        <v>36</v>
      </c>
      <c r="F7" s="142" t="s">
        <v>68</v>
      </c>
      <c r="G7" s="143"/>
      <c r="H7" s="143"/>
      <c r="I7" s="143"/>
      <c r="J7" s="143"/>
      <c r="K7" s="144" t="s">
        <v>24</v>
      </c>
      <c r="L7" s="147" t="s">
        <v>23</v>
      </c>
      <c r="M7" s="148"/>
      <c r="N7" s="148"/>
      <c r="O7" s="148"/>
      <c r="P7" s="148"/>
      <c r="Q7" s="148"/>
      <c r="R7" s="148"/>
      <c r="S7" s="148"/>
      <c r="T7" s="148"/>
      <c r="U7" s="148"/>
      <c r="V7" s="148"/>
      <c r="W7" s="148"/>
      <c r="X7" s="148"/>
      <c r="Y7" s="148"/>
      <c r="Z7" s="149"/>
      <c r="AA7" s="119"/>
      <c r="AB7" s="120"/>
      <c r="AC7" s="120"/>
      <c r="AD7" s="121"/>
      <c r="AE7" s="128"/>
      <c r="AF7" s="129"/>
      <c r="AG7" s="129"/>
      <c r="AH7" s="130"/>
      <c r="XEO7" s="27"/>
      <c r="XEP7" s="27"/>
      <c r="XEQ7" s="108" t="s">
        <v>0</v>
      </c>
      <c r="XER7" s="109"/>
      <c r="XES7" s="27"/>
      <c r="XET7" s="27"/>
      <c r="XEU7" s="27"/>
    </row>
    <row r="8" spans="1:36 16369:16375" s="8" customFormat="1" ht="15" customHeight="1" x14ac:dyDescent="0.25">
      <c r="A8" s="134"/>
      <c r="B8" s="137"/>
      <c r="C8" s="139"/>
      <c r="D8" s="139"/>
      <c r="E8" s="140"/>
      <c r="F8" s="150" t="s">
        <v>37</v>
      </c>
      <c r="G8" s="151"/>
      <c r="H8" s="151"/>
      <c r="I8" s="151"/>
      <c r="J8" s="151"/>
      <c r="K8" s="145"/>
      <c r="L8" s="152" t="s">
        <v>47</v>
      </c>
      <c r="M8" s="154" t="s">
        <v>22</v>
      </c>
      <c r="N8" s="9"/>
      <c r="O8" s="10"/>
      <c r="P8" s="10"/>
      <c r="Q8" s="10"/>
      <c r="R8" s="10"/>
      <c r="S8" s="10"/>
      <c r="T8" s="10"/>
      <c r="U8" s="156" t="s">
        <v>39</v>
      </c>
      <c r="V8" s="158" t="s">
        <v>38</v>
      </c>
      <c r="W8" s="159"/>
      <c r="X8" s="159"/>
      <c r="Y8" s="159"/>
      <c r="Z8" s="160"/>
      <c r="AA8" s="122"/>
      <c r="AB8" s="123"/>
      <c r="AC8" s="123"/>
      <c r="AD8" s="124"/>
      <c r="AE8" s="131"/>
      <c r="AF8" s="132"/>
      <c r="AG8" s="132"/>
      <c r="AH8" s="133"/>
      <c r="XEO8" s="27"/>
      <c r="XEP8" s="27"/>
      <c r="XEQ8" s="108" t="s">
        <v>2</v>
      </c>
      <c r="XER8" s="109"/>
      <c r="XES8" s="27"/>
      <c r="XET8" s="27"/>
      <c r="XEU8" s="27"/>
    </row>
    <row r="9" spans="1:36 16369:16375" s="8" customFormat="1" ht="30.75" thickBot="1" x14ac:dyDescent="0.3">
      <c r="A9" s="135"/>
      <c r="B9" s="138"/>
      <c r="C9" s="136"/>
      <c r="D9" s="136"/>
      <c r="E9" s="141"/>
      <c r="F9" s="35" t="s">
        <v>8</v>
      </c>
      <c r="G9" s="36" t="s">
        <v>54</v>
      </c>
      <c r="H9" s="48" t="s">
        <v>69</v>
      </c>
      <c r="I9" s="37" t="s">
        <v>55</v>
      </c>
      <c r="J9" s="6" t="s">
        <v>10</v>
      </c>
      <c r="K9" s="146"/>
      <c r="L9" s="153"/>
      <c r="M9" s="155"/>
      <c r="N9" s="11"/>
      <c r="O9" s="11" t="s">
        <v>60</v>
      </c>
      <c r="P9" s="11" t="s">
        <v>61</v>
      </c>
      <c r="Q9" s="11" t="s">
        <v>59</v>
      </c>
      <c r="R9" s="11" t="s">
        <v>56</v>
      </c>
      <c r="S9" s="11" t="s">
        <v>57</v>
      </c>
      <c r="T9" s="11" t="s">
        <v>58</v>
      </c>
      <c r="U9" s="157"/>
      <c r="V9" s="12" t="s">
        <v>8</v>
      </c>
      <c r="W9" s="13" t="s">
        <v>54</v>
      </c>
      <c r="X9" s="4" t="s">
        <v>9</v>
      </c>
      <c r="Y9" s="14" t="s">
        <v>55</v>
      </c>
      <c r="Z9" s="38" t="s">
        <v>10</v>
      </c>
      <c r="AA9" s="43" t="s">
        <v>51</v>
      </c>
      <c r="AB9" s="15" t="s">
        <v>40</v>
      </c>
      <c r="AC9" s="49" t="s">
        <v>41</v>
      </c>
      <c r="AD9" s="47" t="s">
        <v>42</v>
      </c>
      <c r="AE9" s="41" t="s">
        <v>26</v>
      </c>
      <c r="AF9" s="16" t="s">
        <v>70</v>
      </c>
      <c r="AG9" s="17" t="s">
        <v>44</v>
      </c>
      <c r="AH9" s="81" t="s">
        <v>45</v>
      </c>
      <c r="AI9" s="278" t="s">
        <v>197</v>
      </c>
      <c r="AJ9" s="279"/>
      <c r="XEQ9" s="7" t="s">
        <v>18</v>
      </c>
      <c r="XER9" s="7" t="s">
        <v>20</v>
      </c>
      <c r="XES9" s="7" t="s">
        <v>19</v>
      </c>
    </row>
    <row r="10" spans="1:36 16369:16375" ht="30" customHeight="1" x14ac:dyDescent="0.25">
      <c r="A10" s="286" t="s">
        <v>117</v>
      </c>
      <c r="B10" s="288" t="s">
        <v>118</v>
      </c>
      <c r="C10" s="290" t="s">
        <v>119</v>
      </c>
      <c r="D10" s="272" t="s">
        <v>120</v>
      </c>
      <c r="E10" s="272" t="s">
        <v>121</v>
      </c>
      <c r="F10" s="171" t="s">
        <v>13</v>
      </c>
      <c r="G10" s="165" t="str">
        <f>IF(F10="(1) RARA VEZ","1", IF(F10="(2) IMPROBABLE","2",IF(F10="(3) POSIBLE","3",IF(F10="(4) PROBABLE","4",IF(F10="(5) CASI SEGURO","5","")))))</f>
        <v>1</v>
      </c>
      <c r="H10" s="191" t="s">
        <v>20</v>
      </c>
      <c r="I10" s="184" t="str">
        <f>IF(H10="(5) MODERADO","5", IF(H10="(10) MAYOR","10",IF(H10="(20) CATASTROFICO","20","")))</f>
        <v>10</v>
      </c>
      <c r="J10" s="205">
        <f>G10*I10</f>
        <v>10</v>
      </c>
      <c r="K10" s="276" t="s">
        <v>122</v>
      </c>
      <c r="L10" s="23" t="s">
        <v>6</v>
      </c>
      <c r="M10" s="3" t="s">
        <v>11</v>
      </c>
      <c r="N10" s="46">
        <f>IF(M10="SÍ",15,"0")</f>
        <v>15</v>
      </c>
      <c r="O10" s="183">
        <f>SUM(N10:N16)</f>
        <v>85</v>
      </c>
      <c r="P10" s="185">
        <f>IF(AND($O10&gt;=0,$O10&lt;=50),0,IF(AND($O10&gt;50,$O10&lt;=75),1,IF(AND($O10&gt;75,$O10&lt;=100),2,"")))</f>
        <v>2</v>
      </c>
      <c r="Q10" s="185">
        <f>$G10-$P10</f>
        <v>-1</v>
      </c>
      <c r="R10" s="187">
        <f>IF($Q10&lt;=0,1,$Q10)</f>
        <v>1</v>
      </c>
      <c r="S10" s="185">
        <f>$I10-$P10</f>
        <v>8</v>
      </c>
      <c r="T10" s="187">
        <f>IF($S10=19,10,IF($S10=18,5,IF($S10=9,5,IF($S10=8,5,I10))))</f>
        <v>5</v>
      </c>
      <c r="U10" s="219" t="s">
        <v>8</v>
      </c>
      <c r="V10" s="208" t="str">
        <f>IF(AND($U10="PROBABILIDAD",$R10=1),$XEQ$6,IF(AND($U10="PROBABILIDAD",$R10=2),$XEQ$5,IF(AND($U10="PROBABILIDAD",$R10=3),$XEQ$4,IF(AND($U10="PROBABILIDAD",$R10=4),$XEQ$3,IF(AND($U10="PROBABILIDAD",$R10=5),$XEQ$2,$F10)))))</f>
        <v>(1) RARA VEZ</v>
      </c>
      <c r="W10" s="211">
        <f>IF($U10="PROBABILIDAD",$R10,$G10)</f>
        <v>1</v>
      </c>
      <c r="X10" s="176" t="str">
        <f>IF(AND($U10="IMPACTO",$S10=18),$XEQ$9,IF(AND($U10="IMPACTO",$S10=19),$XER$9,IF(AND($U10="IMPACTO",$S10=20),$XES$9,IF(AND($U10="IMPACTO",$S10&lt;10),$XEQ$9,$H10))))</f>
        <v>(10) MAYOR</v>
      </c>
      <c r="Y10" s="214" t="str">
        <f>IF($U10="IMPACTO",$T10,$I10)</f>
        <v>10</v>
      </c>
      <c r="Z10" s="215">
        <f>+W10*Y10</f>
        <v>10</v>
      </c>
      <c r="AA10" s="284" t="s">
        <v>123</v>
      </c>
      <c r="AB10" s="280">
        <v>43739</v>
      </c>
      <c r="AC10" s="281" t="s">
        <v>124</v>
      </c>
      <c r="AD10" s="281" t="s">
        <v>125</v>
      </c>
      <c r="AE10" s="282"/>
      <c r="AF10" s="195"/>
      <c r="AG10" s="195"/>
      <c r="AH10" s="275" t="s">
        <v>126</v>
      </c>
      <c r="AI10" s="452" t="s">
        <v>201</v>
      </c>
      <c r="AJ10" s="453"/>
      <c r="XEO10" s="8"/>
      <c r="XEP10" s="8"/>
      <c r="XEQ10" s="8">
        <v>5</v>
      </c>
      <c r="XER10" s="8">
        <v>10</v>
      </c>
      <c r="XES10" s="8">
        <v>20</v>
      </c>
      <c r="XET10" s="8"/>
      <c r="XEU10" s="8"/>
    </row>
    <row r="11" spans="1:36 16369:16375" ht="30" x14ac:dyDescent="0.25">
      <c r="A11" s="287"/>
      <c r="B11" s="289"/>
      <c r="C11" s="291"/>
      <c r="D11" s="273"/>
      <c r="E11" s="273"/>
      <c r="F11" s="171"/>
      <c r="G11" s="165"/>
      <c r="H11" s="191"/>
      <c r="I11" s="184"/>
      <c r="J11" s="205"/>
      <c r="K11" s="277"/>
      <c r="L11" s="24" t="s">
        <v>7</v>
      </c>
      <c r="M11" s="3" t="s">
        <v>11</v>
      </c>
      <c r="N11" s="2">
        <f>IF(M11="SÍ",5,"0")</f>
        <v>5</v>
      </c>
      <c r="O11" s="184"/>
      <c r="P11" s="186"/>
      <c r="Q11" s="186"/>
      <c r="R11" s="188"/>
      <c r="S11" s="186"/>
      <c r="T11" s="188"/>
      <c r="U11" s="220"/>
      <c r="V11" s="209"/>
      <c r="W11" s="212"/>
      <c r="X11" s="177"/>
      <c r="Y11" s="214"/>
      <c r="Z11" s="216"/>
      <c r="AA11" s="285"/>
      <c r="AB11" s="204"/>
      <c r="AC11" s="164"/>
      <c r="AD11" s="165"/>
      <c r="AE11" s="283"/>
      <c r="AF11" s="204"/>
      <c r="AG11" s="196"/>
      <c r="AH11" s="204"/>
      <c r="AI11" s="452"/>
      <c r="AJ11" s="453"/>
      <c r="XEO11" s="8"/>
      <c r="XEP11" s="8"/>
      <c r="XEQ11" s="8" t="s">
        <v>11</v>
      </c>
      <c r="XER11" s="8" t="s">
        <v>12</v>
      </c>
      <c r="XES11" s="8" t="s">
        <v>9</v>
      </c>
      <c r="XET11" s="8" t="s">
        <v>8</v>
      </c>
      <c r="XEU11" s="8"/>
    </row>
    <row r="12" spans="1:36 16369:16375" ht="15" customHeight="1" x14ac:dyDescent="0.25">
      <c r="A12" s="287"/>
      <c r="B12" s="289"/>
      <c r="C12" s="291"/>
      <c r="D12" s="273"/>
      <c r="E12" s="273"/>
      <c r="F12" s="171"/>
      <c r="G12" s="165"/>
      <c r="H12" s="191"/>
      <c r="I12" s="184"/>
      <c r="J12" s="197" t="str">
        <f>IF(AND(J10&gt;=5,J10&lt;=10),"BAJA",IF(AND(J10&gt;=15,J10&lt;=25),"MODERADA",IF(AND(J10&gt;=30,J10&lt;=50),"ALTA",IF(AND(J10&gt;=60,J10&lt;=100),"EXTREMA",""))))</f>
        <v>BAJA</v>
      </c>
      <c r="K12" s="277"/>
      <c r="L12" s="25" t="s">
        <v>3</v>
      </c>
      <c r="M12" s="3" t="s">
        <v>12</v>
      </c>
      <c r="N12" s="2" t="str">
        <f>IF(M12="SÍ",15,"0")</f>
        <v>0</v>
      </c>
      <c r="O12" s="184"/>
      <c r="P12" s="186"/>
      <c r="Q12" s="186"/>
      <c r="R12" s="188"/>
      <c r="S12" s="186"/>
      <c r="T12" s="188"/>
      <c r="U12" s="220"/>
      <c r="V12" s="209"/>
      <c r="W12" s="212"/>
      <c r="X12" s="177"/>
      <c r="Y12" s="214"/>
      <c r="Z12" s="199" t="str">
        <f>IF(AND($Z10&gt;=5,$Z10&lt;=10),"BAJA",IF(AND($Z10&gt;=15,$Z10&lt;=25),"MODERADA",IF(AND($Z10&gt;=30,$Z10&lt;=50),"ALTA",IF(AND($Z10&gt;=60,$Z10&lt;=100),"EXTREMA",""))))</f>
        <v>BAJA</v>
      </c>
      <c r="AA12" s="285"/>
      <c r="AB12" s="204"/>
      <c r="AC12" s="164"/>
      <c r="AD12" s="165"/>
      <c r="AE12" s="283"/>
      <c r="AF12" s="204"/>
      <c r="AG12" s="196"/>
      <c r="AH12" s="204"/>
      <c r="AI12" s="452"/>
      <c r="AJ12" s="453"/>
    </row>
    <row r="13" spans="1:36 16369:16375" ht="15" customHeight="1" x14ac:dyDescent="0.25">
      <c r="A13" s="287"/>
      <c r="B13" s="289"/>
      <c r="C13" s="291"/>
      <c r="D13" s="273"/>
      <c r="E13" s="273"/>
      <c r="F13" s="171"/>
      <c r="G13" s="165"/>
      <c r="H13" s="191"/>
      <c r="I13" s="184"/>
      <c r="J13" s="197"/>
      <c r="K13" s="277"/>
      <c r="L13" s="25" t="s">
        <v>4</v>
      </c>
      <c r="M13" s="3" t="s">
        <v>11</v>
      </c>
      <c r="N13" s="2">
        <f>IF(M13="SÍ",10,"0")</f>
        <v>10</v>
      </c>
      <c r="O13" s="184"/>
      <c r="P13" s="186"/>
      <c r="Q13" s="186"/>
      <c r="R13" s="188"/>
      <c r="S13" s="186"/>
      <c r="T13" s="188"/>
      <c r="U13" s="220"/>
      <c r="V13" s="209"/>
      <c r="W13" s="212"/>
      <c r="X13" s="177"/>
      <c r="Y13" s="214"/>
      <c r="Z13" s="199"/>
      <c r="AA13" s="285"/>
      <c r="AB13" s="204"/>
      <c r="AC13" s="164"/>
      <c r="AD13" s="165"/>
      <c r="AE13" s="283"/>
      <c r="AF13" s="204"/>
      <c r="AG13" s="196"/>
      <c r="AH13" s="204"/>
      <c r="AI13" s="452"/>
      <c r="AJ13" s="453"/>
    </row>
    <row r="14" spans="1:36 16369:16375" ht="30" x14ac:dyDescent="0.25">
      <c r="A14" s="287"/>
      <c r="B14" s="289"/>
      <c r="C14" s="291"/>
      <c r="D14" s="273"/>
      <c r="E14" s="273"/>
      <c r="F14" s="171"/>
      <c r="G14" s="165"/>
      <c r="H14" s="191"/>
      <c r="I14" s="184"/>
      <c r="J14" s="197"/>
      <c r="K14" s="277"/>
      <c r="L14" s="24" t="s">
        <v>31</v>
      </c>
      <c r="M14" s="66" t="s">
        <v>11</v>
      </c>
      <c r="N14" s="2">
        <f>IF(M14="SÍ",15,"0")</f>
        <v>15</v>
      </c>
      <c r="O14" s="184"/>
      <c r="P14" s="186"/>
      <c r="Q14" s="186"/>
      <c r="R14" s="188"/>
      <c r="S14" s="186"/>
      <c r="T14" s="188"/>
      <c r="U14" s="220"/>
      <c r="V14" s="209"/>
      <c r="W14" s="212"/>
      <c r="X14" s="177"/>
      <c r="Y14" s="214"/>
      <c r="Z14" s="199"/>
      <c r="AA14" s="285"/>
      <c r="AB14" s="204"/>
      <c r="AC14" s="164"/>
      <c r="AD14" s="165"/>
      <c r="AE14" s="283"/>
      <c r="AF14" s="204"/>
      <c r="AG14" s="196"/>
      <c r="AH14" s="204"/>
      <c r="AI14" s="452"/>
      <c r="AJ14" s="453"/>
    </row>
    <row r="15" spans="1:36 16369:16375" ht="30" x14ac:dyDescent="0.25">
      <c r="A15" s="287"/>
      <c r="B15" s="289"/>
      <c r="C15" s="291"/>
      <c r="D15" s="273"/>
      <c r="E15" s="273"/>
      <c r="F15" s="171"/>
      <c r="G15" s="165"/>
      <c r="H15" s="191"/>
      <c r="I15" s="184"/>
      <c r="J15" s="197"/>
      <c r="K15" s="277"/>
      <c r="L15" s="24" t="s">
        <v>5</v>
      </c>
      <c r="M15" s="3" t="s">
        <v>11</v>
      </c>
      <c r="N15" s="2">
        <f>IF(M15="SÍ",10,"0")</f>
        <v>10</v>
      </c>
      <c r="O15" s="184"/>
      <c r="P15" s="186"/>
      <c r="Q15" s="186"/>
      <c r="R15" s="188"/>
      <c r="S15" s="186"/>
      <c r="T15" s="188"/>
      <c r="U15" s="220"/>
      <c r="V15" s="209"/>
      <c r="W15" s="212"/>
      <c r="X15" s="177"/>
      <c r="Y15" s="214"/>
      <c r="Z15" s="199"/>
      <c r="AA15" s="285"/>
      <c r="AB15" s="204"/>
      <c r="AC15" s="164"/>
      <c r="AD15" s="165"/>
      <c r="AE15" s="283"/>
      <c r="AF15" s="204"/>
      <c r="AG15" s="196"/>
      <c r="AH15" s="204"/>
      <c r="AI15" s="452"/>
      <c r="AJ15" s="453"/>
    </row>
    <row r="16" spans="1:36 16369:16375" ht="30" x14ac:dyDescent="0.25">
      <c r="A16" s="287"/>
      <c r="B16" s="289"/>
      <c r="C16" s="292"/>
      <c r="D16" s="274"/>
      <c r="E16" s="274"/>
      <c r="F16" s="172"/>
      <c r="G16" s="166"/>
      <c r="H16" s="192"/>
      <c r="I16" s="184"/>
      <c r="J16" s="198"/>
      <c r="K16" s="277"/>
      <c r="L16" s="26" t="s">
        <v>30</v>
      </c>
      <c r="M16" s="3" t="s">
        <v>11</v>
      </c>
      <c r="N16" s="2">
        <f>IF(M16="SÍ",30,"0")</f>
        <v>30</v>
      </c>
      <c r="O16" s="184"/>
      <c r="P16" s="186"/>
      <c r="Q16" s="186"/>
      <c r="R16" s="188"/>
      <c r="S16" s="186"/>
      <c r="T16" s="188"/>
      <c r="U16" s="220"/>
      <c r="V16" s="210"/>
      <c r="W16" s="213"/>
      <c r="X16" s="178"/>
      <c r="Y16" s="214"/>
      <c r="Z16" s="199"/>
      <c r="AA16" s="285"/>
      <c r="AB16" s="204"/>
      <c r="AC16" s="167"/>
      <c r="AD16" s="166"/>
      <c r="AE16" s="283"/>
      <c r="AF16" s="204"/>
      <c r="AG16" s="196"/>
      <c r="AH16" s="204"/>
      <c r="AI16" s="454"/>
      <c r="AJ16" s="455"/>
    </row>
    <row r="17" spans="1:34" x14ac:dyDescent="0.25">
      <c r="A17" s="221" t="s">
        <v>52</v>
      </c>
      <c r="B17" s="221"/>
      <c r="C17" s="221"/>
      <c r="D17" s="221"/>
      <c r="E17" s="221"/>
      <c r="F17" s="221"/>
      <c r="G17" s="221"/>
      <c r="H17" s="221"/>
      <c r="I17" s="221"/>
      <c r="J17" s="221"/>
      <c r="K17" s="221"/>
      <c r="L17" s="221"/>
      <c r="M17" s="221"/>
      <c r="N17" s="221"/>
      <c r="O17" s="221"/>
      <c r="P17" s="221"/>
      <c r="Q17" s="221"/>
      <c r="R17" s="221"/>
      <c r="S17" s="221"/>
      <c r="T17" s="221"/>
      <c r="U17" s="221"/>
      <c r="V17" s="221"/>
      <c r="W17" s="221"/>
      <c r="X17" s="221"/>
      <c r="Y17" s="221"/>
      <c r="Z17" s="221"/>
      <c r="AA17" s="221"/>
      <c r="AB17" s="221"/>
      <c r="AC17" s="221"/>
      <c r="AD17" s="221"/>
      <c r="AE17" s="221"/>
      <c r="AF17" s="221"/>
      <c r="AG17" s="221"/>
      <c r="AH17" s="221"/>
    </row>
    <row r="18" spans="1:34" ht="18.75" x14ac:dyDescent="0.25">
      <c r="A18" s="222" t="s">
        <v>29</v>
      </c>
      <c r="B18" s="222"/>
      <c r="C18" s="223"/>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row>
    <row r="19" spans="1:34" ht="15.75" x14ac:dyDescent="0.25">
      <c r="A19" s="224" t="s">
        <v>71</v>
      </c>
      <c r="B19" s="225"/>
      <c r="C19" s="225"/>
      <c r="D19" s="225"/>
      <c r="E19" s="225"/>
      <c r="F19" s="225"/>
      <c r="G19" s="225"/>
      <c r="H19" s="225"/>
      <c r="I19" s="225"/>
      <c r="J19" s="225"/>
      <c r="K19" s="225"/>
      <c r="L19" s="225"/>
      <c r="M19" s="225"/>
      <c r="N19" s="225"/>
      <c r="O19" s="225"/>
      <c r="P19" s="225"/>
      <c r="Q19" s="225"/>
      <c r="R19" s="225"/>
      <c r="S19" s="225"/>
      <c r="T19" s="225"/>
      <c r="U19" s="225"/>
      <c r="V19" s="225"/>
      <c r="W19" s="225"/>
      <c r="X19" s="225"/>
      <c r="Y19" s="225"/>
      <c r="Z19" s="225"/>
      <c r="AA19" s="225"/>
      <c r="AB19" s="226"/>
      <c r="AC19" s="227" t="s">
        <v>48</v>
      </c>
      <c r="AD19" s="227"/>
      <c r="AE19" s="227"/>
      <c r="AF19" s="227" t="s">
        <v>25</v>
      </c>
      <c r="AG19" s="227"/>
      <c r="AH19" s="227"/>
    </row>
    <row r="20" spans="1:34" s="5" customFormat="1" ht="15.75" x14ac:dyDescent="0.25">
      <c r="A20" s="302" t="s">
        <v>127</v>
      </c>
      <c r="B20" s="303"/>
      <c r="C20" s="303"/>
      <c r="D20" s="303"/>
      <c r="E20" s="303"/>
      <c r="F20" s="303"/>
      <c r="G20" s="303"/>
      <c r="H20" s="303"/>
      <c r="I20" s="303"/>
      <c r="J20" s="303"/>
      <c r="K20" s="303"/>
      <c r="L20" s="303"/>
      <c r="M20" s="303"/>
      <c r="N20" s="303"/>
      <c r="O20" s="303"/>
      <c r="P20" s="303"/>
      <c r="Q20" s="303"/>
      <c r="R20" s="303"/>
      <c r="S20" s="303"/>
      <c r="T20" s="303"/>
      <c r="U20" s="303"/>
      <c r="V20" s="303"/>
      <c r="W20" s="303"/>
      <c r="X20" s="303"/>
      <c r="Y20" s="303"/>
      <c r="Z20" s="303"/>
      <c r="AA20" s="303"/>
      <c r="AB20" s="304"/>
      <c r="AC20" s="296">
        <v>43131</v>
      </c>
      <c r="AD20" s="297"/>
      <c r="AE20" s="298"/>
      <c r="AF20" s="299" t="s">
        <v>128</v>
      </c>
      <c r="AG20" s="300"/>
      <c r="AH20" s="301"/>
    </row>
    <row r="21" spans="1:34" s="5" customFormat="1" ht="15.75" x14ac:dyDescent="0.25">
      <c r="A21" s="293" t="s">
        <v>129</v>
      </c>
      <c r="B21" s="294"/>
      <c r="C21" s="294"/>
      <c r="D21" s="294"/>
      <c r="E21" s="294"/>
      <c r="F21" s="294"/>
      <c r="G21" s="294"/>
      <c r="H21" s="294"/>
      <c r="I21" s="294"/>
      <c r="J21" s="294"/>
      <c r="K21" s="294"/>
      <c r="L21" s="294"/>
      <c r="M21" s="294"/>
      <c r="N21" s="294"/>
      <c r="O21" s="294"/>
      <c r="P21" s="294"/>
      <c r="Q21" s="294"/>
      <c r="R21" s="294"/>
      <c r="S21" s="294"/>
      <c r="T21" s="294"/>
      <c r="U21" s="294"/>
      <c r="V21" s="294"/>
      <c r="W21" s="294"/>
      <c r="X21" s="294"/>
      <c r="Y21" s="294"/>
      <c r="Z21" s="294"/>
      <c r="AA21" s="294"/>
      <c r="AB21" s="295"/>
      <c r="AC21" s="296">
        <v>43236</v>
      </c>
      <c r="AD21" s="297"/>
      <c r="AE21" s="298"/>
      <c r="AF21" s="299" t="s">
        <v>128</v>
      </c>
      <c r="AG21" s="300"/>
      <c r="AH21" s="301"/>
    </row>
    <row r="22" spans="1:34" s="5" customFormat="1" ht="15.75" x14ac:dyDescent="0.25">
      <c r="A22" s="293" t="s">
        <v>130</v>
      </c>
      <c r="B22" s="294"/>
      <c r="C22" s="294"/>
      <c r="D22" s="294"/>
      <c r="E22" s="294"/>
      <c r="F22" s="294"/>
      <c r="G22" s="294"/>
      <c r="H22" s="294"/>
      <c r="I22" s="294"/>
      <c r="J22" s="294"/>
      <c r="K22" s="294"/>
      <c r="L22" s="294"/>
      <c r="M22" s="294"/>
      <c r="N22" s="294"/>
      <c r="O22" s="294"/>
      <c r="P22" s="294"/>
      <c r="Q22" s="294"/>
      <c r="R22" s="294"/>
      <c r="S22" s="294"/>
      <c r="T22" s="294"/>
      <c r="U22" s="294"/>
      <c r="V22" s="294"/>
      <c r="W22" s="294"/>
      <c r="X22" s="294"/>
      <c r="Y22" s="294"/>
      <c r="Z22" s="294"/>
      <c r="AA22" s="294"/>
      <c r="AB22" s="295"/>
      <c r="AC22" s="296">
        <v>43343</v>
      </c>
      <c r="AD22" s="297"/>
      <c r="AE22" s="298"/>
      <c r="AF22" s="299" t="s">
        <v>128</v>
      </c>
      <c r="AG22" s="300"/>
      <c r="AH22" s="301"/>
    </row>
    <row r="23" spans="1:34" ht="15.75" x14ac:dyDescent="0.25">
      <c r="A23" s="293" t="s">
        <v>131</v>
      </c>
      <c r="B23" s="294"/>
      <c r="C23" s="294"/>
      <c r="D23" s="294"/>
      <c r="E23" s="294"/>
      <c r="F23" s="294"/>
      <c r="G23" s="294"/>
      <c r="H23" s="294"/>
      <c r="I23" s="294"/>
      <c r="J23" s="294"/>
      <c r="K23" s="294"/>
      <c r="L23" s="294"/>
      <c r="M23" s="294"/>
      <c r="N23" s="294"/>
      <c r="O23" s="294"/>
      <c r="P23" s="294"/>
      <c r="Q23" s="294"/>
      <c r="R23" s="294"/>
      <c r="S23" s="294"/>
      <c r="T23" s="294"/>
      <c r="U23" s="294"/>
      <c r="V23" s="294"/>
      <c r="W23" s="294"/>
      <c r="X23" s="294"/>
      <c r="Y23" s="294"/>
      <c r="Z23" s="294"/>
      <c r="AA23" s="294"/>
      <c r="AB23" s="295"/>
      <c r="AC23" s="305">
        <v>43465</v>
      </c>
      <c r="AD23" s="240"/>
      <c r="AE23" s="240"/>
      <c r="AF23" s="299" t="s">
        <v>128</v>
      </c>
      <c r="AG23" s="300"/>
      <c r="AH23" s="301"/>
    </row>
    <row r="24" spans="1:34" ht="15.75" x14ac:dyDescent="0.25">
      <c r="A24" s="293" t="s">
        <v>132</v>
      </c>
      <c r="B24" s="294"/>
      <c r="C24" s="294"/>
      <c r="D24" s="294"/>
      <c r="E24" s="294"/>
      <c r="F24" s="294"/>
      <c r="G24" s="294"/>
      <c r="H24" s="294"/>
      <c r="I24" s="294"/>
      <c r="J24" s="294"/>
      <c r="K24" s="294"/>
      <c r="L24" s="294"/>
      <c r="M24" s="294"/>
      <c r="N24" s="294"/>
      <c r="O24" s="294"/>
      <c r="P24" s="294"/>
      <c r="Q24" s="294"/>
      <c r="R24" s="294"/>
      <c r="S24" s="294"/>
      <c r="T24" s="294"/>
      <c r="U24" s="294"/>
      <c r="V24" s="294"/>
      <c r="W24" s="294"/>
      <c r="X24" s="294"/>
      <c r="Y24" s="294"/>
      <c r="Z24" s="294"/>
      <c r="AA24" s="294"/>
      <c r="AB24" s="295"/>
      <c r="AC24" s="305">
        <v>43585</v>
      </c>
      <c r="AD24" s="240"/>
      <c r="AE24" s="240"/>
      <c r="AF24" s="299" t="s">
        <v>128</v>
      </c>
      <c r="AG24" s="300"/>
      <c r="AH24" s="301"/>
    </row>
    <row r="25" spans="1:34" ht="15.75" x14ac:dyDescent="0.25">
      <c r="A25" s="293" t="s">
        <v>133</v>
      </c>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5"/>
      <c r="AC25" s="305">
        <v>43708</v>
      </c>
      <c r="AD25" s="240"/>
      <c r="AE25" s="240"/>
      <c r="AF25" s="299" t="s">
        <v>128</v>
      </c>
      <c r="AG25" s="300"/>
      <c r="AH25" s="301"/>
    </row>
    <row r="26" spans="1:34" x14ac:dyDescent="0.25">
      <c r="A26" s="241" t="s">
        <v>32</v>
      </c>
      <c r="B26" s="242"/>
      <c r="C26" s="242"/>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3"/>
    </row>
    <row r="27" spans="1:34" s="28" customFormat="1" x14ac:dyDescent="0.25">
      <c r="A27" s="244" t="s">
        <v>25</v>
      </c>
      <c r="B27" s="244"/>
      <c r="C27" s="244"/>
      <c r="D27" s="244"/>
      <c r="E27" s="244"/>
      <c r="F27" s="244" t="s">
        <v>62</v>
      </c>
      <c r="G27" s="244"/>
      <c r="H27" s="244"/>
      <c r="I27" s="244"/>
      <c r="J27" s="244"/>
      <c r="K27" s="244"/>
      <c r="L27" s="244"/>
      <c r="M27" s="245" t="s">
        <v>75</v>
      </c>
      <c r="N27" s="246"/>
      <c r="O27" s="246"/>
      <c r="P27" s="246"/>
      <c r="Q27" s="246"/>
      <c r="R27" s="246"/>
      <c r="S27" s="246"/>
      <c r="T27" s="246"/>
      <c r="U27" s="246"/>
      <c r="V27" s="246"/>
      <c r="W27" s="246"/>
      <c r="X27" s="246"/>
      <c r="Y27" s="246"/>
      <c r="Z27" s="246"/>
      <c r="AA27" s="246"/>
      <c r="AB27" s="246"/>
      <c r="AC27" s="246"/>
      <c r="AD27" s="247" t="str">
        <f>IF(Z5="X","APOYO OFICINA ASESORA DE PLANEACIÓN","APOYO OFICINA DE CONTROL INTERNO")</f>
        <v>APOYO OFICINA DE CONTROL INTERNO</v>
      </c>
      <c r="AE27" s="247"/>
      <c r="AF27" s="247"/>
      <c r="AG27" s="247"/>
      <c r="AH27" s="247"/>
    </row>
    <row r="28" spans="1:34" s="28" customFormat="1" x14ac:dyDescent="0.25">
      <c r="A28" s="67" t="s">
        <v>72</v>
      </c>
      <c r="B28" s="248" t="s">
        <v>134</v>
      </c>
      <c r="C28" s="248"/>
      <c r="D28" s="248"/>
      <c r="E28" s="248"/>
      <c r="F28" s="67" t="s">
        <v>72</v>
      </c>
      <c r="G28" s="29"/>
      <c r="H28" s="248" t="s">
        <v>135</v>
      </c>
      <c r="I28" s="248"/>
      <c r="J28" s="248"/>
      <c r="K28" s="248"/>
      <c r="L28" s="248"/>
      <c r="M28" s="306" t="s">
        <v>27</v>
      </c>
      <c r="N28" s="307"/>
      <c r="O28" s="307"/>
      <c r="P28" s="307"/>
      <c r="Q28" s="307"/>
      <c r="R28" s="307"/>
      <c r="S28" s="307"/>
      <c r="T28" s="307"/>
      <c r="U28" s="308"/>
      <c r="V28" s="250" t="s">
        <v>136</v>
      </c>
      <c r="W28" s="250"/>
      <c r="X28" s="250"/>
      <c r="Y28" s="250"/>
      <c r="Z28" s="250"/>
      <c r="AA28" s="250"/>
      <c r="AB28" s="250"/>
      <c r="AC28" s="250"/>
      <c r="AD28" s="30" t="s">
        <v>27</v>
      </c>
      <c r="AE28" s="248" t="s">
        <v>137</v>
      </c>
      <c r="AF28" s="248"/>
      <c r="AG28" s="248"/>
      <c r="AH28" s="248"/>
    </row>
    <row r="29" spans="1:34" x14ac:dyDescent="0.25">
      <c r="A29" s="67" t="s">
        <v>138</v>
      </c>
      <c r="B29" s="251" t="s">
        <v>139</v>
      </c>
      <c r="C29" s="248"/>
      <c r="D29" s="248"/>
      <c r="E29" s="248"/>
      <c r="F29" s="67" t="s">
        <v>138</v>
      </c>
      <c r="G29" s="29"/>
      <c r="H29" s="251" t="s">
        <v>140</v>
      </c>
      <c r="I29" s="248"/>
      <c r="J29" s="248"/>
      <c r="K29" s="248"/>
      <c r="L29" s="248"/>
      <c r="M29" s="306" t="s">
        <v>28</v>
      </c>
      <c r="N29" s="307"/>
      <c r="O29" s="307"/>
      <c r="P29" s="307"/>
      <c r="Q29" s="307"/>
      <c r="R29" s="307"/>
      <c r="S29" s="307"/>
      <c r="T29" s="307"/>
      <c r="U29" s="308"/>
      <c r="V29" s="250" t="s">
        <v>141</v>
      </c>
      <c r="W29" s="250"/>
      <c r="X29" s="250"/>
      <c r="Y29" s="250"/>
      <c r="Z29" s="250"/>
      <c r="AA29" s="250"/>
      <c r="AB29" s="250"/>
      <c r="AC29" s="250"/>
      <c r="AD29" s="30" t="s">
        <v>28</v>
      </c>
      <c r="AE29" s="248" t="s">
        <v>142</v>
      </c>
      <c r="AF29" s="248"/>
      <c r="AG29" s="248"/>
      <c r="AH29" s="248"/>
    </row>
  </sheetData>
  <mergeCells count="110">
    <mergeCell ref="B28:E28"/>
    <mergeCell ref="H28:L28"/>
    <mergeCell ref="M28:U28"/>
    <mergeCell ref="V28:AC28"/>
    <mergeCell ref="AE28:AH28"/>
    <mergeCell ref="B29:E29"/>
    <mergeCell ref="H29:L29"/>
    <mergeCell ref="M29:U29"/>
    <mergeCell ref="V29:AC29"/>
    <mergeCell ref="AE29:AH29"/>
    <mergeCell ref="A25:AB25"/>
    <mergeCell ref="AC25:AE25"/>
    <mergeCell ref="AF25:AH25"/>
    <mergeCell ref="A26:AH26"/>
    <mergeCell ref="A27:E27"/>
    <mergeCell ref="F27:L27"/>
    <mergeCell ref="M27:AC27"/>
    <mergeCell ref="AD27:AH27"/>
    <mergeCell ref="A23:AB23"/>
    <mergeCell ref="AC23:AE23"/>
    <mergeCell ref="AF23:AH23"/>
    <mergeCell ref="A24:AB24"/>
    <mergeCell ref="AC24:AE24"/>
    <mergeCell ref="AF24:AH24"/>
    <mergeCell ref="A21:AB21"/>
    <mergeCell ref="AC21:AE21"/>
    <mergeCell ref="AF21:AH21"/>
    <mergeCell ref="A22:AB22"/>
    <mergeCell ref="AC22:AE22"/>
    <mergeCell ref="AF22:AH22"/>
    <mergeCell ref="A19:AB19"/>
    <mergeCell ref="AC19:AE19"/>
    <mergeCell ref="AF19:AH19"/>
    <mergeCell ref="A20:AB20"/>
    <mergeCell ref="AC20:AE20"/>
    <mergeCell ref="AF20:AH20"/>
    <mergeCell ref="A17:AH17"/>
    <mergeCell ref="A18:AH18"/>
    <mergeCell ref="AB10:AB16"/>
    <mergeCell ref="AC10:AC16"/>
    <mergeCell ref="AD10:AD16"/>
    <mergeCell ref="AE10:AE16"/>
    <mergeCell ref="AF10:AF16"/>
    <mergeCell ref="AG10:AG16"/>
    <mergeCell ref="V10:V16"/>
    <mergeCell ref="W10:W16"/>
    <mergeCell ref="X10:X16"/>
    <mergeCell ref="Y10:Y16"/>
    <mergeCell ref="Z10:Z11"/>
    <mergeCell ref="AA10:AA16"/>
    <mergeCell ref="P10:P16"/>
    <mergeCell ref="Q10:Q16"/>
    <mergeCell ref="R10:R16"/>
    <mergeCell ref="S10:S16"/>
    <mergeCell ref="T10:T16"/>
    <mergeCell ref="U10:U16"/>
    <mergeCell ref="A10:A16"/>
    <mergeCell ref="B10:B16"/>
    <mergeCell ref="C10:C16"/>
    <mergeCell ref="D10:D16"/>
    <mergeCell ref="E10:E16"/>
    <mergeCell ref="F10:F16"/>
    <mergeCell ref="AH10:AH16"/>
    <mergeCell ref="J12:J16"/>
    <mergeCell ref="Z12:Z16"/>
    <mergeCell ref="XEQ7:XER7"/>
    <mergeCell ref="F8:J8"/>
    <mergeCell ref="L8:L9"/>
    <mergeCell ref="M8:M9"/>
    <mergeCell ref="U8:U9"/>
    <mergeCell ref="V8:Z8"/>
    <mergeCell ref="XEQ8:XER8"/>
    <mergeCell ref="G10:G16"/>
    <mergeCell ref="H10:H16"/>
    <mergeCell ref="I10:I16"/>
    <mergeCell ref="J10:J11"/>
    <mergeCell ref="K10:K16"/>
    <mergeCell ref="O10:O16"/>
    <mergeCell ref="AI10:AJ16"/>
    <mergeCell ref="AI9:AJ9"/>
    <mergeCell ref="A6:E6"/>
    <mergeCell ref="F6:Z6"/>
    <mergeCell ref="AA6:AD8"/>
    <mergeCell ref="AE6:AH8"/>
    <mergeCell ref="A7:A9"/>
    <mergeCell ref="B7:B9"/>
    <mergeCell ref="C7:C9"/>
    <mergeCell ref="D7:D9"/>
    <mergeCell ref="E7:E9"/>
    <mergeCell ref="F7:J7"/>
    <mergeCell ref="K7:K9"/>
    <mergeCell ref="L7:Z7"/>
    <mergeCell ref="AG3:AH3"/>
    <mergeCell ref="AE4:AF4"/>
    <mergeCell ref="AG4:AH4"/>
    <mergeCell ref="A5:B5"/>
    <mergeCell ref="C5:E5"/>
    <mergeCell ref="F5:L5"/>
    <mergeCell ref="M5:V5"/>
    <mergeCell ref="AE5:AF5"/>
    <mergeCell ref="A1:A4"/>
    <mergeCell ref="B1:C2"/>
    <mergeCell ref="D1:AD2"/>
    <mergeCell ref="AE1:AF1"/>
    <mergeCell ref="AG1:AH1"/>
    <mergeCell ref="AE2:AF2"/>
    <mergeCell ref="AG2:AH2"/>
    <mergeCell ref="B3:C4"/>
    <mergeCell ref="D3:AD4"/>
    <mergeCell ref="AE3:AF3"/>
  </mergeCells>
  <conditionalFormatting sqref="J10:J16">
    <cfRule type="expression" dxfId="31" priority="5">
      <formula>$J$12="BAJA"</formula>
    </cfRule>
    <cfRule type="expression" dxfId="30" priority="6">
      <formula>$J$12="MODERADA"</formula>
    </cfRule>
    <cfRule type="expression" dxfId="29" priority="7">
      <formula>$J$12="ALTA"</formula>
    </cfRule>
    <cfRule type="expression" dxfId="28" priority="8">
      <formula>$J$12="EXTREMA"</formula>
    </cfRule>
  </conditionalFormatting>
  <conditionalFormatting sqref="Z10:Z16">
    <cfRule type="expression" dxfId="27" priority="1">
      <formula>$Z$12="MODERADA"</formula>
    </cfRule>
    <cfRule type="expression" dxfId="26" priority="2">
      <formula>$Z$12="EXTREMA"</formula>
    </cfRule>
    <cfRule type="expression" dxfId="25" priority="3">
      <formula>$Z$12="ALTA"</formula>
    </cfRule>
    <cfRule type="expression" dxfId="24" priority="4">
      <formula>$Z$12="BAJA"</formula>
    </cfRule>
  </conditionalFormatting>
  <dataValidations count="4">
    <dataValidation type="list" allowBlank="1" showInputMessage="1" showErrorMessage="1" sqref="M10:M16" xr:uid="{00000000-0002-0000-0100-000000000000}">
      <formula1>$XEQ$11:$XER$11</formula1>
    </dataValidation>
    <dataValidation type="list" allowBlank="1" showInputMessage="1" showErrorMessage="1" sqref="H10:H16" xr:uid="{00000000-0002-0000-0100-000001000000}">
      <formula1>$XEQ$9:$XES$9</formula1>
    </dataValidation>
    <dataValidation type="list" allowBlank="1" showInputMessage="1" showErrorMessage="1" sqref="F10:F16" xr:uid="{00000000-0002-0000-0100-000002000000}">
      <formula1>$XEQ$2:$XEQ$6</formula1>
    </dataValidation>
    <dataValidation type="list" allowBlank="1" showInputMessage="1" showErrorMessage="1" sqref="U10:U16" xr:uid="{00000000-0002-0000-0100-000003000000}">
      <formula1>$XES$9:$XFD$9</formula1>
    </dataValidation>
  </dataValidations>
  <hyperlinks>
    <hyperlink ref="B29" r:id="rId1" xr:uid="{00000000-0004-0000-0100-000000000000}"/>
    <hyperlink ref="H29" r:id="rId2" xr:uid="{00000000-0004-0000-0100-000001000000}"/>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XET36"/>
  <sheetViews>
    <sheetView topLeftCell="AD4" zoomScale="70" zoomScaleNormal="70" workbookViewId="0">
      <selection activeCell="AI19" sqref="AI19:AK25"/>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5.8554687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72.140625" style="1" customWidth="1"/>
    <col min="30" max="30" width="22.5703125" style="1" customWidth="1"/>
    <col min="31" max="31" width="15.140625" style="1" customWidth="1"/>
    <col min="32" max="32" width="23" style="1" customWidth="1"/>
    <col min="33" max="33" width="19.140625" style="1" customWidth="1"/>
    <col min="34" max="34" width="19.5703125" style="1" customWidth="1"/>
    <col min="35" max="16384" width="11.42578125" style="1"/>
  </cols>
  <sheetData>
    <row r="1" spans="1:37 16371:16374" s="22" customFormat="1" ht="14.25"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XEQ1" s="19" t="s">
        <v>1</v>
      </c>
      <c r="XER1" s="20" t="s">
        <v>2</v>
      </c>
      <c r="XES1" s="21"/>
    </row>
    <row r="2" spans="1:37 16371:16374" s="22" customFormat="1" ht="14.25"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XEQ2" s="22" t="s">
        <v>17</v>
      </c>
      <c r="XER2" s="22">
        <v>5</v>
      </c>
      <c r="XES2" s="50"/>
    </row>
    <row r="3" spans="1:37 16371:16374" s="22" customFormat="1" ht="14.25" customHeight="1" x14ac:dyDescent="0.2">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XEQ3" s="22" t="s">
        <v>16</v>
      </c>
      <c r="XER3" s="22">
        <v>4</v>
      </c>
      <c r="XES3" s="50"/>
    </row>
    <row r="4" spans="1:37 16371:16374" s="22" customFormat="1" ht="14.25" customHeight="1"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XEQ4" s="22" t="s">
        <v>15</v>
      </c>
      <c r="XER4" s="22">
        <v>3</v>
      </c>
      <c r="XES4" s="50"/>
    </row>
    <row r="5" spans="1:37 16371:16374" s="22" customFormat="1" ht="14.25"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XEQ5" s="22" t="s">
        <v>14</v>
      </c>
      <c r="XER5" s="22">
        <v>2</v>
      </c>
      <c r="XES5" s="50"/>
    </row>
    <row r="6" spans="1:37 16371:16374" s="22" customFormat="1" ht="14.25"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XEQ6" s="22" t="s">
        <v>13</v>
      </c>
      <c r="XER6" s="22">
        <v>1</v>
      </c>
      <c r="XES6" s="50"/>
    </row>
    <row r="7" spans="1:37 16371:16374" s="27" customFormat="1" ht="21" customHeight="1" thickBot="1" x14ac:dyDescent="0.3">
      <c r="A7" s="100" t="s">
        <v>53</v>
      </c>
      <c r="B7" s="100"/>
      <c r="C7" s="356">
        <v>43496</v>
      </c>
      <c r="D7" s="357"/>
      <c r="E7" s="357"/>
      <c r="F7" s="103"/>
      <c r="G7" s="103"/>
      <c r="H7" s="103"/>
      <c r="I7" s="103"/>
      <c r="J7" s="103"/>
      <c r="K7" s="103"/>
      <c r="L7" s="103"/>
      <c r="M7" s="104" t="s">
        <v>67</v>
      </c>
      <c r="N7" s="104"/>
      <c r="O7" s="104"/>
      <c r="P7" s="104"/>
      <c r="Q7" s="104"/>
      <c r="R7" s="104"/>
      <c r="S7" s="104"/>
      <c r="T7" s="104"/>
      <c r="U7" s="104"/>
      <c r="V7" s="105"/>
      <c r="W7" s="31"/>
      <c r="X7" s="32" t="s">
        <v>63</v>
      </c>
      <c r="Y7" s="33"/>
      <c r="Z7" s="34"/>
      <c r="AA7" s="32" t="s">
        <v>64</v>
      </c>
      <c r="AB7" s="34"/>
      <c r="AC7" s="32" t="s">
        <v>65</v>
      </c>
      <c r="AD7" s="39" t="s">
        <v>143</v>
      </c>
      <c r="AE7" s="106" t="s">
        <v>66</v>
      </c>
      <c r="AF7" s="107"/>
      <c r="AG7" s="358"/>
      <c r="AH7" s="359"/>
      <c r="XEQ7" s="108" t="s">
        <v>0</v>
      </c>
      <c r="XER7" s="109"/>
    </row>
    <row r="8" spans="1:37 16371:16374" s="27" customFormat="1" ht="18.75" customHeight="1" x14ac:dyDescent="0.25">
      <c r="A8" s="110" t="s">
        <v>46</v>
      </c>
      <c r="B8" s="111"/>
      <c r="C8" s="111"/>
      <c r="D8" s="111"/>
      <c r="E8" s="112"/>
      <c r="F8" s="113" t="s">
        <v>21</v>
      </c>
      <c r="G8" s="114"/>
      <c r="H8" s="114"/>
      <c r="I8" s="114"/>
      <c r="J8" s="114"/>
      <c r="K8" s="114"/>
      <c r="L8" s="114"/>
      <c r="M8" s="114"/>
      <c r="N8" s="114"/>
      <c r="O8" s="114"/>
      <c r="P8" s="114"/>
      <c r="Q8" s="114"/>
      <c r="R8" s="114"/>
      <c r="S8" s="114"/>
      <c r="T8" s="114"/>
      <c r="U8" s="114"/>
      <c r="V8" s="114"/>
      <c r="W8" s="114"/>
      <c r="X8" s="114"/>
      <c r="Y8" s="114"/>
      <c r="Z8" s="115"/>
      <c r="AA8" s="116" t="s">
        <v>43</v>
      </c>
      <c r="AB8" s="117"/>
      <c r="AC8" s="117"/>
      <c r="AD8" s="118"/>
      <c r="AE8" s="125" t="s">
        <v>33</v>
      </c>
      <c r="AF8" s="126"/>
      <c r="AG8" s="126"/>
      <c r="AH8" s="127"/>
      <c r="XEQ8" s="108" t="s">
        <v>2</v>
      </c>
      <c r="XER8" s="109"/>
    </row>
    <row r="9" spans="1:37 16371:16374" s="8" customFormat="1" ht="15" customHeight="1" x14ac:dyDescent="0.25">
      <c r="A9" s="134" t="s">
        <v>49</v>
      </c>
      <c r="B9" s="136" t="s">
        <v>50</v>
      </c>
      <c r="C9" s="139" t="s">
        <v>34</v>
      </c>
      <c r="D9" s="139" t="s">
        <v>35</v>
      </c>
      <c r="E9" s="140" t="s">
        <v>36</v>
      </c>
      <c r="F9" s="142" t="s">
        <v>68</v>
      </c>
      <c r="G9" s="143"/>
      <c r="H9" s="143"/>
      <c r="I9" s="143"/>
      <c r="J9" s="143"/>
      <c r="K9" s="144" t="s">
        <v>24</v>
      </c>
      <c r="L9" s="147" t="s">
        <v>23</v>
      </c>
      <c r="M9" s="148"/>
      <c r="N9" s="148"/>
      <c r="O9" s="148"/>
      <c r="P9" s="148"/>
      <c r="Q9" s="148"/>
      <c r="R9" s="148"/>
      <c r="S9" s="148"/>
      <c r="T9" s="148"/>
      <c r="U9" s="148"/>
      <c r="V9" s="148"/>
      <c r="W9" s="148"/>
      <c r="X9" s="148"/>
      <c r="Y9" s="148"/>
      <c r="Z9" s="149"/>
      <c r="AA9" s="119"/>
      <c r="AB9" s="120"/>
      <c r="AC9" s="120"/>
      <c r="AD9" s="121"/>
      <c r="AE9" s="128"/>
      <c r="AF9" s="129"/>
      <c r="AG9" s="129"/>
      <c r="AH9" s="130"/>
      <c r="XEQ9" s="7" t="s">
        <v>18</v>
      </c>
      <c r="XER9" s="7" t="s">
        <v>20</v>
      </c>
      <c r="XES9" s="7" t="s">
        <v>144</v>
      </c>
    </row>
    <row r="10" spans="1:37 16371:16374" s="8" customFormat="1" ht="15" customHeight="1" x14ac:dyDescent="0.25">
      <c r="A10" s="134"/>
      <c r="B10" s="137"/>
      <c r="C10" s="139"/>
      <c r="D10" s="139"/>
      <c r="E10" s="140"/>
      <c r="F10" s="150" t="s">
        <v>37</v>
      </c>
      <c r="G10" s="151"/>
      <c r="H10" s="151"/>
      <c r="I10" s="151"/>
      <c r="J10" s="151"/>
      <c r="K10" s="145"/>
      <c r="L10" s="152" t="s">
        <v>47</v>
      </c>
      <c r="M10" s="154" t="s">
        <v>22</v>
      </c>
      <c r="N10" s="9"/>
      <c r="O10" s="10"/>
      <c r="P10" s="10"/>
      <c r="Q10" s="10"/>
      <c r="R10" s="10"/>
      <c r="S10" s="10"/>
      <c r="T10" s="10"/>
      <c r="U10" s="156" t="s">
        <v>39</v>
      </c>
      <c r="V10" s="158" t="s">
        <v>38</v>
      </c>
      <c r="W10" s="159"/>
      <c r="X10" s="159"/>
      <c r="Y10" s="159"/>
      <c r="Z10" s="160"/>
      <c r="AA10" s="122"/>
      <c r="AB10" s="123"/>
      <c r="AC10" s="123"/>
      <c r="AD10" s="124"/>
      <c r="AE10" s="131"/>
      <c r="AF10" s="132"/>
      <c r="AG10" s="132"/>
      <c r="AH10" s="133"/>
      <c r="XEQ10" s="8">
        <v>5</v>
      </c>
      <c r="XER10" s="8">
        <v>10</v>
      </c>
      <c r="XES10" s="8">
        <v>20</v>
      </c>
    </row>
    <row r="11" spans="1:37 16371:16374" s="8" customFormat="1" ht="44.25" customHeight="1" x14ac:dyDescent="0.25">
      <c r="A11" s="135"/>
      <c r="B11" s="138"/>
      <c r="C11" s="136"/>
      <c r="D11" s="136"/>
      <c r="E11" s="141"/>
      <c r="F11" s="35" t="s">
        <v>8</v>
      </c>
      <c r="G11" s="36" t="s">
        <v>54</v>
      </c>
      <c r="H11" s="54" t="s">
        <v>69</v>
      </c>
      <c r="I11" s="37" t="s">
        <v>55</v>
      </c>
      <c r="J11" s="6" t="s">
        <v>10</v>
      </c>
      <c r="K11" s="146"/>
      <c r="L11" s="153"/>
      <c r="M11" s="155"/>
      <c r="N11" s="11"/>
      <c r="O11" s="11" t="s">
        <v>60</v>
      </c>
      <c r="P11" s="11" t="s">
        <v>61</v>
      </c>
      <c r="Q11" s="11" t="s">
        <v>59</v>
      </c>
      <c r="R11" s="11" t="s">
        <v>56</v>
      </c>
      <c r="S11" s="11" t="s">
        <v>57</v>
      </c>
      <c r="T11" s="11" t="s">
        <v>58</v>
      </c>
      <c r="U11" s="157"/>
      <c r="V11" s="12" t="s">
        <v>8</v>
      </c>
      <c r="W11" s="13" t="s">
        <v>54</v>
      </c>
      <c r="X11" s="4" t="s">
        <v>9</v>
      </c>
      <c r="Y11" s="14" t="s">
        <v>55</v>
      </c>
      <c r="Z11" s="38" t="s">
        <v>10</v>
      </c>
      <c r="AA11" s="43" t="s">
        <v>51</v>
      </c>
      <c r="AB11" s="15" t="s">
        <v>145</v>
      </c>
      <c r="AC11" s="52" t="s">
        <v>41</v>
      </c>
      <c r="AD11" s="53" t="s">
        <v>42</v>
      </c>
      <c r="AE11" s="41" t="s">
        <v>26</v>
      </c>
      <c r="AF11" s="16" t="s">
        <v>70</v>
      </c>
      <c r="AG11" s="17" t="s">
        <v>44</v>
      </c>
      <c r="AH11" s="81" t="s">
        <v>45</v>
      </c>
      <c r="AI11" s="362" t="s">
        <v>197</v>
      </c>
      <c r="AJ11" s="363"/>
      <c r="AK11" s="364"/>
      <c r="XEQ11" s="8" t="s">
        <v>11</v>
      </c>
      <c r="XER11" s="8" t="s">
        <v>12</v>
      </c>
      <c r="XES11" s="8" t="s">
        <v>9</v>
      </c>
      <c r="XET11" s="8" t="s">
        <v>8</v>
      </c>
    </row>
    <row r="12" spans="1:37 16371:16374" ht="50.25" customHeight="1" x14ac:dyDescent="0.25">
      <c r="A12" s="339" t="s">
        <v>146</v>
      </c>
      <c r="B12" s="342" t="s">
        <v>147</v>
      </c>
      <c r="C12" s="273" t="s">
        <v>148</v>
      </c>
      <c r="D12" s="273" t="s">
        <v>149</v>
      </c>
      <c r="E12" s="273" t="s">
        <v>150</v>
      </c>
      <c r="F12" s="171" t="s">
        <v>13</v>
      </c>
      <c r="G12" s="193" t="str">
        <f>IF(F12="(1) RARA VEZ","1", IF(F12="(2) IMPROBABLE","2",IF(F12="(3) POSIBLE","3",IF(F12="(4) PROBABLE","4",IF(F12="(5) CASI SEGURO","5","")))))</f>
        <v>1</v>
      </c>
      <c r="H12" s="191" t="s">
        <v>20</v>
      </c>
      <c r="I12" s="184" t="str">
        <f>IF(H12="(5) MODERADO","5", IF(H12="(10) MAYOR","10",IF(H12="(20) CATASTROFICO","20","")))</f>
        <v>10</v>
      </c>
      <c r="J12" s="205">
        <f>G12*I12</f>
        <v>10</v>
      </c>
      <c r="K12" s="181" t="s">
        <v>151</v>
      </c>
      <c r="L12" s="23" t="s">
        <v>6</v>
      </c>
      <c r="M12" s="3" t="s">
        <v>11</v>
      </c>
      <c r="N12" s="51">
        <f>IF(M12="SÍ",15,"0")</f>
        <v>15</v>
      </c>
      <c r="O12" s="183">
        <f>SUM(N12:N18)</f>
        <v>85</v>
      </c>
      <c r="P12" s="185">
        <f>IF(AND($O12&gt;=0,$O12&lt;=50),0,IF(AND($O12&gt;50,$O12&lt;=75),1,IF(AND($O12&gt;75,$O12&lt;=100),2,"")))</f>
        <v>2</v>
      </c>
      <c r="Q12" s="185">
        <f>$G12-$P12</f>
        <v>-1</v>
      </c>
      <c r="R12" s="187">
        <f>IF($Q12&lt;=0,1,$Q12)</f>
        <v>1</v>
      </c>
      <c r="S12" s="185">
        <f>$I12-$P12</f>
        <v>8</v>
      </c>
      <c r="T12" s="187">
        <f>IF($S12=19,10,IF($S12=18,5,IF($S12=9,5,IF($S12=8,5,I12))))</f>
        <v>5</v>
      </c>
      <c r="U12" s="219" t="s">
        <v>8</v>
      </c>
      <c r="V12" s="208" t="str">
        <f>IF(AND($U12="PROBABILIDAD",$R12=1),$XEQ$6,IF(AND($U12="PROBABILIDAD",$R12=2),$XEQ$5,IF(AND($U12="PROBABILIDAD",$R12=3),$XEQ$4,IF(AND($U12="PROBABILIDAD",$R12=4),$XEQ$3,IF(AND($U12="PROBABILIDAD",$R12=5),$XEQ$2,$F12)))))</f>
        <v>(1) RARA VEZ</v>
      </c>
      <c r="W12" s="211">
        <f>IF($U12="PROBABILIDAD",$R12,$G12)</f>
        <v>1</v>
      </c>
      <c r="X12" s="176" t="str">
        <f>IF(AND($U12="IMPACTO",$S12=18),$XEQ$9,IF(AND($U12="IMPACTO",$S12=19),$XER$9,IF(AND($U12="IMPACTO",$S12=20),$XES$9,IF(AND($U12="IMPACTO",$S12&lt;10),$XEQ$9,$H12))))</f>
        <v>(10) MAYOR</v>
      </c>
      <c r="Y12" s="214" t="str">
        <f>IF($U12="IMPACTO",$T12,$I12)</f>
        <v>10</v>
      </c>
      <c r="Z12" s="215">
        <f>+W12*Y12</f>
        <v>10</v>
      </c>
      <c r="AA12" s="167" t="s">
        <v>152</v>
      </c>
      <c r="AB12" s="325" t="s">
        <v>153</v>
      </c>
      <c r="AC12" s="369" t="s">
        <v>154</v>
      </c>
      <c r="AD12" s="200" t="s">
        <v>155</v>
      </c>
      <c r="AE12" s="372">
        <v>43719</v>
      </c>
      <c r="AF12" s="317" t="s">
        <v>156</v>
      </c>
      <c r="AG12" s="195" t="s">
        <v>157</v>
      </c>
      <c r="AH12" s="366" t="s">
        <v>158</v>
      </c>
      <c r="AI12" s="94" t="s">
        <v>202</v>
      </c>
      <c r="AJ12" s="360"/>
      <c r="AK12" s="95"/>
    </row>
    <row r="13" spans="1:37 16371:16374" ht="48" customHeight="1" x14ac:dyDescent="0.25">
      <c r="A13" s="340"/>
      <c r="B13" s="343"/>
      <c r="C13" s="345"/>
      <c r="D13" s="273"/>
      <c r="E13" s="345"/>
      <c r="F13" s="171"/>
      <c r="G13" s="193"/>
      <c r="H13" s="191"/>
      <c r="I13" s="184"/>
      <c r="J13" s="205"/>
      <c r="K13" s="347"/>
      <c r="L13" s="24" t="s">
        <v>7</v>
      </c>
      <c r="M13" s="3" t="s">
        <v>11</v>
      </c>
      <c r="N13" s="2">
        <f>IF(M13="SÍ",5,"0")</f>
        <v>5</v>
      </c>
      <c r="O13" s="184"/>
      <c r="P13" s="186"/>
      <c r="Q13" s="186"/>
      <c r="R13" s="188"/>
      <c r="S13" s="186"/>
      <c r="T13" s="188"/>
      <c r="U13" s="220"/>
      <c r="V13" s="209"/>
      <c r="W13" s="212"/>
      <c r="X13" s="177"/>
      <c r="Y13" s="214"/>
      <c r="Z13" s="216"/>
      <c r="AA13" s="332"/>
      <c r="AB13" s="326"/>
      <c r="AC13" s="370"/>
      <c r="AD13" s="201"/>
      <c r="AE13" s="373"/>
      <c r="AF13" s="375"/>
      <c r="AG13" s="196"/>
      <c r="AH13" s="367"/>
      <c r="AI13" s="96"/>
      <c r="AJ13" s="361"/>
      <c r="AK13" s="97"/>
    </row>
    <row r="14" spans="1:37 16371:16374" ht="33" customHeight="1" x14ac:dyDescent="0.25">
      <c r="A14" s="340"/>
      <c r="B14" s="343"/>
      <c r="C14" s="345"/>
      <c r="D14" s="273"/>
      <c r="E14" s="345"/>
      <c r="F14" s="171"/>
      <c r="G14" s="193"/>
      <c r="H14" s="191"/>
      <c r="I14" s="184"/>
      <c r="J14" s="197" t="str">
        <f>IF(AND(J12&gt;=5,J12&lt;=10),"BAJA",IF(AND(J12&gt;=15,J12&lt;=25),"MODERADA",IF(AND(J12&gt;=30,J12&lt;=50),"ALTA",IF(AND(J12&gt;=60,J12&lt;=100),"EXTREMA",""))))</f>
        <v>BAJA</v>
      </c>
      <c r="K14" s="347"/>
      <c r="L14" s="25" t="s">
        <v>3</v>
      </c>
      <c r="M14" s="3" t="s">
        <v>12</v>
      </c>
      <c r="N14" s="2" t="str">
        <f>IF(M14="SÍ",15,"0")</f>
        <v>0</v>
      </c>
      <c r="O14" s="184"/>
      <c r="P14" s="186"/>
      <c r="Q14" s="186"/>
      <c r="R14" s="188"/>
      <c r="S14" s="186"/>
      <c r="T14" s="188"/>
      <c r="U14" s="220"/>
      <c r="V14" s="209"/>
      <c r="W14" s="212"/>
      <c r="X14" s="177"/>
      <c r="Y14" s="214"/>
      <c r="Z14" s="199" t="str">
        <f>IF(AND($Z12&gt;=5,$Z12&lt;=10),"BAJA",IF(AND($Z12&gt;=15,$Z12&lt;=25),"MODERADA",IF(AND($Z12&gt;=30,$Z12&lt;=50),"ALTA",IF(AND($Z12&gt;=60,$Z12&lt;=100),"EXTREMA",""))))</f>
        <v>BAJA</v>
      </c>
      <c r="AA14" s="332"/>
      <c r="AB14" s="326"/>
      <c r="AC14" s="370"/>
      <c r="AD14" s="201"/>
      <c r="AE14" s="373"/>
      <c r="AF14" s="375"/>
      <c r="AG14" s="196"/>
      <c r="AH14" s="367"/>
      <c r="AI14" s="96"/>
      <c r="AJ14" s="361"/>
      <c r="AK14" s="97"/>
    </row>
    <row r="15" spans="1:37 16371:16374" ht="26.25" customHeight="1" x14ac:dyDescent="0.25">
      <c r="A15" s="340"/>
      <c r="B15" s="343"/>
      <c r="C15" s="345"/>
      <c r="D15" s="273"/>
      <c r="E15" s="345"/>
      <c r="F15" s="171"/>
      <c r="G15" s="193"/>
      <c r="H15" s="191"/>
      <c r="I15" s="184"/>
      <c r="J15" s="197"/>
      <c r="K15" s="347"/>
      <c r="L15" s="25" t="s">
        <v>4</v>
      </c>
      <c r="M15" s="3" t="s">
        <v>11</v>
      </c>
      <c r="N15" s="2">
        <f>IF(M15="SÍ",10,"0")</f>
        <v>10</v>
      </c>
      <c r="O15" s="184"/>
      <c r="P15" s="186"/>
      <c r="Q15" s="186"/>
      <c r="R15" s="188"/>
      <c r="S15" s="186"/>
      <c r="T15" s="188"/>
      <c r="U15" s="220"/>
      <c r="V15" s="209"/>
      <c r="W15" s="212"/>
      <c r="X15" s="177"/>
      <c r="Y15" s="214"/>
      <c r="Z15" s="199"/>
      <c r="AA15" s="332"/>
      <c r="AB15" s="326"/>
      <c r="AC15" s="370"/>
      <c r="AD15" s="201"/>
      <c r="AE15" s="373"/>
      <c r="AF15" s="375"/>
      <c r="AG15" s="196"/>
      <c r="AH15" s="367"/>
      <c r="AI15" s="96"/>
      <c r="AJ15" s="361"/>
      <c r="AK15" s="97"/>
    </row>
    <row r="16" spans="1:37 16371:16374" ht="45" customHeight="1" x14ac:dyDescent="0.25">
      <c r="A16" s="340"/>
      <c r="B16" s="343"/>
      <c r="C16" s="345"/>
      <c r="D16" s="273"/>
      <c r="E16" s="345"/>
      <c r="F16" s="171"/>
      <c r="G16" s="193"/>
      <c r="H16" s="191"/>
      <c r="I16" s="184"/>
      <c r="J16" s="197"/>
      <c r="K16" s="347"/>
      <c r="L16" s="24" t="s">
        <v>31</v>
      </c>
      <c r="M16" s="66" t="s">
        <v>11</v>
      </c>
      <c r="N16" s="2">
        <f>IF(M16="SÍ",15,"0")</f>
        <v>15</v>
      </c>
      <c r="O16" s="184"/>
      <c r="P16" s="186"/>
      <c r="Q16" s="186"/>
      <c r="R16" s="188"/>
      <c r="S16" s="186"/>
      <c r="T16" s="188"/>
      <c r="U16" s="220"/>
      <c r="V16" s="209"/>
      <c r="W16" s="212"/>
      <c r="X16" s="177"/>
      <c r="Y16" s="214"/>
      <c r="Z16" s="199"/>
      <c r="AA16" s="332"/>
      <c r="AB16" s="326"/>
      <c r="AC16" s="370"/>
      <c r="AD16" s="201"/>
      <c r="AE16" s="373"/>
      <c r="AF16" s="375"/>
      <c r="AG16" s="196"/>
      <c r="AH16" s="367"/>
      <c r="AI16" s="96"/>
      <c r="AJ16" s="361"/>
      <c r="AK16" s="97"/>
    </row>
    <row r="17" spans="1:37" ht="30" x14ac:dyDescent="0.25">
      <c r="A17" s="340"/>
      <c r="B17" s="343"/>
      <c r="C17" s="345"/>
      <c r="D17" s="273"/>
      <c r="E17" s="345"/>
      <c r="F17" s="171"/>
      <c r="G17" s="193"/>
      <c r="H17" s="191"/>
      <c r="I17" s="184"/>
      <c r="J17" s="197"/>
      <c r="K17" s="347"/>
      <c r="L17" s="24" t="s">
        <v>5</v>
      </c>
      <c r="M17" s="3" t="s">
        <v>11</v>
      </c>
      <c r="N17" s="2">
        <f>IF(M17="SÍ",10,"0")</f>
        <v>10</v>
      </c>
      <c r="O17" s="184"/>
      <c r="P17" s="186"/>
      <c r="Q17" s="186"/>
      <c r="R17" s="188"/>
      <c r="S17" s="186"/>
      <c r="T17" s="188"/>
      <c r="U17" s="220"/>
      <c r="V17" s="209"/>
      <c r="W17" s="212"/>
      <c r="X17" s="177"/>
      <c r="Y17" s="214"/>
      <c r="Z17" s="199"/>
      <c r="AA17" s="332"/>
      <c r="AB17" s="326"/>
      <c r="AC17" s="370"/>
      <c r="AD17" s="201"/>
      <c r="AE17" s="373"/>
      <c r="AF17" s="375"/>
      <c r="AG17" s="196"/>
      <c r="AH17" s="367"/>
      <c r="AI17" s="96"/>
      <c r="AJ17" s="361"/>
      <c r="AK17" s="97"/>
    </row>
    <row r="18" spans="1:37" ht="30" x14ac:dyDescent="0.25">
      <c r="A18" s="340"/>
      <c r="B18" s="343"/>
      <c r="C18" s="346"/>
      <c r="D18" s="274"/>
      <c r="E18" s="346"/>
      <c r="F18" s="172"/>
      <c r="G18" s="194"/>
      <c r="H18" s="192"/>
      <c r="I18" s="184"/>
      <c r="J18" s="198"/>
      <c r="K18" s="347"/>
      <c r="L18" s="26" t="s">
        <v>30</v>
      </c>
      <c r="M18" s="3" t="s">
        <v>11</v>
      </c>
      <c r="N18" s="2">
        <f>IF(M18="SÍ",30,"0")</f>
        <v>30</v>
      </c>
      <c r="O18" s="184"/>
      <c r="P18" s="186"/>
      <c r="Q18" s="186"/>
      <c r="R18" s="188"/>
      <c r="S18" s="186"/>
      <c r="T18" s="188"/>
      <c r="U18" s="220"/>
      <c r="V18" s="210"/>
      <c r="W18" s="213"/>
      <c r="X18" s="178"/>
      <c r="Y18" s="214"/>
      <c r="Z18" s="199"/>
      <c r="AA18" s="333"/>
      <c r="AB18" s="326"/>
      <c r="AC18" s="371"/>
      <c r="AD18" s="201"/>
      <c r="AE18" s="374"/>
      <c r="AF18" s="376"/>
      <c r="AG18" s="196"/>
      <c r="AH18" s="368"/>
      <c r="AI18" s="96"/>
      <c r="AJ18" s="361"/>
      <c r="AK18" s="97"/>
    </row>
    <row r="19" spans="1:37" ht="30" customHeight="1" x14ac:dyDescent="0.25">
      <c r="A19" s="340"/>
      <c r="B19" s="343"/>
      <c r="C19" s="348" t="s">
        <v>159</v>
      </c>
      <c r="D19" s="273" t="s">
        <v>160</v>
      </c>
      <c r="E19" s="273" t="s">
        <v>161</v>
      </c>
      <c r="F19" s="171" t="s">
        <v>13</v>
      </c>
      <c r="G19" s="165" t="str">
        <f>IF(F19="(1) RARA VEZ","1", IF(F19="(2) IMPROBABLE","2",IF(F19="(3) POSIBLE","3",IF(F19="(4) PROBABLE","4",IF(F19="(5) CASI SEGURO","5","")))))</f>
        <v>1</v>
      </c>
      <c r="H19" s="191" t="s">
        <v>20</v>
      </c>
      <c r="I19" s="184" t="str">
        <f>IF(H19="(5) MODERADO","5", IF(H19="(10) MAYOR","10",IF(H19="(20) CATASTROFICO","20","")))</f>
        <v>10</v>
      </c>
      <c r="J19" s="179">
        <f>G19*I19</f>
        <v>10</v>
      </c>
      <c r="K19" s="181" t="s">
        <v>162</v>
      </c>
      <c r="L19" s="23" t="s">
        <v>6</v>
      </c>
      <c r="M19" s="3" t="s">
        <v>11</v>
      </c>
      <c r="N19" s="51">
        <f>IF(M19="SÍ",15,"0")</f>
        <v>15</v>
      </c>
      <c r="O19" s="183">
        <f>SUM(N19:N25)</f>
        <v>85</v>
      </c>
      <c r="P19" s="185">
        <f>IF(AND($O19&gt;=0,$O19&lt;=50),0,IF(AND($O19&gt;50,$O19&lt;=75),1,IF(AND($O19&gt;75,$O19&lt;=100),2,"")))</f>
        <v>2</v>
      </c>
      <c r="Q19" s="185">
        <f>$G19-$P19</f>
        <v>-1</v>
      </c>
      <c r="R19" s="187">
        <f>IF($Q19&lt;=0,1,$Q19)</f>
        <v>1</v>
      </c>
      <c r="S19" s="185">
        <f>$I19-$P19</f>
        <v>8</v>
      </c>
      <c r="T19" s="187">
        <f>IF($S19=19,10,IF($S19=18,5,IF($S19=9,5,IF($S19=8,5,I19))))</f>
        <v>5</v>
      </c>
      <c r="U19" s="219" t="s">
        <v>8</v>
      </c>
      <c r="V19" s="208" t="str">
        <f>IF(AND($U19="PROBABILIDAD",$R19=1),$XEQ$6,IF(AND($U19="PROBABILIDAD",$R19=2),$XEQ$5,IF(AND($U19="PROBABILIDAD",$R19=3),$XEQ$4,IF(AND($U19="PROBABILIDAD",$R19=4),$XEQ$3,IF(AND($U19="PROBABILIDAD",$R19=5),$XEQ$2,$F19)))))</f>
        <v>(1) RARA VEZ</v>
      </c>
      <c r="W19" s="173">
        <f>IF($U19="PROBABILIDAD",$R19,$G19)</f>
        <v>1</v>
      </c>
      <c r="X19" s="176" t="str">
        <f>IF(AND($U19="IMPACTO",$S19=18),$XEQ$9,IF(AND($U19="IMPACTO",$S19=19),$XER$9,IF(AND($U19="IMPACTO",$S19=20),$XES$9,IF(AND($U19="IMPACTO",$S19&lt;10),$XEQ$9,$H19))))</f>
        <v>(10) MAYOR</v>
      </c>
      <c r="Y19" s="214" t="str">
        <f>IF($U19="IMPACTO",$T19,$I19)</f>
        <v>10</v>
      </c>
      <c r="Z19" s="215">
        <f>+W19*Y19</f>
        <v>10</v>
      </c>
      <c r="AA19" s="235" t="s">
        <v>152</v>
      </c>
      <c r="AB19" s="325"/>
      <c r="AC19" s="195" t="s">
        <v>163</v>
      </c>
      <c r="AD19" s="200" t="s">
        <v>164</v>
      </c>
      <c r="AE19" s="315">
        <v>43719</v>
      </c>
      <c r="AF19" s="317" t="s">
        <v>165</v>
      </c>
      <c r="AG19" s="195" t="s">
        <v>166</v>
      </c>
      <c r="AH19" s="195" t="s">
        <v>167</v>
      </c>
      <c r="AI19" s="94" t="s">
        <v>202</v>
      </c>
      <c r="AJ19" s="360"/>
      <c r="AK19" s="95"/>
    </row>
    <row r="20" spans="1:37" ht="30" x14ac:dyDescent="0.25">
      <c r="A20" s="340"/>
      <c r="B20" s="343"/>
      <c r="C20" s="349"/>
      <c r="D20" s="273"/>
      <c r="E20" s="345"/>
      <c r="F20" s="171"/>
      <c r="G20" s="165"/>
      <c r="H20" s="191"/>
      <c r="I20" s="184"/>
      <c r="J20" s="180"/>
      <c r="K20" s="182"/>
      <c r="L20" s="24" t="s">
        <v>7</v>
      </c>
      <c r="M20" s="3" t="s">
        <v>11</v>
      </c>
      <c r="N20" s="2">
        <f>IF(M20="SÍ",5,"0")</f>
        <v>5</v>
      </c>
      <c r="O20" s="184"/>
      <c r="P20" s="186"/>
      <c r="Q20" s="186"/>
      <c r="R20" s="188"/>
      <c r="S20" s="186"/>
      <c r="T20" s="188"/>
      <c r="U20" s="220"/>
      <c r="V20" s="209"/>
      <c r="W20" s="174"/>
      <c r="X20" s="177"/>
      <c r="Y20" s="214"/>
      <c r="Z20" s="216"/>
      <c r="AA20" s="236"/>
      <c r="AB20" s="326"/>
      <c r="AC20" s="204"/>
      <c r="AD20" s="201"/>
      <c r="AE20" s="283"/>
      <c r="AF20" s="318"/>
      <c r="AG20" s="196"/>
      <c r="AH20" s="204"/>
      <c r="AI20" s="96"/>
      <c r="AJ20" s="361"/>
      <c r="AK20" s="97"/>
    </row>
    <row r="21" spans="1:37" x14ac:dyDescent="0.25">
      <c r="A21" s="340"/>
      <c r="B21" s="343"/>
      <c r="C21" s="349"/>
      <c r="D21" s="273"/>
      <c r="E21" s="345"/>
      <c r="F21" s="171"/>
      <c r="G21" s="165"/>
      <c r="H21" s="191"/>
      <c r="I21" s="184"/>
      <c r="J21" s="197" t="str">
        <f>IF(AND(J19&gt;=5,J19&lt;=10),"BAJA",IF(AND(J19&gt;=15,J19&lt;=25),"MODERADA",IF(AND(J19&gt;=30,J19&lt;=50),"ALTA",IF(AND(J19&gt;=60,J19&lt;=100),"EXTREMA",""))))</f>
        <v>BAJA</v>
      </c>
      <c r="K21" s="182"/>
      <c r="L21" s="25" t="s">
        <v>3</v>
      </c>
      <c r="M21" s="3" t="s">
        <v>12</v>
      </c>
      <c r="N21" s="2" t="str">
        <f>IF(M21="SÍ",15,"0")</f>
        <v>0</v>
      </c>
      <c r="O21" s="184"/>
      <c r="P21" s="186"/>
      <c r="Q21" s="186"/>
      <c r="R21" s="188"/>
      <c r="S21" s="186"/>
      <c r="T21" s="188"/>
      <c r="U21" s="220"/>
      <c r="V21" s="209"/>
      <c r="W21" s="174"/>
      <c r="X21" s="177"/>
      <c r="Y21" s="214"/>
      <c r="Z21" s="199" t="str">
        <f>IF(AND($Z19&gt;=5,$Z19&lt;=10),"BAJA",IF(AND($Z19&gt;=15,$Z19&lt;=25),"MODERADA",IF(AND($Z19&gt;=30,$Z19&lt;=50),"ALTA",IF(AND($Z19&gt;=60,$Z19&lt;=100),"EXTREMA",""))))</f>
        <v>BAJA</v>
      </c>
      <c r="AA21" s="236"/>
      <c r="AB21" s="326"/>
      <c r="AC21" s="204"/>
      <c r="AD21" s="201"/>
      <c r="AE21" s="283"/>
      <c r="AF21" s="318"/>
      <c r="AG21" s="196"/>
      <c r="AH21" s="204"/>
      <c r="AI21" s="96"/>
      <c r="AJ21" s="361"/>
      <c r="AK21" s="97"/>
    </row>
    <row r="22" spans="1:37" x14ac:dyDescent="0.25">
      <c r="A22" s="340"/>
      <c r="B22" s="343"/>
      <c r="C22" s="349"/>
      <c r="D22" s="273"/>
      <c r="E22" s="345"/>
      <c r="F22" s="171"/>
      <c r="G22" s="165"/>
      <c r="H22" s="191"/>
      <c r="I22" s="184"/>
      <c r="J22" s="197"/>
      <c r="K22" s="182"/>
      <c r="L22" s="25" t="s">
        <v>4</v>
      </c>
      <c r="M22" s="3" t="s">
        <v>11</v>
      </c>
      <c r="N22" s="2">
        <f>IF(M22="SÍ",10,"0")</f>
        <v>10</v>
      </c>
      <c r="O22" s="184"/>
      <c r="P22" s="186"/>
      <c r="Q22" s="186"/>
      <c r="R22" s="188"/>
      <c r="S22" s="186"/>
      <c r="T22" s="188"/>
      <c r="U22" s="220"/>
      <c r="V22" s="209"/>
      <c r="W22" s="174"/>
      <c r="X22" s="177"/>
      <c r="Y22" s="214"/>
      <c r="Z22" s="199"/>
      <c r="AA22" s="236"/>
      <c r="AB22" s="326"/>
      <c r="AC22" s="204"/>
      <c r="AD22" s="201"/>
      <c r="AE22" s="283"/>
      <c r="AF22" s="318"/>
      <c r="AG22" s="196"/>
      <c r="AH22" s="204"/>
      <c r="AI22" s="96"/>
      <c r="AJ22" s="361"/>
      <c r="AK22" s="97"/>
    </row>
    <row r="23" spans="1:37" ht="30" x14ac:dyDescent="0.25">
      <c r="A23" s="340"/>
      <c r="B23" s="343"/>
      <c r="C23" s="349"/>
      <c r="D23" s="273"/>
      <c r="E23" s="345"/>
      <c r="F23" s="171"/>
      <c r="G23" s="165"/>
      <c r="H23" s="191"/>
      <c r="I23" s="184"/>
      <c r="J23" s="197"/>
      <c r="K23" s="182"/>
      <c r="L23" s="24" t="s">
        <v>31</v>
      </c>
      <c r="M23" s="3" t="s">
        <v>11</v>
      </c>
      <c r="N23" s="2">
        <f>IF(M23="SÍ",15,"0")</f>
        <v>15</v>
      </c>
      <c r="O23" s="184"/>
      <c r="P23" s="186"/>
      <c r="Q23" s="186"/>
      <c r="R23" s="188"/>
      <c r="S23" s="186"/>
      <c r="T23" s="188"/>
      <c r="U23" s="220"/>
      <c r="V23" s="209"/>
      <c r="W23" s="174"/>
      <c r="X23" s="177"/>
      <c r="Y23" s="214"/>
      <c r="Z23" s="199"/>
      <c r="AA23" s="236"/>
      <c r="AB23" s="326"/>
      <c r="AC23" s="204"/>
      <c r="AD23" s="201"/>
      <c r="AE23" s="283"/>
      <c r="AF23" s="318"/>
      <c r="AG23" s="196"/>
      <c r="AH23" s="204"/>
      <c r="AI23" s="96"/>
      <c r="AJ23" s="361"/>
      <c r="AK23" s="97"/>
    </row>
    <row r="24" spans="1:37" ht="30" x14ac:dyDescent="0.25">
      <c r="A24" s="340"/>
      <c r="B24" s="343"/>
      <c r="C24" s="349"/>
      <c r="D24" s="273"/>
      <c r="E24" s="345"/>
      <c r="F24" s="171"/>
      <c r="G24" s="165"/>
      <c r="H24" s="191"/>
      <c r="I24" s="184"/>
      <c r="J24" s="197"/>
      <c r="K24" s="182"/>
      <c r="L24" s="24" t="s">
        <v>5</v>
      </c>
      <c r="M24" s="3" t="s">
        <v>11</v>
      </c>
      <c r="N24" s="2">
        <f>IF(M24="SÍ",10,"0")</f>
        <v>10</v>
      </c>
      <c r="O24" s="184"/>
      <c r="P24" s="186"/>
      <c r="Q24" s="186"/>
      <c r="R24" s="188"/>
      <c r="S24" s="186"/>
      <c r="T24" s="188"/>
      <c r="U24" s="220"/>
      <c r="V24" s="209"/>
      <c r="W24" s="174"/>
      <c r="X24" s="177"/>
      <c r="Y24" s="214"/>
      <c r="Z24" s="199"/>
      <c r="AA24" s="236"/>
      <c r="AB24" s="326"/>
      <c r="AC24" s="204"/>
      <c r="AD24" s="201"/>
      <c r="AE24" s="283"/>
      <c r="AF24" s="318"/>
      <c r="AG24" s="196"/>
      <c r="AH24" s="204"/>
      <c r="AI24" s="96"/>
      <c r="AJ24" s="361"/>
      <c r="AK24" s="97"/>
    </row>
    <row r="25" spans="1:37" ht="30.75" thickBot="1" x14ac:dyDescent="0.3">
      <c r="A25" s="341"/>
      <c r="B25" s="344"/>
      <c r="C25" s="350"/>
      <c r="D25" s="351"/>
      <c r="E25" s="352"/>
      <c r="F25" s="353"/>
      <c r="G25" s="354"/>
      <c r="H25" s="355"/>
      <c r="I25" s="336"/>
      <c r="J25" s="338"/>
      <c r="K25" s="337"/>
      <c r="L25" s="68" t="s">
        <v>30</v>
      </c>
      <c r="M25" s="69" t="s">
        <v>11</v>
      </c>
      <c r="N25" s="70">
        <f>IF(M25="SÍ",30,"0")</f>
        <v>30</v>
      </c>
      <c r="O25" s="336"/>
      <c r="P25" s="330"/>
      <c r="Q25" s="330"/>
      <c r="R25" s="329"/>
      <c r="S25" s="330"/>
      <c r="T25" s="329"/>
      <c r="U25" s="331"/>
      <c r="V25" s="334"/>
      <c r="W25" s="335"/>
      <c r="X25" s="322"/>
      <c r="Y25" s="323"/>
      <c r="Z25" s="328"/>
      <c r="AA25" s="324"/>
      <c r="AB25" s="327"/>
      <c r="AC25" s="321"/>
      <c r="AD25" s="314"/>
      <c r="AE25" s="316"/>
      <c r="AF25" s="319"/>
      <c r="AG25" s="320"/>
      <c r="AH25" s="321"/>
      <c r="AI25" s="98"/>
      <c r="AJ25" s="365"/>
      <c r="AK25" s="99"/>
    </row>
    <row r="26" spans="1:37" x14ac:dyDescent="0.25">
      <c r="A26" s="221" t="s">
        <v>52</v>
      </c>
      <c r="B26" s="221"/>
      <c r="C26" s="221"/>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row>
    <row r="27" spans="1:37" ht="18.75" x14ac:dyDescent="0.25">
      <c r="A27" s="222" t="s">
        <v>29</v>
      </c>
      <c r="B27" s="222"/>
      <c r="C27" s="223"/>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3"/>
    </row>
    <row r="28" spans="1:37" ht="15.75" x14ac:dyDescent="0.25">
      <c r="A28" s="224" t="s">
        <v>71</v>
      </c>
      <c r="B28" s="225"/>
      <c r="C28" s="225"/>
      <c r="D28" s="225"/>
      <c r="E28" s="225"/>
      <c r="F28" s="225"/>
      <c r="G28" s="225"/>
      <c r="H28" s="225"/>
      <c r="I28" s="225"/>
      <c r="J28" s="225"/>
      <c r="K28" s="225"/>
      <c r="L28" s="225"/>
      <c r="M28" s="225"/>
      <c r="N28" s="225"/>
      <c r="O28" s="225"/>
      <c r="P28" s="225"/>
      <c r="Q28" s="225"/>
      <c r="R28" s="225"/>
      <c r="S28" s="225"/>
      <c r="T28" s="225"/>
      <c r="U28" s="225"/>
      <c r="V28" s="225"/>
      <c r="W28" s="225"/>
      <c r="X28" s="225"/>
      <c r="Y28" s="225"/>
      <c r="Z28" s="225"/>
      <c r="AA28" s="225"/>
      <c r="AB28" s="226"/>
      <c r="AC28" s="227" t="s">
        <v>48</v>
      </c>
      <c r="AD28" s="227"/>
      <c r="AE28" s="227"/>
      <c r="AF28" s="227" t="s">
        <v>25</v>
      </c>
      <c r="AG28" s="227"/>
      <c r="AH28" s="227"/>
    </row>
    <row r="29" spans="1:37" s="5" customFormat="1" ht="15.75" x14ac:dyDescent="0.25">
      <c r="A29" s="228" t="s">
        <v>168</v>
      </c>
      <c r="B29" s="229"/>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30"/>
      <c r="AC29" s="234"/>
      <c r="AD29" s="232"/>
      <c r="AE29" s="233"/>
      <c r="AF29" s="234"/>
      <c r="AG29" s="232"/>
      <c r="AH29" s="233"/>
    </row>
    <row r="30" spans="1:37" s="5" customFormat="1" ht="15.75" x14ac:dyDescent="0.25">
      <c r="A30" s="311" t="s">
        <v>169</v>
      </c>
      <c r="B30" s="312"/>
      <c r="C30" s="312"/>
      <c r="D30" s="312"/>
      <c r="E30" s="312"/>
      <c r="F30" s="312"/>
      <c r="G30" s="312"/>
      <c r="H30" s="312"/>
      <c r="I30" s="312"/>
      <c r="J30" s="312"/>
      <c r="K30" s="312"/>
      <c r="L30" s="312"/>
      <c r="M30" s="312"/>
      <c r="N30" s="312"/>
      <c r="O30" s="312"/>
      <c r="P30" s="312"/>
      <c r="Q30" s="312"/>
      <c r="R30" s="312"/>
      <c r="S30" s="312"/>
      <c r="T30" s="312"/>
      <c r="U30" s="312"/>
      <c r="V30" s="312"/>
      <c r="W30" s="312"/>
      <c r="X30" s="312"/>
      <c r="Y30" s="312"/>
      <c r="Z30" s="312"/>
      <c r="AA30" s="312"/>
      <c r="AB30" s="313"/>
      <c r="AC30" s="240"/>
      <c r="AD30" s="240"/>
      <c r="AE30" s="240"/>
      <c r="AF30" s="240"/>
      <c r="AG30" s="240"/>
      <c r="AH30" s="240"/>
    </row>
    <row r="31" spans="1:37" s="5" customFormat="1" x14ac:dyDescent="0.25">
      <c r="A31" s="237"/>
      <c r="B31" s="238"/>
      <c r="C31" s="238"/>
      <c r="D31" s="238"/>
      <c r="E31" s="238"/>
      <c r="F31" s="238"/>
      <c r="G31" s="238"/>
      <c r="H31" s="238"/>
      <c r="I31" s="238"/>
      <c r="J31" s="238"/>
      <c r="K31" s="238"/>
      <c r="L31" s="238"/>
      <c r="M31" s="238"/>
      <c r="N31" s="238"/>
      <c r="O31" s="238"/>
      <c r="P31" s="238"/>
      <c r="Q31" s="238"/>
      <c r="R31" s="238"/>
      <c r="S31" s="238"/>
      <c r="T31" s="238"/>
      <c r="U31" s="238"/>
      <c r="V31" s="238"/>
      <c r="W31" s="238"/>
      <c r="X31" s="238"/>
      <c r="Y31" s="238"/>
      <c r="Z31" s="238"/>
      <c r="AA31" s="238"/>
      <c r="AB31" s="239"/>
      <c r="AC31" s="240"/>
      <c r="AD31" s="240"/>
      <c r="AE31" s="240"/>
      <c r="AF31" s="240"/>
      <c r="AG31" s="240"/>
      <c r="AH31" s="240"/>
    </row>
    <row r="32" spans="1:37" x14ac:dyDescent="0.25">
      <c r="A32" s="237"/>
      <c r="B32" s="238"/>
      <c r="C32" s="238"/>
      <c r="D32" s="238"/>
      <c r="E32" s="238"/>
      <c r="F32" s="238"/>
      <c r="G32" s="238"/>
      <c r="H32" s="238"/>
      <c r="I32" s="238"/>
      <c r="J32" s="238"/>
      <c r="K32" s="238"/>
      <c r="L32" s="238"/>
      <c r="M32" s="238"/>
      <c r="N32" s="238"/>
      <c r="O32" s="238"/>
      <c r="P32" s="238"/>
      <c r="Q32" s="238"/>
      <c r="R32" s="238"/>
      <c r="S32" s="238"/>
      <c r="T32" s="238"/>
      <c r="U32" s="238"/>
      <c r="V32" s="238"/>
      <c r="W32" s="238"/>
      <c r="X32" s="238"/>
      <c r="Y32" s="238"/>
      <c r="Z32" s="238"/>
      <c r="AA32" s="238"/>
      <c r="AB32" s="239"/>
      <c r="AC32" s="240"/>
      <c r="AD32" s="240"/>
      <c r="AE32" s="240"/>
      <c r="AF32" s="240"/>
      <c r="AG32" s="240"/>
      <c r="AH32" s="240"/>
    </row>
    <row r="33" spans="1:34" x14ac:dyDescent="0.25">
      <c r="A33" s="241" t="s">
        <v>170</v>
      </c>
      <c r="B33" s="242"/>
      <c r="C33" s="242"/>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3"/>
    </row>
    <row r="34" spans="1:34" s="28" customFormat="1" x14ac:dyDescent="0.25">
      <c r="A34" s="244" t="s">
        <v>25</v>
      </c>
      <c r="B34" s="244"/>
      <c r="C34" s="244"/>
      <c r="D34" s="244"/>
      <c r="E34" s="244"/>
      <c r="F34" s="244" t="s">
        <v>62</v>
      </c>
      <c r="G34" s="244"/>
      <c r="H34" s="244"/>
      <c r="I34" s="244"/>
      <c r="J34" s="244"/>
      <c r="K34" s="244"/>
      <c r="L34" s="244"/>
      <c r="M34" s="245" t="s">
        <v>75</v>
      </c>
      <c r="N34" s="246"/>
      <c r="O34" s="246"/>
      <c r="P34" s="246"/>
      <c r="Q34" s="246"/>
      <c r="R34" s="246"/>
      <c r="S34" s="246"/>
      <c r="T34" s="246"/>
      <c r="U34" s="246"/>
      <c r="V34" s="246"/>
      <c r="W34" s="246"/>
      <c r="X34" s="246"/>
      <c r="Y34" s="246"/>
      <c r="Z34" s="246"/>
      <c r="AA34" s="246"/>
      <c r="AB34" s="246"/>
      <c r="AC34" s="246"/>
      <c r="AD34" s="247" t="str">
        <f>IF(Z7="X","APOYO OFICINA ASESORA DE PLANEACIÓN","APOYO OFICINA DE CONTROL INTERNO")</f>
        <v>APOYO OFICINA DE CONTROL INTERNO</v>
      </c>
      <c r="AE34" s="247"/>
      <c r="AF34" s="247"/>
      <c r="AG34" s="247"/>
      <c r="AH34" s="247"/>
    </row>
    <row r="35" spans="1:34" s="28" customFormat="1" x14ac:dyDescent="0.25">
      <c r="A35" s="45" t="s">
        <v>72</v>
      </c>
      <c r="B35" s="309" t="s">
        <v>171</v>
      </c>
      <c r="C35" s="310"/>
      <c r="D35" s="310"/>
      <c r="E35" s="310"/>
      <c r="F35" s="45" t="s">
        <v>72</v>
      </c>
      <c r="G35" s="29"/>
      <c r="H35" s="310" t="s">
        <v>172</v>
      </c>
      <c r="I35" s="310"/>
      <c r="J35" s="310"/>
      <c r="K35" s="310"/>
      <c r="L35" s="310"/>
      <c r="M35" s="249" t="s">
        <v>27</v>
      </c>
      <c r="N35" s="249"/>
      <c r="O35" s="249"/>
      <c r="P35" s="249"/>
      <c r="Q35" s="249"/>
      <c r="R35" s="249"/>
      <c r="S35" s="249"/>
      <c r="T35" s="249"/>
      <c r="U35" s="249"/>
      <c r="V35" s="240" t="s">
        <v>173</v>
      </c>
      <c r="W35" s="240"/>
      <c r="X35" s="240"/>
      <c r="Y35" s="240"/>
      <c r="Z35" s="240"/>
      <c r="AA35" s="240"/>
      <c r="AB35" s="240"/>
      <c r="AC35" s="240"/>
      <c r="AD35" s="30" t="s">
        <v>27</v>
      </c>
      <c r="AE35" s="240" t="s">
        <v>171</v>
      </c>
      <c r="AF35" s="240"/>
      <c r="AG35" s="240"/>
      <c r="AH35" s="240"/>
    </row>
    <row r="36" spans="1:34" x14ac:dyDescent="0.25">
      <c r="A36" s="45" t="s">
        <v>174</v>
      </c>
      <c r="B36" s="251" t="s">
        <v>175</v>
      </c>
      <c r="C36" s="248"/>
      <c r="D36" s="248"/>
      <c r="E36" s="248"/>
      <c r="F36" s="45" t="s">
        <v>176</v>
      </c>
      <c r="G36" s="29"/>
      <c r="H36" s="248" t="s">
        <v>177</v>
      </c>
      <c r="I36" s="248"/>
      <c r="J36" s="248"/>
      <c r="K36" s="248"/>
      <c r="L36" s="248"/>
      <c r="M36" s="249" t="s">
        <v>28</v>
      </c>
      <c r="N36" s="249"/>
      <c r="O36" s="249"/>
      <c r="P36" s="249"/>
      <c r="Q36" s="249"/>
      <c r="R36" s="249"/>
      <c r="S36" s="249"/>
      <c r="T36" s="249"/>
      <c r="U36" s="249"/>
      <c r="V36" s="240" t="s">
        <v>178</v>
      </c>
      <c r="W36" s="240"/>
      <c r="X36" s="240"/>
      <c r="Y36" s="240"/>
      <c r="Z36" s="240"/>
      <c r="AA36" s="240"/>
      <c r="AB36" s="240"/>
      <c r="AC36" s="240"/>
      <c r="AD36" s="30" t="s">
        <v>28</v>
      </c>
      <c r="AE36" s="240" t="s">
        <v>179</v>
      </c>
      <c r="AF36" s="240"/>
      <c r="AG36" s="240"/>
      <c r="AH36" s="240"/>
    </row>
  </sheetData>
  <mergeCells count="124">
    <mergeCell ref="AI12:AK18"/>
    <mergeCell ref="AI11:AK11"/>
    <mergeCell ref="AI19:AK25"/>
    <mergeCell ref="L9:Z9"/>
    <mergeCell ref="F10:J10"/>
    <mergeCell ref="L10:L11"/>
    <mergeCell ref="M10:M11"/>
    <mergeCell ref="U10:U11"/>
    <mergeCell ref="V10:Z10"/>
    <mergeCell ref="S12:S18"/>
    <mergeCell ref="T12:T18"/>
    <mergeCell ref="U12:U18"/>
    <mergeCell ref="O12:O18"/>
    <mergeCell ref="AH12:AH18"/>
    <mergeCell ref="Z14:Z18"/>
    <mergeCell ref="AB12:AB18"/>
    <mergeCell ref="AC12:AC18"/>
    <mergeCell ref="AD12:AD18"/>
    <mergeCell ref="AE12:AE18"/>
    <mergeCell ref="AF12:AF18"/>
    <mergeCell ref="AG12:AG18"/>
    <mergeCell ref="V12:V18"/>
    <mergeCell ref="W12:W18"/>
    <mergeCell ref="X12:X18"/>
    <mergeCell ref="XEQ7:XER7"/>
    <mergeCell ref="A8:E8"/>
    <mergeCell ref="F8:Z8"/>
    <mergeCell ref="AA8:AD10"/>
    <mergeCell ref="AE8:AH10"/>
    <mergeCell ref="XEQ8:XER8"/>
    <mergeCell ref="A9:A11"/>
    <mergeCell ref="B9:B11"/>
    <mergeCell ref="C9:C11"/>
    <mergeCell ref="D9:D11"/>
    <mergeCell ref="A7:B7"/>
    <mergeCell ref="C7:E7"/>
    <mergeCell ref="F7:L7"/>
    <mergeCell ref="M7:V7"/>
    <mergeCell ref="AE7:AF7"/>
    <mergeCell ref="AG7:AH7"/>
    <mergeCell ref="A12:A25"/>
    <mergeCell ref="B12:B25"/>
    <mergeCell ref="C12:C18"/>
    <mergeCell ref="D12:D18"/>
    <mergeCell ref="E12:E18"/>
    <mergeCell ref="F12:F18"/>
    <mergeCell ref="E9:E11"/>
    <mergeCell ref="F9:J9"/>
    <mergeCell ref="K9:K11"/>
    <mergeCell ref="G12:G18"/>
    <mergeCell ref="H12:H18"/>
    <mergeCell ref="I12:I18"/>
    <mergeCell ref="J12:J13"/>
    <mergeCell ref="K12:K18"/>
    <mergeCell ref="J14:J18"/>
    <mergeCell ref="C19:C25"/>
    <mergeCell ref="D19:D25"/>
    <mergeCell ref="E19:E25"/>
    <mergeCell ref="F19:F25"/>
    <mergeCell ref="G19:G25"/>
    <mergeCell ref="H19:H25"/>
    <mergeCell ref="Y12:Y18"/>
    <mergeCell ref="Z12:Z13"/>
    <mergeCell ref="AA12:AA18"/>
    <mergeCell ref="P12:P18"/>
    <mergeCell ref="Q12:Q18"/>
    <mergeCell ref="R12:R18"/>
    <mergeCell ref="V19:V25"/>
    <mergeCell ref="W19:W25"/>
    <mergeCell ref="I19:I25"/>
    <mergeCell ref="J19:J20"/>
    <mergeCell ref="K19:K25"/>
    <mergeCell ref="O19:O25"/>
    <mergeCell ref="P19:P25"/>
    <mergeCell ref="Q19:Q25"/>
    <mergeCell ref="J21:J25"/>
    <mergeCell ref="A26:AH26"/>
    <mergeCell ref="A27:AH27"/>
    <mergeCell ref="A28:AB28"/>
    <mergeCell ref="AC28:AE28"/>
    <mergeCell ref="AF28:AH28"/>
    <mergeCell ref="A29:AB29"/>
    <mergeCell ref="AC29:AE29"/>
    <mergeCell ref="AF29:AH29"/>
    <mergeCell ref="AD19:AD25"/>
    <mergeCell ref="AE19:AE25"/>
    <mergeCell ref="AF19:AF25"/>
    <mergeCell ref="AG19:AG25"/>
    <mergeCell ref="AH19:AH25"/>
    <mergeCell ref="X19:X25"/>
    <mergeCell ref="Y19:Y25"/>
    <mergeCell ref="Z19:Z20"/>
    <mergeCell ref="AA19:AA25"/>
    <mergeCell ref="AB19:AB25"/>
    <mergeCell ref="AC19:AC25"/>
    <mergeCell ref="Z21:Z25"/>
    <mergeCell ref="R19:R25"/>
    <mergeCell ref="S19:S25"/>
    <mergeCell ref="T19:T25"/>
    <mergeCell ref="U19:U25"/>
    <mergeCell ref="A32:AB32"/>
    <mergeCell ref="AC32:AE32"/>
    <mergeCell ref="AF32:AH32"/>
    <mergeCell ref="A33:AH33"/>
    <mergeCell ref="A34:E34"/>
    <mergeCell ref="F34:L34"/>
    <mergeCell ref="M34:AC34"/>
    <mergeCell ref="AD34:AH34"/>
    <mergeCell ref="A30:AB30"/>
    <mergeCell ref="AC30:AE30"/>
    <mergeCell ref="AF30:AH30"/>
    <mergeCell ref="A31:AB31"/>
    <mergeCell ref="AC31:AE31"/>
    <mergeCell ref="AF31:AH31"/>
    <mergeCell ref="B35:E35"/>
    <mergeCell ref="H35:L35"/>
    <mergeCell ref="M35:U35"/>
    <mergeCell ref="V35:AC35"/>
    <mergeCell ref="AE35:AH35"/>
    <mergeCell ref="B36:E36"/>
    <mergeCell ref="H36:L36"/>
    <mergeCell ref="M36:U36"/>
    <mergeCell ref="V36:AC36"/>
    <mergeCell ref="AE36:AH36"/>
  </mergeCells>
  <conditionalFormatting sqref="J12:J18">
    <cfRule type="expression" dxfId="23" priority="13">
      <formula>$J$14="BAJA"</formula>
    </cfRule>
    <cfRule type="expression" dxfId="22" priority="14">
      <formula>$J$14="MODERADA"</formula>
    </cfRule>
    <cfRule type="expression" dxfId="21" priority="15">
      <formula>$J$14="ALTA"</formula>
    </cfRule>
    <cfRule type="expression" dxfId="20" priority="16">
      <formula>$J$14="EXTREMA"</formula>
    </cfRule>
  </conditionalFormatting>
  <conditionalFormatting sqref="Z12:Z18">
    <cfRule type="expression" dxfId="19" priority="9">
      <formula>$Z$14="MODERADA"</formula>
    </cfRule>
    <cfRule type="expression" dxfId="18" priority="10">
      <formula>$Z$14="EXTREMA"</formula>
    </cfRule>
    <cfRule type="expression" dxfId="17" priority="11">
      <formula>$Z$14="ALTA"</formula>
    </cfRule>
    <cfRule type="expression" dxfId="16" priority="12">
      <formula>$Z$14="BAJA"</formula>
    </cfRule>
  </conditionalFormatting>
  <conditionalFormatting sqref="Z19:Z25">
    <cfRule type="expression" dxfId="15" priority="5">
      <formula>$Z$21="MODERADA"</formula>
    </cfRule>
    <cfRule type="expression" dxfId="14" priority="6">
      <formula>$Z$21="EXTREMA"</formula>
    </cfRule>
    <cfRule type="expression" dxfId="13" priority="7">
      <formula>$Z$21="ALTA"</formula>
    </cfRule>
    <cfRule type="expression" dxfId="12" priority="8">
      <formula>$Z$21="BAJA"</formula>
    </cfRule>
  </conditionalFormatting>
  <conditionalFormatting sqref="J19 J21">
    <cfRule type="expression" dxfId="11" priority="1">
      <formula>$J$21="BAJA"</formula>
    </cfRule>
    <cfRule type="expression" dxfId="10" priority="2">
      <formula>$J$21="MODERADA"</formula>
    </cfRule>
    <cfRule type="expression" dxfId="9" priority="3">
      <formula>$J$21="ALTA"</formula>
    </cfRule>
    <cfRule type="expression" dxfId="8" priority="4">
      <formula>$J$21="EXTREMA"</formula>
    </cfRule>
  </conditionalFormatting>
  <dataValidations count="4">
    <dataValidation type="list" allowBlank="1" showInputMessage="1" showErrorMessage="1" sqref="H12:H25" xr:uid="{00000000-0002-0000-0200-000000000000}">
      <formula1>$XEQ$9:$XES$9</formula1>
    </dataValidation>
    <dataValidation type="list" allowBlank="1" showInputMessage="1" showErrorMessage="1" sqref="F12:F25" xr:uid="{00000000-0002-0000-0200-000001000000}">
      <formula1>$XEQ$2:$XEQ$6</formula1>
    </dataValidation>
    <dataValidation type="list" allowBlank="1" showInputMessage="1" showErrorMessage="1" sqref="M12:M25" xr:uid="{00000000-0002-0000-0200-000002000000}">
      <formula1>$XEQ$11:$XER$11</formula1>
    </dataValidation>
    <dataValidation type="list" allowBlank="1" showInputMessage="1" showErrorMessage="1" sqref="U12:U25" xr:uid="{00000000-0002-0000-0200-000003000000}">
      <formula1>$XES$11:$XFD$11</formula1>
    </dataValidation>
  </dataValidations>
  <hyperlinks>
    <hyperlink ref="B36" r:id="rId1" xr:uid="{00000000-0004-0000-0200-000000000000}"/>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XEW29"/>
  <sheetViews>
    <sheetView tabSelected="1" zoomScale="50" zoomScaleNormal="50" workbookViewId="0">
      <selection activeCell="V28" sqref="V28:AC28"/>
    </sheetView>
  </sheetViews>
  <sheetFormatPr baseColWidth="10" defaultRowHeight="15" x14ac:dyDescent="0.25"/>
  <cols>
    <col min="1" max="1" width="27.42578125" style="1" customWidth="1"/>
    <col min="2" max="2" width="27.85546875" style="1" customWidth="1"/>
    <col min="3" max="3" width="22.85546875" style="1" customWidth="1"/>
    <col min="4" max="4" width="24.4257812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23" style="1" customWidth="1"/>
    <col min="33" max="33" width="19.140625" style="1" customWidth="1"/>
    <col min="34" max="34" width="16.140625" style="1" customWidth="1"/>
    <col min="35" max="35" width="14.140625" style="1" customWidth="1"/>
    <col min="36" max="36" width="20.85546875" style="1" customWidth="1"/>
    <col min="37" max="16384" width="11.42578125" style="1"/>
  </cols>
  <sheetData>
    <row r="1" spans="1:36 16374:16377" s="22" customFormat="1" ht="14.25"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XET1" s="19" t="s">
        <v>1</v>
      </c>
      <c r="XEU1" s="20" t="s">
        <v>2</v>
      </c>
      <c r="XEV1" s="21"/>
    </row>
    <row r="2" spans="1:36 16374:16377" s="22" customFormat="1" ht="14.25"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XET2" s="22" t="s">
        <v>17</v>
      </c>
      <c r="XEU2" s="22">
        <v>5</v>
      </c>
      <c r="XEV2" s="50"/>
    </row>
    <row r="3" spans="1:36 16374:16377" s="22" customFormat="1" ht="14.25" customHeight="1" x14ac:dyDescent="0.2">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XET3" s="22" t="s">
        <v>16</v>
      </c>
      <c r="XEU3" s="22">
        <v>4</v>
      </c>
      <c r="XEV3" s="50"/>
    </row>
    <row r="4" spans="1:36 16374:16377" s="22" customFormat="1" ht="14.25" customHeight="1"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XET4" s="22" t="s">
        <v>15</v>
      </c>
      <c r="XEU4" s="22">
        <v>3</v>
      </c>
      <c r="XEV4" s="50"/>
    </row>
    <row r="5" spans="1:36 16374:16377" s="22" customFormat="1" ht="14.25"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XET5" s="22" t="s">
        <v>14</v>
      </c>
      <c r="XEU5" s="22">
        <v>2</v>
      </c>
      <c r="XEV5" s="50"/>
    </row>
    <row r="6" spans="1:36 16374:16377" s="22" customFormat="1" ht="14.25"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XET6" s="22" t="s">
        <v>13</v>
      </c>
      <c r="XEU6" s="22">
        <v>1</v>
      </c>
      <c r="XEV6" s="50"/>
    </row>
    <row r="7" spans="1:36 16374:16377" s="27" customFormat="1" ht="21" customHeight="1" thickBot="1" x14ac:dyDescent="0.3">
      <c r="A7" s="100" t="s">
        <v>53</v>
      </c>
      <c r="B7" s="100"/>
      <c r="C7" s="101">
        <v>43496</v>
      </c>
      <c r="D7" s="102"/>
      <c r="E7" s="102"/>
      <c r="F7" s="103"/>
      <c r="G7" s="103"/>
      <c r="H7" s="103"/>
      <c r="I7" s="103"/>
      <c r="J7" s="103"/>
      <c r="K7" s="103"/>
      <c r="L7" s="103"/>
      <c r="M7" s="104" t="s">
        <v>67</v>
      </c>
      <c r="N7" s="104"/>
      <c r="O7" s="104"/>
      <c r="P7" s="104"/>
      <c r="Q7" s="104"/>
      <c r="R7" s="104"/>
      <c r="S7" s="104"/>
      <c r="T7" s="104"/>
      <c r="U7" s="104"/>
      <c r="V7" s="105"/>
      <c r="W7" s="31"/>
      <c r="X7" s="32" t="s">
        <v>63</v>
      </c>
      <c r="Y7" s="33"/>
      <c r="Z7" s="71"/>
      <c r="AA7" s="32" t="s">
        <v>64</v>
      </c>
      <c r="AB7" s="71"/>
      <c r="AC7" s="32" t="s">
        <v>65</v>
      </c>
      <c r="AD7" s="72" t="s">
        <v>76</v>
      </c>
      <c r="AE7" s="106" t="s">
        <v>66</v>
      </c>
      <c r="AF7" s="107"/>
      <c r="AG7" s="40"/>
      <c r="AH7" s="31"/>
      <c r="XET7" s="108" t="s">
        <v>0</v>
      </c>
      <c r="XEU7" s="109"/>
    </row>
    <row r="8" spans="1:36 16374:16377" s="27" customFormat="1" ht="18.75" customHeight="1" x14ac:dyDescent="0.25">
      <c r="A8" s="110" t="s">
        <v>46</v>
      </c>
      <c r="B8" s="111"/>
      <c r="C8" s="111"/>
      <c r="D8" s="111"/>
      <c r="E8" s="112"/>
      <c r="F8" s="113" t="s">
        <v>21</v>
      </c>
      <c r="G8" s="114"/>
      <c r="H8" s="114"/>
      <c r="I8" s="114"/>
      <c r="J8" s="114"/>
      <c r="K8" s="114"/>
      <c r="L8" s="114"/>
      <c r="M8" s="114"/>
      <c r="N8" s="114"/>
      <c r="O8" s="114"/>
      <c r="P8" s="114"/>
      <c r="Q8" s="114"/>
      <c r="R8" s="114"/>
      <c r="S8" s="114"/>
      <c r="T8" s="114"/>
      <c r="U8" s="114"/>
      <c r="V8" s="114"/>
      <c r="W8" s="114"/>
      <c r="X8" s="114"/>
      <c r="Y8" s="114"/>
      <c r="Z8" s="115"/>
      <c r="AA8" s="116" t="s">
        <v>43</v>
      </c>
      <c r="AB8" s="117"/>
      <c r="AC8" s="117"/>
      <c r="AD8" s="118"/>
      <c r="AE8" s="125" t="s">
        <v>33</v>
      </c>
      <c r="AF8" s="126"/>
      <c r="AG8" s="126"/>
      <c r="AH8" s="127"/>
      <c r="XET8" s="108" t="s">
        <v>2</v>
      </c>
      <c r="XEU8" s="109"/>
    </row>
    <row r="9" spans="1:36 16374:16377" s="8" customFormat="1" ht="15" customHeight="1" x14ac:dyDescent="0.25">
      <c r="A9" s="134" t="s">
        <v>49</v>
      </c>
      <c r="B9" s="136" t="s">
        <v>50</v>
      </c>
      <c r="C9" s="139" t="s">
        <v>34</v>
      </c>
      <c r="D9" s="139" t="s">
        <v>35</v>
      </c>
      <c r="E9" s="140" t="s">
        <v>36</v>
      </c>
      <c r="F9" s="142" t="s">
        <v>68</v>
      </c>
      <c r="G9" s="143"/>
      <c r="H9" s="143"/>
      <c r="I9" s="143"/>
      <c r="J9" s="143"/>
      <c r="K9" s="144" t="s">
        <v>24</v>
      </c>
      <c r="L9" s="147" t="s">
        <v>23</v>
      </c>
      <c r="M9" s="148"/>
      <c r="N9" s="148"/>
      <c r="O9" s="148"/>
      <c r="P9" s="148"/>
      <c r="Q9" s="148"/>
      <c r="R9" s="148"/>
      <c r="S9" s="148"/>
      <c r="T9" s="148"/>
      <c r="U9" s="148"/>
      <c r="V9" s="148"/>
      <c r="W9" s="148"/>
      <c r="X9" s="148"/>
      <c r="Y9" s="148"/>
      <c r="Z9" s="149"/>
      <c r="AA9" s="119"/>
      <c r="AB9" s="120"/>
      <c r="AC9" s="120"/>
      <c r="AD9" s="121"/>
      <c r="AE9" s="128"/>
      <c r="AF9" s="129"/>
      <c r="AG9" s="129"/>
      <c r="AH9" s="130"/>
      <c r="XET9" s="7" t="s">
        <v>18</v>
      </c>
      <c r="XEU9" s="7" t="s">
        <v>20</v>
      </c>
      <c r="XEV9" s="7" t="s">
        <v>19</v>
      </c>
    </row>
    <row r="10" spans="1:36 16374:16377" s="8" customFormat="1" ht="15" customHeight="1" x14ac:dyDescent="0.25">
      <c r="A10" s="134"/>
      <c r="B10" s="137"/>
      <c r="C10" s="139"/>
      <c r="D10" s="139"/>
      <c r="E10" s="140"/>
      <c r="F10" s="150" t="s">
        <v>37</v>
      </c>
      <c r="G10" s="151"/>
      <c r="H10" s="151"/>
      <c r="I10" s="151"/>
      <c r="J10" s="151"/>
      <c r="K10" s="145"/>
      <c r="L10" s="152" t="s">
        <v>47</v>
      </c>
      <c r="M10" s="154" t="s">
        <v>22</v>
      </c>
      <c r="N10" s="9"/>
      <c r="O10" s="10"/>
      <c r="P10" s="10"/>
      <c r="Q10" s="10"/>
      <c r="R10" s="10"/>
      <c r="S10" s="10"/>
      <c r="T10" s="10"/>
      <c r="U10" s="156" t="s">
        <v>39</v>
      </c>
      <c r="V10" s="158" t="s">
        <v>38</v>
      </c>
      <c r="W10" s="159"/>
      <c r="X10" s="159"/>
      <c r="Y10" s="159"/>
      <c r="Z10" s="160"/>
      <c r="AA10" s="122"/>
      <c r="AB10" s="123"/>
      <c r="AC10" s="123"/>
      <c r="AD10" s="124"/>
      <c r="AE10" s="131"/>
      <c r="AF10" s="132"/>
      <c r="AG10" s="132"/>
      <c r="AH10" s="133"/>
      <c r="XET10" s="8">
        <v>5</v>
      </c>
      <c r="XEU10" s="8">
        <v>10</v>
      </c>
      <c r="XEV10" s="8">
        <v>20</v>
      </c>
    </row>
    <row r="11" spans="1:36 16374:16377" s="8" customFormat="1" ht="44.25" customHeight="1" x14ac:dyDescent="0.25">
      <c r="A11" s="135"/>
      <c r="B11" s="138"/>
      <c r="C11" s="136"/>
      <c r="D11" s="136"/>
      <c r="E11" s="141"/>
      <c r="F11" s="35" t="s">
        <v>8</v>
      </c>
      <c r="G11" s="36" t="s">
        <v>54</v>
      </c>
      <c r="H11" s="83" t="s">
        <v>69</v>
      </c>
      <c r="I11" s="37" t="s">
        <v>55</v>
      </c>
      <c r="J11" s="6" t="s">
        <v>10</v>
      </c>
      <c r="K11" s="146"/>
      <c r="L11" s="153"/>
      <c r="M11" s="155"/>
      <c r="N11" s="11"/>
      <c r="O11" s="11" t="s">
        <v>60</v>
      </c>
      <c r="P11" s="11" t="s">
        <v>61</v>
      </c>
      <c r="Q11" s="11" t="s">
        <v>59</v>
      </c>
      <c r="R11" s="11" t="s">
        <v>56</v>
      </c>
      <c r="S11" s="11" t="s">
        <v>57</v>
      </c>
      <c r="T11" s="11" t="s">
        <v>58</v>
      </c>
      <c r="U11" s="157"/>
      <c r="V11" s="12" t="s">
        <v>8</v>
      </c>
      <c r="W11" s="13" t="s">
        <v>54</v>
      </c>
      <c r="X11" s="4" t="s">
        <v>9</v>
      </c>
      <c r="Y11" s="14" t="s">
        <v>55</v>
      </c>
      <c r="Z11" s="38" t="s">
        <v>10</v>
      </c>
      <c r="AA11" s="43" t="s">
        <v>51</v>
      </c>
      <c r="AB11" s="15" t="s">
        <v>40</v>
      </c>
      <c r="AC11" s="84" t="s">
        <v>41</v>
      </c>
      <c r="AD11" s="82" t="s">
        <v>42</v>
      </c>
      <c r="AE11" s="41" t="s">
        <v>26</v>
      </c>
      <c r="AF11" s="16" t="s">
        <v>70</v>
      </c>
      <c r="AG11" s="17" t="s">
        <v>44</v>
      </c>
      <c r="AH11" s="42" t="s">
        <v>45</v>
      </c>
      <c r="AI11" s="435" t="s">
        <v>198</v>
      </c>
      <c r="AJ11" s="436"/>
      <c r="XET11" s="8" t="s">
        <v>11</v>
      </c>
      <c r="XEU11" s="8" t="s">
        <v>12</v>
      </c>
      <c r="XEV11" s="8" t="s">
        <v>9</v>
      </c>
      <c r="XEW11" s="8" t="s">
        <v>8</v>
      </c>
    </row>
    <row r="12" spans="1:36 16374:16377" ht="99.75" customHeight="1" x14ac:dyDescent="0.25">
      <c r="A12" s="446" t="s">
        <v>180</v>
      </c>
      <c r="B12" s="447" t="s">
        <v>181</v>
      </c>
      <c r="C12" s="447" t="s">
        <v>182</v>
      </c>
      <c r="D12" s="447" t="s">
        <v>203</v>
      </c>
      <c r="E12" s="449" t="s">
        <v>183</v>
      </c>
      <c r="F12" s="384" t="s">
        <v>14</v>
      </c>
      <c r="G12" s="394" t="str">
        <f>IF(F12="(1) RARA VEZ","1", IF(F12="(2) IMPROBABLE","2",IF(F12="(3) POSIBLE","3",IF(F12="(4) PROBABLE","4",IF(F12="(5) CASI SEGURO","5","")))))</f>
        <v>2</v>
      </c>
      <c r="H12" s="395" t="s">
        <v>20</v>
      </c>
      <c r="I12" s="382" t="str">
        <f>IF(H12="(5) MODERADO","5", IF(H12="(10) MAYOR","10",IF(H12="(20) CATASTROFICO","20","")))</f>
        <v>10</v>
      </c>
      <c r="J12" s="377">
        <f>G12*I12</f>
        <v>20</v>
      </c>
      <c r="K12" s="378" t="s">
        <v>184</v>
      </c>
      <c r="L12" s="73" t="s">
        <v>6</v>
      </c>
      <c r="M12" s="74" t="s">
        <v>12</v>
      </c>
      <c r="N12" s="85" t="str">
        <f>IF(M12="SÍ",15,"0")</f>
        <v>0</v>
      </c>
      <c r="O12" s="381">
        <f>SUM(N12:N18)</f>
        <v>25</v>
      </c>
      <c r="P12" s="388">
        <f>IF(AND($O12&gt;=0,$O12&lt;=50),0,IF(AND($O12&gt;50,$O12&lt;=75),1,IF(AND($O12&gt;75,$O12&lt;=100),2,"")))</f>
        <v>0</v>
      </c>
      <c r="Q12" s="388">
        <f>$G12-$P12</f>
        <v>2</v>
      </c>
      <c r="R12" s="385">
        <f>IF($Q12&lt;=0,1,$Q12)</f>
        <v>2</v>
      </c>
      <c r="S12" s="388">
        <f>$I12-$P12</f>
        <v>10</v>
      </c>
      <c r="T12" s="385" t="str">
        <f>IF($S12=19,10,IF($S12=18,5,IF($S12=9,5,IF($S12=8,5,I12))))</f>
        <v>10</v>
      </c>
      <c r="U12" s="391" t="s">
        <v>8</v>
      </c>
      <c r="V12" s="416" t="str">
        <f>IF(AND($U12="PROBABILIDAD",$R12=1),$XET$6,IF(AND($U12="PROBABILIDAD",$R12=2),$XET$5,IF(AND($U12="PROBABILIDAD",$R12=3),$XET$4,IF(AND($U12="PROBABILIDAD",$R12=4),$XET$3,IF(AND($U12="PROBABILIDAD",$R12=5),$XET$2,$F12)))))</f>
        <v>(2) IMPROBABLE</v>
      </c>
      <c r="W12" s="419">
        <f>IF($U12="PROBABILIDAD",$R12,$G12)</f>
        <v>2</v>
      </c>
      <c r="X12" s="422" t="str">
        <f>IF(AND($U12="IMPACTO",$S12=18),$XET$9,IF(AND($U12="IMPACTO",$S12=19),$XEU$9,IF(AND($U12="IMPACTO",$S12=20),$XEV$9,IF(AND($U12="IMPACTO",$S12&lt;10),$XET$9,$H12))))</f>
        <v>(10) MAYOR</v>
      </c>
      <c r="Y12" s="425" t="str">
        <f>IF($U12="IMPACTO",$T12,$I12)</f>
        <v>10</v>
      </c>
      <c r="Z12" s="444">
        <f>+W12*Y12</f>
        <v>20</v>
      </c>
      <c r="AA12" s="413" t="s">
        <v>185</v>
      </c>
      <c r="AB12" s="407" t="s">
        <v>186</v>
      </c>
      <c r="AC12" s="402" t="s">
        <v>187</v>
      </c>
      <c r="AD12" s="410" t="s">
        <v>188</v>
      </c>
      <c r="AE12" s="413" t="s">
        <v>199</v>
      </c>
      <c r="AF12" s="402" t="s">
        <v>204</v>
      </c>
      <c r="AG12" s="402" t="s">
        <v>189</v>
      </c>
      <c r="AH12" s="402" t="s">
        <v>190</v>
      </c>
      <c r="AI12" s="437" t="s">
        <v>205</v>
      </c>
      <c r="AJ12" s="437"/>
    </row>
    <row r="13" spans="1:36 16374:16377" ht="48" customHeight="1" x14ac:dyDescent="0.25">
      <c r="A13" s="446"/>
      <c r="B13" s="448"/>
      <c r="C13" s="448"/>
      <c r="D13" s="447"/>
      <c r="E13" s="450"/>
      <c r="F13" s="384"/>
      <c r="G13" s="394"/>
      <c r="H13" s="395"/>
      <c r="I13" s="382"/>
      <c r="J13" s="377"/>
      <c r="K13" s="379"/>
      <c r="L13" s="75" t="s">
        <v>7</v>
      </c>
      <c r="M13" s="74" t="s">
        <v>11</v>
      </c>
      <c r="N13" s="76">
        <f>IF(M13="SÍ",5,"0")</f>
        <v>5</v>
      </c>
      <c r="O13" s="382"/>
      <c r="P13" s="389"/>
      <c r="Q13" s="389"/>
      <c r="R13" s="386"/>
      <c r="S13" s="389"/>
      <c r="T13" s="386"/>
      <c r="U13" s="392"/>
      <c r="V13" s="417"/>
      <c r="W13" s="420"/>
      <c r="X13" s="423"/>
      <c r="Y13" s="425"/>
      <c r="Z13" s="445"/>
      <c r="AA13" s="414"/>
      <c r="AB13" s="408"/>
      <c r="AC13" s="403"/>
      <c r="AD13" s="411"/>
      <c r="AE13" s="414"/>
      <c r="AF13" s="403"/>
      <c r="AG13" s="403"/>
      <c r="AH13" s="403"/>
      <c r="AI13" s="437"/>
      <c r="AJ13" s="437"/>
    </row>
    <row r="14" spans="1:36 16374:16377" ht="33" customHeight="1" x14ac:dyDescent="0.25">
      <c r="A14" s="446"/>
      <c r="B14" s="448"/>
      <c r="C14" s="448"/>
      <c r="D14" s="447"/>
      <c r="E14" s="450"/>
      <c r="F14" s="384"/>
      <c r="G14" s="394"/>
      <c r="H14" s="395"/>
      <c r="I14" s="382"/>
      <c r="J14" s="405" t="str">
        <f>IF(AND(J12&gt;=5,J12&lt;=10),"BAJA",IF(AND(J12&gt;=15,J12&lt;=25),"MODERADA",IF(AND(J12&gt;=30,J12&lt;=50),"ALTA",IF(AND(J12&gt;=60,J12&lt;=100),"EXTREMA",""))))</f>
        <v>MODERADA</v>
      </c>
      <c r="K14" s="379"/>
      <c r="L14" s="77" t="s">
        <v>3</v>
      </c>
      <c r="M14" s="74" t="s">
        <v>12</v>
      </c>
      <c r="N14" s="76" t="str">
        <f>IF(M14="SÍ",15,"0")</f>
        <v>0</v>
      </c>
      <c r="O14" s="382"/>
      <c r="P14" s="389"/>
      <c r="Q14" s="389"/>
      <c r="R14" s="386"/>
      <c r="S14" s="389"/>
      <c r="T14" s="386"/>
      <c r="U14" s="392"/>
      <c r="V14" s="417"/>
      <c r="W14" s="420"/>
      <c r="X14" s="423"/>
      <c r="Y14" s="425"/>
      <c r="Z14" s="406" t="str">
        <f>IF(AND($Z12&gt;=5,$Z12&lt;=10),"BAJA",IF(AND($Z12&gt;=15,$Z12&lt;=25),"MODERADA",IF(AND($Z12&gt;=30,$Z12&lt;=50),"ALTA",IF(AND($Z12&gt;=60,$Z12&lt;=100),"EXTREMA",""))))</f>
        <v>MODERADA</v>
      </c>
      <c r="AA14" s="414"/>
      <c r="AB14" s="408"/>
      <c r="AC14" s="403"/>
      <c r="AD14" s="411"/>
      <c r="AE14" s="414"/>
      <c r="AF14" s="403"/>
      <c r="AG14" s="403"/>
      <c r="AH14" s="403"/>
      <c r="AI14" s="437"/>
      <c r="AJ14" s="437"/>
    </row>
    <row r="15" spans="1:36 16374:16377" ht="71.25" customHeight="1" x14ac:dyDescent="0.25">
      <c r="A15" s="446"/>
      <c r="B15" s="448"/>
      <c r="C15" s="448"/>
      <c r="D15" s="447"/>
      <c r="E15" s="450"/>
      <c r="F15" s="384"/>
      <c r="G15" s="394"/>
      <c r="H15" s="395"/>
      <c r="I15" s="382"/>
      <c r="J15" s="405"/>
      <c r="K15" s="379"/>
      <c r="L15" s="77" t="s">
        <v>4</v>
      </c>
      <c r="M15" s="74" t="s">
        <v>11</v>
      </c>
      <c r="N15" s="76">
        <f>IF(M15="SÍ",10,"0")</f>
        <v>10</v>
      </c>
      <c r="O15" s="382"/>
      <c r="P15" s="389"/>
      <c r="Q15" s="389"/>
      <c r="R15" s="386"/>
      <c r="S15" s="389"/>
      <c r="T15" s="386"/>
      <c r="U15" s="392"/>
      <c r="V15" s="417"/>
      <c r="W15" s="420"/>
      <c r="X15" s="423"/>
      <c r="Y15" s="425"/>
      <c r="Z15" s="406"/>
      <c r="AA15" s="414"/>
      <c r="AB15" s="408"/>
      <c r="AC15" s="403"/>
      <c r="AD15" s="411"/>
      <c r="AE15" s="414"/>
      <c r="AF15" s="403"/>
      <c r="AG15" s="403"/>
      <c r="AH15" s="403"/>
      <c r="AI15" s="437"/>
      <c r="AJ15" s="437"/>
    </row>
    <row r="16" spans="1:36 16374:16377" ht="45" customHeight="1" x14ac:dyDescent="0.25">
      <c r="A16" s="446"/>
      <c r="B16" s="448"/>
      <c r="C16" s="448"/>
      <c r="D16" s="447"/>
      <c r="E16" s="450"/>
      <c r="F16" s="384"/>
      <c r="G16" s="394"/>
      <c r="H16" s="395"/>
      <c r="I16" s="382"/>
      <c r="J16" s="405"/>
      <c r="K16" s="379"/>
      <c r="L16" s="75" t="s">
        <v>31</v>
      </c>
      <c r="M16" s="78" t="s">
        <v>12</v>
      </c>
      <c r="N16" s="76" t="str">
        <f>IF(M16="SÍ",15,"0")</f>
        <v>0</v>
      </c>
      <c r="O16" s="382"/>
      <c r="P16" s="389"/>
      <c r="Q16" s="389"/>
      <c r="R16" s="386"/>
      <c r="S16" s="389"/>
      <c r="T16" s="386"/>
      <c r="U16" s="392"/>
      <c r="V16" s="417"/>
      <c r="W16" s="420"/>
      <c r="X16" s="423"/>
      <c r="Y16" s="425"/>
      <c r="Z16" s="406"/>
      <c r="AA16" s="414"/>
      <c r="AB16" s="408"/>
      <c r="AC16" s="403"/>
      <c r="AD16" s="411"/>
      <c r="AE16" s="414"/>
      <c r="AF16" s="403"/>
      <c r="AG16" s="403"/>
      <c r="AH16" s="403"/>
      <c r="AI16" s="437"/>
      <c r="AJ16" s="437"/>
    </row>
    <row r="17" spans="1:36" ht="30" x14ac:dyDescent="0.25">
      <c r="A17" s="446"/>
      <c r="B17" s="448"/>
      <c r="C17" s="448"/>
      <c r="D17" s="447"/>
      <c r="E17" s="450"/>
      <c r="F17" s="384"/>
      <c r="G17" s="394"/>
      <c r="H17" s="395"/>
      <c r="I17" s="382"/>
      <c r="J17" s="405"/>
      <c r="K17" s="379"/>
      <c r="L17" s="75" t="s">
        <v>5</v>
      </c>
      <c r="M17" s="74" t="s">
        <v>11</v>
      </c>
      <c r="N17" s="76">
        <f>IF(M17="SÍ",10,"0")</f>
        <v>10</v>
      </c>
      <c r="O17" s="382"/>
      <c r="P17" s="389"/>
      <c r="Q17" s="389"/>
      <c r="R17" s="386"/>
      <c r="S17" s="389"/>
      <c r="T17" s="386"/>
      <c r="U17" s="392"/>
      <c r="V17" s="417"/>
      <c r="W17" s="420"/>
      <c r="X17" s="423"/>
      <c r="Y17" s="425"/>
      <c r="Z17" s="406"/>
      <c r="AA17" s="414"/>
      <c r="AB17" s="408"/>
      <c r="AC17" s="403"/>
      <c r="AD17" s="411"/>
      <c r="AE17" s="414"/>
      <c r="AF17" s="403"/>
      <c r="AG17" s="403"/>
      <c r="AH17" s="403"/>
      <c r="AI17" s="437"/>
      <c r="AJ17" s="437"/>
    </row>
    <row r="18" spans="1:36" ht="30" x14ac:dyDescent="0.25">
      <c r="A18" s="446"/>
      <c r="B18" s="448"/>
      <c r="C18" s="448"/>
      <c r="D18" s="447"/>
      <c r="E18" s="450"/>
      <c r="F18" s="384"/>
      <c r="G18" s="394"/>
      <c r="H18" s="395"/>
      <c r="I18" s="383"/>
      <c r="J18" s="405"/>
      <c r="K18" s="380"/>
      <c r="L18" s="79" t="s">
        <v>30</v>
      </c>
      <c r="M18" s="74" t="s">
        <v>12</v>
      </c>
      <c r="N18" s="80" t="str">
        <f>IF(M18="SÍ",30,"0")</f>
        <v>0</v>
      </c>
      <c r="O18" s="383"/>
      <c r="P18" s="390"/>
      <c r="Q18" s="390"/>
      <c r="R18" s="387"/>
      <c r="S18" s="390"/>
      <c r="T18" s="387"/>
      <c r="U18" s="393"/>
      <c r="V18" s="418"/>
      <c r="W18" s="421"/>
      <c r="X18" s="424"/>
      <c r="Y18" s="426"/>
      <c r="Z18" s="406"/>
      <c r="AA18" s="415"/>
      <c r="AB18" s="409"/>
      <c r="AC18" s="404"/>
      <c r="AD18" s="412"/>
      <c r="AE18" s="415"/>
      <c r="AF18" s="404"/>
      <c r="AG18" s="404"/>
      <c r="AH18" s="404"/>
      <c r="AI18" s="437"/>
      <c r="AJ18" s="437"/>
    </row>
    <row r="19" spans="1:36" ht="15" customHeight="1" x14ac:dyDescent="0.25">
      <c r="A19" s="221" t="s">
        <v>52</v>
      </c>
      <c r="B19" s="221"/>
      <c r="C19" s="221"/>
      <c r="D19" s="221"/>
      <c r="E19" s="221"/>
      <c r="F19" s="221"/>
      <c r="G19" s="221"/>
      <c r="H19" s="221"/>
      <c r="I19" s="221"/>
      <c r="J19" s="221"/>
      <c r="K19" s="221"/>
      <c r="L19" s="221"/>
      <c r="M19" s="221"/>
      <c r="N19" s="221"/>
      <c r="O19" s="221"/>
      <c r="P19" s="221"/>
      <c r="Q19" s="221"/>
      <c r="R19" s="221"/>
      <c r="S19" s="221"/>
      <c r="T19" s="221"/>
      <c r="U19" s="221"/>
      <c r="V19" s="221"/>
      <c r="W19" s="221"/>
      <c r="X19" s="221"/>
      <c r="Y19" s="221"/>
      <c r="Z19" s="221"/>
      <c r="AA19" s="221"/>
      <c r="AB19" s="221"/>
      <c r="AC19" s="221"/>
      <c r="AD19" s="221"/>
      <c r="AE19" s="221"/>
      <c r="AF19" s="221"/>
      <c r="AG19" s="221"/>
      <c r="AH19" s="221"/>
    </row>
    <row r="20" spans="1:36" ht="18.75" customHeight="1" x14ac:dyDescent="0.25">
      <c r="A20" s="438" t="s">
        <v>29</v>
      </c>
      <c r="B20" s="438"/>
      <c r="C20" s="439"/>
      <c r="D20" s="439"/>
      <c r="E20" s="439"/>
      <c r="F20" s="439"/>
      <c r="G20" s="439"/>
      <c r="H20" s="439"/>
      <c r="I20" s="439"/>
      <c r="J20" s="439"/>
      <c r="K20" s="439"/>
      <c r="L20" s="439"/>
      <c r="M20" s="439"/>
      <c r="N20" s="439"/>
      <c r="O20" s="439"/>
      <c r="P20" s="439"/>
      <c r="Q20" s="439"/>
      <c r="R20" s="439"/>
      <c r="S20" s="439"/>
      <c r="T20" s="439"/>
      <c r="U20" s="439"/>
      <c r="V20" s="439"/>
      <c r="W20" s="439"/>
      <c r="X20" s="439"/>
      <c r="Y20" s="439"/>
      <c r="Z20" s="439"/>
      <c r="AA20" s="439"/>
      <c r="AB20" s="439"/>
      <c r="AC20" s="439"/>
      <c r="AD20" s="439"/>
      <c r="AE20" s="439"/>
      <c r="AF20" s="439"/>
      <c r="AG20" s="439"/>
      <c r="AH20" s="439"/>
    </row>
    <row r="21" spans="1:36" ht="15.75" customHeight="1" x14ac:dyDescent="0.25">
      <c r="A21" s="440" t="s">
        <v>71</v>
      </c>
      <c r="B21" s="441"/>
      <c r="C21" s="441"/>
      <c r="D21" s="441"/>
      <c r="E21" s="441"/>
      <c r="F21" s="441"/>
      <c r="G21" s="441"/>
      <c r="H21" s="441"/>
      <c r="I21" s="441"/>
      <c r="J21" s="441"/>
      <c r="K21" s="441"/>
      <c r="L21" s="441"/>
      <c r="M21" s="441"/>
      <c r="N21" s="441"/>
      <c r="O21" s="441"/>
      <c r="P21" s="441"/>
      <c r="Q21" s="441"/>
      <c r="R21" s="441"/>
      <c r="S21" s="441"/>
      <c r="T21" s="441"/>
      <c r="U21" s="441"/>
      <c r="V21" s="441"/>
      <c r="W21" s="441"/>
      <c r="X21" s="441"/>
      <c r="Y21" s="441"/>
      <c r="Z21" s="441"/>
      <c r="AA21" s="441"/>
      <c r="AB21" s="442"/>
      <c r="AC21" s="443" t="s">
        <v>48</v>
      </c>
      <c r="AD21" s="443"/>
      <c r="AE21" s="443"/>
      <c r="AF21" s="443" t="s">
        <v>25</v>
      </c>
      <c r="AG21" s="443"/>
      <c r="AH21" s="443"/>
    </row>
    <row r="22" spans="1:36" s="5" customFormat="1" ht="15.75" customHeight="1" x14ac:dyDescent="0.25">
      <c r="A22" s="396" t="s">
        <v>191</v>
      </c>
      <c r="B22" s="397"/>
      <c r="C22" s="397"/>
      <c r="D22" s="397"/>
      <c r="E22" s="397"/>
      <c r="F22" s="397"/>
      <c r="G22" s="397"/>
      <c r="H22" s="397"/>
      <c r="I22" s="397"/>
      <c r="J22" s="397"/>
      <c r="K22" s="397"/>
      <c r="L22" s="397"/>
      <c r="M22" s="397"/>
      <c r="N22" s="397"/>
      <c r="O22" s="397"/>
      <c r="P22" s="397"/>
      <c r="Q22" s="397"/>
      <c r="R22" s="397"/>
      <c r="S22" s="397"/>
      <c r="T22" s="397"/>
      <c r="U22" s="397"/>
      <c r="V22" s="397"/>
      <c r="W22" s="397"/>
      <c r="X22" s="397"/>
      <c r="Y22" s="397"/>
      <c r="Z22" s="397"/>
      <c r="AA22" s="397"/>
      <c r="AB22" s="398"/>
      <c r="AC22" s="399"/>
      <c r="AD22" s="400"/>
      <c r="AE22" s="401"/>
      <c r="AF22" s="399"/>
      <c r="AG22" s="400"/>
      <c r="AH22" s="401"/>
    </row>
    <row r="23" spans="1:36" s="5" customFormat="1" x14ac:dyDescent="0.25">
      <c r="A23" s="427"/>
      <c r="B23" s="428"/>
      <c r="C23" s="428"/>
      <c r="D23" s="428"/>
      <c r="E23" s="428"/>
      <c r="F23" s="428"/>
      <c r="G23" s="428"/>
      <c r="H23" s="428"/>
      <c r="I23" s="428"/>
      <c r="J23" s="428"/>
      <c r="K23" s="428"/>
      <c r="L23" s="428"/>
      <c r="M23" s="428"/>
      <c r="N23" s="428"/>
      <c r="O23" s="428"/>
      <c r="P23" s="428"/>
      <c r="Q23" s="428"/>
      <c r="R23" s="428"/>
      <c r="S23" s="428"/>
      <c r="T23" s="428"/>
      <c r="U23" s="428"/>
      <c r="V23" s="428"/>
      <c r="W23" s="428"/>
      <c r="X23" s="428"/>
      <c r="Y23" s="428"/>
      <c r="Z23" s="428"/>
      <c r="AA23" s="428"/>
      <c r="AB23" s="429"/>
      <c r="AC23" s="430"/>
      <c r="AD23" s="430"/>
      <c r="AE23" s="430"/>
      <c r="AF23" s="430"/>
      <c r="AG23" s="430"/>
      <c r="AH23" s="430"/>
    </row>
    <row r="24" spans="1:36" s="5" customFormat="1" x14ac:dyDescent="0.25">
      <c r="A24" s="427"/>
      <c r="B24" s="428"/>
      <c r="C24" s="428"/>
      <c r="D24" s="428"/>
      <c r="E24" s="428"/>
      <c r="F24" s="428"/>
      <c r="G24" s="428"/>
      <c r="H24" s="428"/>
      <c r="I24" s="428"/>
      <c r="J24" s="428"/>
      <c r="K24" s="428"/>
      <c r="L24" s="428"/>
      <c r="M24" s="428"/>
      <c r="N24" s="428"/>
      <c r="O24" s="428"/>
      <c r="P24" s="428"/>
      <c r="Q24" s="428"/>
      <c r="R24" s="428"/>
      <c r="S24" s="428"/>
      <c r="T24" s="428"/>
      <c r="U24" s="428"/>
      <c r="V24" s="428"/>
      <c r="W24" s="428"/>
      <c r="X24" s="428"/>
      <c r="Y24" s="428"/>
      <c r="Z24" s="428"/>
      <c r="AA24" s="428"/>
      <c r="AB24" s="429"/>
      <c r="AC24" s="430"/>
      <c r="AD24" s="430"/>
      <c r="AE24" s="430"/>
      <c r="AF24" s="430"/>
      <c r="AG24" s="430"/>
      <c r="AH24" s="430"/>
    </row>
    <row r="25" spans="1:36" x14ac:dyDescent="0.25">
      <c r="A25" s="427"/>
      <c r="B25" s="428"/>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9"/>
      <c r="AC25" s="430"/>
      <c r="AD25" s="430"/>
      <c r="AE25" s="430"/>
      <c r="AF25" s="430"/>
      <c r="AG25" s="430"/>
      <c r="AH25" s="430"/>
    </row>
    <row r="26" spans="1:36" ht="15" customHeight="1" x14ac:dyDescent="0.25">
      <c r="A26" s="431" t="s">
        <v>32</v>
      </c>
      <c r="B26" s="432"/>
      <c r="C26" s="432"/>
      <c r="D26" s="432"/>
      <c r="E26" s="432"/>
      <c r="F26" s="432"/>
      <c r="G26" s="432"/>
      <c r="H26" s="432"/>
      <c r="I26" s="432"/>
      <c r="J26" s="432"/>
      <c r="K26" s="432"/>
      <c r="L26" s="432"/>
      <c r="M26" s="432"/>
      <c r="N26" s="432"/>
      <c r="O26" s="432"/>
      <c r="P26" s="432"/>
      <c r="Q26" s="432"/>
      <c r="R26" s="432"/>
      <c r="S26" s="432"/>
      <c r="T26" s="432"/>
      <c r="U26" s="432"/>
      <c r="V26" s="432"/>
      <c r="W26" s="432"/>
      <c r="X26" s="432"/>
      <c r="Y26" s="432"/>
      <c r="Z26" s="432"/>
      <c r="AA26" s="432"/>
      <c r="AB26" s="432"/>
      <c r="AC26" s="432"/>
      <c r="AD26" s="432"/>
      <c r="AE26" s="432"/>
      <c r="AF26" s="432"/>
      <c r="AG26" s="432"/>
      <c r="AH26" s="433"/>
    </row>
    <row r="27" spans="1:36" s="28" customFormat="1" ht="15" customHeight="1" x14ac:dyDescent="0.25">
      <c r="A27" s="244" t="s">
        <v>25</v>
      </c>
      <c r="B27" s="244"/>
      <c r="C27" s="244"/>
      <c r="D27" s="244"/>
      <c r="E27" s="244"/>
      <c r="F27" s="244" t="s">
        <v>62</v>
      </c>
      <c r="G27" s="244"/>
      <c r="H27" s="244"/>
      <c r="I27" s="244"/>
      <c r="J27" s="244"/>
      <c r="K27" s="244"/>
      <c r="L27" s="244"/>
      <c r="M27" s="245" t="s">
        <v>75</v>
      </c>
      <c r="N27" s="246"/>
      <c r="O27" s="246"/>
      <c r="P27" s="246"/>
      <c r="Q27" s="246"/>
      <c r="R27" s="246"/>
      <c r="S27" s="246"/>
      <c r="T27" s="246"/>
      <c r="U27" s="246"/>
      <c r="V27" s="246"/>
      <c r="W27" s="246"/>
      <c r="X27" s="246"/>
      <c r="Y27" s="246"/>
      <c r="Z27" s="246"/>
      <c r="AA27" s="246"/>
      <c r="AB27" s="246"/>
      <c r="AC27" s="246"/>
      <c r="AD27" s="247" t="str">
        <f>IF(Z7="X","APOYO OFICINA ASESORA DE PLANEACIÓN","APOYO OFICINA DE CONTROL INTERNO")</f>
        <v>APOYO OFICINA DE CONTROL INTERNO</v>
      </c>
      <c r="AE27" s="247"/>
      <c r="AF27" s="247"/>
      <c r="AG27" s="247"/>
      <c r="AH27" s="247"/>
    </row>
    <row r="28" spans="1:36" s="28" customFormat="1" x14ac:dyDescent="0.25">
      <c r="A28" s="45" t="s">
        <v>72</v>
      </c>
      <c r="B28" s="248" t="s">
        <v>192</v>
      </c>
      <c r="C28" s="248"/>
      <c r="D28" s="248"/>
      <c r="E28" s="248"/>
      <c r="F28" s="45" t="s">
        <v>72</v>
      </c>
      <c r="G28" s="29"/>
      <c r="H28" s="248" t="s">
        <v>193</v>
      </c>
      <c r="I28" s="248"/>
      <c r="J28" s="248"/>
      <c r="K28" s="248"/>
      <c r="L28" s="248"/>
      <c r="M28" s="249" t="s">
        <v>27</v>
      </c>
      <c r="N28" s="249"/>
      <c r="O28" s="249"/>
      <c r="P28" s="249"/>
      <c r="Q28" s="249"/>
      <c r="R28" s="249"/>
      <c r="S28" s="249"/>
      <c r="T28" s="249"/>
      <c r="U28" s="249"/>
      <c r="V28" s="434" t="s">
        <v>103</v>
      </c>
      <c r="W28" s="434"/>
      <c r="X28" s="434"/>
      <c r="Y28" s="434"/>
      <c r="Z28" s="434"/>
      <c r="AA28" s="434"/>
      <c r="AB28" s="434"/>
      <c r="AC28" s="434"/>
      <c r="AD28" s="30" t="s">
        <v>27</v>
      </c>
      <c r="AE28" s="430" t="s">
        <v>171</v>
      </c>
      <c r="AF28" s="430"/>
      <c r="AG28" s="430"/>
      <c r="AH28" s="430"/>
    </row>
    <row r="29" spans="1:36" x14ac:dyDescent="0.25">
      <c r="A29" s="45" t="s">
        <v>73</v>
      </c>
      <c r="B29" s="451" t="s">
        <v>194</v>
      </c>
      <c r="C29" s="248"/>
      <c r="D29" s="248"/>
      <c r="E29" s="248"/>
      <c r="F29" s="45" t="s">
        <v>74</v>
      </c>
      <c r="G29" s="29"/>
      <c r="H29" s="451" t="s">
        <v>195</v>
      </c>
      <c r="I29" s="248"/>
      <c r="J29" s="248"/>
      <c r="K29" s="248"/>
      <c r="L29" s="248"/>
      <c r="M29" s="249" t="s">
        <v>28</v>
      </c>
      <c r="N29" s="249"/>
      <c r="O29" s="249"/>
      <c r="P29" s="249"/>
      <c r="Q29" s="249"/>
      <c r="R29" s="249"/>
      <c r="S29" s="249"/>
      <c r="T29" s="249"/>
      <c r="U29" s="249"/>
      <c r="V29" s="434" t="s">
        <v>196</v>
      </c>
      <c r="W29" s="430"/>
      <c r="X29" s="430"/>
      <c r="Y29" s="430"/>
      <c r="Z29" s="430"/>
      <c r="AA29" s="430"/>
      <c r="AB29" s="430"/>
      <c r="AC29" s="430"/>
      <c r="AD29" s="30" t="s">
        <v>28</v>
      </c>
      <c r="AE29" s="430" t="s">
        <v>179</v>
      </c>
      <c r="AF29" s="430"/>
      <c r="AG29" s="430"/>
      <c r="AH29" s="430"/>
    </row>
  </sheetData>
  <mergeCells count="91">
    <mergeCell ref="B29:E29"/>
    <mergeCell ref="H29:L29"/>
    <mergeCell ref="M29:U29"/>
    <mergeCell ref="V29:AC29"/>
    <mergeCell ref="AE29:AH29"/>
    <mergeCell ref="AI12:AJ18"/>
    <mergeCell ref="A19:AH19"/>
    <mergeCell ref="A20:AH20"/>
    <mergeCell ref="A21:AB21"/>
    <mergeCell ref="AC21:AE21"/>
    <mergeCell ref="AF21:AH21"/>
    <mergeCell ref="Z12:Z13"/>
    <mergeCell ref="AA12:AA18"/>
    <mergeCell ref="P12:P18"/>
    <mergeCell ref="Q12:Q18"/>
    <mergeCell ref="A12:A18"/>
    <mergeCell ref="B12:B18"/>
    <mergeCell ref="C12:C18"/>
    <mergeCell ref="D12:D18"/>
    <mergeCell ref="E12:E18"/>
    <mergeCell ref="B28:E28"/>
    <mergeCell ref="H28:L28"/>
    <mergeCell ref="M28:U28"/>
    <mergeCell ref="V28:AC28"/>
    <mergeCell ref="AE28:AH28"/>
    <mergeCell ref="A25:AB25"/>
    <mergeCell ref="AC25:AE25"/>
    <mergeCell ref="AF25:AH25"/>
    <mergeCell ref="A26:AH26"/>
    <mergeCell ref="A27:E27"/>
    <mergeCell ref="F27:L27"/>
    <mergeCell ref="M27:AC27"/>
    <mergeCell ref="AD27:AH27"/>
    <mergeCell ref="A23:AB23"/>
    <mergeCell ref="AC23:AE23"/>
    <mergeCell ref="AF23:AH23"/>
    <mergeCell ref="A24:AB24"/>
    <mergeCell ref="AC24:AE24"/>
    <mergeCell ref="AF24:AH24"/>
    <mergeCell ref="A22:AB22"/>
    <mergeCell ref="AC22:AE22"/>
    <mergeCell ref="AF22:AH22"/>
    <mergeCell ref="AH12:AH18"/>
    <mergeCell ref="J14:J18"/>
    <mergeCell ref="Z14:Z18"/>
    <mergeCell ref="AB12:AB18"/>
    <mergeCell ref="AC12:AC18"/>
    <mergeCell ref="AD12:AD18"/>
    <mergeCell ref="AE12:AE18"/>
    <mergeCell ref="AF12:AF18"/>
    <mergeCell ref="AG12:AG18"/>
    <mergeCell ref="V12:V18"/>
    <mergeCell ref="W12:W18"/>
    <mergeCell ref="X12:X18"/>
    <mergeCell ref="Y12:Y18"/>
    <mergeCell ref="R12:R18"/>
    <mergeCell ref="S12:S18"/>
    <mergeCell ref="T12:T18"/>
    <mergeCell ref="U12:U18"/>
    <mergeCell ref="G12:G18"/>
    <mergeCell ref="H12:H18"/>
    <mergeCell ref="I12:I18"/>
    <mergeCell ref="J12:J13"/>
    <mergeCell ref="K12:K18"/>
    <mergeCell ref="O12:O18"/>
    <mergeCell ref="A7:B7"/>
    <mergeCell ref="C7:E7"/>
    <mergeCell ref="F7:L7"/>
    <mergeCell ref="M7:V7"/>
    <mergeCell ref="F12:F18"/>
    <mergeCell ref="F9:J9"/>
    <mergeCell ref="K9:K11"/>
    <mergeCell ref="L9:Z9"/>
    <mergeCell ref="F10:J10"/>
    <mergeCell ref="L10:L11"/>
    <mergeCell ref="M10:M11"/>
    <mergeCell ref="U10:U11"/>
    <mergeCell ref="V10:Z10"/>
    <mergeCell ref="AE7:AF7"/>
    <mergeCell ref="XET7:XEU7"/>
    <mergeCell ref="A8:E8"/>
    <mergeCell ref="F8:Z8"/>
    <mergeCell ref="AA8:AD10"/>
    <mergeCell ref="AE8:AH10"/>
    <mergeCell ref="XET8:XEU8"/>
    <mergeCell ref="A9:A11"/>
    <mergeCell ref="B9:B11"/>
    <mergeCell ref="C9:C11"/>
    <mergeCell ref="D9:D11"/>
    <mergeCell ref="E9:E11"/>
    <mergeCell ref="AI11:AJ11"/>
  </mergeCells>
  <conditionalFormatting sqref="J12:J18">
    <cfRule type="expression" dxfId="7" priority="29">
      <formula>$J$14="BAJA"</formula>
    </cfRule>
    <cfRule type="expression" dxfId="6" priority="30">
      <formula>$J$14="MODERADA"</formula>
    </cfRule>
    <cfRule type="expression" dxfId="5" priority="31">
      <formula>$J$14="ALTA"</formula>
    </cfRule>
    <cfRule type="expression" dxfId="4" priority="32">
      <formula>$J$14="EXTREMA"</formula>
    </cfRule>
  </conditionalFormatting>
  <conditionalFormatting sqref="Z12:Z18">
    <cfRule type="expression" dxfId="3" priority="25">
      <formula>$Z$14="MODERADA"</formula>
    </cfRule>
    <cfRule type="expression" dxfId="2" priority="26">
      <formula>$Z$14="EXTREMA"</formula>
    </cfRule>
    <cfRule type="expression" dxfId="1" priority="27">
      <formula>$Z$14="ALTA"</formula>
    </cfRule>
    <cfRule type="expression" dxfId="0" priority="28">
      <formula>$Z$14="BAJA"</formula>
    </cfRule>
  </conditionalFormatting>
  <dataValidations count="4">
    <dataValidation type="list" allowBlank="1" showInputMessage="1" showErrorMessage="1" sqref="U12:U18" xr:uid="{00000000-0002-0000-0300-000000000000}">
      <formula1>$XEV$11:$XFD$11</formula1>
    </dataValidation>
    <dataValidation type="list" allowBlank="1" showInputMessage="1" showErrorMessage="1" sqref="H12:H18" xr:uid="{00000000-0002-0000-0300-000001000000}">
      <formula1>$XET$9:$XEV$9</formula1>
    </dataValidation>
    <dataValidation type="list" allowBlank="1" showInputMessage="1" showErrorMessage="1" sqref="F12:F18" xr:uid="{00000000-0002-0000-0300-000002000000}">
      <formula1>$XET$2:$XET$6</formula1>
    </dataValidation>
    <dataValidation type="list" allowBlank="1" showInputMessage="1" showErrorMessage="1" sqref="M12:M18" xr:uid="{00000000-0002-0000-0300-000003000000}">
      <formula1>$XET$11:$XEU$11</formula1>
    </dataValidation>
  </dataValidations>
  <hyperlinks>
    <hyperlink ref="B29" r:id="rId1" xr:uid="{00000000-0004-0000-0300-000000000000}"/>
    <hyperlink ref="H29" r:id="rId2" xr:uid="{00000000-0004-0000-0300-000001000000}"/>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INVESTIGACIONES</vt:lpstr>
      <vt:lpstr>MEJORAMIENTO CONTINUO</vt:lpstr>
      <vt:lpstr>PLANEACION</vt:lpstr>
      <vt:lpstr>COMUNICACIONES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Luis Orlando Barrera Cepeda</cp:lastModifiedBy>
  <cp:lastPrinted>2016-11-25T16:21:45Z</cp:lastPrinted>
  <dcterms:created xsi:type="dcterms:W3CDTF">2016-10-28T13:56:30Z</dcterms:created>
  <dcterms:modified xsi:type="dcterms:W3CDTF">2020-01-10T16:43:35Z</dcterms:modified>
</cp:coreProperties>
</file>