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howInkAnnotation="0"/>
  <mc:AlternateContent xmlns:mc="http://schemas.openxmlformats.org/markup-compatibility/2006">
    <mc:Choice Requires="x15">
      <x15ac:absPath xmlns:x15ac="http://schemas.microsoft.com/office/spreadsheetml/2010/11/ac" url="C:\Users\yulyg\Desktop\Mapa desRiesgos de Gestión aprobados\SE3\"/>
    </mc:Choice>
  </mc:AlternateContent>
  <xr:revisionPtr revIDLastSave="0" documentId="13_ncr:1_{44AAC106-4FBD-4866-8AA5-22CA133CE92A}" xr6:coauthVersionLast="36" xr6:coauthVersionMax="36" xr10:uidLastSave="{00000000-0000-0000-0000-000000000000}"/>
  <bookViews>
    <workbookView xWindow="0" yWindow="0" windowWidth="28800" windowHeight="11025" firstSheet="1" activeTab="1" xr2:uid="{00000000-000D-0000-FFFF-FFFF00000000}"/>
  </bookViews>
  <sheets>
    <sheet name="MAPA DE RIESGOS CORRUPCIÓN" sheetId="2" state="hidden" r:id="rId1"/>
    <sheet name="FORMATO" sheetId="6" r:id="rId2"/>
    <sheet name="INSTRUCTIVO DE DILIGENCIAMIENTO" sheetId="7" r:id="rId3"/>
  </sheets>
  <definedNames>
    <definedName name="_xlnm.Print_Area" localSheetId="1">FORMATO!$A$1:$AG$186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173" i="6" l="1"/>
  <c r="P172" i="6"/>
  <c r="P171" i="6"/>
  <c r="P170" i="6"/>
  <c r="P169" i="6"/>
  <c r="L169" i="6"/>
  <c r="P168" i="6"/>
  <c r="P167" i="6"/>
  <c r="Q167" i="6" s="1"/>
  <c r="R167" i="6" s="1"/>
  <c r="J167" i="6"/>
  <c r="K167" i="6" s="1"/>
  <c r="L167" i="6" s="1"/>
  <c r="H167" i="6"/>
  <c r="P166" i="6"/>
  <c r="P165" i="6"/>
  <c r="P164" i="6"/>
  <c r="P163" i="6"/>
  <c r="P162" i="6"/>
  <c r="L162" i="6"/>
  <c r="P161" i="6"/>
  <c r="P160" i="6"/>
  <c r="J160" i="6"/>
  <c r="H160" i="6"/>
  <c r="K160" i="6" s="1"/>
  <c r="L160" i="6" s="1"/>
  <c r="Q160" i="6" l="1"/>
  <c r="R160" i="6" s="1"/>
  <c r="T160" i="6" s="1"/>
  <c r="U160" i="6" s="1"/>
  <c r="V160" i="6" s="1"/>
  <c r="T167" i="6"/>
  <c r="U167" i="6" s="1"/>
  <c r="W160" i="6" l="1"/>
  <c r="Y162" i="6" s="1"/>
  <c r="X160" i="6"/>
  <c r="Y160" i="6" s="1"/>
  <c r="W167" i="6"/>
  <c r="X167" i="6"/>
  <c r="Y167" i="6" s="1"/>
  <c r="V167" i="6"/>
  <c r="Y169" i="6" l="1"/>
  <c r="P159" i="6" l="1"/>
  <c r="P158" i="6"/>
  <c r="P157" i="6"/>
  <c r="P156" i="6"/>
  <c r="P155" i="6"/>
  <c r="L155" i="6"/>
  <c r="P154" i="6"/>
  <c r="P153" i="6"/>
  <c r="J153" i="6"/>
  <c r="H153" i="6"/>
  <c r="K153" i="6" s="1"/>
  <c r="L153" i="6" s="1"/>
  <c r="P152" i="6"/>
  <c r="P151" i="6"/>
  <c r="P150" i="6"/>
  <c r="P149" i="6"/>
  <c r="P148" i="6"/>
  <c r="L148" i="6"/>
  <c r="P147" i="6"/>
  <c r="P146" i="6"/>
  <c r="J146" i="6"/>
  <c r="H146" i="6"/>
  <c r="K146" i="6" s="1"/>
  <c r="L146" i="6" s="1"/>
  <c r="P145" i="6"/>
  <c r="P144" i="6"/>
  <c r="P143" i="6"/>
  <c r="P142" i="6"/>
  <c r="P141" i="6"/>
  <c r="L141" i="6"/>
  <c r="P140" i="6"/>
  <c r="P139" i="6"/>
  <c r="Q139" i="6" s="1"/>
  <c r="R139" i="6" s="1"/>
  <c r="T139" i="6" s="1"/>
  <c r="U139" i="6" s="1"/>
  <c r="J139" i="6"/>
  <c r="H139" i="6"/>
  <c r="K139" i="6" s="1"/>
  <c r="L139" i="6" s="1"/>
  <c r="Q146" i="6" l="1"/>
  <c r="R146" i="6" s="1"/>
  <c r="T146" i="6" s="1"/>
  <c r="U146" i="6" s="1"/>
  <c r="X146" i="6" s="1"/>
  <c r="Y146" i="6" s="1"/>
  <c r="Q153" i="6"/>
  <c r="R153" i="6" s="1"/>
  <c r="T153" i="6" s="1"/>
  <c r="U153" i="6" s="1"/>
  <c r="V139" i="6"/>
  <c r="Y141" i="6" s="1"/>
  <c r="W139" i="6"/>
  <c r="X139" i="6"/>
  <c r="Y139" i="6" s="1"/>
  <c r="V146" i="6" l="1"/>
  <c r="Y148" i="6" s="1"/>
  <c r="W146" i="6"/>
  <c r="X153" i="6"/>
  <c r="Y153" i="6" s="1"/>
  <c r="W153" i="6"/>
  <c r="V153" i="6"/>
  <c r="Y155" i="6" l="1"/>
  <c r="P138" i="6"/>
  <c r="P137" i="6"/>
  <c r="P136" i="6"/>
  <c r="P135" i="6"/>
  <c r="P134" i="6"/>
  <c r="L134" i="6"/>
  <c r="P133" i="6"/>
  <c r="P132" i="6"/>
  <c r="J132" i="6"/>
  <c r="H132" i="6"/>
  <c r="K132" i="6" s="1"/>
  <c r="L132" i="6" s="1"/>
  <c r="P131" i="6"/>
  <c r="P130" i="6"/>
  <c r="P129" i="6"/>
  <c r="P128" i="6"/>
  <c r="P127" i="6"/>
  <c r="L127" i="6"/>
  <c r="P126" i="6"/>
  <c r="Z125" i="6"/>
  <c r="P125" i="6"/>
  <c r="J125" i="6"/>
  <c r="H125" i="6"/>
  <c r="P124" i="6"/>
  <c r="P123" i="6"/>
  <c r="P122" i="6"/>
  <c r="P121" i="6"/>
  <c r="P120" i="6"/>
  <c r="L120" i="6"/>
  <c r="P119" i="6"/>
  <c r="P118" i="6"/>
  <c r="J118" i="6"/>
  <c r="H118" i="6"/>
  <c r="P117" i="6"/>
  <c r="P116" i="6"/>
  <c r="P115" i="6"/>
  <c r="P114" i="6"/>
  <c r="P113" i="6"/>
  <c r="L113" i="6"/>
  <c r="P112" i="6"/>
  <c r="P111" i="6"/>
  <c r="J111" i="6"/>
  <c r="H111" i="6"/>
  <c r="K111" i="6" l="1"/>
  <c r="L111" i="6" s="1"/>
  <c r="Q118" i="6"/>
  <c r="R118" i="6" s="1"/>
  <c r="T118" i="6"/>
  <c r="U118" i="6" s="1"/>
  <c r="V118" i="6" s="1"/>
  <c r="Q111" i="6"/>
  <c r="R111" i="6" s="1"/>
  <c r="T111" i="6" s="1"/>
  <c r="U111" i="6" s="1"/>
  <c r="Q125" i="6"/>
  <c r="R125" i="6" s="1"/>
  <c r="T125" i="6" s="1"/>
  <c r="U125" i="6" s="1"/>
  <c r="Q132" i="6"/>
  <c r="R132" i="6" s="1"/>
  <c r="K125" i="6"/>
  <c r="L125" i="6" s="1"/>
  <c r="X111" i="6"/>
  <c r="Y111" i="6" s="1"/>
  <c r="W111" i="6"/>
  <c r="V111" i="6"/>
  <c r="T132" i="6"/>
  <c r="U132" i="6" s="1"/>
  <c r="K118" i="6"/>
  <c r="L118" i="6" s="1"/>
  <c r="W118" i="6" l="1"/>
  <c r="X118" i="6"/>
  <c r="Y118" i="6" s="1"/>
  <c r="Y120" i="6"/>
  <c r="W125" i="6"/>
  <c r="V125" i="6"/>
  <c r="X125" i="6"/>
  <c r="Y125" i="6" s="1"/>
  <c r="X132" i="6"/>
  <c r="Y132" i="6" s="1"/>
  <c r="W132" i="6"/>
  <c r="V132" i="6"/>
  <c r="Y113" i="6"/>
  <c r="Y134" i="6" l="1"/>
  <c r="Y127" i="6"/>
  <c r="P110" i="6" l="1"/>
  <c r="P109" i="6"/>
  <c r="P108" i="6"/>
  <c r="P107" i="6"/>
  <c r="P106" i="6"/>
  <c r="L106" i="6"/>
  <c r="P105" i="6"/>
  <c r="P104" i="6"/>
  <c r="J104" i="6"/>
  <c r="H104" i="6"/>
  <c r="P103" i="6"/>
  <c r="P102" i="6"/>
  <c r="P101" i="6"/>
  <c r="P100" i="6"/>
  <c r="P99" i="6"/>
  <c r="L99" i="6"/>
  <c r="P98" i="6"/>
  <c r="P97" i="6"/>
  <c r="K97" i="6"/>
  <c r="L97" i="6" s="1"/>
  <c r="J97" i="6"/>
  <c r="H97" i="6"/>
  <c r="P96" i="6"/>
  <c r="P95" i="6"/>
  <c r="P94" i="6"/>
  <c r="P93" i="6"/>
  <c r="P92" i="6"/>
  <c r="L92" i="6"/>
  <c r="P91" i="6"/>
  <c r="P90" i="6"/>
  <c r="J90" i="6"/>
  <c r="H90" i="6"/>
  <c r="K90" i="6" s="1"/>
  <c r="L90" i="6" s="1"/>
  <c r="P89" i="6"/>
  <c r="P88" i="6"/>
  <c r="P87" i="6"/>
  <c r="P86" i="6"/>
  <c r="P85" i="6"/>
  <c r="L85" i="6"/>
  <c r="P84" i="6"/>
  <c r="Q83" i="6"/>
  <c r="R83" i="6" s="1"/>
  <c r="P83" i="6"/>
  <c r="J83" i="6"/>
  <c r="H83" i="6"/>
  <c r="P82" i="6"/>
  <c r="P81" i="6"/>
  <c r="P80" i="6"/>
  <c r="P79" i="6"/>
  <c r="P78" i="6"/>
  <c r="L78" i="6"/>
  <c r="P77" i="6"/>
  <c r="P76" i="6"/>
  <c r="K76" i="6"/>
  <c r="L76" i="6" s="1"/>
  <c r="J76" i="6"/>
  <c r="H76" i="6"/>
  <c r="P75" i="6"/>
  <c r="P74" i="6"/>
  <c r="P73" i="6"/>
  <c r="P72" i="6"/>
  <c r="P71" i="6"/>
  <c r="L71" i="6"/>
  <c r="P70" i="6"/>
  <c r="P69" i="6"/>
  <c r="J69" i="6"/>
  <c r="K69" i="6" s="1"/>
  <c r="L69" i="6" s="1"/>
  <c r="H69" i="6"/>
  <c r="P68" i="6"/>
  <c r="P67" i="6"/>
  <c r="P66" i="6"/>
  <c r="P65" i="6"/>
  <c r="P64" i="6"/>
  <c r="L64" i="6"/>
  <c r="P63" i="6"/>
  <c r="P62" i="6"/>
  <c r="J62" i="6"/>
  <c r="H62" i="6"/>
  <c r="K62" i="6" s="1"/>
  <c r="L62" i="6" s="1"/>
  <c r="P61" i="6"/>
  <c r="P60" i="6"/>
  <c r="P59" i="6"/>
  <c r="P58" i="6"/>
  <c r="P57" i="6"/>
  <c r="L57" i="6"/>
  <c r="P56" i="6"/>
  <c r="P55" i="6"/>
  <c r="Q55" i="6" s="1"/>
  <c r="R55" i="6" s="1"/>
  <c r="J55" i="6"/>
  <c r="H55" i="6"/>
  <c r="Q62" i="6" l="1"/>
  <c r="R62" i="6" s="1"/>
  <c r="Q69" i="6"/>
  <c r="R69" i="6" s="1"/>
  <c r="T69" i="6" s="1"/>
  <c r="U69" i="6" s="1"/>
  <c r="V69" i="6" s="1"/>
  <c r="Q76" i="6"/>
  <c r="R76" i="6" s="1"/>
  <c r="T76" i="6" s="1"/>
  <c r="U76" i="6" s="1"/>
  <c r="X76" i="6" s="1"/>
  <c r="Y76" i="6" s="1"/>
  <c r="Q90" i="6"/>
  <c r="R90" i="6" s="1"/>
  <c r="K104" i="6"/>
  <c r="L104" i="6" s="1"/>
  <c r="Q97" i="6"/>
  <c r="R97" i="6" s="1"/>
  <c r="T97" i="6" s="1"/>
  <c r="U97" i="6" s="1"/>
  <c r="X97" i="6" s="1"/>
  <c r="Y97" i="6" s="1"/>
  <c r="Q104" i="6"/>
  <c r="R104" i="6" s="1"/>
  <c r="T104" i="6" s="1"/>
  <c r="U104" i="6" s="1"/>
  <c r="T55" i="6"/>
  <c r="U55" i="6" s="1"/>
  <c r="T83" i="6"/>
  <c r="U83" i="6" s="1"/>
  <c r="T62" i="6"/>
  <c r="U62" i="6" s="1"/>
  <c r="T90" i="6"/>
  <c r="U90" i="6" s="1"/>
  <c r="K83" i="6"/>
  <c r="L83" i="6" s="1"/>
  <c r="K55" i="6"/>
  <c r="L55" i="6" s="1"/>
  <c r="W76" i="6" l="1"/>
  <c r="W69" i="6"/>
  <c r="V76" i="6"/>
  <c r="X69" i="6"/>
  <c r="Y69" i="6" s="1"/>
  <c r="W104" i="6"/>
  <c r="X104" i="6"/>
  <c r="Y104" i="6" s="1"/>
  <c r="V104" i="6"/>
  <c r="V97" i="6"/>
  <c r="W97" i="6"/>
  <c r="Y78" i="6"/>
  <c r="X83" i="6"/>
  <c r="Y83" i="6" s="1"/>
  <c r="W83" i="6"/>
  <c r="V83" i="6"/>
  <c r="Y71" i="6"/>
  <c r="W90" i="6"/>
  <c r="V90" i="6"/>
  <c r="X90" i="6"/>
  <c r="Y90" i="6" s="1"/>
  <c r="Y106" i="6"/>
  <c r="W62" i="6"/>
  <c r="V62" i="6"/>
  <c r="X62" i="6"/>
  <c r="Y62" i="6" s="1"/>
  <c r="X55" i="6"/>
  <c r="Y55" i="6" s="1"/>
  <c r="W55" i="6"/>
  <c r="V55" i="6"/>
  <c r="Y92" i="6" l="1"/>
  <c r="Y99" i="6"/>
  <c r="Y64" i="6"/>
  <c r="Y85" i="6"/>
  <c r="Y57" i="6"/>
  <c r="P54" i="6" l="1"/>
  <c r="P53" i="6"/>
  <c r="P52" i="6"/>
  <c r="P51" i="6"/>
  <c r="P50" i="6"/>
  <c r="L50" i="6"/>
  <c r="P49" i="6"/>
  <c r="P48" i="6"/>
  <c r="J48" i="6"/>
  <c r="H48" i="6"/>
  <c r="P47" i="6"/>
  <c r="P46" i="6"/>
  <c r="P45" i="6"/>
  <c r="P44" i="6"/>
  <c r="P43" i="6"/>
  <c r="L43" i="6"/>
  <c r="P42" i="6"/>
  <c r="P41" i="6"/>
  <c r="J41" i="6"/>
  <c r="H41" i="6"/>
  <c r="Q41" i="6" l="1"/>
  <c r="R41" i="6" s="1"/>
  <c r="Q48" i="6"/>
  <c r="R48" i="6" s="1"/>
  <c r="T48" i="6" s="1"/>
  <c r="U48" i="6" s="1"/>
  <c r="K41" i="6"/>
  <c r="L41" i="6" s="1"/>
  <c r="K48" i="6"/>
  <c r="L48" i="6" s="1"/>
  <c r="T41" i="6"/>
  <c r="U41" i="6" s="1"/>
  <c r="X48" i="6" l="1"/>
  <c r="V48" i="6"/>
  <c r="W48" i="6"/>
  <c r="X41" i="6"/>
  <c r="Y41" i="6" s="1"/>
  <c r="V41" i="6"/>
  <c r="W41" i="6"/>
  <c r="Y43" i="6" l="1"/>
  <c r="P40" i="6" l="1"/>
  <c r="P39" i="6"/>
  <c r="P38" i="6"/>
  <c r="P37" i="6"/>
  <c r="P36" i="6"/>
  <c r="L36" i="6"/>
  <c r="P35" i="6"/>
  <c r="P34" i="6"/>
  <c r="J34" i="6"/>
  <c r="H34" i="6"/>
  <c r="K34" i="6" l="1"/>
  <c r="L34" i="6" s="1"/>
  <c r="Q34" i="6"/>
  <c r="R34" i="6" s="1"/>
  <c r="T34" i="6" s="1"/>
  <c r="U34" i="6" s="1"/>
  <c r="P33" i="6"/>
  <c r="P32" i="6"/>
  <c r="P31" i="6"/>
  <c r="P30" i="6"/>
  <c r="P29" i="6"/>
  <c r="L29" i="6"/>
  <c r="P28" i="6"/>
  <c r="P27" i="6"/>
  <c r="J27" i="6"/>
  <c r="H27" i="6"/>
  <c r="Q27" i="6" l="1"/>
  <c r="R27" i="6" s="1"/>
  <c r="X34" i="6"/>
  <c r="Y34" i="6" s="1"/>
  <c r="V34" i="6"/>
  <c r="W34" i="6"/>
  <c r="K27" i="6"/>
  <c r="L27" i="6" s="1"/>
  <c r="T27" i="6"/>
  <c r="U27" i="6" s="1"/>
  <c r="W27" i="6" s="1"/>
  <c r="L22" i="6"/>
  <c r="Y36" i="6" l="1"/>
  <c r="X27" i="6"/>
  <c r="Y27" i="6" s="1"/>
  <c r="V27" i="6"/>
  <c r="Y29" i="6" s="1"/>
  <c r="H13" i="6"/>
  <c r="H20" i="6"/>
  <c r="L15" i="6"/>
  <c r="P26" i="6"/>
  <c r="P25" i="6"/>
  <c r="P24" i="6"/>
  <c r="P23" i="6"/>
  <c r="P22" i="6"/>
  <c r="P21" i="6"/>
  <c r="P20" i="6"/>
  <c r="J20" i="6"/>
  <c r="J13" i="6"/>
  <c r="P19" i="6"/>
  <c r="K20" i="6" l="1"/>
  <c r="L20" i="6" s="1"/>
  <c r="Q20" i="6"/>
  <c r="R20" i="6" s="1"/>
  <c r="T20" i="6" s="1"/>
  <c r="U20" i="6" s="1"/>
  <c r="X20" i="6" l="1"/>
  <c r="Y20" i="6" s="1"/>
  <c r="W20" i="6"/>
  <c r="V20" i="6"/>
  <c r="Y22" i="6" l="1"/>
  <c r="P18" i="6" l="1"/>
  <c r="P17" i="6"/>
  <c r="P16" i="6"/>
  <c r="P15" i="6"/>
  <c r="P14" i="6"/>
  <c r="P13" i="6"/>
  <c r="K13" i="6" l="1"/>
  <c r="L13" i="6" s="1"/>
  <c r="Q13" i="6"/>
  <c r="N39" i="2"/>
  <c r="N38" i="2"/>
  <c r="N37" i="2"/>
  <c r="N36" i="2"/>
  <c r="N35" i="2"/>
  <c r="N34" i="2"/>
  <c r="N33" i="2"/>
  <c r="H33" i="2"/>
  <c r="F33" i="2"/>
  <c r="N32" i="2"/>
  <c r="N31" i="2"/>
  <c r="N30" i="2"/>
  <c r="N29" i="2"/>
  <c r="N28" i="2"/>
  <c r="N27" i="2"/>
  <c r="N26" i="2"/>
  <c r="H26" i="2"/>
  <c r="F26" i="2"/>
  <c r="W26" i="2" s="1"/>
  <c r="N25" i="2"/>
  <c r="N24" i="2"/>
  <c r="N23" i="2"/>
  <c r="N22" i="2"/>
  <c r="N21" i="2"/>
  <c r="N20" i="2"/>
  <c r="N19" i="2"/>
  <c r="H19" i="2"/>
  <c r="F19" i="2"/>
  <c r="O26" i="2" l="1"/>
  <c r="P26" i="2" s="1"/>
  <c r="R13" i="6"/>
  <c r="T13" i="6" s="1"/>
  <c r="U13" i="6" s="1"/>
  <c r="X13" i="6" s="1"/>
  <c r="Y13" i="6" s="1"/>
  <c r="O33" i="2"/>
  <c r="P33" i="2" s="1"/>
  <c r="S33" i="2" s="1"/>
  <c r="I33" i="2"/>
  <c r="Q26" i="2"/>
  <c r="R26" i="2" s="1"/>
  <c r="V26" i="2" s="1"/>
  <c r="S26" i="2"/>
  <c r="I26" i="2"/>
  <c r="O19" i="2"/>
  <c r="P19" i="2" s="1"/>
  <c r="S19" i="2" s="1"/>
  <c r="I19" i="2"/>
  <c r="F12" i="2"/>
  <c r="W13" i="6" l="1"/>
  <c r="V13" i="6"/>
  <c r="Q19" i="2"/>
  <c r="R19" i="2" s="1"/>
  <c r="V19" i="2" s="1"/>
  <c r="Q33" i="2"/>
  <c r="R33" i="2" s="1"/>
  <c r="X33" i="2"/>
  <c r="T33" i="2"/>
  <c r="Y33" i="2" s="1"/>
  <c r="J33" i="2"/>
  <c r="J35" i="2"/>
  <c r="W19" i="2"/>
  <c r="T26" i="2"/>
  <c r="Y26" i="2" s="1"/>
  <c r="Z26" i="2" s="1"/>
  <c r="X26" i="2"/>
  <c r="J26" i="2"/>
  <c r="J28" i="2"/>
  <c r="J21" i="2"/>
  <c r="J19" i="2"/>
  <c r="T19" i="2"/>
  <c r="Y19" i="2" s="1"/>
  <c r="X19" i="2"/>
  <c r="N14" i="2"/>
  <c r="N15" i="2"/>
  <c r="Y15" i="6" l="1"/>
  <c r="V33" i="2"/>
  <c r="W33" i="2"/>
  <c r="Z33" i="2" s="1"/>
  <c r="Z19" i="2"/>
  <c r="AA21" i="2" s="1"/>
  <c r="AA28" i="2"/>
  <c r="AA26" i="2"/>
  <c r="H12" i="2"/>
  <c r="N12" i="2"/>
  <c r="N13" i="2"/>
  <c r="N16" i="2"/>
  <c r="N17" i="2"/>
  <c r="N18" i="2"/>
  <c r="AA33" i="2" l="1"/>
  <c r="AA35" i="2"/>
  <c r="AA19" i="2"/>
  <c r="I12" i="2"/>
  <c r="J12" i="2" s="1"/>
  <c r="O12" i="2"/>
  <c r="P12" i="2" s="1"/>
  <c r="S12" i="2" s="1"/>
  <c r="Q12" i="2" l="1"/>
  <c r="R12" i="2" s="1"/>
  <c r="V12" i="2" s="1"/>
  <c r="X12" i="2"/>
  <c r="T12" i="2"/>
  <c r="Y12" i="2" s="1"/>
  <c r="J14" i="2"/>
  <c r="W12" i="2" l="1"/>
  <c r="Z12" i="2" s="1"/>
  <c r="AA14" i="2" s="1"/>
  <c r="AA12" i="2" l="1"/>
</calcChain>
</file>

<file path=xl/sharedStrings.xml><?xml version="1.0" encoding="utf-8"?>
<sst xmlns="http://schemas.openxmlformats.org/spreadsheetml/2006/main" count="862" uniqueCount="285">
  <si>
    <t>Impacto</t>
  </si>
  <si>
    <t>Probabilidad</t>
  </si>
  <si>
    <t>Puntaje</t>
  </si>
  <si>
    <t>¿El control es automático?</t>
  </si>
  <si>
    <t>¿El control es manual?</t>
  </si>
  <si>
    <t>¿Se cuenta con evidencias de la ejecución y
seguimiento del control?</t>
  </si>
  <si>
    <t>¿Existen manuales, instructivos o procedimientos para el manejo del control?</t>
  </si>
  <si>
    <t>¿Está(n) definido(s) el(los) responsable(s) de la ejecución del control y del seguimiento?</t>
  </si>
  <si>
    <t>PROBABILIDAD</t>
  </si>
  <si>
    <t>IMPACTO</t>
  </si>
  <si>
    <t>ZONA DE RIESGO</t>
  </si>
  <si>
    <t>SÍ</t>
  </si>
  <si>
    <t>NO</t>
  </si>
  <si>
    <t>(1) RARA VEZ</t>
  </si>
  <si>
    <t>(2) IMPROBABLE</t>
  </si>
  <si>
    <t>(3) POSIBLE</t>
  </si>
  <si>
    <t>(4) PROBABLE</t>
  </si>
  <si>
    <t>(5) CASI SEGURO</t>
  </si>
  <si>
    <t>(5) MODERADO</t>
  </si>
  <si>
    <t>(20) CATASTROFICO</t>
  </si>
  <si>
    <t>(10) MAYOR</t>
  </si>
  <si>
    <t>VALORACIÓN DEL RIESGO</t>
  </si>
  <si>
    <t>ANALISIS DEL RIESGO</t>
  </si>
  <si>
    <t>SÍ/NO</t>
  </si>
  <si>
    <t>EVALUACIÓN DEL RIESGO</t>
  </si>
  <si>
    <t>INSTRUCCIONES DE DILIGENCIAMIENTO</t>
  </si>
  <si>
    <t>CONTROL</t>
  </si>
  <si>
    <t>ELABORÓ</t>
  </si>
  <si>
    <t>FECHA</t>
  </si>
  <si>
    <t>REVISIÓN OFICINA ASESORA DE PLANEACIÓN</t>
  </si>
  <si>
    <t>REVISIÓN OFICINA DE CONTROL INTERNO</t>
  </si>
  <si>
    <t>APROBACIÓN LIDER DEL PROCESO</t>
  </si>
  <si>
    <t>FIRMA:</t>
  </si>
  <si>
    <t>NOMBRE:</t>
  </si>
  <si>
    <t>CARGO:</t>
  </si>
  <si>
    <t>CONTROL DE CAMBIOS</t>
  </si>
  <si>
    <t>¿En el tiempo que lleva la herramienta ha demostrado ser efectiva?</t>
  </si>
  <si>
    <t>¿La frecuencia de ejecución del control y seguimiento es adecuada?</t>
  </si>
  <si>
    <t>REVISION Y APROBACIÓN</t>
  </si>
  <si>
    <t>MONITOREO Y REVISIÓN</t>
  </si>
  <si>
    <t>PROCESO/OBJETIVO</t>
  </si>
  <si>
    <t>CAUSA</t>
  </si>
  <si>
    <t>RIESGO</t>
  </si>
  <si>
    <t>CONSECUENCIAS</t>
  </si>
  <si>
    <t>RIESGO INHERENTE</t>
  </si>
  <si>
    <t>RIESGO RESIDUAL</t>
  </si>
  <si>
    <t>AFECTA</t>
  </si>
  <si>
    <t>PERIODO DE EJECUCIÒN</t>
  </si>
  <si>
    <t>ACCIONES</t>
  </si>
  <si>
    <t>REGISTRO</t>
  </si>
  <si>
    <t>ACCIONES ASOCIADAS AL CONTROL</t>
  </si>
  <si>
    <t>RESPONSABLE</t>
  </si>
  <si>
    <t>INDICADOR</t>
  </si>
  <si>
    <t>IDENTIFICACIÓN DEL RIESGO</t>
  </si>
  <si>
    <r>
      <t xml:space="preserve">FECHA DE ACTUALIZACION:        </t>
    </r>
    <r>
      <rPr>
        <b/>
        <sz val="12"/>
        <color theme="0" tint="-0.499984740745262"/>
        <rFont val="Calibri"/>
        <family val="2"/>
        <scheme val="minor"/>
      </rPr>
      <t xml:space="preserve"> DIA / MES / AÑO</t>
    </r>
  </si>
  <si>
    <t>CONTROLES</t>
  </si>
  <si>
    <t>ACTUALIZACIÓN</t>
  </si>
  <si>
    <t>DESCRIPCIÓN DE CAMBIOS</t>
  </si>
  <si>
    <t>FECHA  (DIA/MES/AÑO)</t>
  </si>
  <si>
    <t>Se establecen siete preguntas con el fin de determinar que controles se aplican a cada uno de los procesos que sean analizados. A continuación se establece una casilla con las opciones de respuesta SI/NO que se debe responder para cada una de las siete preguntas relacionadas.</t>
  </si>
  <si>
    <t xml:space="preserve">CONTROL </t>
  </si>
  <si>
    <t>PROCESO/
OBJETIVO</t>
  </si>
  <si>
    <t>ACCIONES DE CONTINGENCIA</t>
  </si>
  <si>
    <t>ÁREA*/ OBJETIVO</t>
  </si>
  <si>
    <t>TIPO DE RIESGO</t>
  </si>
  <si>
    <t>FINANCIERO</t>
  </si>
  <si>
    <t>(1) INSIGNIFICANTE</t>
  </si>
  <si>
    <t>ESTRATÉGICO</t>
  </si>
  <si>
    <t>(2) MENOR</t>
  </si>
  <si>
    <t>DE IMAGEN</t>
  </si>
  <si>
    <t>(3) MODERADO</t>
  </si>
  <si>
    <t>OPERATIVO</t>
  </si>
  <si>
    <t>(4) MAYOR</t>
  </si>
  <si>
    <t>(5) CATASTRÓFICO</t>
  </si>
  <si>
    <t>CUMPLIMIENTO</t>
  </si>
  <si>
    <t>TECNOLOGÍA</t>
  </si>
  <si>
    <t>FECHA DE ACTUALIZACIÓN:</t>
  </si>
  <si>
    <t>ANÁLISIS DEL RIESGO</t>
  </si>
  <si>
    <t xml:space="preserve">Para el diligenciamiento de este instrumento tenga en cuenta:
La formulación se realiza 1 vez al año con el apoyo de la Oficina Asesora de Planeación 
Los seguimientos (A ser públicados con corte a las fechas 30 de abril, 31 de agosto y 31 de diciembre de cada año) será efectuado por la Oficina de Control Interno. </t>
  </si>
  <si>
    <t xml:space="preserve">Registrar la fecha en la que le documento es firmado por el líder del área. </t>
  </si>
  <si>
    <t>PROCESO/OBJETIVO
ÁREA*/ OBJETIVO</t>
  </si>
  <si>
    <r>
      <t xml:space="preserve">Registrar el nombre del proceso para el cual que aplica el Mapa de Riesgos de Gestión. En IDIPRON hay procesos que estan compuestos por áreas, para estos casos en la primera casilla (PROCESO / OBJETIVO) se debe diligenciar el proceso macro junto con el objetivo del proceso y a seguir en la segunda casilla (ÁREA*/ OBJETIVO) junto con su objetivo.
</t>
    </r>
    <r>
      <rPr>
        <b/>
        <sz val="12"/>
        <color theme="1"/>
        <rFont val="Calibri"/>
        <family val="2"/>
        <scheme val="minor"/>
      </rPr>
      <t xml:space="preserve">Ejemplo. </t>
    </r>
    <r>
      <rPr>
        <sz val="12"/>
        <color theme="1"/>
        <rFont val="Calibri"/>
        <family val="2"/>
        <scheme val="minor"/>
      </rPr>
      <t xml:space="preserve">
-Gestión financiera (Proceso) esta compuesto por (Áreas)Tesoreria, Contabilidad y Presupuesto. 
-Modelo Pegagógico SE3: Esta compuesto por las Áreas de Derecho: Salud, Sociolegal, Sicosocial y Espiritulidad, Educación, Emprender. 
Estos Objetivos se pueden encontrar en el documento llamado Caracterización o en su defecto en el documento de la Plataforma Estrategica.
</t>
    </r>
  </si>
  <si>
    <t xml:space="preserve">Son los medios, las circunstancias y agentes generadores de riesgo, entendidos todos los sujetos u objetos que tienen la capacidad de originar un riesgo. Este campo debe ser diligenciado describiendo brevemente la causa del riesgo identificado.
</t>
  </si>
  <si>
    <r>
      <t xml:space="preserve">Para diligenciar este campo selecccione entre las opciones que le da la ventana, si no parecen las opciones digite la clase de riesgo identificado, según la clasificación que se da a continuación.
El Riesgo está vinculado con todo el quehacer; se podría afirmar que no hay actividad que deje de incluir el riesgo como una posibilidad. Los riesgos no son sólo de carácter económico o están únicamente relacionados con entidades financieras o con lo que se ha denominado
riesgos profesionales; éstos hacen parte de cualquier gestión que se realice.
Entre las clases de riesgos que pueden presentarse están:
</t>
    </r>
    <r>
      <rPr>
        <b/>
        <sz val="12"/>
        <color theme="1"/>
        <rFont val="Calibri"/>
        <family val="2"/>
        <scheme val="minor"/>
      </rPr>
      <t>Riesgo Estratégico:</t>
    </r>
    <r>
      <rPr>
        <sz val="12"/>
        <color theme="1"/>
        <rFont val="Calibri"/>
        <family val="2"/>
        <scheme val="minor"/>
      </rPr>
      <t xml:space="preserve"> Se asocia con la forma en que se administra la Entidad, su manejo se enfoca a asuntos globales relacionados con la misión y el cumplimiento de los objetivos estratégicos, la clara definición de políticas, diseño y conceptualización de la entidad por parte de la
alta gerencia.
</t>
    </r>
    <r>
      <rPr>
        <b/>
        <sz val="12"/>
        <color theme="1"/>
        <rFont val="Calibri"/>
        <family val="2"/>
        <scheme val="minor"/>
      </rPr>
      <t>Riesgos de Imagen:</t>
    </r>
    <r>
      <rPr>
        <sz val="12"/>
        <color theme="1"/>
        <rFont val="Calibri"/>
        <family val="2"/>
        <scheme val="minor"/>
      </rPr>
      <t xml:space="preserve"> Están relacionados con la percepción y la confianza por parte de la ciudadanía hacia la institución.
</t>
    </r>
    <r>
      <rPr>
        <b/>
        <sz val="12"/>
        <color theme="1"/>
        <rFont val="Calibri"/>
        <family val="2"/>
        <scheme val="minor"/>
      </rPr>
      <t>Riesgos Operativos:</t>
    </r>
    <r>
      <rPr>
        <sz val="12"/>
        <color theme="1"/>
        <rFont val="Calibri"/>
        <family val="2"/>
        <scheme val="minor"/>
      </rPr>
      <t xml:space="preserve"> Comprenden riesgos provenientes del funcionamiento y operatividad de los sistemas de información institucional, de la definición de los procesos, de la estructura de la entidad, de la articulación entre dependencias.
</t>
    </r>
    <r>
      <rPr>
        <b/>
        <sz val="12"/>
        <color theme="1"/>
        <rFont val="Calibri"/>
        <family val="2"/>
        <scheme val="minor"/>
      </rPr>
      <t>Riesgos Financieros:</t>
    </r>
    <r>
      <rPr>
        <sz val="12"/>
        <color theme="1"/>
        <rFont val="Calibri"/>
        <family val="2"/>
        <scheme val="minor"/>
      </rPr>
      <t xml:space="preserve"> Se relacionan con el manejo de los recursos de la entidad que incluyen la ejecución presupuestal, la elaboración de los estados financieros, los pagos, manejos de excedentes de tesorería y el manejo sobre los bienes.
</t>
    </r>
    <r>
      <rPr>
        <b/>
        <sz val="12"/>
        <color theme="1"/>
        <rFont val="Calibri"/>
        <family val="2"/>
        <scheme val="minor"/>
      </rPr>
      <t>Riesgos de Cumplimiento:</t>
    </r>
    <r>
      <rPr>
        <sz val="12"/>
        <color theme="1"/>
        <rFont val="Calibri"/>
        <family val="2"/>
        <scheme val="minor"/>
      </rPr>
      <t xml:space="preserve"> Se asocian con la capacidad de la entidad para cumplir con los requisitos legales, contractuales, de ética pública y en general con su compromiso ante la comunidad.
</t>
    </r>
    <r>
      <rPr>
        <b/>
        <sz val="12"/>
        <color theme="1"/>
        <rFont val="Calibri"/>
        <family val="2"/>
        <scheme val="minor"/>
      </rPr>
      <t>Riesgos de Tecnología:</t>
    </r>
    <r>
      <rPr>
        <sz val="12"/>
        <color theme="1"/>
        <rFont val="Calibri"/>
        <family val="2"/>
        <scheme val="minor"/>
      </rPr>
      <t xml:space="preserve"> Están relacionados con la capacidad tecnológica de la Entidad para satisfacer sus necesidades actuales y futuras y el cumplimiento de la misión.</t>
    </r>
  </si>
  <si>
    <r>
      <t xml:space="preserve">Los riesgos son futuros eventos inciertos, los cuales pueden influir en el cumplimiento de los objetivos de las organizaciones, incluyendo sus objetivos estratégicos, operacionales, financieros y de cumplimiento.
Se realiza determinando las causas, fuentes del riesgo y los eventos con base en el análisis de contexto para la entidad y del proceso, que pueden afectar el logro de los objetivos. El cual estará asociado a aquellos eventos o situaciones que pueden entorpecer el normal desarrollo de los objetivos del proceso, es necesario referirse a sus características o las formas en que se observa o manifiesta. En este caso es posible hacer una corta descripción del riesgo dentro de la identificación.
</t>
    </r>
    <r>
      <rPr>
        <b/>
        <sz val="12"/>
        <color theme="1"/>
        <rFont val="Calibri"/>
        <family val="2"/>
        <scheme val="minor"/>
      </rPr>
      <t>COMO HERRAMIENTA BÁSICA PARA EL ANÁLISIS DEL CONTEXTO DEL PROCESO SE SUGIERE UTILIZAR LAS CARACTERIZACIONES DE LOS MISMOS, DONDE ES POSIBLE CONTAR CON ESTE PANORAMA. SI ESTOS DOCUMENTOS ESTÁN DESACTUALIZADOS O NO SE HAN ELABORADO, ES IMPORTANTE ACTUALIZARLOS O ELABORARLOS ANTES DE CONTINUAR CON LA METODOLOGÍA DE ADMINISTRACIÓN DEL RIESGO.</t>
    </r>
  </si>
  <si>
    <t>Constituyen los efectos de la ocurrencia del riesgo sobre los objetivos de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entre otros.</t>
  </si>
  <si>
    <r>
      <t xml:space="preserve">ZONA DE RIESGO INHERENTE
</t>
    </r>
    <r>
      <rPr>
        <sz val="11"/>
        <color theme="1"/>
        <rFont val="Calibri"/>
        <family val="2"/>
        <scheme val="minor"/>
      </rPr>
      <t>Hace referencia al riesgo antes de analizar los controles que se tengan para que el mismo no se materialice</t>
    </r>
    <r>
      <rPr>
        <b/>
        <sz val="11"/>
        <color theme="1"/>
        <rFont val="Calibri"/>
        <family val="2"/>
        <scheme val="minor"/>
      </rPr>
      <t>.</t>
    </r>
  </si>
  <si>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Se hace necesario el análisis de diferente fuentes como registros historicos, Informes, PQRS, hallazgos de los entes de control, memoria institucional de los funcionarios.
</t>
  </si>
  <si>
    <t xml:space="preserve"> Son las consecuencias o efectos que puede generar la materialización del riesgo en la entidad. 
</t>
  </si>
  <si>
    <t>El instrumento está formulado para realizar el cruce entre los valores de las variables de Probabilidad e Impacto. Esta zona se llama zona de Riesgo Inherente y arroja en su calculo una zona de riesgo que es la que hay que trabajar con el fin de bajarla.  Esta información se diligencia de manera automática usando los valores que se ingresen en los campos Probabilidad e Impacto, campos previamente diligenciados.</t>
  </si>
  <si>
    <t xml:space="preserve">Redactar de forma clara y consisa la forma en la que se ejerce el control en el proceso, para esto relacionar los instrumentos existentes (Manuales, formatos, procedimientos, intructivos), los cargos de las personas que relizan el control, los aplicativos si se cuenta con ellos, entre otros dependiendo de cada caso en particular. </t>
  </si>
  <si>
    <r>
      <t>CONTROLES</t>
    </r>
    <r>
      <rPr>
        <sz val="11"/>
        <color theme="1"/>
        <rFont val="Calibri"/>
        <family val="2"/>
        <scheme val="minor"/>
      </rPr>
      <t xml:space="preserve"> 
(Preguntas de la existencia de controles)</t>
    </r>
  </si>
  <si>
    <r>
      <t xml:space="preserve">¿El control previene la materialización del riesgo (afecta probabilidad)
¿El control permite enfrentar la situación en caso de materialización (afecta impacto)?
Se debe definir después de hacer análisis del proceso y sus controles si la existencia o falta de los mismos puede afectar la probabilidad o el impacto. En esta celda solo se debe seleccionar en la lista desplegable Impacto o Probabilidad, el instrumento está formulado para calcular autimanticamente la zona de </t>
    </r>
    <r>
      <rPr>
        <b/>
        <sz val="12"/>
        <color theme="1"/>
        <rFont val="Calibri"/>
        <family val="2"/>
        <scheme val="minor"/>
      </rPr>
      <t>riesgo residual</t>
    </r>
    <r>
      <rPr>
        <sz val="12"/>
        <color theme="1"/>
        <rFont val="Calibri"/>
        <family val="2"/>
        <scheme val="minor"/>
      </rPr>
      <t xml:space="preserve"> en la que se clasifica el riesgo y que es con la que hay que definir que acciones se deben implementar para llevar los riesgos identificados  a ZONA DE RIESGO BAJO, zona de riesgo que nos indica que en caso de que el riesgo se materilice el instituto es capaz de asumir el impacto ya que su incidencia será minima.</t>
    </r>
  </si>
  <si>
    <t>Relacionar las acciones estratégicas y operativas que ayudarán a controlar el impacto del riesgo en caso de su materilización. Esto puede suceder  en el caso de que los controles establecidos fallen y se deba actuar de manera urgente con el fin de evitar situaciones de emergencia y a minimizar sus consecuencias negativas.</t>
  </si>
  <si>
    <t xml:space="preserve">ACCIONES ASOCIADAS AL CONTROL
</t>
  </si>
  <si>
    <t xml:space="preserve">Se debe definir el periodo de tiempo en el cual se van a implementar las acciones que se llevarán a cabo para controlar y llevar a ZONA DE RIESGO BAJA los riesgos identificados. </t>
  </si>
  <si>
    <t>Se deben identificar las acciones que se llevarán a cabo para llevar los riesgos identificados a ZONA DE RIESGO BAJA. Estas acciones son tendientes a crear o fortalecer los controles existentes. Se sugiere revisar las 7 preguntas referentes a los controles como guia para identificar falencias en los intrumentos, frecuencias entre otras.</t>
  </si>
  <si>
    <t>Se deben registrar las evidencias de las acciones ejecutadas, es decir actas, avances en los documentos, entre otros que se consideren para este fin.</t>
  </si>
  <si>
    <t>TIEMPO
(SEGUIMIENTO)</t>
  </si>
  <si>
    <t xml:space="preserve">Se debe registrar las fechas en las que se realizan las acciones de seguimiento. </t>
  </si>
  <si>
    <t>MONITOREO Y REVISIÓN
(SEGUIMIENTO)</t>
  </si>
  <si>
    <t>Se deben nombrar las acciones que se realizán para avanzar en el fortalecimiento de los controles, es decir, reunión con el areá…, avance en el documento…, oficialización del procedimiento… (dependiendo de las acciones asociadas al control que se hayan determinado)</t>
  </si>
  <si>
    <t>Nombrar el cargo de la persona que lideró el avance de la acción.</t>
  </si>
  <si>
    <t>se deben definir los elementos con lo cuales se medirá el avance de la ejecución.</t>
  </si>
  <si>
    <t>SI</t>
  </si>
  <si>
    <t>Ausencia de seguimiento  de la población de NNAJ egresada</t>
  </si>
  <si>
    <t>1. Desconocimiento de la situación de Derechos de la población egresada.
2. Ausencia de posiblidad de reingresos a la población que requiere ser nuevamente atendida por el IDIPRON.
3. Desconocimiento de indicadores que midan la eficacia y efectividad de las acciones del IDIPRON</t>
  </si>
  <si>
    <t>1. Desactualización de procedimientos operativos para un seguimiento al egreso más eficiente y de una cobertura mayor  de los NNAJ con egreso.
2. Limitación de recursos fisicos, tecnológicos y humanos.
3. Sistemas de Información debiles para la captura y seguimiento al egreso</t>
  </si>
  <si>
    <t>1. Resalizar consulta en bases de datos externas sobre la situacion del NNAJ
2.  Establecer contacto con red familiar o de apoyo para dar inicio al seguimiento al egreso según procedimiento.
3. Registrar en el SIMI toda la gestión de seguimiento al egreso</t>
  </si>
  <si>
    <t xml:space="preserve">1. Actas de reunión  
2. Listados de asistencia 
3. Nueva documentación 
</t>
  </si>
  <si>
    <t>Agresiones entre la población asistida por motivaciones del orden étnico, religioso, cultural, social, político y económico al interior de las Unidades del IDIPRON</t>
  </si>
  <si>
    <t>ANUAL</t>
  </si>
  <si>
    <t xml:space="preserve">1. Listados de asistencia 
2. Pieza de comunicación para la cultura del cuidado de los documentos de identidad
</t>
  </si>
  <si>
    <t>1. Diseño e implementación de una estrategia comunicativa al interior de las unidades para la formación y cultura del cuidado de los documentos de identidad y los beneficios reconocidos tras sus usos.</t>
  </si>
  <si>
    <t xml:space="preserve">1. Acercamiento de las partes para establecer las pautas de una práctica restaurativa.
2. De acuerdo a la gravedad, la aplicación de las sanciones establecidas en el pacto de convivencia del IDIPRON.
</t>
  </si>
  <si>
    <t>1. Instrumentos de Encuestas diligenciados.
2. Listado de asistencia a los talleres.
3. Pieza de comunicación para desnaturalizar las lesiones personales.</t>
  </si>
  <si>
    <t>1. Implementación de una estrategia de desnaturalización de las lesiones personales como práctica de delito</t>
  </si>
  <si>
    <t xml:space="preserve">
1. Afectación en las metas y estadísticas concernientes en la efectividad de los resultados del Modelo Pedagógico
2. Reingreso institucional del NNAJ para un proceso de restablecimiento de derechos. 
</t>
  </si>
  <si>
    <t xml:space="preserve">1. EL plan de intervención individual y familiar del NNAJ no se encuentra bien documentado. 
2. Falta un adecuado seguimiento y monitoreo al plan de intervención del NNAJ.
3. Falta de un adecuado proceso de selección, capacitación e inducción a los servidores públicos. </t>
  </si>
  <si>
    <t xml:space="preserve">1. Articular al NNAJ a los programas que promuevan la garantía al goce efectivo de los derechos.
2. Reingreso del NNAJ al IDIPRON.
</t>
  </si>
  <si>
    <t xml:space="preserve">1. Fortalecer el equipo delegado para el seguimiento al egreso, con personal idóneo y amplia experiencia, así como la dotación de nuevos equipos y los espacios adecuados para ello.
2. Actualizar la documentación de seguimiento al egreso según los tipos poblacionales en el marco de los contextos pedagógicos del IDIPRON.
</t>
  </si>
  <si>
    <t>1. Población asistida o intervenida en situación de indocumentación personal. 
2. Limitación de intervención profesional por parte del IDIPRON con los jóvenes indocumentados</t>
  </si>
  <si>
    <t xml:space="preserve">1. Instructivo Gestión para documentos de identidad y libreta militar de NNAJ de IDIPRON M-MSL-IN-002 
2. Entrega de documento M-MSL-FT-004.
3. Constancia Y/O Asignación De Citas M-MSL-FT-003.
4. Formulario de Asignación de citas en el SIMI
</t>
  </si>
  <si>
    <t>Programación y organización de jornadas y campañas de documentación en compañía con la Registraduría para reducir niveles de indocumentación</t>
  </si>
  <si>
    <t>1. Naturalización de las lesiones personales como solución a los conflictos internos entre la población asistida. 
2. Desmoronamiento moral de la tolerancia y convivencia entre los jóvenes. 
3. Discriminación entre grupos por razones etnicas, sociales, económicas, culturales, políticas o religiosas.</t>
  </si>
  <si>
    <t>1. Derivación de lesiones personales entre la población asistida. 
2. Generación del fenómeno de Bullying al interior de las Unidades del IDIPRON. 
3. Incremento de deserción escolar en la población vinculada al modelo pedagógico.</t>
  </si>
  <si>
    <t xml:space="preserve">1. Guía de lineamientos para realizar una asamblea de practica Restaurativa
M-MSL-IN-004
2. Asesorías jurídicas del equipo de justicia restaurativa M-RDE-FT-142
</t>
  </si>
  <si>
    <t>1. Procedimiento de Seguimiento a la inasistencia temporal y/o al egreso de NNAJ de las upis modlidad internado M-MSL-PR-001
2.Formato seguimiento post egreso 
M-MSL-FT-001
3. Formulario acta de egreso del SIMI</t>
  </si>
  <si>
    <t>1. Procedimiento de seguimiento a la inasistencia temporal y/o al egreso de NNAJ de las upis modlidad internado M-MSL-PR-001
2. Formato seguimiento post egreso 
M-MSL-FT-001
3. Formulario acta de egreso del SIMI</t>
  </si>
  <si>
    <t xml:space="preserve">1. Correos de retroalimentación de resultados del seguimiento de los NNAJ remitidos a las Áreas </t>
  </si>
  <si>
    <r>
      <t xml:space="preserve">
</t>
    </r>
    <r>
      <rPr>
        <sz val="10"/>
        <rFont val="Times New Roman"/>
        <family val="1"/>
      </rPr>
      <t>1. Retroalimentar periodicamente a todas las Áreas de derecho las situaciones que más se presentan con la poblacion egresada.</t>
    </r>
  </si>
  <si>
    <t>1. Deficit de jornadas o campañas de documentación en acompañamiento con la Registraduría del estado civil en las unidades donde más se presente el asunto de indocumentación
2. Deficiencia en los mecanismos para identificar las situaciones de indocumentación de los NNAJ</t>
  </si>
  <si>
    <t xml:space="preserve">No se garantice el Derecho a la identidad a la poblacion de NNAJ indocumentada </t>
  </si>
  <si>
    <t xml:space="preserve">Que en el seguimiento al egreso se evidencie el no logro de los objetivos misionales propuestos con el NNAJ que egresa del IDIPRON
 </t>
  </si>
  <si>
    <r>
      <rPr>
        <b/>
        <sz val="10"/>
        <color theme="1"/>
        <rFont val="Times New Roman"/>
        <family val="1"/>
      </rPr>
      <t>SOCIOLEGAL Y JUSTICIA RESTAURATIVA</t>
    </r>
    <r>
      <rPr>
        <sz val="10"/>
        <color theme="1"/>
        <rFont val="Times New Roman"/>
        <family val="1"/>
      </rPr>
      <t xml:space="preserve">
 IDIPRON adelanta acciones que tienen que ver con la cultura ciudadana, la orientación y restitución de sus derechos, la asesoría familiar, el trámite de una póliza de seguros y de la documentación, la expedición de certificados de vinculación al Instituto, el apoyo en el ejercicio de los mecanismos de participación ciudadana, el acompañamiento y asesoría sobre el sistema de responsabilidad penal adolescente, el acompañamiento a procesos penales, el apoyo en la Unidad de Protección de Justicia, la pedagogía de respeto a los adolescentes y jóvenes con autoridades de justicia, el acompañamiento y seguimiento a los procesos de ingreso, permanencia y egreso, etc. Otra de sus responsabilidades de mayor relevancia es la implementación y seguimiento a los beneficiarios que están en conflicto con la ley o en riesgo de estarlo, a través de la línea transversal de Justicia Restaurativa en la cual se realizan talleres e intervenciones desde una pedagogía y enseñanza reflexiva, de modo que se facilite el diálogo entre los ciudadanos que han sufrido un daño y quienes lo han causado.</t>
    </r>
  </si>
  <si>
    <t xml:space="preserve">*Omisión del registro de las acciones, atenciones e intervenciones de los equipos sicosociales del área en el Sistema de Información Misional (SIMI).
* Registro tardío de las acciones desarrolladas en la plataforma del Sistema de Información Misional (SIMI). 
*  Controles y seguimientos poco eficaces para el registro de la información de la Valoración Psicosocial Inicial, la Consulta Social en Domicilio e Intervención Sicosocial.
</t>
  </si>
  <si>
    <t xml:space="preserve">Realizar acciones sicosociales que no apunten a superar las Áreas de ajuste evidenciadas en los NNAJ. </t>
  </si>
  <si>
    <t xml:space="preserve">No restitución de derechos a los NNAJ.
Atención sicosocial inadecuada respecto al proceso de cada NNAJ. 
</t>
  </si>
  <si>
    <t xml:space="preserve">Registro de la información en base de datos.
Valoración Sicosocial Inicial M-MSS-FT-001.
Consulta Social en Domicilio M-MSS-FT-002.
Control de atenciones M-MEX-FT-006.
Informe de actividades contratos A-GCO-FT-002.
Seguimiento desde el Área a los procesos de atención sicosocial con los NNAJ.  
</t>
  </si>
  <si>
    <t xml:space="preserve"> * Compromiso con el profesional  sicosocial para que realice el respectivo ajuste y/o registro de la información; mediante acta.
* Solicitud del cargue o correción de la información, a realizarse de manera inmediata, mediante acta.</t>
  </si>
  <si>
    <t xml:space="preserve">* Seguimiento al Registro oportuno de la información generada por el profesional Sicosocial.
* Definir los parámetros en relación al requerimiento de la creación de los formularios para el registro de la Consulta Social en Domicilio y la Valoración Sicosocial en el Sistema de Información Misional (SIMI). 
*Parámetros de medición de la evolución en el proceso de NNAJ.
* Inducciones y re inducciones a los profesionales Sicosociales sobre la importancia de registrar de manera oportuna y adecuada las acciones sicosociales en el Sistema de Información Misional (SIMI).
*Jornadas de sensibilización y socialización de las actividades Sicosociales en las UPI.
</t>
  </si>
  <si>
    <t xml:space="preserve">* Registros en Sistema de Informaciòn Misional SIMI.
* Actas de reunión. 
* Control de atenciones. 
*Solicitud de requerimientos a SIMI. 
</t>
  </si>
  <si>
    <t>¿Se cuenta con evidencias de la ejecución y seguimiento del control?</t>
  </si>
  <si>
    <t xml:space="preserve">
La no vinculación y/o afiliación oportuna de los NNAJ al Sistema General de Seguridad Social en Salud - SGSSS
</t>
  </si>
  <si>
    <t>La falta de atención y/o la prestación del servicio del Sistema General de Seguridad Social en Colombia para seguimientos médicos y tratamientos requeridos.</t>
  </si>
  <si>
    <t xml:space="preserve">
La vulneración al Derecho a la Salud como derecho fundamental a nivel constitucional en Colombia.
Perdida de la confianza institucional
</t>
  </si>
  <si>
    <t xml:space="preserve">Proceso realizado a través de protocolo de aseguramiento contemplado en el Manual de Procesos y Procedimientos 
M-RDE-IN-015 
Verificación y afiliación de los NNAJ al Sistema general de Seguridad Social en Salud (SGSSS) 
Formato M-RDE-FT-025 
DIRECCIONAMIENTO A VINCULACIÓN AL SGSSS
</t>
  </si>
  <si>
    <t>MODERADA</t>
  </si>
  <si>
    <t>No hay insumos adecuados para la ejecución de las actividades planeadas por el area
Las actividades planeadas no están acordes a la población real con la cual se esta desarrollando la actividad
No hay personal suficiente para realizar las diferentes actividades que son del área
Falta de articulación y espacios entre las diferentes áreas</t>
  </si>
  <si>
    <t xml:space="preserve">Falta de planeación o planeación inadecuada </t>
  </si>
  <si>
    <t>Afectación presupuestal del instituto 
Incumplimiento al plan de acción del área
Afectación de la imagen del instituto
Sobrecarga laboral de los funcionarios
Perdida de la misionalidad y objetivos del instituto</t>
  </si>
  <si>
    <t>1. realizar un diagnóstico inicial que permita tener claridad sobre las problematicas reales de la población según unidad de atencion
2. Seguimiento mensual a la planeacion y ejecucion de las diferentes aactividades realizadas
3. Evaluacion de la actividad por parte de responsable de la UPI o educador que acompaña la actividad</t>
  </si>
  <si>
    <t>1. Informar al equipo sobre las dificultades y debilidades en la ejecucion y planeacion.
2. Realizar comote del area para tomar acciones frente al desarrollo de las diferentes actividades del area</t>
  </si>
  <si>
    <t>Trimestral</t>
  </si>
  <si>
    <t xml:space="preserve">Acompañamiento y seguimiento de la coordinación del área en la planeación y ejecución de las diferentes actividades
Visitas anteriores a las unidades antes de la realización de las actividades
Realizar informe y evaluación a las actividades  </t>
  </si>
  <si>
    <t>Actas de reunión y listado de asistencia
Informe talleres educativos (M-MEX-FT-007)
Evaluación de las actividades (M-MES-FT-002)</t>
  </si>
  <si>
    <t xml:space="preserve">1. Información no veraz
2. Desconocimiento de los formatos
3. Uniformidad en la presentación de los informes
4. No se realiza control y seguimiento a los informes realizados
5. No se realiza cargue oportuno en el sistema misional de información (SIMI)
</t>
  </si>
  <si>
    <t xml:space="preserve">Generar informes inconsistentes </t>
  </si>
  <si>
    <t xml:space="preserve">Informes incompletos
Información no veraz ni confiable
No hay material que permita crear acciones estratégicas
Decisiones erróneas por falta de información veraz 
</t>
  </si>
  <si>
    <t>Revision y acompañamiento en la elaboracion de informes</t>
  </si>
  <si>
    <t xml:space="preserve">Ajustar los informes y formatos ya emitidos por parte del área  </t>
  </si>
  <si>
    <t>Revisión periódica de los informes
Capacitación de cargue a SIMI</t>
  </si>
  <si>
    <t>Actas de reunión y/o capacitación.  Listado de asistencia</t>
  </si>
  <si>
    <t xml:space="preserve">1. Desorganización en el equipo de trabajo
2. Falta de planeación y seguimiento estratégico
3. No se cuenta con un personal idóneo 
4. Personal que no tiene el perfil para las funciones contractuales
5. Contratación por influencias y no necesidades del área
</t>
  </si>
  <si>
    <t>Incumplimiento de metas planeadas para la vigencia</t>
  </si>
  <si>
    <t xml:space="preserve">Recorte de presupuesto
Mala atención en los NNAJ
Mala imagen para el área e instituto
Sanciones a funcionarios
</t>
  </si>
  <si>
    <t>Seguimiento trimestral al  plan de acción de la vigencia y seguimiento al plan de trabajo o cronograma de actividades del Área según las metas formuladas</t>
  </si>
  <si>
    <t xml:space="preserve">Realizar correcciones a las falacias evidenciadas
Crear nuevas estrategias que permitan alcanzar los objetivos planeados 
</t>
  </si>
  <si>
    <t>Seguimiento mensual a las actividades realizadas para ver que estén orientadas a las metas del área
Evaluación por parte del responsable de UPI y/o encargado del acompañamiento frente a las actividades realizadas</t>
  </si>
  <si>
    <t>Evaluación de las actividades (M-MES-FT-002)</t>
  </si>
  <si>
    <r>
      <t xml:space="preserve">1. No hay una buena motivación y convocatoria para la participacion de los NNAJ
2. No hay una vocación y entrega por parte de los funcionarios a cargo de las actividades
3. Los NNAJ no relacionan las actividades con sus proyectos de vida e intereses </t>
    </r>
    <r>
      <rPr>
        <sz val="10"/>
        <color theme="1"/>
        <rFont val="Times New Roman"/>
        <family val="1"/>
      </rPr>
      <t xml:space="preserve">
4. Hay un factor de obligatoriedad en la participación del NNAJ
5. Escenarios no adecuados
6. Actividades realizadas sin los insumos y/o materiales requeridos</t>
    </r>
  </si>
  <si>
    <t>Realizar actividades que no sean del agrado de los NNAJ</t>
  </si>
  <si>
    <t xml:space="preserve">No se cumplen con las metas establecidas por el área
No hay una buena interacción entre educador y NNAJ
Mala imagen del área y la institución
Afectación presupuestal del instituto </t>
  </si>
  <si>
    <t>Evaluación de las actividades para ver el impacto de ellas en los NNAJ y a su vez identificar actividades del gusto de los mismos</t>
  </si>
  <si>
    <t xml:space="preserve"> Trabajar transversalmente con la unidad de protección integral (UPI) de procedencia de los NNAJ
Realizar transversalidad con las diferentes áreas de derecho
Indagar con la poblacion cuales pueden ser las actividades de interes</t>
  </si>
  <si>
    <t>Trabajar con grupos focales para tener una mayor confianza y cercanía con los NNAJ
Resaltar las habilidades, fortalezas  o procesos de mejora de los NNAJ participantes por medio del control de atenciones
Evaluación por parte del responsable de UPI y/o encargado del acompañamiento frente a las actividades realizadas</t>
  </si>
  <si>
    <t>Informe talleres educativos (M-MEX-FT-007)
Ficha de seguimiento y observacion SIMI
ControlAtenciones (M-MEX-FT-006)</t>
  </si>
  <si>
    <t xml:space="preserve">Se desarrollan actividades que requieren contacto físico y/o movimientos fuertes 
Presentan algún tipo de enfermedad o lesión desconocida por los organizadores o responsables de las actividades.
Se encuentra bajo los efectos de sustancias Psicotrópicas o alcohol
La hiperactividad propia de los NNAJ.
</t>
  </si>
  <si>
    <t>Accidentes de NNAJ</t>
  </si>
  <si>
    <t xml:space="preserve">Lesiones o muerte de los NNAJ.
Demandas para la entidad.
Mala imagen del área y la institución
</t>
  </si>
  <si>
    <t>1.Acompañamiento continuo en las actividades por parte de las personas encargadas de atender
a Niños, Niñas, Adolescentes y Jóvenes.
2. Capacitación permanente en prevención y cuidado liderado por el equipo de salud.
3. Brigadas de emergencias.
4. Análisis constante de riesgos en las Unidades
5. Señalizaciòn en las Unidades.
6. Planes de contingencia. 
7. Registro y control frente a cada actividad y salida pedagógica
8. Instructivo de Salidas Pedagógicas y Eventos con niños(as), adolescentes, jóvenes y familias M-RDE-IN-001.</t>
  </si>
  <si>
    <t>Direccionar al NNAJ a la red hospitalaria más cercana o aplicar primeros auxilios según sea el caso
En caso de Accidente: Se
aplica el instructivo de
INTERVENCIÓN EN CASO DE ACCIDENTE O FALLECIMIENTO DEL NNAJ 
M-RDE-IN-017
Informar a la familia o representante legal. 
Tramitar las póliza requeridas
Hacer acompañamiento psicosocial y de salud.</t>
  </si>
  <si>
    <r>
      <t xml:space="preserve">Charlas de sensibilización y prevención a los NNAJ y educadores sobre la actividad a realizar
</t>
    </r>
    <r>
      <rPr>
        <sz val="10"/>
        <color rgb="FFFF0000"/>
        <rFont val="Times New Roman"/>
        <family val="1"/>
      </rPr>
      <t xml:space="preserve">
</t>
    </r>
    <r>
      <rPr>
        <sz val="10"/>
        <rFont val="Times New Roman"/>
        <family val="1"/>
      </rPr>
      <t>aplicar el Instructivo de Salidas Pedagógicas y Eventos con niños(as), adolescentes, jóvenes y familias M-RDE-IN-001.</t>
    </r>
    <r>
      <rPr>
        <sz val="10"/>
        <color theme="1"/>
        <rFont val="Times New Roman"/>
        <family val="1"/>
      </rPr>
      <t xml:space="preserve">
</t>
    </r>
  </si>
  <si>
    <r>
      <t xml:space="preserve">Autorización a Salidas Pedagógicas (M-RDE- FT-021)
</t>
    </r>
    <r>
      <rPr>
        <sz val="10"/>
        <rFont val="Times New Roman"/>
        <family val="1"/>
      </rPr>
      <t xml:space="preserve">Planeación de salidas pedagógicas y eventos (M-RDE- FT-001)
</t>
    </r>
  </si>
  <si>
    <t xml:space="preserve">Presión de una persona influyente dentro del instituto
Intereses Políticos frente a la atención del NNAJ
Intereses personales con el NNAJ
Presión de la comunidad o unidad
</t>
  </si>
  <si>
    <t>Preferencia con algún NNAJ</t>
  </si>
  <si>
    <t xml:space="preserve">Disminuir la capacidad de atención para la población que lo requiere
Mala Imagen y credibilidad de la institución
Exposición de NNAJ a problemáticas que afectan su desarrollo
Confusión frente a la relación entre educador y NNAJ
</t>
  </si>
  <si>
    <t>Capacitación continúa sobre el manejo al NNAJ y la estrategia pedagógica del instituto</t>
  </si>
  <si>
    <t>Dar tramite disciplinario</t>
  </si>
  <si>
    <t xml:space="preserve">Seguimiento a los objetos contractuales de los funcionarios
Capacitación sobre la misionalidad y estrategia pedagógica del instituto
</t>
  </si>
  <si>
    <t xml:space="preserve">Mala planeación frente a las actividades del área
No se realizan las peticiones de recursos conforme los protocolos establecidos por el instituto
No se respeta el cronograma ya establecido por el área
Desconocimiento de la actividad a realizar
Demora en la entrega de los recursos solicitados
Finalización del contrato de prestación de servicios
</t>
  </si>
  <si>
    <t>Falta de recursos y personal</t>
  </si>
  <si>
    <t xml:space="preserve">Mala ejecución de las actividades planeadas
Atraso en el cronograma establecido por el área
Cansancio y carga laboral en el equipo de trabajo
</t>
  </si>
  <si>
    <r>
      <t xml:space="preserve">Realizar solicitud de recursos e insumos antes de empezar actividades con los NNAJ </t>
    </r>
    <r>
      <rPr>
        <sz val="10"/>
        <rFont val="Times New Roman"/>
        <family val="1"/>
      </rPr>
      <t xml:space="preserve">
Seguimiento al uso y manejo de los recursos asignados
</t>
    </r>
  </si>
  <si>
    <r>
      <rPr>
        <sz val="10"/>
        <color rgb="FFFF0000"/>
        <rFont val="Times New Roman"/>
        <family val="1"/>
      </rPr>
      <t>.</t>
    </r>
    <r>
      <rPr>
        <sz val="10"/>
        <rFont val="Times New Roman"/>
        <family val="1"/>
      </rPr>
      <t>Realizar solicitud justificando la necesidad</t>
    </r>
  </si>
  <si>
    <t xml:space="preserve">Acompañamiento desde la coordinación del área para verificar los requerimientos de insumos y materiales requeridos para las diferentes actividades
Solicitud oficial a las áreas encargadas conforme las directrices dadas por el instituto
Seguimiento al uso de los materiales dados al área
</t>
  </si>
  <si>
    <t>Correos electronicos con solicitudes
Memorando</t>
  </si>
  <si>
    <t xml:space="preserve">Trabajo sin conocimiento real de los NNAJ
No hay una adecuada comunicación e información sobre el trabajo de los demás compañeros
Variación en las directrices dadas por indicaciones de la dirección
Mala ejecución y continuidad en los contratos de los funcionarios
</t>
  </si>
  <si>
    <t xml:space="preserve">Comunicación interna </t>
  </si>
  <si>
    <t xml:space="preserve">Ineficacia en la gestión realizada por el equipo de trabajo
No hay actividades que generen procesos y seguimientos en el NNAJ
Perdida de confiabilidad y lazos afectivos
</t>
  </si>
  <si>
    <t xml:space="preserve">Realizar reunión del área mínimo una vez al mes para trabajo de coaching
Realizar mesas de trabajo conforme cada lineamiento
</t>
  </si>
  <si>
    <t>Reunión para dar aclaraciones sobre los procesos y directrices necesarias</t>
  </si>
  <si>
    <t xml:space="preserve">Capacitación y trabajo de coaching para mejorar el trabajo en equipo
Reuniones para realizar planeación en conjunto y así evitar fallas comunicativas y directrices dadas
Seguimiento y evaluación a las acciones realizadas a cada lineamiento por parte de la coordinación del área
</t>
  </si>
  <si>
    <r>
      <rPr>
        <b/>
        <sz val="10"/>
        <rFont val="Times New Roman"/>
        <family val="1"/>
      </rPr>
      <t xml:space="preserve">SALUD
</t>
    </r>
    <r>
      <rPr>
        <sz val="10"/>
        <rFont val="Times New Roman"/>
        <family val="1"/>
      </rPr>
      <t xml:space="preserve">
Se enfoca sobre la calidad de vida, es decir, abarca techo, vestuario, alimentación que inciden en la salud y bienestar de los NNAJ. Igualmente, ya sea de forma directa o a través de la Secretaría de Salud y de las EPSs a las que se hallan afiliados, asume lo relacionado con la salud tanto física como mental. De ahí que adelanta acciones que tienen que ver con la nutrición balanceada, el cuidado del cuerpo, el ejercicio y el deporte cotidianos, la vinculación a los sistemas de salud, la atención en salud oral, la vinculación a procesos de medicina alternativa, así como a procesos personales y grupales para la mitigación del consumo de psicoactivos, entre otras. Así mismo, propende por evitar que la alimentación sea entendida o manejada como un elemento de castigo
</t>
    </r>
  </si>
  <si>
    <r>
      <rPr>
        <b/>
        <sz val="10"/>
        <rFont val="Times New Roman"/>
        <family val="1"/>
      </rPr>
      <t>SICOSOCIAL</t>
    </r>
    <r>
      <rPr>
        <sz val="10"/>
        <rFont val="Times New Roman"/>
        <family val="1"/>
      </rPr>
      <t xml:space="preserve">
Atender la configuración de la subjetividad de los NNAJ, es decir, la forma como ellos se comprenden a sí mismos en sus familias y en la sociedad concreta que en muchos casos los han abandonado, maltratado, abusado, comercializado, explotado, etc., es otra de las tareas en la que se empeña el IDIPRON. Es por esto que adelanta acciones que tienen que ver con el acompañamiento de los procesos psicológicos de los NNAJ, las relaciones afectivas con sus familias y la sociedad, y el acompañamiento a las historias de vida.</t>
    </r>
  </si>
  <si>
    <r>
      <rPr>
        <b/>
        <sz val="10"/>
        <rFont val="Times New Roman"/>
        <family val="1"/>
      </rPr>
      <t>ESPIRITUALIDAD</t>
    </r>
    <r>
      <rPr>
        <sz val="10"/>
        <rFont val="Times New Roman"/>
        <family val="1"/>
      </rPr>
      <t xml:space="preserve">
Construir
entornos protectores, afectivos y dignos,
 enfocados a
brindar calidad de vida con estándares de satisfacción
 (&gt;75%) para los NNAJ.</t>
    </r>
  </si>
  <si>
    <t>* Entrega de certificados a los facilitadores en los puntos de focalización 
*Volumen de documentación que se maneja en la oficina de formación académica</t>
  </si>
  <si>
    <t>Perdida de certificados académicos de otras instituciones de los NNAJ</t>
  </si>
  <si>
    <t xml:space="preserve">*Soportes incompletos en la historia académica del NNAJ.
* Incumplimiento a los lineamientos administrativos del MEN
</t>
  </si>
  <si>
    <t>* Se efectuó reunión con el equipo de Territorio en el que se estableció: fechas de ingreso de NNAJ para cada unidad, proceso de matricula y entrega de la documentación correspondiente
* Se cuenta con el formato "prueba de conocimientos" A-GDH-FT -160
*Resultados pruebas diagnósticas escuela pedagógica integral IDIPRON M-MED-FT-005</t>
  </si>
  <si>
    <t>Se efectuó reunión el día 1 de septiembre con el equipo de Territorio en el que se estableció: fechas de ingreso de NNAJ para cada unidad, proceso de matricula y entrega de la documentación correspondiente, lo anterior a fin de evitar que la documentación sea recepcionada por personal ajeno al área de formación académica</t>
  </si>
  <si>
    <t>2017-2018</t>
  </si>
  <si>
    <t xml:space="preserve">Adoptar el formato " CONTROL DE CORRESPONDENCIA A-GDO-FT-003" a fin de administrar y controlar la documentación que se recibe en la oficina de formación académica.
Realizar jornadas de verificación y archivo de documentos por parte del equipo de  la oficina de formación académica 2 jueves al mes.
Construir o ajustar el procedimiento de matricula de los NNAJ donde se envidencie la entrega de documentos
</t>
  </si>
  <si>
    <t xml:space="preserve">CONTROL DE CORRESPONDENCIA A-GDO-FT-003, diligenciado 
Acta de jornadas de verificación y archivo de documentos
Procedimiento de matricula
</t>
  </si>
  <si>
    <t>* Debilidad en el seguimiento de la ejecución de los planes de estudio en las UPIS
* Planes de estudio sin formalización por parte de la OAP del Instituto</t>
  </si>
  <si>
    <t>Incumplimiento en el desarrollo de los planes de estudio de cada una de las asignaturas</t>
  </si>
  <si>
    <t xml:space="preserve">*Incumplimiento frente a los contenidos y estándares establecidos por el MEN.
*NNAJ con bases académicas debiles frente a otros estudiantes de establecimientos distritales.
*NNAJ sin las competencias requeridas para acceder a la educación superior </t>
  </si>
  <si>
    <t xml:space="preserve">Se elaboró un documento propuesta de planes de estudio y cartillas de las diferentes asignaturas, los cuales actualmente son desarrollados por los docentes en cada UPI 
Revisión quincenal DIARIO PARCELADOR M-RDE-FT-008,  a fin de verificar y realizar seguimeiento pedagógico en cada una de las Unidades de Aprendizaje realizadas por el educador 
</t>
  </si>
  <si>
    <t xml:space="preserve">Revisión quincenal DIARIO PARCELADOR M-RDE-FT-008,  a fin de verificar y realizar seguimeiento pedagógico en cada una de las Unidades de Aprendizaje realizadas por el educador </t>
  </si>
  <si>
    <t xml:space="preserve">Tramitar con la OAP la formalización de los planes de estudio y cartillas.
Efectuar visitas de control y seguimiento a las Unidades de Aprendizaje realizadas por el Educador en cada una de las UPIS una vez al mes, a partir de las cuales se analice el cumplimiento en los planes de estudio y se determine las acciones correctivas segun corresponda. 
Elaboración del procedimiento de matricula y efectuar la socialización correspondiente.  
</t>
  </si>
  <si>
    <t xml:space="preserve">Planes de estudio y cartillas "Guia docente" oficializadas
Actas de visitas
1 procedimiento oficializado
Acta de reunión para socialización del procedimiento
</t>
  </si>
  <si>
    <t xml:space="preserve">* Actualmente no se brinda certificación técnica.
*No se efectua seguimiento a las inasistencias de los adoslescentes y jóvenes </t>
  </si>
  <si>
    <t xml:space="preserve">Deserción de los adolescentes y Jóvenes vinculados a los talleres, impidiendo la continuidad en los proceso  </t>
  </si>
  <si>
    <t xml:space="preserve">* Proceso incompleto en el desarrollo de sus competencias laborales.
* Inversión de recursos en problación flotante
</t>
  </si>
  <si>
    <t>* Mediante un Drive se verificando la cantidad de los AJ que asisten por taller diario.
* Se realizó articulación con los equipos psicosociales de las Unidades a fin de que los mismos realizaran seguimiEnto a la deserción de los AJ.</t>
  </si>
  <si>
    <t xml:space="preserve">* Realizar una reunicón con el Área de Territorio a fin de establecer el ingreso de los adolescentes y jóvenes para la formación técnica una vez al mes, de esta manera se contará con un grupo  base, lo cual permitirá que el Jóven rote por los modulos del taller. </t>
  </si>
  <si>
    <t>Acta y listado de reunión</t>
  </si>
  <si>
    <t>*Actualmente los Adolescentes y Jovenes que ingresan a los talleres no cuentan con una poliza de accidentes.</t>
  </si>
  <si>
    <t>No contar con poliza de accidentes, para los jóvenes que particpan en los talleres.</t>
  </si>
  <si>
    <t xml:space="preserve">* Inconvenientes legales para el IDIPRON.
*El adolescente y jóven no cuenten con un respalde economico y medico en caso de accidente. 
</t>
  </si>
  <si>
    <t xml:space="preserve">*se ha solicitado a la lider administrativa del área de formación técnica gestione con el área de juridica las polizas de los adolescentes y jovenes que se encuentran en talleres. 
*se ha manifestado en distintas reuniones por parte de la coordinación la importancia de dichas polizas.
*se tiene el concepto del Área de Seguridad y Salud en el Trabjo del IDIPRON, relacionado a la importancia de la adquisicion de las polizas </t>
  </si>
  <si>
    <t>Adelantar un proceso contractual para adquisión de la poliza de los AJ que estan en talleres</t>
  </si>
  <si>
    <t>Minuta de proceso contractual</t>
  </si>
  <si>
    <r>
      <rPr>
        <b/>
        <sz val="10"/>
        <color theme="1"/>
        <rFont val="Times New Roman"/>
        <family val="1"/>
      </rPr>
      <t xml:space="preserve">EDUCACIÓN
</t>
    </r>
    <r>
      <rPr>
        <sz val="10"/>
        <color theme="1"/>
        <rFont val="Times New Roman"/>
        <family val="1"/>
      </rPr>
      <t xml:space="preserve">
Idear modelos y acciones de formación que permitan desarrollar procesos educativos de nivelación y certificación de acuerdo con los estándares emanados por el ministerio de educación nacional.</t>
    </r>
  </si>
  <si>
    <t>Falta promover nuevas estrategias de permanencia de los NNA en las Unidades Internados</t>
  </si>
  <si>
    <t>Egreso de los NNAJ sin cumplir las etapas del modelo pedagógico para un egreso satisfactorio</t>
  </si>
  <si>
    <t>El egreso de los NNAJ sin cumplir la totalidad de los objetivos determinados en su Plan de Intervención Individual.</t>
  </si>
  <si>
    <t xml:space="preserve">DOCUMENTO DE CARACTERIZACIÓN DE SEGUIMIENTO AL GOCE DE DERECHOS M-SGD-CP-001.
PLAN DE INTERVENCIÓN INDIVIDUAL Y FAMILIAR ESCNNA M-RDE-FT-158.
ATENCIÓN A NIÑOS, NIÑAS Y ADOLESCENTES EN SITUACION DE RIESGO DE ABANDONO M-RDE-IN-004
</t>
  </si>
  <si>
    <t>1.Incluir en el instructivo del Comité de Internado, el reporte de cada unidad con relación al seguimiento y control al Plan de Intervención Individual de cada NNAJ.
2.Elaborar el instrumento de visita a las unidades internado para el apoyo y seguimiento a las acciones con los NNA.</t>
  </si>
  <si>
    <t>1  Año</t>
  </si>
  <si>
    <t>1. Modificar el instructivo de Comites.
2. Elaborar la herramienta de medición y realizar la socialización  para la implementación.
3.Elaborar un comparativo de permanencia entre 2017 y 2018 para medir el impacto de las estrategias.</t>
  </si>
  <si>
    <t>*Socialización a los responsables de unidad de internado en acta de reunión.
*Modificación del instructivo de Comites Misionales.
*Herramienta de medición 
*Comparativo de permanencia con año 2017.</t>
  </si>
  <si>
    <t>Se realizan actividades y algunas de ellas no son consecuentes con el proyecto pedagógico del IDIPRON.</t>
  </si>
  <si>
    <t>Realizar actividades en las UPI que no correspondan a la misionalidad del Instituto y al Modelo Pedagógico</t>
  </si>
  <si>
    <t>Que algunas actividades que se realicen no cumplan con el objetivo, ni el impacto que se requiere en la vida de los NNNAJ como se quiere.</t>
  </si>
  <si>
    <t xml:space="preserve">FORMATO CONSOLIDADO DE EVENTOS M-MIN-FT-006.
PLANEACIÓN  Y SEGUIMIENTO MENSUAL DE ACTIVIDADES CON NNAJ EN LAS UNIDADES DE PROTECCIÓN INTEGRAL M-RDE-FT-138
</t>
  </si>
  <si>
    <t>Definir acciones conjuntas con las Unidades para minimizar el riesgo.</t>
  </si>
  <si>
    <t>1 Año</t>
  </si>
  <si>
    <t xml:space="preserve">*Seguimiento al diseño y ejecución de actividades al interior de las Unidades, que estén acordes al proyecto pedagógico.
*Promover actividades o estrategias que cumplan con el proyecto pedagógico del IDIPRON.
</t>
  </si>
  <si>
    <t xml:space="preserve">*Formato de planeación de actividades.
*Registro de Actas de reunión.
*Resgistro de informe sobre seguimiento a las actividades.
</t>
  </si>
  <si>
    <t>No se han establecido unos criterios pormenorizados para cada una de las etapas pedagógicas que deben ser trabajadas con los NNAJ.</t>
  </si>
  <si>
    <t>Falta de control y seguimientos a los logros de NNAJ en las diferentes etapas</t>
  </si>
  <si>
    <t>Los NNAJ no cuentan con un registro que establezca los avances en forma gradual y progresiva que contribuya a ir superando su condición de vulnerabilidad.</t>
  </si>
  <si>
    <t xml:space="preserve">PACTO DE VIVIENDA M-MIN-FT-002
 AUTO Y CO-EVALUACIÓN  DE CONVIVENCIA M-MIN-FT-003
PLAN DE INTERVENCIÓN INDIVIDUAL Y FAMILIAR ESCNNA M-RDE-FT-158.
AUTO-REGISTRO DE EVENTOS Y CONDUCTAS M-RDE-FT-082.
</t>
  </si>
  <si>
    <t>Seguimiento mensual de los cronogramas de las unidades para hacer seguimiento a su cumplimiento.</t>
  </si>
  <si>
    <t xml:space="preserve">*Identificar las acciones que realizan los tutores(as) de vivienda.
*Elaborar un formato de estandarización de los logros por cada una de las etapas del proceso pedagógico.
*Socializar con las unidades para su implementación.
</t>
  </si>
  <si>
    <t>*Actas de reunión.
*Formato de registro y seguimiento de avances por etapa pedagógica en el proceso de Vivienda.</t>
  </si>
  <si>
    <r>
      <rPr>
        <b/>
        <sz val="10"/>
        <color theme="1"/>
        <rFont val="Times New Roman"/>
        <family val="1"/>
      </rPr>
      <t xml:space="preserve">INTERNADOS
</t>
    </r>
    <r>
      <rPr>
        <sz val="10"/>
        <color theme="1"/>
        <rFont val="Times New Roman"/>
        <family val="1"/>
      </rPr>
      <t xml:space="preserve">
Las casas de internado están concebidas como el entorno protector máximo que ofrece el Instituto, puesto que se brinda de forma permanente a los NNAJ servicios como alimentación, techo, vestuario, educación, recreación, adicional al acompañamiento en todos los espacios, La atención inmediata, el fortalecimiento de habilidades de convivencia y ciudadanía donde cada NNAJ cumple un rol, desarrollándose como comunidad.</t>
    </r>
  </si>
  <si>
    <t>Desorganización y desinformación en la oferta misional de servicios que se brinde a los usuarios</t>
  </si>
  <si>
    <t>Deficiencia en  la planeación y/o seguimiento a la oferta misional de servicios</t>
  </si>
  <si>
    <t>Generación de acción con daño en los usuarios, al brindarles una oferta desacertada. 
Afectación en la imagen institucional
Hallazgos por parte de los entes de control</t>
  </si>
  <si>
    <t xml:space="preserve">El control se realiza a través de bases de datos internas contruidas, enviadas mediante correo electronico por parte de las áreas que realizan la oferta por solicitud de contexto pedagógico.
</t>
  </si>
  <si>
    <t xml:space="preserve">En caso de materializarse el riesgo,las UPI deben informar al Coordinador de Externados, y éste a su vez se encargará de reportar a los responsables de las áreas competentes, y actualizar la oferta en caso de requerirse.   </t>
  </si>
  <si>
    <t>diciembre de 2018</t>
  </si>
  <si>
    <t xml:space="preserve">
Plantear propuesta para elaboración  de  una herramienta efectiva que permita un mejor control y seguimiento adecuado en tiempo real a la oferta misional de servicios.</t>
  </si>
  <si>
    <t xml:space="preserve">Propuesta del Manual Operativo y del instructivo.
Acta de Reunión 
</t>
  </si>
  <si>
    <t>Falta de conocimiento en la operatividad del  Contexto Pedagógico Externados</t>
  </si>
  <si>
    <t xml:space="preserve">
Falencias en la operatividad del Contexto Pedagógico Externado, por desconocimiento del equipo.</t>
  </si>
  <si>
    <t xml:space="preserve">
Sanciones disciplinarias,  investigaciones. 
Implicaciones penales.
Hallazgos por parte de los entes de control</t>
  </si>
  <si>
    <r>
      <t>Se realizan Inducción y
Reinducción al personal que labora en las unidades
Se realizan Comité Misionales Documento Interno Comités Misionales M-MEX-DI-001</t>
    </r>
    <r>
      <rPr>
        <sz val="12"/>
        <color theme="7"/>
        <rFont val="Times New Roman"/>
        <family val="1"/>
      </rPr>
      <t xml:space="preserve">
</t>
    </r>
    <r>
      <rPr>
        <sz val="12"/>
        <rFont val="Times New Roman"/>
        <family val="1"/>
      </rPr>
      <t xml:space="preserve">
Actas de Reunión A-GDO-FT-004</t>
    </r>
  </si>
  <si>
    <t xml:space="preserve">
En caso de materializarse el riesgo, reportar a la Subdirección de Métodos, con el fin de que  se tomen las medidas correspondientes de acuerdo a la situación  que se presente.</t>
  </si>
  <si>
    <t>Diseñar y construír el Manual Operativo del Contexto Pedagógico Externado, en el cual se describa a modo general los protocolos que deben tenerse encuenta al momento del desarrollo de actividades propias del contexto, y asu vez, socializar el documento en el  Comité Misional del Contexto Peadagógico. 
Implementar visitas misionales en las Unidades de Externado, con el objetivo de verificar la implementación del Manual .</t>
  </si>
  <si>
    <t>Documento oficializado y publicado en el Manual de Procesos y Procedimientos del Instituto.
Actas de Reunión.</t>
  </si>
  <si>
    <t>MAPAS DE RIESGOS - MODELO PEDAGÓGICO</t>
  </si>
  <si>
    <r>
      <t xml:space="preserve">MODELO PEDAGÓGICO
</t>
    </r>
    <r>
      <rPr>
        <sz val="14"/>
        <color indexed="8"/>
        <rFont val="Times New Roman"/>
        <family val="1"/>
      </rPr>
      <t>Idear modelos de formación que permitan educar y desarrollar competencias laborales y ciudadanas a los NNAJ, en el territorio, unidades y todo espacio determinado al alcance del instituto para el año 2019.</t>
    </r>
  </si>
  <si>
    <r>
      <rPr>
        <b/>
        <sz val="12"/>
        <color theme="1"/>
        <rFont val="Calibri"/>
        <family val="2"/>
        <scheme val="minor"/>
      </rPr>
      <t>EXTERNADOS</t>
    </r>
    <r>
      <rPr>
        <sz val="12"/>
        <color theme="1"/>
        <rFont val="Calibri"/>
        <family val="2"/>
        <scheme val="minor"/>
      </rPr>
      <t xml:space="preserve">
Estos espacios de intervención trabajan articuladamente con los equipos de territorio, ya que ambos responden y se nutren de la realidad y dinámicas de las localidades en las que se encuentran inmersos. Están conformados por casas (conocidas formalmente como Unidad de Protección Integral, UPI) que ofrecen un mayor nivel de protección a los NNAJ cuando en su territorio no se puede realizar la restitución de derechos necesarios, ya sea  parcial o totalmente, o cuando se presentan riesgos que amenazan los procesos de los mismos</t>
    </r>
  </si>
  <si>
    <t>DESCRIPCIÓN DE CAMBIOS EN RIESGOS</t>
  </si>
  <si>
    <t>Formulación del Mapa de Riesgos del Proceso Atención a la Ciudadanía</t>
  </si>
  <si>
    <t>RODOLFO CARRILLO QUINTERO - PROFESIONAL UNIVERSITARIO ATENCIÓN A LA CIUDADANÍA</t>
  </si>
  <si>
    <t>FORMULACIÓN - OFICINA ASESORA DE PLANEACIÓN O 
SEGUIMIENTO - OFICINA DE CONTROL INTERNO</t>
  </si>
  <si>
    <t>APROBACIÓN LÍDER DEL PROCESO</t>
  </si>
  <si>
    <t>RODOLFO CARRILLO QUINTERO</t>
  </si>
  <si>
    <t>MAURICIO DIAZ LOZANO</t>
  </si>
  <si>
    <t>PROFESIONAL UNIVERSITARIO</t>
  </si>
  <si>
    <t>SUBDIRECTOR ADMINISTRATIVO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</si>
</sst>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6"/>
      <color theme="0"/>
      <name val="Calibri"/>
      <family val="2"/>
      <scheme val="minor"/>
    </font>
    <font>
      <sz val="10"/>
      <color theme="0"/>
      <name val="Calibri"/>
      <family val="2"/>
      <scheme val="minor"/>
    </font>
    <font>
      <b/>
      <sz val="9"/>
      <color theme="1"/>
      <name val="Calibri"/>
      <family val="2"/>
      <scheme val="minor"/>
    </font>
    <font>
      <b/>
      <sz val="11"/>
      <color theme="0"/>
      <name val="Calibri"/>
      <family val="2"/>
      <scheme val="minor"/>
    </font>
    <font>
      <b/>
      <sz val="16"/>
      <color theme="1"/>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0"/>
      <name val="Calibri"/>
      <family val="2"/>
      <scheme val="minor"/>
    </font>
    <font>
      <b/>
      <sz val="10"/>
      <color theme="0"/>
      <name val="Calibri"/>
      <family val="2"/>
      <scheme val="minor"/>
    </font>
    <font>
      <sz val="8"/>
      <name val="Times New Roman"/>
      <family val="1"/>
    </font>
    <font>
      <b/>
      <sz val="10"/>
      <name val="Times New Roman"/>
      <family val="1"/>
    </font>
    <font>
      <sz val="10"/>
      <name val="Times New Roman"/>
      <family val="1"/>
    </font>
    <font>
      <b/>
      <sz val="12"/>
      <color theme="0" tint="-0.499984740745262"/>
      <name val="Calibri"/>
      <family val="2"/>
      <scheme val="minor"/>
    </font>
    <font>
      <sz val="9"/>
      <color theme="0"/>
      <name val="Calibri"/>
      <family val="2"/>
      <scheme val="minor"/>
    </font>
    <font>
      <sz val="14"/>
      <name val="Calibri"/>
      <family val="2"/>
      <scheme val="minor"/>
    </font>
    <font>
      <b/>
      <sz val="10"/>
      <name val="Calibri"/>
      <family val="2"/>
      <scheme val="minor"/>
    </font>
    <font>
      <b/>
      <sz val="11"/>
      <name val="Calibri"/>
      <family val="2"/>
      <scheme val="minor"/>
    </font>
    <font>
      <b/>
      <sz val="14"/>
      <name val="Calibri"/>
      <family val="2"/>
      <scheme val="minor"/>
    </font>
    <font>
      <sz val="11"/>
      <name val="Calibri"/>
      <family val="2"/>
      <scheme val="minor"/>
    </font>
    <font>
      <sz val="10"/>
      <color theme="0"/>
      <name val="Times New Roman"/>
      <family val="1"/>
    </font>
    <font>
      <sz val="10"/>
      <color theme="1"/>
      <name val="Times New Roman"/>
      <family val="1"/>
    </font>
    <font>
      <b/>
      <sz val="10"/>
      <color theme="1"/>
      <name val="Times New Roman"/>
      <family val="1"/>
    </font>
    <font>
      <b/>
      <sz val="10"/>
      <color theme="0"/>
      <name val="Times New Roman"/>
      <family val="1"/>
    </font>
    <font>
      <b/>
      <sz val="22"/>
      <color theme="1"/>
      <name val="Calibri"/>
      <family val="2"/>
      <scheme val="minor"/>
    </font>
    <font>
      <sz val="22"/>
      <color theme="1"/>
      <name val="Calibri"/>
      <family val="2"/>
      <scheme val="minor"/>
    </font>
    <font>
      <sz val="11"/>
      <name val="Times New Roman"/>
      <family val="1"/>
    </font>
    <font>
      <sz val="11"/>
      <color theme="1"/>
      <name val="Times New Roman"/>
      <family val="1"/>
    </font>
    <font>
      <sz val="10"/>
      <color rgb="FFFF0000"/>
      <name val="Times New Roman"/>
      <family val="1"/>
    </font>
    <font>
      <sz val="12"/>
      <name val="Times New Roman"/>
      <family val="1"/>
    </font>
    <font>
      <sz val="12"/>
      <color theme="1"/>
      <name val="Times New Roman"/>
      <family val="1"/>
    </font>
    <font>
      <b/>
      <sz val="12"/>
      <color theme="1"/>
      <name val="Times New Roman"/>
      <family val="1"/>
    </font>
    <font>
      <sz val="12"/>
      <color theme="7"/>
      <name val="Times New Roman"/>
      <family val="1"/>
    </font>
    <font>
      <b/>
      <sz val="14"/>
      <color theme="1"/>
      <name val="Times New Roman"/>
      <family val="1"/>
    </font>
    <font>
      <sz val="14"/>
      <color indexed="8"/>
      <name val="Times New Roman"/>
      <family val="1"/>
    </font>
    <font>
      <b/>
      <sz val="16"/>
      <color theme="1"/>
      <name val="Times New Roman"/>
      <family val="1"/>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s>
  <cellStyleXfs count="1">
    <xf numFmtId="0" fontId="0" fillId="0" borderId="0"/>
  </cellStyleXfs>
  <cellXfs count="477">
    <xf numFmtId="0" fontId="0" fillId="0" borderId="0" xfId="0"/>
    <xf numFmtId="0" fontId="0" fillId="3" borderId="0" xfId="0" applyFill="1" applyProtection="1"/>
    <xf numFmtId="0" fontId="1" fillId="2" borderId="1"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0" borderId="0" xfId="0" applyBorder="1" applyAlignment="1" applyProtection="1"/>
    <xf numFmtId="0" fontId="0" fillId="0" borderId="0" xfId="0" applyProtection="1"/>
    <xf numFmtId="0" fontId="0" fillId="0" borderId="0" xfId="0" applyBorder="1" applyAlignment="1" applyProtection="1">
      <alignment horizontal="center" vertical="center"/>
    </xf>
    <xf numFmtId="0" fontId="0" fillId="0" borderId="0" xfId="0" applyAlignment="1" applyProtection="1">
      <alignment horizontal="right"/>
    </xf>
    <xf numFmtId="0" fontId="0" fillId="0" borderId="10" xfId="0" applyBorder="1" applyAlignment="1" applyProtection="1"/>
    <xf numFmtId="0" fontId="0" fillId="0" borderId="10" xfId="0" applyBorder="1" applyProtection="1"/>
    <xf numFmtId="0" fontId="1" fillId="2" borderId="12" xfId="0" applyFont="1" applyFill="1" applyBorder="1" applyAlignment="1" applyProtection="1">
      <alignment horizontal="center" vertical="center"/>
    </xf>
    <xf numFmtId="0" fontId="1" fillId="2" borderId="0" xfId="0" applyFont="1" applyFill="1" applyProtection="1"/>
    <xf numFmtId="0" fontId="1" fillId="2" borderId="10" xfId="0" applyFont="1" applyFill="1" applyBorder="1" applyAlignment="1" applyProtection="1">
      <alignment horizontal="center" vertical="center" wrapText="1"/>
    </xf>
    <xf numFmtId="0" fontId="0" fillId="0" borderId="1" xfId="0" applyBorder="1" applyProtection="1"/>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1" fillId="2" borderId="1" xfId="0" applyFont="1" applyFill="1" applyBorder="1" applyAlignment="1" applyProtection="1">
      <alignment horizontal="center" vertical="center" wrapText="1"/>
    </xf>
    <xf numFmtId="1" fontId="0" fillId="0" borderId="9" xfId="0" applyNumberFormat="1" applyBorder="1" applyAlignment="1" applyProtection="1">
      <alignment horizontal="center" vertical="center"/>
    </xf>
    <xf numFmtId="1" fontId="0" fillId="0" borderId="0" xfId="0" applyNumberFormat="1" applyBorder="1" applyAlignment="1" applyProtection="1">
      <alignment horizontal="center" vertical="center"/>
    </xf>
    <xf numFmtId="0" fontId="3" fillId="0" borderId="1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xf>
    <xf numFmtId="0" fontId="11" fillId="0" borderId="14" xfId="0" applyFont="1" applyBorder="1" applyAlignment="1" applyProtection="1">
      <alignment horizontal="justify" vertical="top" wrapText="1"/>
    </xf>
    <xf numFmtId="0" fontId="11" fillId="0" borderId="15" xfId="0" applyFont="1" applyBorder="1" applyAlignment="1" applyProtection="1">
      <alignment horizontal="justify" wrapText="1"/>
    </xf>
    <xf numFmtId="0" fontId="11" fillId="0" borderId="15" xfId="0" applyFont="1" applyBorder="1" applyAlignment="1" applyProtection="1">
      <alignment horizontal="justify"/>
    </xf>
    <xf numFmtId="0" fontId="0" fillId="0" borderId="8" xfId="0" applyBorder="1" applyProtection="1"/>
    <xf numFmtId="0" fontId="0" fillId="0" borderId="0" xfId="0" applyBorder="1" applyProtection="1"/>
    <xf numFmtId="0" fontId="11" fillId="0" borderId="19" xfId="0" applyFont="1" applyBorder="1" applyAlignment="1" applyProtection="1">
      <alignment horizontal="justify" wrapText="1"/>
    </xf>
    <xf numFmtId="0" fontId="3" fillId="0" borderId="20" xfId="0" applyFont="1" applyBorder="1" applyAlignment="1" applyProtection="1">
      <alignment horizontal="center" vertical="center" wrapText="1"/>
      <protection locked="0"/>
    </xf>
    <xf numFmtId="0" fontId="18" fillId="0" borderId="4" xfId="0" applyFont="1" applyBorder="1" applyAlignment="1" applyProtection="1">
      <alignment horizontal="left" vertical="top"/>
    </xf>
    <xf numFmtId="0" fontId="18" fillId="0" borderId="2" xfId="0" applyFont="1" applyBorder="1" applyAlignment="1" applyProtection="1">
      <alignment horizontal="left" vertical="top"/>
    </xf>
    <xf numFmtId="0" fontId="18" fillId="0" borderId="7" xfId="0" applyFont="1" applyBorder="1" applyAlignment="1" applyProtection="1">
      <alignment horizontal="left" vertical="top"/>
    </xf>
    <xf numFmtId="0" fontId="8" fillId="0" borderId="1" xfId="0" applyFont="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0" fillId="3" borderId="8" xfId="0" applyFill="1" applyBorder="1" applyProtection="1"/>
    <xf numFmtId="0" fontId="0" fillId="0" borderId="0" xfId="0" applyProtection="1">
      <protection locked="0"/>
    </xf>
    <xf numFmtId="0" fontId="0" fillId="0" borderId="0" xfId="0" applyBorder="1" applyProtection="1">
      <protection locked="0"/>
    </xf>
    <xf numFmtId="1" fontId="0" fillId="0" borderId="9" xfId="0" applyNumberFormat="1" applyBorder="1" applyAlignment="1" applyProtection="1">
      <alignment horizontal="center" vertical="center"/>
    </xf>
    <xf numFmtId="0" fontId="18" fillId="4" borderId="1" xfId="0" applyFont="1" applyFill="1" applyBorder="1" applyAlignment="1" applyProtection="1">
      <alignment horizontal="center" vertical="center"/>
    </xf>
    <xf numFmtId="0" fontId="28" fillId="3" borderId="0" xfId="0" applyFont="1" applyFill="1" applyProtection="1"/>
    <xf numFmtId="0" fontId="28" fillId="3" borderId="0" xfId="0" applyFont="1" applyFill="1" applyAlignment="1" applyProtection="1">
      <alignment vertical="center"/>
    </xf>
    <xf numFmtId="0" fontId="28" fillId="0" borderId="0" xfId="0" applyFont="1" applyProtection="1"/>
    <xf numFmtId="0" fontId="29" fillId="4" borderId="1" xfId="0" applyFont="1" applyFill="1" applyBorder="1" applyAlignment="1" applyProtection="1">
      <alignment horizontal="center" vertical="center" wrapText="1"/>
    </xf>
    <xf numFmtId="0" fontId="29" fillId="4" borderId="1" xfId="0" applyFont="1" applyFill="1" applyBorder="1" applyAlignment="1" applyProtection="1">
      <alignment horizontal="center" vertical="center"/>
    </xf>
    <xf numFmtId="0" fontId="29" fillId="0" borderId="16" xfId="0" applyFont="1" applyBorder="1" applyAlignment="1" applyProtection="1">
      <alignment horizontal="center" vertical="center" wrapText="1"/>
      <protection locked="0"/>
    </xf>
    <xf numFmtId="1" fontId="28" fillId="0" borderId="9" xfId="0" applyNumberFormat="1" applyFont="1" applyBorder="1" applyAlignment="1" applyProtection="1">
      <alignment horizontal="center" vertical="center"/>
    </xf>
    <xf numFmtId="1" fontId="28" fillId="0" borderId="0" xfId="0" applyNumberFormat="1" applyFont="1" applyBorder="1" applyAlignment="1" applyProtection="1">
      <alignment horizontal="center" vertical="center"/>
    </xf>
    <xf numFmtId="0" fontId="28" fillId="0" borderId="0" xfId="0" applyFont="1" applyProtection="1">
      <protection locked="0"/>
    </xf>
    <xf numFmtId="0" fontId="28" fillId="0" borderId="0" xfId="0" applyFont="1" applyAlignment="1" applyProtection="1">
      <alignment vertical="center"/>
    </xf>
    <xf numFmtId="0" fontId="29" fillId="0" borderId="0" xfId="0" applyFont="1" applyProtection="1"/>
    <xf numFmtId="0" fontId="29" fillId="0" borderId="10" xfId="0" applyFont="1" applyBorder="1" applyAlignment="1" applyProtection="1"/>
    <xf numFmtId="0" fontId="29" fillId="0" borderId="10" xfId="0" applyFont="1" applyBorder="1" applyProtection="1"/>
    <xf numFmtId="0" fontId="18" fillId="4" borderId="12" xfId="0" applyFont="1" applyFill="1" applyBorder="1" applyAlignment="1" applyProtection="1">
      <alignment horizontal="center" vertical="center"/>
    </xf>
    <xf numFmtId="0" fontId="18" fillId="2" borderId="0" xfId="0" applyFont="1" applyFill="1" applyProtection="1"/>
    <xf numFmtId="0" fontId="30" fillId="2" borderId="0" xfId="0" applyFont="1" applyFill="1" applyProtection="1"/>
    <xf numFmtId="0" fontId="30" fillId="2" borderId="10" xfId="0" applyFont="1" applyFill="1" applyBorder="1" applyAlignment="1" applyProtection="1">
      <alignment horizontal="center" vertical="center" wrapText="1"/>
    </xf>
    <xf numFmtId="0" fontId="29" fillId="0" borderId="1" xfId="0" applyFont="1" applyBorder="1" applyProtection="1"/>
    <xf numFmtId="0" fontId="30" fillId="2" borderId="1" xfId="0"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xf>
    <xf numFmtId="0" fontId="3" fillId="0" borderId="3" xfId="0" applyFont="1" applyBorder="1" applyAlignment="1">
      <alignment horizontal="left" vertical="center" wrapText="1"/>
    </xf>
    <xf numFmtId="0" fontId="3" fillId="0" borderId="1" xfId="0" applyFont="1" applyBorder="1" applyAlignment="1">
      <alignment vertical="center" wrapText="1"/>
    </xf>
    <xf numFmtId="0" fontId="0" fillId="0" borderId="0" xfId="0" applyAlignment="1">
      <alignment wrapText="1"/>
    </xf>
    <xf numFmtId="0" fontId="13" fillId="0" borderId="1" xfId="0" applyFont="1" applyBorder="1" applyAlignment="1">
      <alignment vertical="center" wrapText="1"/>
    </xf>
    <xf numFmtId="0" fontId="11" fillId="0" borderId="1" xfId="0" applyFont="1" applyBorder="1" applyAlignment="1">
      <alignment vertical="top" wrapText="1"/>
    </xf>
    <xf numFmtId="0" fontId="3" fillId="0" borderId="0" xfId="0" applyFont="1" applyAlignment="1">
      <alignment vertical="center"/>
    </xf>
    <xf numFmtId="0" fontId="3" fillId="0" borderId="12" xfId="0" applyFont="1" applyBorder="1" applyAlignment="1">
      <alignment horizontal="left" vertical="center" wrapText="1"/>
    </xf>
    <xf numFmtId="0" fontId="0" fillId="0" borderId="0" xfId="0" applyAlignment="1">
      <alignment vertical="center"/>
    </xf>
    <xf numFmtId="0" fontId="11" fillId="0" borderId="0" xfId="0" applyFont="1"/>
    <xf numFmtId="0" fontId="11" fillId="0" borderId="0" xfId="0" applyFont="1" applyAlignment="1">
      <alignment vertical="top"/>
    </xf>
    <xf numFmtId="1" fontId="28" fillId="0" borderId="9" xfId="0" applyNumberFormat="1" applyFont="1" applyBorder="1" applyAlignment="1" applyProtection="1">
      <alignment horizontal="center" vertical="center"/>
    </xf>
    <xf numFmtId="1" fontId="28" fillId="0" borderId="9" xfId="0" applyNumberFormat="1" applyFont="1" applyBorder="1" applyAlignment="1" applyProtection="1">
      <alignment horizontal="center" vertical="center"/>
    </xf>
    <xf numFmtId="0" fontId="28" fillId="0" borderId="14" xfId="0" applyFont="1" applyBorder="1" applyAlignment="1" applyProtection="1">
      <alignment horizontal="left" vertical="center" wrapText="1"/>
    </xf>
    <xf numFmtId="0" fontId="28" fillId="0" borderId="15" xfId="0" applyFont="1" applyBorder="1" applyAlignment="1" applyProtection="1">
      <alignment horizontal="left" vertical="center" wrapText="1"/>
    </xf>
    <xf numFmtId="0" fontId="28" fillId="0" borderId="15" xfId="0" applyFont="1" applyBorder="1" applyAlignment="1" applyProtection="1">
      <alignment horizontal="left" vertical="center"/>
    </xf>
    <xf numFmtId="0" fontId="28" fillId="0" borderId="19" xfId="0" applyFont="1" applyBorder="1" applyAlignment="1" applyProtection="1">
      <alignment horizontal="left" vertical="center" wrapText="1"/>
    </xf>
    <xf numFmtId="1" fontId="28" fillId="0" borderId="9" xfId="0" applyNumberFormat="1" applyFont="1" applyBorder="1" applyAlignment="1" applyProtection="1">
      <alignment horizontal="center" vertical="center"/>
    </xf>
    <xf numFmtId="0" fontId="28" fillId="0" borderId="14" xfId="0" applyFont="1" applyBorder="1" applyAlignment="1" applyProtection="1">
      <alignment horizontal="justify" vertical="center" wrapText="1"/>
    </xf>
    <xf numFmtId="0" fontId="28" fillId="0" borderId="15" xfId="0" applyFont="1" applyBorder="1" applyAlignment="1" applyProtection="1">
      <alignment horizontal="justify" vertical="center" wrapText="1"/>
    </xf>
    <xf numFmtId="0" fontId="28" fillId="0" borderId="15" xfId="0" applyFont="1" applyBorder="1" applyAlignment="1" applyProtection="1">
      <alignment horizontal="justify" vertical="center"/>
    </xf>
    <xf numFmtId="0" fontId="28" fillId="0" borderId="19" xfId="0" applyFont="1" applyBorder="1" applyAlignment="1" applyProtection="1">
      <alignment horizontal="justify" vertical="center" wrapText="1"/>
    </xf>
    <xf numFmtId="0" fontId="19"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center" vertical="center" wrapText="1"/>
      <protection locked="0"/>
    </xf>
    <xf numFmtId="1" fontId="19" fillId="0" borderId="1" xfId="0" applyNumberFormat="1" applyFont="1" applyFill="1" applyBorder="1" applyAlignment="1" applyProtection="1">
      <alignment horizontal="center" vertical="center"/>
    </xf>
    <xf numFmtId="0" fontId="19" fillId="0" borderId="1" xfId="0" applyFont="1" applyFill="1" applyBorder="1" applyAlignment="1" applyProtection="1">
      <alignment horizontal="left" vertical="center"/>
    </xf>
    <xf numFmtId="0" fontId="28" fillId="0" borderId="1" xfId="0" applyFont="1" applyBorder="1" applyAlignment="1" applyProtection="1">
      <alignment horizontal="left" vertical="center" wrapText="1"/>
    </xf>
    <xf numFmtId="0" fontId="29" fillId="0" borderId="1" xfId="0" applyFont="1" applyBorder="1" applyAlignment="1" applyProtection="1">
      <alignment horizontal="center" vertical="center" wrapText="1"/>
      <protection locked="0"/>
    </xf>
    <xf numFmtId="1" fontId="28" fillId="0" borderId="1" xfId="0" applyNumberFormat="1" applyFont="1" applyBorder="1" applyAlignment="1" applyProtection="1">
      <alignment horizontal="center" vertical="center"/>
    </xf>
    <xf numFmtId="0" fontId="28" fillId="0" borderId="1" xfId="0" applyFont="1" applyBorder="1" applyAlignment="1" applyProtection="1">
      <alignment horizontal="left" vertical="center"/>
    </xf>
    <xf numFmtId="0" fontId="28" fillId="0" borderId="14" xfId="0" applyFont="1" applyBorder="1" applyAlignment="1" applyProtection="1">
      <alignment horizontal="justify" vertical="top" wrapText="1"/>
    </xf>
    <xf numFmtId="0" fontId="28" fillId="0" borderId="15" xfId="0" applyFont="1" applyBorder="1" applyAlignment="1" applyProtection="1">
      <alignment horizontal="justify" wrapText="1"/>
    </xf>
    <xf numFmtId="0" fontId="28" fillId="0" borderId="15" xfId="0" applyFont="1" applyBorder="1" applyAlignment="1" applyProtection="1">
      <alignment horizontal="justify"/>
    </xf>
    <xf numFmtId="0" fontId="28" fillId="0" borderId="19" xfId="0" applyFont="1" applyBorder="1" applyAlignment="1" applyProtection="1">
      <alignment horizontal="justify" wrapText="1"/>
    </xf>
    <xf numFmtId="0" fontId="38" fillId="3" borderId="16" xfId="0" applyFont="1" applyFill="1" applyBorder="1" applyAlignment="1" applyProtection="1">
      <alignment horizontal="center" vertical="center" wrapText="1"/>
      <protection locked="0"/>
    </xf>
    <xf numFmtId="1" fontId="28" fillId="5" borderId="9" xfId="0" applyNumberFormat="1" applyFont="1" applyFill="1" applyBorder="1" applyAlignment="1" applyProtection="1">
      <alignment horizontal="center" vertical="center"/>
    </xf>
    <xf numFmtId="1" fontId="28" fillId="5" borderId="0" xfId="0" applyNumberFormat="1" applyFont="1" applyFill="1" applyBorder="1" applyAlignment="1" applyProtection="1">
      <alignment horizontal="center" vertical="center"/>
    </xf>
    <xf numFmtId="0" fontId="38" fillId="0" borderId="16" xfId="0" applyFont="1" applyBorder="1" applyAlignment="1" applyProtection="1">
      <alignment horizontal="center" vertical="center" wrapText="1"/>
      <protection locked="0"/>
    </xf>
    <xf numFmtId="0" fontId="18" fillId="0" borderId="9" xfId="0" applyFont="1" applyBorder="1" applyAlignment="1" applyProtection="1">
      <alignment vertical="center"/>
    </xf>
    <xf numFmtId="0" fontId="28" fillId="0" borderId="0" xfId="0" applyFont="1" applyBorder="1" applyAlignment="1" applyProtection="1">
      <alignment vertical="center"/>
    </xf>
    <xf numFmtId="0" fontId="18" fillId="0" borderId="1" xfId="0" applyFont="1" applyBorder="1" applyAlignment="1" applyProtection="1">
      <alignment horizontal="left" vertical="center"/>
    </xf>
    <xf numFmtId="0" fontId="19" fillId="0" borderId="17" xfId="0" applyFont="1" applyBorder="1" applyAlignment="1" applyProtection="1">
      <alignment vertical="center"/>
      <protection locked="0"/>
    </xf>
    <xf numFmtId="0" fontId="28" fillId="0" borderId="17" xfId="0" applyFont="1" applyBorder="1" applyAlignment="1" applyProtection="1">
      <alignment vertical="center"/>
      <protection locked="0"/>
    </xf>
    <xf numFmtId="0" fontId="28" fillId="0" borderId="0" xfId="0" applyFont="1" applyBorder="1" applyAlignment="1" applyProtection="1">
      <alignment vertical="center"/>
      <protection locked="0"/>
    </xf>
    <xf numFmtId="0" fontId="19" fillId="0" borderId="11"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6" xfId="0" applyBorder="1" applyAlignment="1" applyProtection="1">
      <alignment horizontal="center" vertical="center"/>
    </xf>
    <xf numFmtId="0" fontId="0" fillId="0" borderId="0" xfId="0" applyAlignment="1" applyProtection="1">
      <alignment horizontal="center" vertical="center"/>
    </xf>
    <xf numFmtId="0" fontId="22" fillId="0" borderId="10" xfId="0" applyFont="1" applyBorder="1" applyAlignment="1" applyProtection="1">
      <alignment horizontal="center" vertical="center"/>
    </xf>
    <xf numFmtId="0" fontId="22" fillId="0" borderId="1" xfId="0" applyFont="1" applyBorder="1" applyAlignment="1" applyProtection="1">
      <alignment horizontal="center" vertical="center"/>
    </xf>
    <xf numFmtId="0" fontId="24" fillId="0" borderId="1" xfId="0" applyFont="1" applyFill="1" applyBorder="1" applyAlignment="1" applyProtection="1">
      <alignment horizontal="center" vertical="center"/>
    </xf>
    <xf numFmtId="0" fontId="24" fillId="0" borderId="13" xfId="0" applyFont="1" applyFill="1" applyBorder="1" applyAlignment="1" applyProtection="1">
      <alignment horizontal="center" vertical="center"/>
    </xf>
    <xf numFmtId="0" fontId="15" fillId="0" borderId="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5" fillId="0" borderId="13" xfId="0" applyFont="1" applyBorder="1" applyAlignment="1" applyProtection="1">
      <alignment horizontal="center" vertical="center" textRotation="90" wrapText="1"/>
      <protection locked="0"/>
    </xf>
    <xf numFmtId="0" fontId="15" fillId="0" borderId="12" xfId="0" applyFont="1" applyBorder="1" applyAlignment="1" applyProtection="1">
      <alignment horizontal="center" vertical="center" textRotation="90" wrapText="1"/>
      <protection locked="0"/>
    </xf>
    <xf numFmtId="0" fontId="15" fillId="0" borderId="2" xfId="0" applyFont="1" applyBorder="1" applyAlignment="1" applyProtection="1">
      <alignment horizontal="center" vertical="center" wrapText="1"/>
    </xf>
    <xf numFmtId="1" fontId="26" fillId="0" borderId="6" xfId="0" applyNumberFormat="1" applyFont="1" applyBorder="1" applyAlignment="1" applyProtection="1">
      <alignment horizontal="center" vertical="center"/>
    </xf>
    <xf numFmtId="1" fontId="15" fillId="0" borderId="2" xfId="0" applyNumberFormat="1" applyFont="1" applyBorder="1" applyAlignment="1" applyProtection="1">
      <alignment horizontal="center" vertical="center" wrapText="1"/>
    </xf>
    <xf numFmtId="1" fontId="0" fillId="0" borderId="9" xfId="0" applyNumberFormat="1" applyBorder="1" applyAlignment="1" applyProtection="1">
      <alignment horizontal="center" vertical="center"/>
    </xf>
    <xf numFmtId="0" fontId="0" fillId="0" borderId="0" xfId="0" applyBorder="1" applyAlignment="1" applyProtection="1">
      <alignment horizontal="center" vertical="center"/>
    </xf>
    <xf numFmtId="0" fontId="0" fillId="0" borderId="9" xfId="0" applyBorder="1" applyAlignment="1" applyProtection="1">
      <alignment horizontal="center" vertical="center" wrapText="1"/>
    </xf>
    <xf numFmtId="0" fontId="0" fillId="0" borderId="0" xfId="0"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8" fillId="0" borderId="1" xfId="0" applyFont="1" applyBorder="1" applyAlignment="1" applyProtection="1">
      <alignment horizontal="center" vertical="top" wrapText="1"/>
      <protection locked="0"/>
    </xf>
    <xf numFmtId="0" fontId="8" fillId="0" borderId="13" xfId="0" applyFont="1"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5" fillId="0" borderId="1" xfId="0" applyFont="1" applyBorder="1" applyAlignment="1" applyProtection="1">
      <alignment horizontal="center" vertical="center"/>
    </xf>
    <xf numFmtId="0" fontId="23" fillId="0" borderId="1"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15" fillId="0" borderId="4"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1" fontId="15" fillId="0" borderId="4" xfId="0" applyNumberFormat="1" applyFont="1" applyBorder="1" applyAlignment="1" applyProtection="1">
      <alignment horizontal="center" vertical="center" wrapText="1"/>
    </xf>
    <xf numFmtId="1" fontId="15" fillId="0" borderId="7" xfId="0" applyNumberFormat="1" applyFont="1" applyBorder="1" applyAlignment="1" applyProtection="1">
      <alignment horizontal="center" vertical="center" wrapText="1"/>
    </xf>
    <xf numFmtId="0" fontId="0" fillId="0" borderId="1" xfId="0" applyBorder="1" applyAlignment="1" applyProtection="1">
      <alignment vertical="top"/>
      <protection locked="0"/>
    </xf>
    <xf numFmtId="0" fontId="0" fillId="0" borderId="1" xfId="0" applyBorder="1" applyAlignment="1" applyProtection="1">
      <protection locked="0"/>
    </xf>
    <xf numFmtId="0" fontId="0" fillId="0" borderId="1" xfId="0" applyBorder="1" applyAlignment="1" applyProtection="1">
      <alignment horizontal="center"/>
      <protection locked="0"/>
    </xf>
    <xf numFmtId="1" fontId="26" fillId="0" borderId="5" xfId="0" applyNumberFormat="1" applyFont="1" applyBorder="1" applyAlignment="1" applyProtection="1">
      <alignment horizontal="center" vertical="center"/>
    </xf>
    <xf numFmtId="1" fontId="26" fillId="0" borderId="8" xfId="0" applyNumberFormat="1" applyFont="1" applyBorder="1" applyAlignment="1" applyProtection="1">
      <alignment horizontal="center" vertical="center"/>
    </xf>
    <xf numFmtId="0" fontId="13" fillId="3" borderId="7" xfId="0" applyFont="1" applyFill="1" applyBorder="1" applyAlignment="1" applyProtection="1">
      <protection locked="0"/>
    </xf>
    <xf numFmtId="0" fontId="11" fillId="0" borderId="11" xfId="0" applyFont="1" applyBorder="1" applyAlignment="1" applyProtection="1">
      <protection locked="0"/>
    </xf>
    <xf numFmtId="0" fontId="11" fillId="0" borderId="8" xfId="0" applyFont="1" applyBorder="1" applyAlignment="1" applyProtection="1">
      <protection locked="0"/>
    </xf>
    <xf numFmtId="0" fontId="3" fillId="2" borderId="7" xfId="0" applyFont="1" applyFill="1" applyBorder="1" applyAlignment="1" applyProtection="1">
      <alignment horizontal="center" wrapText="1"/>
    </xf>
    <xf numFmtId="0" fontId="3" fillId="2" borderId="11" xfId="0" applyFont="1" applyFill="1" applyBorder="1" applyAlignment="1" applyProtection="1">
      <alignment horizontal="center" wrapText="1"/>
    </xf>
    <xf numFmtId="0" fontId="3" fillId="2" borderId="8" xfId="0" applyFont="1" applyFill="1" applyBorder="1" applyAlignment="1" applyProtection="1">
      <alignment horizontal="center" wrapText="1"/>
    </xf>
    <xf numFmtId="0" fontId="18" fillId="0" borderId="3" xfId="0" applyFont="1" applyBorder="1" applyAlignment="1" applyProtection="1">
      <alignment horizontal="center" vertical="center"/>
    </xf>
    <xf numFmtId="0" fontId="2" fillId="0" borderId="17" xfId="0" applyFont="1" applyBorder="1" applyAlignment="1" applyProtection="1"/>
    <xf numFmtId="0" fontId="2" fillId="0" borderId="18" xfId="0" applyFont="1" applyBorder="1" applyAlignment="1" applyProtection="1"/>
    <xf numFmtId="0" fontId="18" fillId="0" borderId="4" xfId="0" applyFont="1" applyBorder="1" applyAlignment="1" applyProtection="1">
      <alignment horizontal="center" vertical="center"/>
    </xf>
    <xf numFmtId="0" fontId="18" fillId="0" borderId="9" xfId="0" applyFont="1" applyBorder="1" applyAlignment="1" applyProtection="1">
      <alignment horizontal="center" vertical="center"/>
    </xf>
    <xf numFmtId="0" fontId="2" fillId="0" borderId="9" xfId="0" applyFont="1" applyBorder="1" applyAlignment="1" applyProtection="1"/>
    <xf numFmtId="0" fontId="2" fillId="0" borderId="5" xfId="0" applyFont="1" applyBorder="1" applyAlignment="1" applyProtection="1"/>
    <xf numFmtId="0" fontId="17" fillId="0" borderId="17" xfId="0" applyFont="1" applyBorder="1" applyAlignment="1" applyProtection="1">
      <alignment horizontal="center"/>
      <protection locked="0"/>
    </xf>
    <xf numFmtId="0" fontId="0" fillId="0" borderId="17" xfId="0" applyBorder="1" applyAlignment="1" applyProtection="1">
      <protection locked="0"/>
    </xf>
    <xf numFmtId="0" fontId="0" fillId="0" borderId="18" xfId="0" applyBorder="1" applyAlignment="1" applyProtection="1">
      <protection locked="0"/>
    </xf>
    <xf numFmtId="0" fontId="13" fillId="0" borderId="13"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8" xfId="0" applyFont="1" applyBorder="1" applyAlignment="1" applyProtection="1">
      <alignment horizontal="center" vertical="center"/>
    </xf>
    <xf numFmtId="0" fontId="3" fillId="0" borderId="1" xfId="0" applyFont="1" applyBorder="1" applyAlignment="1" applyProtection="1">
      <alignment horizontal="center"/>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17" fillId="0" borderId="11"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8" fillId="0" borderId="7" xfId="0" applyFont="1" applyBorder="1" applyAlignment="1" applyProtection="1">
      <alignment horizontal="center" vertical="center"/>
    </xf>
    <xf numFmtId="0" fontId="18" fillId="0" borderId="11" xfId="0" applyFont="1" applyBorder="1" applyAlignment="1" applyProtection="1">
      <alignment horizontal="center" vertical="center"/>
    </xf>
    <xf numFmtId="0" fontId="18" fillId="0" borderId="8" xfId="0" applyFont="1" applyBorder="1" applyAlignment="1" applyProtection="1">
      <alignment horizontal="center" vertical="center"/>
    </xf>
    <xf numFmtId="0" fontId="0" fillId="0" borderId="17" xfId="0" applyBorder="1" applyAlignment="1" applyProtection="1"/>
    <xf numFmtId="0" fontId="0" fillId="0" borderId="18" xfId="0" applyBorder="1" applyAlignment="1" applyProtection="1"/>
    <xf numFmtId="0" fontId="17" fillId="0" borderId="18" xfId="0" applyFont="1" applyBorder="1" applyAlignment="1" applyProtection="1">
      <alignment horizontal="center"/>
      <protection locked="0"/>
    </xf>
    <xf numFmtId="0" fontId="0" fillId="0" borderId="11" xfId="0" applyBorder="1" applyAlignment="1" applyProtection="1">
      <protection locked="0"/>
    </xf>
    <xf numFmtId="0" fontId="0" fillId="0" borderId="8" xfId="0" applyBorder="1" applyAlignment="1" applyProtection="1">
      <protection locked="0"/>
    </xf>
    <xf numFmtId="0" fontId="8" fillId="0" borderId="1"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13" xfId="0" applyFont="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4" fillId="2" borderId="1" xfId="0" applyFont="1" applyFill="1" applyBorder="1" applyAlignment="1" applyProtection="1">
      <alignment vertical="center"/>
    </xf>
    <xf numFmtId="0" fontId="3" fillId="0" borderId="10" xfId="0" applyFont="1" applyBorder="1" applyAlignment="1" applyProtection="1">
      <alignment horizontal="center"/>
    </xf>
    <xf numFmtId="0" fontId="13" fillId="3" borderId="1" xfId="0" applyFont="1" applyFill="1" applyBorder="1" applyAlignment="1" applyProtection="1">
      <alignment horizontal="center" vertical="top" wrapText="1"/>
    </xf>
    <xf numFmtId="0" fontId="13" fillId="3" borderId="1" xfId="0" applyFont="1" applyFill="1" applyBorder="1" applyAlignment="1" applyProtection="1">
      <alignment vertical="top"/>
    </xf>
    <xf numFmtId="0" fontId="13" fillId="3" borderId="1" xfId="0" applyFont="1" applyFill="1" applyBorder="1" applyAlignment="1" applyProtection="1">
      <alignment horizontal="center" vertical="center" wrapText="1"/>
    </xf>
    <xf numFmtId="0" fontId="13" fillId="3" borderId="1" xfId="0" applyFont="1" applyFill="1" applyBorder="1" applyAlignment="1" applyProtection="1"/>
    <xf numFmtId="0" fontId="13" fillId="3"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1" fontId="0" fillId="0" borderId="5" xfId="0" applyNumberFormat="1" applyBorder="1" applyAlignment="1" applyProtection="1">
      <alignment horizontal="center" vertical="center"/>
    </xf>
    <xf numFmtId="1" fontId="0" fillId="0" borderId="6" xfId="0" applyNumberFormat="1" applyBorder="1" applyAlignment="1" applyProtection="1">
      <alignment horizontal="center" vertical="center"/>
    </xf>
    <xf numFmtId="1" fontId="0" fillId="0" borderId="8" xfId="0" applyNumberFormat="1" applyBorder="1" applyAlignment="1" applyProtection="1">
      <alignment horizontal="center" vertical="center"/>
    </xf>
    <xf numFmtId="0" fontId="3" fillId="0" borderId="1" xfId="0" applyFont="1" applyBorder="1" applyAlignment="1" applyProtection="1">
      <alignment horizontal="center" wrapText="1"/>
    </xf>
    <xf numFmtId="0" fontId="13" fillId="0" borderId="1"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8" xfId="0" applyFont="1" applyBorder="1" applyAlignment="1" applyProtection="1">
      <alignment horizontal="center" vertical="center"/>
    </xf>
    <xf numFmtId="0" fontId="18" fillId="0" borderId="1" xfId="0" applyFont="1" applyFill="1" applyBorder="1" applyAlignment="1" applyProtection="1">
      <alignment horizontal="center" vertical="center"/>
    </xf>
    <xf numFmtId="0" fontId="18" fillId="0" borderId="13"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8" fillId="0" borderId="10" xfId="0" applyFont="1" applyFill="1" applyBorder="1" applyAlignment="1" applyProtection="1">
      <alignment horizontal="center" vertical="center"/>
    </xf>
    <xf numFmtId="0" fontId="19" fillId="0" borderId="13" xfId="0" applyFont="1" applyBorder="1" applyAlignment="1" applyProtection="1">
      <alignment horizontal="center" vertical="center"/>
    </xf>
    <xf numFmtId="0" fontId="19" fillId="0" borderId="10" xfId="0" applyFont="1" applyBorder="1" applyAlignment="1" applyProtection="1">
      <alignment horizontal="center" vertical="center"/>
    </xf>
    <xf numFmtId="0" fontId="37" fillId="0" borderId="13"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37" fillId="0" borderId="10"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37" fillId="0" borderId="12" xfId="0" applyFont="1" applyBorder="1" applyAlignment="1" applyProtection="1">
      <alignment horizontal="center" vertical="center"/>
      <protection locked="0"/>
    </xf>
    <xf numFmtId="0" fontId="37" fillId="0" borderId="10" xfId="0" applyFont="1" applyBorder="1" applyAlignment="1" applyProtection="1">
      <alignment horizontal="center" vertical="center"/>
      <protection locked="0"/>
    </xf>
    <xf numFmtId="0" fontId="37" fillId="3" borderId="13" xfId="0" applyFont="1" applyFill="1" applyBorder="1" applyAlignment="1" applyProtection="1">
      <alignment horizontal="center" vertical="center" wrapText="1"/>
      <protection locked="0"/>
    </xf>
    <xf numFmtId="0" fontId="37" fillId="3" borderId="12" xfId="0" applyFont="1" applyFill="1" applyBorder="1" applyAlignment="1" applyProtection="1">
      <alignment horizontal="center" vertical="center"/>
      <protection locked="0"/>
    </xf>
    <xf numFmtId="0" fontId="37" fillId="3" borderId="10" xfId="0" applyFont="1" applyFill="1" applyBorder="1" applyAlignment="1" applyProtection="1">
      <alignment horizontal="center" vertical="center"/>
      <protection locked="0"/>
    </xf>
    <xf numFmtId="0" fontId="28" fillId="0" borderId="4" xfId="0" applyFont="1" applyBorder="1" applyAlignment="1" applyProtection="1">
      <alignment horizontal="center"/>
      <protection locked="0"/>
    </xf>
    <xf numFmtId="0" fontId="28" fillId="0" borderId="2" xfId="0" applyFont="1" applyBorder="1" applyAlignment="1" applyProtection="1">
      <alignment horizontal="center"/>
      <protection locked="0"/>
    </xf>
    <xf numFmtId="0" fontId="28" fillId="0" borderId="13" xfId="0" applyFont="1" applyBorder="1" applyAlignment="1" applyProtection="1">
      <alignment horizontal="center"/>
      <protection locked="0"/>
    </xf>
    <xf numFmtId="0" fontId="28" fillId="0" borderId="12" xfId="0" applyFont="1" applyBorder="1" applyAlignment="1" applyProtection="1">
      <alignment horizontal="center"/>
      <protection locked="0"/>
    </xf>
    <xf numFmtId="0" fontId="28" fillId="0" borderId="13"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10" xfId="0" applyFont="1" applyBorder="1" applyAlignment="1" applyProtection="1">
      <alignment horizontal="left" vertical="center" wrapText="1"/>
      <protection locked="0"/>
    </xf>
    <xf numFmtId="0" fontId="37" fillId="0" borderId="1"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protection locked="0"/>
    </xf>
    <xf numFmtId="0" fontId="37" fillId="0" borderId="13" xfId="0" applyFont="1" applyBorder="1" applyAlignment="1" applyProtection="1">
      <alignment horizontal="center" vertical="center"/>
      <protection locked="0"/>
    </xf>
    <xf numFmtId="0" fontId="19" fillId="0" borderId="13" xfId="0" applyFont="1" applyFill="1" applyBorder="1" applyAlignment="1" applyProtection="1">
      <alignment horizontal="center" vertical="center" wrapText="1"/>
      <protection locked="0"/>
    </xf>
    <xf numFmtId="0" fontId="19" fillId="0" borderId="12" xfId="0" applyFont="1" applyFill="1" applyBorder="1" applyAlignment="1" applyProtection="1">
      <alignment horizontal="center" vertical="center" wrapText="1"/>
      <protection locked="0"/>
    </xf>
    <xf numFmtId="0" fontId="19" fillId="0" borderId="10" xfId="0" applyFont="1" applyFill="1" applyBorder="1" applyAlignment="1" applyProtection="1">
      <alignment horizontal="center" vertical="center" wrapText="1"/>
      <protection locked="0"/>
    </xf>
    <xf numFmtId="0" fontId="28" fillId="0" borderId="13"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19" fillId="0" borderId="13"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10" xfId="0" applyFont="1" applyBorder="1" applyAlignment="1" applyProtection="1">
      <alignment horizontal="center" vertical="center" wrapText="1"/>
      <protection locked="0"/>
    </xf>
    <xf numFmtId="0" fontId="28" fillId="0" borderId="0" xfId="0" applyFont="1" applyAlignment="1" applyProtection="1">
      <alignment horizontal="center" vertical="center"/>
    </xf>
    <xf numFmtId="0" fontId="28" fillId="0" borderId="0" xfId="0" applyFont="1" applyBorder="1" applyAlignment="1" applyProtection="1">
      <alignment horizontal="center" vertical="center"/>
    </xf>
    <xf numFmtId="0" fontId="18" fillId="0" borderId="1" xfId="0" applyFont="1" applyBorder="1" applyAlignment="1" applyProtection="1">
      <alignment horizontal="center" vertical="center"/>
    </xf>
    <xf numFmtId="0" fontId="36" fillId="0" borderId="13"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36" fillId="0" borderId="10" xfId="0" applyFont="1" applyBorder="1" applyAlignment="1" applyProtection="1">
      <alignment horizontal="center" vertical="center" wrapText="1"/>
      <protection locked="0"/>
    </xf>
    <xf numFmtId="1" fontId="28" fillId="0" borderId="9" xfId="0" applyNumberFormat="1" applyFont="1" applyBorder="1" applyAlignment="1" applyProtection="1">
      <alignment horizontal="center" vertical="center"/>
    </xf>
    <xf numFmtId="1" fontId="28" fillId="0" borderId="0" xfId="0" applyNumberFormat="1" applyFont="1" applyBorder="1" applyAlignment="1" applyProtection="1">
      <alignment horizontal="center" vertical="center"/>
    </xf>
    <xf numFmtId="1" fontId="28" fillId="0" borderId="11" xfId="0" applyNumberFormat="1" applyFont="1" applyBorder="1" applyAlignment="1" applyProtection="1">
      <alignment horizontal="center" vertical="center"/>
    </xf>
    <xf numFmtId="0" fontId="28" fillId="0" borderId="5" xfId="0" applyFont="1" applyBorder="1" applyAlignment="1" applyProtection="1">
      <alignment horizontal="center" vertical="center" wrapText="1"/>
    </xf>
    <xf numFmtId="0" fontId="28" fillId="0" borderId="6" xfId="0" applyFont="1" applyBorder="1" applyAlignment="1" applyProtection="1">
      <alignment horizontal="center" vertical="center" wrapText="1"/>
    </xf>
    <xf numFmtId="0" fontId="28" fillId="0" borderId="8" xfId="0" applyFont="1" applyBorder="1" applyAlignment="1" applyProtection="1">
      <alignment horizontal="center" vertical="center" wrapText="1"/>
    </xf>
    <xf numFmtId="0" fontId="19" fillId="0" borderId="13" xfId="0" applyFont="1" applyBorder="1" applyAlignment="1" applyProtection="1">
      <alignment horizontal="center" vertical="center" textRotation="90" wrapText="1"/>
      <protection locked="0"/>
    </xf>
    <xf numFmtId="0" fontId="19" fillId="0" borderId="12" xfId="0" applyFont="1" applyBorder="1" applyAlignment="1" applyProtection="1">
      <alignment horizontal="center" vertical="center" textRotation="90" wrapText="1"/>
      <protection locked="0"/>
    </xf>
    <xf numFmtId="0" fontId="19" fillId="0" borderId="10" xfId="0" applyFont="1" applyBorder="1" applyAlignment="1" applyProtection="1">
      <alignment horizontal="center" vertical="center" textRotation="90" wrapText="1"/>
      <protection locked="0"/>
    </xf>
    <xf numFmtId="0" fontId="28" fillId="0" borderId="4" xfId="0" applyFont="1" applyBorder="1" applyAlignment="1" applyProtection="1">
      <alignment horizontal="center" vertical="center" wrapText="1"/>
    </xf>
    <xf numFmtId="0" fontId="28" fillId="0" borderId="2" xfId="0" applyFont="1" applyBorder="1" applyAlignment="1" applyProtection="1">
      <alignment horizontal="center" vertical="center" wrapText="1"/>
    </xf>
    <xf numFmtId="0" fontId="28" fillId="0" borderId="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6" xfId="0" applyFont="1" applyFill="1" applyBorder="1" applyAlignment="1" applyProtection="1">
      <alignment horizontal="center" vertical="center" wrapText="1"/>
    </xf>
    <xf numFmtId="0" fontId="27" fillId="2" borderId="8" xfId="0" applyFont="1" applyFill="1" applyBorder="1" applyAlignment="1" applyProtection="1">
      <alignment horizontal="center" vertical="center" wrapText="1"/>
    </xf>
    <xf numFmtId="0" fontId="19" fillId="0" borderId="13" xfId="0" applyFont="1" applyBorder="1" applyAlignment="1" applyProtection="1">
      <alignment horizontal="center" vertical="center" wrapText="1"/>
    </xf>
    <xf numFmtId="0" fontId="19" fillId="0" borderId="12" xfId="0" applyFont="1" applyBorder="1" applyAlignment="1" applyProtection="1">
      <alignment horizontal="center" vertical="center" wrapText="1"/>
    </xf>
    <xf numFmtId="0" fontId="19" fillId="0" borderId="10" xfId="0" applyFont="1" applyBorder="1" applyAlignment="1" applyProtection="1">
      <alignment horizontal="center" vertical="center" wrapText="1"/>
    </xf>
    <xf numFmtId="1" fontId="19" fillId="0" borderId="4" xfId="0" applyNumberFormat="1" applyFont="1" applyBorder="1" applyAlignment="1" applyProtection="1">
      <alignment horizontal="center" vertical="center" wrapText="1"/>
    </xf>
    <xf numFmtId="1" fontId="19" fillId="0" borderId="2" xfId="0" applyNumberFormat="1" applyFont="1" applyBorder="1" applyAlignment="1" applyProtection="1">
      <alignment horizontal="center" vertical="center" wrapText="1"/>
    </xf>
    <xf numFmtId="1" fontId="19" fillId="0" borderId="7" xfId="0" applyNumberFormat="1" applyFont="1" applyBorder="1" applyAlignment="1" applyProtection="1">
      <alignment horizontal="center" vertical="center" wrapText="1"/>
    </xf>
    <xf numFmtId="0" fontId="28" fillId="0" borderId="6" xfId="0" applyFont="1" applyBorder="1" applyAlignment="1" applyProtection="1">
      <alignment horizontal="center" vertical="center"/>
    </xf>
    <xf numFmtId="0" fontId="19" fillId="0" borderId="4" xfId="0" applyFont="1" applyBorder="1" applyAlignment="1" applyProtection="1">
      <alignment horizontal="center" vertical="center" wrapText="1"/>
    </xf>
    <xf numFmtId="0" fontId="19" fillId="0" borderId="2" xfId="0" applyFont="1" applyBorder="1" applyAlignment="1" applyProtection="1">
      <alignment horizontal="center" vertical="center" wrapText="1"/>
    </xf>
    <xf numFmtId="0" fontId="19" fillId="0" borderId="7" xfId="0" applyFont="1" applyBorder="1" applyAlignment="1" applyProtection="1">
      <alignment horizontal="center" vertical="center" wrapText="1"/>
    </xf>
    <xf numFmtId="1" fontId="19" fillId="3" borderId="4" xfId="0" applyNumberFormat="1" applyFont="1" applyFill="1" applyBorder="1" applyAlignment="1" applyProtection="1">
      <alignment horizontal="center" vertical="center" wrapText="1"/>
    </xf>
    <xf numFmtId="1" fontId="19" fillId="3" borderId="2" xfId="0" applyNumberFormat="1" applyFont="1" applyFill="1" applyBorder="1" applyAlignment="1" applyProtection="1">
      <alignment horizontal="center" vertical="center" wrapText="1"/>
    </xf>
    <xf numFmtId="1" fontId="19" fillId="3" borderId="7" xfId="0" applyNumberFormat="1" applyFont="1" applyFill="1" applyBorder="1" applyAlignment="1" applyProtection="1">
      <alignment horizontal="center" vertical="center" wrapText="1"/>
    </xf>
    <xf numFmtId="0" fontId="28" fillId="0" borderId="5" xfId="0" applyFont="1" applyBorder="1" applyAlignment="1" applyProtection="1">
      <alignment horizontal="center" vertical="center"/>
    </xf>
    <xf numFmtId="0" fontId="28" fillId="0" borderId="4"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36" fillId="3" borderId="13" xfId="0" applyFont="1" applyFill="1" applyBorder="1" applyAlignment="1" applyProtection="1">
      <alignment horizontal="center" vertical="top" wrapText="1"/>
      <protection locked="0"/>
    </xf>
    <xf numFmtId="0" fontId="36" fillId="3" borderId="12" xfId="0" applyFont="1" applyFill="1" applyBorder="1" applyAlignment="1" applyProtection="1">
      <alignment horizontal="center" vertical="top" wrapText="1"/>
      <protection locked="0"/>
    </xf>
    <xf numFmtId="0" fontId="36" fillId="3" borderId="10" xfId="0" applyFont="1" applyFill="1" applyBorder="1" applyAlignment="1" applyProtection="1">
      <alignment horizontal="center" vertical="top" wrapText="1"/>
      <protection locked="0"/>
    </xf>
    <xf numFmtId="1" fontId="28" fillId="5" borderId="9" xfId="0" applyNumberFormat="1" applyFont="1" applyFill="1" applyBorder="1" applyAlignment="1" applyProtection="1">
      <alignment horizontal="center" vertical="center"/>
    </xf>
    <xf numFmtId="1" fontId="28" fillId="5" borderId="0" xfId="0" applyNumberFormat="1" applyFont="1" applyFill="1" applyBorder="1" applyAlignment="1" applyProtection="1">
      <alignment horizontal="center" vertical="center"/>
    </xf>
    <xf numFmtId="1" fontId="28" fillId="5" borderId="11" xfId="0" applyNumberFormat="1" applyFont="1" applyFill="1" applyBorder="1" applyAlignment="1" applyProtection="1">
      <alignment horizontal="center" vertical="center"/>
    </xf>
    <xf numFmtId="0" fontId="28" fillId="5" borderId="5" xfId="0" applyFont="1" applyFill="1" applyBorder="1" applyAlignment="1" applyProtection="1">
      <alignment horizontal="center" vertical="center" wrapText="1"/>
    </xf>
    <xf numFmtId="0" fontId="28" fillId="5" borderId="6" xfId="0" applyFont="1" applyFill="1" applyBorder="1" applyAlignment="1" applyProtection="1">
      <alignment horizontal="center" vertical="center" wrapText="1"/>
    </xf>
    <xf numFmtId="0" fontId="28" fillId="5" borderId="8" xfId="0" applyFont="1" applyFill="1" applyBorder="1" applyAlignment="1" applyProtection="1">
      <alignment horizontal="center" vertical="center" wrapText="1"/>
    </xf>
    <xf numFmtId="0" fontId="19" fillId="3" borderId="13" xfId="0" applyFont="1" applyFill="1" applyBorder="1" applyAlignment="1" applyProtection="1">
      <alignment horizontal="center" vertical="center" textRotation="90" wrapText="1"/>
      <protection locked="0"/>
    </xf>
    <xf numFmtId="0" fontId="19" fillId="3" borderId="12" xfId="0" applyFont="1" applyFill="1" applyBorder="1" applyAlignment="1" applyProtection="1">
      <alignment horizontal="center" vertical="center" textRotation="90" wrapText="1"/>
      <protection locked="0"/>
    </xf>
    <xf numFmtId="0" fontId="19" fillId="3" borderId="10" xfId="0" applyFont="1" applyFill="1" applyBorder="1" applyAlignment="1" applyProtection="1">
      <alignment horizontal="center" vertical="center" textRotation="90" wrapText="1"/>
      <protection locked="0"/>
    </xf>
    <xf numFmtId="0" fontId="28" fillId="5" borderId="4"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7" fillId="5" borderId="5" xfId="0" applyFont="1" applyFill="1" applyBorder="1" applyAlignment="1" applyProtection="1">
      <alignment horizontal="center" vertical="center" wrapText="1"/>
    </xf>
    <xf numFmtId="0" fontId="27" fillId="5" borderId="6" xfId="0" applyFont="1" applyFill="1" applyBorder="1" applyAlignment="1" applyProtection="1">
      <alignment horizontal="center" vertical="center" wrapText="1"/>
    </xf>
    <xf numFmtId="0" fontId="27" fillId="5" borderId="8" xfId="0" applyFont="1" applyFill="1" applyBorder="1" applyAlignment="1" applyProtection="1">
      <alignment horizontal="center" vertical="center" wrapText="1"/>
    </xf>
    <xf numFmtId="0" fontId="19" fillId="3" borderId="13" xfId="0" applyFont="1" applyFill="1" applyBorder="1" applyAlignment="1" applyProtection="1">
      <alignment horizontal="center" vertical="center" wrapText="1"/>
    </xf>
    <xf numFmtId="0" fontId="19" fillId="3" borderId="12" xfId="0" applyFont="1" applyFill="1" applyBorder="1" applyAlignment="1" applyProtection="1">
      <alignment horizontal="center" vertical="center" wrapText="1"/>
    </xf>
    <xf numFmtId="0" fontId="19" fillId="3" borderId="10" xfId="0" applyFont="1" applyFill="1" applyBorder="1" applyAlignment="1" applyProtection="1">
      <alignment horizontal="center" vertical="center" wrapText="1"/>
    </xf>
    <xf numFmtId="0" fontId="28" fillId="0" borderId="1" xfId="0" applyFont="1" applyBorder="1" applyAlignment="1" applyProtection="1">
      <alignment horizontal="left" vertical="center" wrapText="1"/>
      <protection locked="0"/>
    </xf>
    <xf numFmtId="0" fontId="28" fillId="0" borderId="1" xfId="0" applyFont="1" applyBorder="1" applyAlignment="1" applyProtection="1">
      <alignment horizontal="left" vertical="center"/>
      <protection locked="0"/>
    </xf>
    <xf numFmtId="0" fontId="28" fillId="0" borderId="13" xfId="0" applyFont="1" applyBorder="1" applyAlignment="1" applyProtection="1">
      <alignment horizontal="left" vertical="center"/>
      <protection locked="0"/>
    </xf>
    <xf numFmtId="0" fontId="19" fillId="0" borderId="1" xfId="0" applyFont="1" applyBorder="1" applyAlignment="1" applyProtection="1">
      <alignment vertical="center" wrapText="1"/>
      <protection locked="0"/>
    </xf>
    <xf numFmtId="0" fontId="19" fillId="0" borderId="1" xfId="0" applyFont="1" applyBorder="1" applyAlignment="1" applyProtection="1">
      <alignment vertical="center"/>
      <protection locked="0"/>
    </xf>
    <xf numFmtId="0" fontId="19" fillId="0" borderId="13" xfId="0" applyFont="1" applyBorder="1" applyAlignment="1" applyProtection="1">
      <alignment vertical="center"/>
      <protection locked="0"/>
    </xf>
    <xf numFmtId="0" fontId="28" fillId="0" borderId="1" xfId="0" applyFont="1" applyBorder="1" applyAlignment="1" applyProtection="1">
      <alignment vertical="center" wrapText="1"/>
      <protection locked="0"/>
    </xf>
    <xf numFmtId="0" fontId="28" fillId="0" borderId="1" xfId="0" applyFont="1" applyBorder="1" applyAlignment="1" applyProtection="1">
      <alignment vertical="center"/>
      <protection locked="0"/>
    </xf>
    <xf numFmtId="0" fontId="28" fillId="0" borderId="13" xfId="0" applyFont="1" applyBorder="1" applyAlignment="1" applyProtection="1">
      <alignment vertical="center"/>
      <protection locked="0"/>
    </xf>
    <xf numFmtId="0" fontId="19" fillId="0"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4" xfId="0" applyFont="1" applyBorder="1" applyAlignment="1" applyProtection="1">
      <alignment horizontal="center" vertical="top" wrapText="1"/>
      <protection locked="0"/>
    </xf>
    <xf numFmtId="0" fontId="19" fillId="0" borderId="2" xfId="0" applyFont="1" applyBorder="1" applyAlignment="1" applyProtection="1">
      <alignment horizontal="center" vertical="top" wrapText="1"/>
      <protection locked="0"/>
    </xf>
    <xf numFmtId="0" fontId="28" fillId="0" borderId="9"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7" fillId="2" borderId="9"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19" fillId="0" borderId="1" xfId="0" applyFont="1" applyBorder="1" applyAlignment="1" applyProtection="1">
      <alignment horizontal="center" vertical="center"/>
    </xf>
    <xf numFmtId="0" fontId="28" fillId="0" borderId="2"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0" borderId="13"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protection locked="0"/>
    </xf>
    <xf numFmtId="0" fontId="19" fillId="0" borderId="13" xfId="0" applyFont="1" applyBorder="1" applyAlignment="1" applyProtection="1">
      <alignment vertical="center" wrapText="1"/>
      <protection locked="0"/>
    </xf>
    <xf numFmtId="0" fontId="19" fillId="0" borderId="2" xfId="0" applyFont="1" applyBorder="1" applyAlignment="1" applyProtection="1">
      <alignment horizontal="center" vertical="top"/>
      <protection locked="0"/>
    </xf>
    <xf numFmtId="0" fontId="28" fillId="0" borderId="4"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40" fillId="3" borderId="5" xfId="0" applyFont="1" applyFill="1" applyBorder="1" applyAlignment="1" applyProtection="1">
      <alignment horizontal="center" vertical="top" wrapText="1"/>
      <protection locked="0"/>
    </xf>
    <xf numFmtId="0" fontId="40" fillId="3" borderId="6" xfId="0" applyFont="1" applyFill="1" applyBorder="1" applyAlignment="1" applyProtection="1">
      <alignment horizontal="center" vertical="top" wrapText="1"/>
      <protection locked="0"/>
    </xf>
    <xf numFmtId="0" fontId="19" fillId="0" borderId="4" xfId="0" applyFont="1" applyBorder="1" applyAlignment="1" applyProtection="1">
      <alignment horizontal="left" vertical="center" wrapText="1"/>
      <protection locked="0"/>
    </xf>
    <xf numFmtId="0" fontId="19" fillId="0" borderId="2" xfId="0" applyFont="1" applyBorder="1" applyAlignment="1" applyProtection="1">
      <alignment horizontal="left" vertical="center" wrapText="1"/>
      <protection locked="0"/>
    </xf>
    <xf numFmtId="0" fontId="28" fillId="0" borderId="4" xfId="0" applyFont="1" applyBorder="1" applyAlignment="1" applyProtection="1">
      <alignment vertical="center" wrapText="1"/>
      <protection locked="0"/>
    </xf>
    <xf numFmtId="0" fontId="28" fillId="0" borderId="2" xfId="0" applyFont="1" applyBorder="1" applyAlignment="1" applyProtection="1">
      <alignment vertical="center" wrapText="1"/>
      <protection locked="0"/>
    </xf>
    <xf numFmtId="0" fontId="28" fillId="0" borderId="2" xfId="0" applyFont="1" applyBorder="1" applyAlignment="1" applyProtection="1">
      <alignment horizontal="left" vertical="center"/>
      <protection locked="0"/>
    </xf>
    <xf numFmtId="0" fontId="28" fillId="0" borderId="4" xfId="0" applyFont="1" applyBorder="1" applyAlignment="1" applyProtection="1">
      <alignment horizontal="left" vertical="top" wrapText="1"/>
      <protection locked="0"/>
    </xf>
    <xf numFmtId="0" fontId="28" fillId="0" borderId="2" xfId="0" applyFont="1" applyBorder="1" applyAlignment="1" applyProtection="1">
      <alignment horizontal="left" vertical="top" wrapText="1"/>
      <protection locked="0"/>
    </xf>
    <xf numFmtId="0" fontId="19" fillId="0" borderId="2" xfId="0" applyFont="1" applyBorder="1" applyAlignment="1" applyProtection="1">
      <alignment horizontal="left" vertical="center"/>
      <protection locked="0"/>
    </xf>
    <xf numFmtId="0" fontId="28" fillId="0" borderId="4" xfId="0" applyFont="1" applyBorder="1" applyAlignment="1" applyProtection="1">
      <alignment horizontal="left" vertical="center"/>
      <protection locked="0"/>
    </xf>
    <xf numFmtId="0" fontId="28" fillId="0" borderId="1" xfId="0" applyFont="1" applyBorder="1" applyAlignment="1" applyProtection="1">
      <alignment horizontal="center"/>
      <protection locked="0"/>
    </xf>
    <xf numFmtId="0" fontId="28" fillId="0" borderId="1" xfId="0" applyFont="1" applyBorder="1" applyAlignment="1" applyProtection="1">
      <alignment horizontal="center" vertical="center"/>
    </xf>
    <xf numFmtId="1" fontId="28" fillId="0" borderId="1" xfId="0" applyNumberFormat="1" applyFont="1" applyBorder="1" applyAlignment="1" applyProtection="1">
      <alignment horizontal="center" vertical="center"/>
    </xf>
    <xf numFmtId="0" fontId="28" fillId="0" borderId="1" xfId="0" applyFont="1" applyBorder="1" applyAlignment="1" applyProtection="1">
      <alignment horizontal="center" vertical="center" wrapText="1"/>
    </xf>
    <xf numFmtId="0" fontId="19" fillId="0" borderId="1" xfId="0" applyFont="1" applyBorder="1" applyAlignment="1" applyProtection="1">
      <alignment horizontal="center" vertical="center" textRotation="90" wrapText="1"/>
      <protection locked="0"/>
    </xf>
    <xf numFmtId="0" fontId="27" fillId="2" borderId="1" xfId="0" applyFont="1" applyFill="1" applyBorder="1" applyAlignment="1" applyProtection="1">
      <alignment horizontal="center" vertical="center" wrapText="1"/>
    </xf>
    <xf numFmtId="0" fontId="19" fillId="0" borderId="1" xfId="0" applyFont="1" applyBorder="1" applyAlignment="1" applyProtection="1">
      <alignment horizontal="center" vertical="center" wrapText="1"/>
    </xf>
    <xf numFmtId="1" fontId="19" fillId="0" borderId="1" xfId="0" applyNumberFormat="1" applyFont="1" applyBorder="1" applyAlignment="1" applyProtection="1">
      <alignment horizontal="center" vertical="center" wrapText="1"/>
    </xf>
    <xf numFmtId="1" fontId="19" fillId="0" borderId="1" xfId="0" applyNumberFormat="1"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protection locked="0"/>
    </xf>
    <xf numFmtId="0" fontId="19" fillId="0"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protection locked="0"/>
    </xf>
    <xf numFmtId="0" fontId="19" fillId="0" borderId="13" xfId="0" applyFont="1" applyFill="1" applyBorder="1" applyAlignment="1">
      <alignment horizontal="left" vertical="center" wrapText="1"/>
    </xf>
    <xf numFmtId="0" fontId="19" fillId="0" borderId="12" xfId="0" applyFont="1" applyFill="1" applyBorder="1" applyAlignment="1">
      <alignment horizontal="left" vertical="center"/>
    </xf>
    <xf numFmtId="0" fontId="19" fillId="0" borderId="10" xfId="0" applyFont="1" applyFill="1" applyBorder="1" applyAlignment="1">
      <alignment horizontal="left" vertical="center"/>
    </xf>
    <xf numFmtId="1" fontId="19" fillId="0" borderId="1" xfId="0" applyNumberFormat="1" applyFont="1" applyFill="1" applyBorder="1" applyAlignment="1" applyProtection="1">
      <alignment horizontal="center" vertical="center"/>
    </xf>
    <xf numFmtId="0" fontId="19" fillId="0" borderId="1"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textRotation="90" wrapText="1"/>
      <protection locked="0"/>
    </xf>
    <xf numFmtId="0" fontId="19" fillId="0" borderId="1" xfId="0" applyFont="1" applyBorder="1" applyAlignment="1" applyProtection="1">
      <alignment horizontal="center" vertical="center"/>
      <protection locked="0"/>
    </xf>
    <xf numFmtId="0" fontId="19" fillId="0" borderId="1" xfId="0" applyFont="1" applyBorder="1" applyAlignment="1" applyProtection="1">
      <alignment horizontal="left" vertical="center" wrapText="1"/>
      <protection locked="0"/>
    </xf>
    <xf numFmtId="0" fontId="19" fillId="0" borderId="1" xfId="0" applyFont="1" applyBorder="1" applyAlignment="1" applyProtection="1">
      <alignment horizontal="left" vertical="center"/>
      <protection locked="0"/>
    </xf>
    <xf numFmtId="0" fontId="19" fillId="0" borderId="13" xfId="0" applyFont="1" applyFill="1" applyBorder="1" applyAlignment="1" applyProtection="1">
      <alignment horizontal="left" vertical="center" wrapText="1"/>
    </xf>
    <xf numFmtId="0" fontId="19" fillId="0" borderId="12" xfId="0" applyFont="1" applyFill="1" applyBorder="1" applyAlignment="1" applyProtection="1">
      <alignment horizontal="left" vertical="center" wrapText="1"/>
    </xf>
    <xf numFmtId="0" fontId="19" fillId="0" borderId="10" xfId="0" applyFont="1" applyFill="1" applyBorder="1" applyAlignment="1" applyProtection="1">
      <alignment horizontal="left" vertical="center" wrapText="1"/>
    </xf>
    <xf numFmtId="0" fontId="34" fillId="0" borderId="4"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8" fillId="3" borderId="4" xfId="0" applyFont="1" applyFill="1" applyBorder="1" applyAlignment="1" applyProtection="1">
      <alignment horizontal="center" vertical="center" wrapText="1"/>
      <protection locked="0"/>
    </xf>
    <xf numFmtId="0" fontId="28" fillId="3" borderId="2" xfId="0" applyFont="1" applyFill="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33" fillId="0" borderId="13"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protection locked="0"/>
    </xf>
    <xf numFmtId="0" fontId="34" fillId="0" borderId="13" xfId="0" applyFont="1" applyBorder="1" applyAlignment="1" applyProtection="1">
      <alignment horizontal="left" vertical="center" wrapText="1"/>
      <protection locked="0"/>
    </xf>
    <xf numFmtId="0" fontId="34" fillId="0" borderId="12" xfId="0" applyFont="1" applyBorder="1" applyAlignment="1" applyProtection="1">
      <alignment horizontal="left" vertical="center"/>
      <protection locked="0"/>
    </xf>
    <xf numFmtId="14" fontId="28" fillId="0" borderId="4" xfId="0" applyNumberFormat="1"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29" fillId="4" borderId="13" xfId="0" applyFont="1" applyFill="1" applyBorder="1" applyAlignment="1" applyProtection="1">
      <alignment horizontal="center" vertical="center" wrapText="1"/>
    </xf>
    <xf numFmtId="0" fontId="29" fillId="4" borderId="10" xfId="0" applyFont="1" applyFill="1" applyBorder="1" applyAlignment="1" applyProtection="1">
      <alignment horizontal="center" vertical="center" wrapText="1"/>
    </xf>
    <xf numFmtId="0" fontId="29" fillId="4" borderId="1" xfId="0" applyFont="1" applyFill="1" applyBorder="1" applyAlignment="1" applyProtection="1">
      <alignment horizontal="center" vertical="center"/>
    </xf>
    <xf numFmtId="0" fontId="29" fillId="4" borderId="13" xfId="0" applyFont="1" applyFill="1" applyBorder="1" applyAlignment="1" applyProtection="1">
      <alignment horizontal="center" vertical="center"/>
    </xf>
    <xf numFmtId="0" fontId="29" fillId="0" borderId="1" xfId="0" applyFont="1" applyBorder="1" applyAlignment="1" applyProtection="1">
      <alignment horizontal="center"/>
    </xf>
    <xf numFmtId="0" fontId="18" fillId="4" borderId="13" xfId="0" applyFont="1" applyFill="1" applyBorder="1" applyAlignment="1" applyProtection="1">
      <alignment horizontal="center" vertical="center" wrapText="1"/>
    </xf>
    <xf numFmtId="0" fontId="18" fillId="4" borderId="12" xfId="0" applyFont="1" applyFill="1" applyBorder="1" applyAlignment="1" applyProtection="1">
      <alignment horizontal="center" vertical="center" wrapText="1"/>
    </xf>
    <xf numFmtId="0" fontId="18" fillId="4" borderId="10" xfId="0" applyFont="1" applyFill="1" applyBorder="1" applyAlignment="1" applyProtection="1">
      <alignment horizontal="center" vertical="center" wrapText="1"/>
    </xf>
    <xf numFmtId="0" fontId="29" fillId="4" borderId="1" xfId="0" applyFont="1" applyFill="1" applyBorder="1" applyAlignment="1" applyProtection="1">
      <alignment horizontal="center" vertical="center" wrapText="1"/>
    </xf>
    <xf numFmtId="0" fontId="18" fillId="4" borderId="10" xfId="0" applyFont="1" applyFill="1" applyBorder="1" applyAlignment="1" applyProtection="1">
      <alignment horizontal="center" vertical="center"/>
    </xf>
    <xf numFmtId="0" fontId="18" fillId="4" borderId="1" xfId="0" applyFont="1" applyFill="1" applyBorder="1" applyAlignment="1" applyProtection="1">
      <alignment horizontal="center" vertical="center"/>
    </xf>
    <xf numFmtId="0" fontId="29" fillId="3" borderId="1" xfId="0" applyFont="1" applyFill="1" applyBorder="1" applyAlignment="1" applyProtection="1">
      <alignment horizontal="left" vertical="center"/>
      <protection locked="0"/>
    </xf>
    <xf numFmtId="14" fontId="29"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8" fillId="3" borderId="1" xfId="0" applyFont="1" applyFill="1" applyBorder="1" applyAlignment="1" applyProtection="1">
      <alignment horizontal="center"/>
    </xf>
    <xf numFmtId="0" fontId="29" fillId="0" borderId="10" xfId="0" applyFont="1" applyBorder="1" applyAlignment="1" applyProtection="1">
      <alignment horizontal="center"/>
    </xf>
    <xf numFmtId="0" fontId="29" fillId="0" borderId="10" xfId="0" applyFont="1" applyBorder="1" applyAlignment="1" applyProtection="1">
      <alignment horizontal="center" vertical="center"/>
    </xf>
    <xf numFmtId="0" fontId="29" fillId="0" borderId="1" xfId="0" applyFont="1" applyBorder="1" applyAlignment="1" applyProtection="1">
      <alignment horizontal="center" vertical="center"/>
    </xf>
    <xf numFmtId="0" fontId="29" fillId="4" borderId="10" xfId="0" applyFont="1" applyFill="1" applyBorder="1" applyAlignment="1" applyProtection="1">
      <alignment horizontal="center" vertical="center"/>
    </xf>
    <xf numFmtId="0" fontId="29" fillId="0" borderId="7" xfId="0" applyFont="1" applyBorder="1" applyAlignment="1" applyProtection="1">
      <alignment horizontal="center" vertical="center"/>
    </xf>
    <xf numFmtId="0" fontId="29" fillId="0" borderId="11" xfId="0" applyFont="1" applyBorder="1" applyAlignment="1" applyProtection="1">
      <alignment horizontal="center" vertical="center"/>
    </xf>
    <xf numFmtId="0" fontId="29" fillId="0" borderId="8" xfId="0" applyFont="1" applyBorder="1" applyAlignment="1" applyProtection="1">
      <alignment horizontal="center" vertical="center"/>
    </xf>
    <xf numFmtId="0" fontId="29" fillId="0" borderId="1" xfId="0" applyFont="1" applyBorder="1" applyAlignment="1" applyProtection="1">
      <alignment horizontal="center" wrapText="1"/>
    </xf>
    <xf numFmtId="0" fontId="29" fillId="0" borderId="3" xfId="0" applyFont="1" applyBorder="1" applyAlignment="1" applyProtection="1">
      <alignment horizontal="center"/>
    </xf>
    <xf numFmtId="0" fontId="29" fillId="0" borderId="17" xfId="0" applyFont="1" applyBorder="1" applyAlignment="1" applyProtection="1">
      <alignment horizontal="center"/>
    </xf>
    <xf numFmtId="0" fontId="29" fillId="0" borderId="18" xfId="0" applyFont="1" applyBorder="1" applyAlignment="1" applyProtection="1">
      <alignment horizontal="center"/>
    </xf>
    <xf numFmtId="0" fontId="29" fillId="4" borderId="12" xfId="0" applyFont="1" applyFill="1" applyBorder="1" applyAlignment="1" applyProtection="1">
      <alignment horizontal="center" vertical="center"/>
    </xf>
    <xf numFmtId="0" fontId="29" fillId="0" borderId="4" xfId="0" applyFont="1" applyBorder="1" applyAlignment="1" applyProtection="1">
      <alignment horizontal="center" vertical="center"/>
    </xf>
    <xf numFmtId="0" fontId="29" fillId="0" borderId="9" xfId="0" applyFont="1" applyBorder="1" applyAlignment="1" applyProtection="1">
      <alignment horizontal="center" vertical="center"/>
    </xf>
    <xf numFmtId="0" fontId="29" fillId="0" borderId="5" xfId="0" applyFont="1" applyBorder="1" applyAlignment="1" applyProtection="1">
      <alignment horizontal="center" vertical="center"/>
    </xf>
    <xf numFmtId="0" fontId="29" fillId="0" borderId="2"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6" xfId="0" applyFont="1" applyBorder="1" applyAlignment="1" applyProtection="1">
      <alignment horizontal="center" vertical="center"/>
    </xf>
    <xf numFmtId="0" fontId="29" fillId="4" borderId="12" xfId="0" applyFont="1" applyFill="1" applyBorder="1" applyAlignment="1" applyProtection="1">
      <alignment horizontal="center" vertical="center" wrapText="1"/>
    </xf>
    <xf numFmtId="0" fontId="42" fillId="3" borderId="11" xfId="0" applyFont="1" applyFill="1" applyBorder="1" applyAlignment="1" applyProtection="1">
      <alignment horizontal="center" vertical="center"/>
    </xf>
    <xf numFmtId="0" fontId="29" fillId="3" borderId="1" xfId="0" applyFont="1" applyFill="1" applyBorder="1" applyAlignment="1" applyProtection="1">
      <alignment horizontal="center" vertical="center" wrapText="1"/>
    </xf>
    <xf numFmtId="0" fontId="29" fillId="3" borderId="1" xfId="0" applyFont="1" applyFill="1" applyBorder="1" applyAlignment="1" applyProtection="1">
      <alignment horizontal="center" vertical="center"/>
    </xf>
    <xf numFmtId="0" fontId="29" fillId="3" borderId="3" xfId="0" applyFont="1" applyFill="1" applyBorder="1" applyAlignment="1" applyProtection="1">
      <alignment horizontal="center" vertical="center"/>
    </xf>
    <xf numFmtId="0" fontId="29" fillId="3" borderId="17" xfId="0" applyFont="1" applyFill="1" applyBorder="1" applyAlignment="1" applyProtection="1">
      <alignment horizontal="center" vertical="center"/>
    </xf>
    <xf numFmtId="0" fontId="29" fillId="3" borderId="18" xfId="0" applyFont="1" applyFill="1" applyBorder="1" applyAlignment="1" applyProtection="1">
      <alignment horizontal="center" vertical="center"/>
    </xf>
    <xf numFmtId="0" fontId="29" fillId="0" borderId="3" xfId="0" applyFont="1" applyBorder="1" applyAlignment="1" applyProtection="1">
      <alignment horizontal="center" vertical="center" wrapText="1"/>
      <protection locked="0"/>
    </xf>
    <xf numFmtId="0" fontId="29" fillId="0" borderId="18" xfId="0" applyFont="1" applyBorder="1" applyAlignment="1" applyProtection="1">
      <alignment horizontal="center" vertical="center" wrapText="1"/>
      <protection locked="0"/>
    </xf>
    <xf numFmtId="14" fontId="28" fillId="0" borderId="3" xfId="0" applyNumberFormat="1"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18" xfId="0" applyFont="1" applyBorder="1" applyAlignment="1" applyProtection="1">
      <alignment horizontal="center" vertical="center"/>
      <protection locked="0"/>
    </xf>
    <xf numFmtId="0" fontId="29" fillId="0" borderId="1"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protection locked="0"/>
    </xf>
    <xf numFmtId="0" fontId="29" fillId="2" borderId="7"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18" fillId="0" borderId="1" xfId="0" applyFont="1" applyBorder="1" applyAlignment="1" applyProtection="1">
      <alignment horizontal="center" vertical="center" wrapText="1"/>
    </xf>
    <xf numFmtId="0" fontId="28" fillId="0" borderId="1" xfId="0" applyFont="1" applyBorder="1" applyAlignment="1" applyProtection="1">
      <alignment vertical="center"/>
    </xf>
    <xf numFmtId="0" fontId="31" fillId="0" borderId="3" xfId="0" applyFont="1" applyBorder="1" applyAlignment="1">
      <alignment horizontal="center" wrapText="1"/>
    </xf>
    <xf numFmtId="0" fontId="31" fillId="0" borderId="17" xfId="0" applyFont="1" applyBorder="1" applyAlignment="1">
      <alignment horizontal="center" wrapText="1"/>
    </xf>
    <xf numFmtId="0" fontId="32" fillId="0" borderId="18" xfId="0" applyFont="1" applyBorder="1" applyAlignment="1">
      <alignment horizont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11" fillId="0" borderId="17" xfId="0" applyFont="1" applyBorder="1" applyAlignment="1">
      <alignment horizontal="left" wrapText="1"/>
    </xf>
    <xf numFmtId="0" fontId="11" fillId="0" borderId="18" xfId="0" applyFont="1" applyBorder="1" applyAlignment="1">
      <alignment horizontal="left"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3" xfId="0" applyFont="1" applyBorder="1" applyAlignment="1">
      <alignment horizontal="left" vertical="top" wrapText="1"/>
    </xf>
    <xf numFmtId="0" fontId="11" fillId="0" borderId="18" xfId="0" applyFont="1" applyBorder="1" applyAlignment="1">
      <alignment horizontal="left" vertical="top"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xf>
    <xf numFmtId="0" fontId="3" fillId="0" borderId="10" xfId="0" applyFont="1" applyBorder="1" applyAlignment="1">
      <alignment horizontal="left" vertical="center"/>
    </xf>
    <xf numFmtId="0" fontId="11" fillId="0" borderId="3" xfId="0" applyFont="1" applyBorder="1" applyAlignment="1">
      <alignment horizontal="left" vertical="center" wrapText="1"/>
    </xf>
    <xf numFmtId="0" fontId="13" fillId="0" borderId="18" xfId="0" applyFont="1" applyBorder="1" applyAlignment="1">
      <alignment horizontal="left" vertical="center" wrapText="1"/>
    </xf>
    <xf numFmtId="0" fontId="31" fillId="0" borderId="3" xfId="0" applyFont="1" applyBorder="1" applyAlignment="1">
      <alignment horizontal="left" vertical="top" wrapText="1"/>
    </xf>
    <xf numFmtId="0" fontId="31" fillId="0" borderId="17" xfId="0" applyFont="1" applyBorder="1" applyAlignment="1">
      <alignment horizontal="left" vertical="top" wrapText="1"/>
    </xf>
    <xf numFmtId="0" fontId="31" fillId="0" borderId="18" xfId="0" applyFont="1" applyBorder="1" applyAlignment="1">
      <alignment horizontal="left"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1" fillId="0" borderId="3" xfId="0" applyFont="1" applyBorder="1" applyAlignment="1">
      <alignment horizontal="left" vertical="top"/>
    </xf>
    <xf numFmtId="0" fontId="11" fillId="0" borderId="18" xfId="0" applyFont="1" applyBorder="1" applyAlignment="1">
      <alignment horizontal="left" vertical="top"/>
    </xf>
  </cellXfs>
  <cellStyles count="1">
    <cellStyle name="Normal" xfId="0" builtinId="0"/>
  </cellStyles>
  <dxfs count="279">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colors>
    <mruColors>
      <color rgb="FF0066FF"/>
      <color rgb="FFFF3399"/>
      <color rgb="FFFF66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34</xdr:col>
      <xdr:colOff>0</xdr:colOff>
      <xdr:row>6</xdr:row>
      <xdr:rowOff>4536</xdr:rowOff>
    </xdr:to>
    <xdr:grpSp>
      <xdr:nvGrpSpPr>
        <xdr:cNvPr id="3" name="Group 4">
          <a:extLst>
            <a:ext uri="{FF2B5EF4-FFF2-40B4-BE49-F238E27FC236}">
              <a16:creationId xmlns:a16="http://schemas.microsoft.com/office/drawing/2014/main" id="{00000000-0008-0000-0000-000003000000}"/>
            </a:ext>
          </a:extLst>
        </xdr:cNvPr>
        <xdr:cNvGrpSpPr>
          <a:grpSpLocks/>
        </xdr:cNvGrpSpPr>
      </xdr:nvGrpSpPr>
      <xdr:grpSpPr bwMode="auto">
        <a:xfrm>
          <a:off x="0" y="31750"/>
          <a:ext cx="24717375" cy="1115786"/>
          <a:chOff x="-8" y="0"/>
          <a:chExt cx="1382" cy="136"/>
        </a:xfrm>
      </xdr:grpSpPr>
      <xdr:sp macro="" textlink="">
        <xdr:nvSpPr>
          <xdr:cNvPr id="4" name="1 CuadroTexto">
            <a:extLst>
              <a:ext uri="{FF2B5EF4-FFF2-40B4-BE49-F238E27FC236}">
                <a16:creationId xmlns:a16="http://schemas.microsoft.com/office/drawing/2014/main" id="{00000000-0008-0000-0000-000004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5" name="3 CuadroTexto">
            <a:extLst>
              <a:ext uri="{FF2B5EF4-FFF2-40B4-BE49-F238E27FC236}">
                <a16:creationId xmlns:a16="http://schemas.microsoft.com/office/drawing/2014/main" id="{00000000-0008-0000-0000-000005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6" name="7 CuadroTexto">
            <a:extLst>
              <a:ext uri="{FF2B5EF4-FFF2-40B4-BE49-F238E27FC236}">
                <a16:creationId xmlns:a16="http://schemas.microsoft.com/office/drawing/2014/main" id="{00000000-0008-0000-0000-000006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7" name="8 CuadroTexto">
            <a:extLst>
              <a:ext uri="{FF2B5EF4-FFF2-40B4-BE49-F238E27FC236}">
                <a16:creationId xmlns:a16="http://schemas.microsoft.com/office/drawing/2014/main" id="{00000000-0008-0000-0000-000007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8" name="10 CuadroTexto">
            <a:extLst>
              <a:ext uri="{FF2B5EF4-FFF2-40B4-BE49-F238E27FC236}">
                <a16:creationId xmlns:a16="http://schemas.microsoft.com/office/drawing/2014/main" id="{00000000-0008-0000-0000-000008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CORRUPCIÓN</a:t>
            </a:r>
          </a:p>
        </xdr:txBody>
      </xdr:sp>
      <xdr:sp macro="" textlink="">
        <xdr:nvSpPr>
          <xdr:cNvPr id="9" name="11 CuadroTexto">
            <a:extLst>
              <a:ext uri="{FF2B5EF4-FFF2-40B4-BE49-F238E27FC236}">
                <a16:creationId xmlns:a16="http://schemas.microsoft.com/office/drawing/2014/main" id="{00000000-0008-0000-0000-000009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10" name="12 CuadroTexto">
            <a:extLst>
              <a:ext uri="{FF2B5EF4-FFF2-40B4-BE49-F238E27FC236}">
                <a16:creationId xmlns:a16="http://schemas.microsoft.com/office/drawing/2014/main" id="{00000000-0008-0000-0000-00000A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1" name="13 CuadroTexto">
            <a:extLst>
              <a:ext uri="{FF2B5EF4-FFF2-40B4-BE49-F238E27FC236}">
                <a16:creationId xmlns:a16="http://schemas.microsoft.com/office/drawing/2014/main" id="{00000000-0008-0000-0000-00000B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2" name="14 CuadroTexto">
            <a:extLst>
              <a:ext uri="{FF2B5EF4-FFF2-40B4-BE49-F238E27FC236}">
                <a16:creationId xmlns:a16="http://schemas.microsoft.com/office/drawing/2014/main" id="{00000000-0008-0000-0000-00000C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3" name="16 CuadroTexto">
            <a:extLst>
              <a:ext uri="{FF2B5EF4-FFF2-40B4-BE49-F238E27FC236}">
                <a16:creationId xmlns:a16="http://schemas.microsoft.com/office/drawing/2014/main" id="{00000000-0008-0000-0000-00000D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a:t>
            </a:r>
          </a:p>
        </xdr:txBody>
      </xdr:sp>
      <xdr:sp macro="" textlink="">
        <xdr:nvSpPr>
          <xdr:cNvPr id="14" name="17 CuadroTexto">
            <a:extLst>
              <a:ext uri="{FF2B5EF4-FFF2-40B4-BE49-F238E27FC236}">
                <a16:creationId xmlns:a16="http://schemas.microsoft.com/office/drawing/2014/main" id="{00000000-0008-0000-0000-00000E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1</a:t>
            </a:r>
          </a:p>
        </xdr:txBody>
      </xdr:sp>
      <xdr:sp macro="" textlink="">
        <xdr:nvSpPr>
          <xdr:cNvPr id="15" name="18 CuadroTexto">
            <a:extLst>
              <a:ext uri="{FF2B5EF4-FFF2-40B4-BE49-F238E27FC236}">
                <a16:creationId xmlns:a16="http://schemas.microsoft.com/office/drawing/2014/main" id="{00000000-0008-0000-0000-00000F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6" name="19 CuadroTexto">
            <a:extLst>
              <a:ext uri="{FF2B5EF4-FFF2-40B4-BE49-F238E27FC236}">
                <a16:creationId xmlns:a16="http://schemas.microsoft.com/office/drawing/2014/main" id="{00000000-0008-0000-0000-000010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NOVIEMBRE DE 2016</a:t>
            </a:r>
          </a:p>
        </xdr:txBody>
      </xdr:sp>
    </xdr:grpSp>
    <xdr:clientData/>
  </xdr:twoCellAnchor>
  <xdr:twoCellAnchor editAs="oneCell">
    <xdr:from>
      <xdr:col>0</xdr:col>
      <xdr:colOff>1226484</xdr:colOff>
      <xdr:row>0</xdr:row>
      <xdr:rowOff>79375</xdr:rowOff>
    </xdr:from>
    <xdr:to>
      <xdr:col>1</xdr:col>
      <xdr:colOff>622181</xdr:colOff>
      <xdr:row>5</xdr:row>
      <xdr:rowOff>149985</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11038" cy="1023110"/>
        </a:xfrm>
        <a:prstGeom prst="rect">
          <a:avLst/>
        </a:prstGeom>
      </xdr:spPr>
    </xdr:pic>
    <xdr:clientData/>
  </xdr:twoCellAnchor>
  <xdr:twoCellAnchor>
    <xdr:from>
      <xdr:col>11</xdr:col>
      <xdr:colOff>1397000</xdr:colOff>
      <xdr:row>47</xdr:row>
      <xdr:rowOff>0</xdr:rowOff>
    </xdr:from>
    <xdr:to>
      <xdr:col>11</xdr:col>
      <xdr:colOff>2968625</xdr:colOff>
      <xdr:row>47</xdr:row>
      <xdr:rowOff>0</xdr:rowOff>
    </xdr:to>
    <xdr:cxnSp macro="">
      <xdr:nvCxnSpPr>
        <xdr:cNvPr id="47" name="Conector recto 46">
          <a:extLst>
            <a:ext uri="{FF2B5EF4-FFF2-40B4-BE49-F238E27FC236}">
              <a16:creationId xmlns:a16="http://schemas.microsoft.com/office/drawing/2014/main" id="{00000000-0008-0000-0000-00002F000000}"/>
            </a:ext>
          </a:extLst>
        </xdr:cNvPr>
        <xdr:cNvCxnSpPr/>
      </xdr:nvCxnSpPr>
      <xdr:spPr>
        <a:xfrm>
          <a:off x="11620500" y="6492875"/>
          <a:ext cx="1571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1428750</xdr:colOff>
      <xdr:row>48</xdr:row>
      <xdr:rowOff>1</xdr:rowOff>
    </xdr:from>
    <xdr:to>
      <xdr:col>12</xdr:col>
      <xdr:colOff>0</xdr:colOff>
      <xdr:row>48</xdr:row>
      <xdr:rowOff>15875</xdr:rowOff>
    </xdr:to>
    <xdr:cxnSp macro="">
      <xdr:nvCxnSpPr>
        <xdr:cNvPr id="55" name="Conector recto 54">
          <a:extLst>
            <a:ext uri="{FF2B5EF4-FFF2-40B4-BE49-F238E27FC236}">
              <a16:creationId xmlns:a16="http://schemas.microsoft.com/office/drawing/2014/main" id="{00000000-0008-0000-0000-000037000000}"/>
            </a:ext>
          </a:extLst>
        </xdr:cNvPr>
        <xdr:cNvCxnSpPr/>
      </xdr:nvCxnSpPr>
      <xdr:spPr>
        <a:xfrm flipV="1">
          <a:off x="11652250" y="6683376"/>
          <a:ext cx="15557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31750</xdr:rowOff>
    </xdr:from>
    <xdr:to>
      <xdr:col>28</xdr:col>
      <xdr:colOff>1881188</xdr:colOff>
      <xdr:row>6</xdr:row>
      <xdr:rowOff>0</xdr:rowOff>
    </xdr:to>
    <xdr:grpSp>
      <xdr:nvGrpSpPr>
        <xdr:cNvPr id="2" name="Group 4">
          <a:extLst>
            <a:ext uri="{FF2B5EF4-FFF2-40B4-BE49-F238E27FC236}">
              <a16:creationId xmlns:a16="http://schemas.microsoft.com/office/drawing/2014/main" id="{00000000-0008-0000-0300-000002000000}"/>
            </a:ext>
          </a:extLst>
        </xdr:cNvPr>
        <xdr:cNvGrpSpPr>
          <a:grpSpLocks/>
        </xdr:cNvGrpSpPr>
      </xdr:nvGrpSpPr>
      <xdr:grpSpPr bwMode="auto">
        <a:xfrm>
          <a:off x="1" y="31750"/>
          <a:ext cx="31646812" cy="1182688"/>
          <a:chOff x="-8" y="0"/>
          <a:chExt cx="1382" cy="136"/>
        </a:xfrm>
      </xdr:grpSpPr>
      <xdr:sp macro="" textlink="">
        <xdr:nvSpPr>
          <xdr:cNvPr id="3" name="1 CuadroTexto">
            <a:extLst>
              <a:ext uri="{FF2B5EF4-FFF2-40B4-BE49-F238E27FC236}">
                <a16:creationId xmlns:a16="http://schemas.microsoft.com/office/drawing/2014/main" id="{00000000-0008-0000-03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3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3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3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3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ctr" upright="1"/>
          <a:lstStyle/>
          <a:p>
            <a:pPr algn="ctr" rtl="0">
              <a:defRPr sz="1000"/>
            </a:pPr>
            <a:r>
              <a:rPr lang="es-ES" sz="11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3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3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3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3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3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3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06</a:t>
            </a:r>
          </a:p>
        </xdr:txBody>
      </xdr:sp>
      <xdr:sp macro="" textlink="">
        <xdr:nvSpPr>
          <xdr:cNvPr id="14" name="18 CuadroTexto">
            <a:extLst>
              <a:ext uri="{FF2B5EF4-FFF2-40B4-BE49-F238E27FC236}">
                <a16:creationId xmlns:a16="http://schemas.microsoft.com/office/drawing/2014/main" id="{00000000-0008-0000-03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3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10/10/2017</a:t>
            </a:r>
          </a:p>
        </xdr:txBody>
      </xdr:sp>
    </xdr:grpSp>
    <xdr:clientData/>
  </xdr:twoCellAnchor>
  <xdr:twoCellAnchor editAs="oneCell">
    <xdr:from>
      <xdr:col>0</xdr:col>
      <xdr:colOff>1226484</xdr:colOff>
      <xdr:row>0</xdr:row>
      <xdr:rowOff>79375</xdr:rowOff>
    </xdr:from>
    <xdr:to>
      <xdr:col>1</xdr:col>
      <xdr:colOff>276013</xdr:colOff>
      <xdr:row>5</xdr:row>
      <xdr:rowOff>323167</xdr:rowOff>
    </xdr:to>
    <xdr:pic>
      <xdr:nvPicPr>
        <xdr:cNvPr id="16" name="Imagen 16">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23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2282825</xdr:colOff>
      <xdr:row>6</xdr:row>
      <xdr:rowOff>266700</xdr:rowOff>
    </xdr:from>
    <xdr:ext cx="1654175" cy="2022195"/>
    <xdr:pic>
      <xdr:nvPicPr>
        <xdr:cNvPr id="2" name="Imagen 1">
          <a:extLst>
            <a:ext uri="{FF2B5EF4-FFF2-40B4-BE49-F238E27FC236}">
              <a16:creationId xmlns:a16="http://schemas.microsoft.com/office/drawing/2014/main" id="{91629465-350A-4DE2-9A85-17DE462DBB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2825" y="1333500"/>
          <a:ext cx="1654175" cy="20221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1749425</xdr:colOff>
      <xdr:row>9</xdr:row>
      <xdr:rowOff>720725</xdr:rowOff>
    </xdr:from>
    <xdr:ext cx="7800975" cy="3299862"/>
    <xdr:pic>
      <xdr:nvPicPr>
        <xdr:cNvPr id="3" name="Imagen 2">
          <a:extLst>
            <a:ext uri="{FF2B5EF4-FFF2-40B4-BE49-F238E27FC236}">
              <a16:creationId xmlns:a16="http://schemas.microsoft.com/office/drawing/2014/main" id="{AC98F418-4980-4BE5-996F-ACD54541FE90}"/>
            </a:ext>
          </a:extLst>
        </xdr:cNvPr>
        <xdr:cNvPicPr>
          <a:picLocks noChangeAspect="1"/>
        </xdr:cNvPicPr>
      </xdr:nvPicPr>
      <xdr:blipFill>
        <a:blip xmlns:r="http://schemas.openxmlformats.org/officeDocument/2006/relationships" r:embed="rId2"/>
        <a:stretch>
          <a:fillRect/>
        </a:stretch>
      </xdr:blipFill>
      <xdr:spPr>
        <a:xfrm>
          <a:off x="2282825" y="1901825"/>
          <a:ext cx="7800975" cy="3299862"/>
        </a:xfrm>
        <a:prstGeom prst="rect">
          <a:avLst/>
        </a:prstGeom>
      </xdr:spPr>
    </xdr:pic>
    <xdr:clientData/>
  </xdr:oneCellAnchor>
  <xdr:oneCellAnchor>
    <xdr:from>
      <xdr:col>2</xdr:col>
      <xdr:colOff>1412874</xdr:colOff>
      <xdr:row>10</xdr:row>
      <xdr:rowOff>263524</xdr:rowOff>
    </xdr:from>
    <xdr:ext cx="8715376" cy="4842661"/>
    <xdr:pic>
      <xdr:nvPicPr>
        <xdr:cNvPr id="4" name="Imagen 3">
          <a:extLst>
            <a:ext uri="{FF2B5EF4-FFF2-40B4-BE49-F238E27FC236}">
              <a16:creationId xmlns:a16="http://schemas.microsoft.com/office/drawing/2014/main" id="{3ABE445C-EC19-4366-A4BC-3ADB3F6D63E8}"/>
            </a:ext>
          </a:extLst>
        </xdr:cNvPr>
        <xdr:cNvPicPr>
          <a:picLocks noChangeAspect="1"/>
        </xdr:cNvPicPr>
      </xdr:nvPicPr>
      <xdr:blipFill>
        <a:blip xmlns:r="http://schemas.openxmlformats.org/officeDocument/2006/relationships" r:embed="rId3"/>
        <a:stretch>
          <a:fillRect/>
        </a:stretch>
      </xdr:blipFill>
      <xdr:spPr>
        <a:xfrm>
          <a:off x="2289174" y="2092324"/>
          <a:ext cx="8715376" cy="484266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W50"/>
  <sheetViews>
    <sheetView topLeftCell="G1" zoomScale="60" zoomScaleNormal="60" workbookViewId="0">
      <selection activeCell="AF50" sqref="AF50"/>
    </sheetView>
  </sheetViews>
  <sheetFormatPr baseColWidth="10" defaultRowHeight="15" x14ac:dyDescent="0.25"/>
  <cols>
    <col min="1" max="1" width="22.5703125" style="5" customWidth="1"/>
    <col min="2" max="2" width="15.42578125" style="5" customWidth="1"/>
    <col min="3" max="3" width="16.140625" style="5" customWidth="1"/>
    <col min="4" max="4" width="21.5703125" style="5" customWidth="1"/>
    <col min="5" max="5" width="19.140625" style="5" customWidth="1"/>
    <col min="6" max="6" width="2" style="5" hidden="1" customWidth="1"/>
    <col min="7" max="7" width="18.28515625" style="5" customWidth="1"/>
    <col min="8" max="8" width="11.42578125" style="5" hidden="1" customWidth="1"/>
    <col min="9" max="9" width="10.42578125" style="5" hidden="1" customWidth="1"/>
    <col min="10" max="10" width="17.140625" style="5" customWidth="1"/>
    <col min="11" max="11" width="20.28515625" style="5" customWidth="1"/>
    <col min="12" max="12" width="44.7109375" style="5" customWidth="1"/>
    <col min="13" max="13" width="9.5703125" style="5" customWidth="1"/>
    <col min="14" max="19" width="11.42578125" style="5" hidden="1" customWidth="1"/>
    <col min="20" max="20" width="2.42578125" style="5" hidden="1" customWidth="1"/>
    <col min="21" max="21" width="10.42578125" style="5" customWidth="1"/>
    <col min="22" max="22" width="14.140625" style="5" customWidth="1"/>
    <col min="23" max="23" width="11.42578125" style="5" hidden="1" customWidth="1"/>
    <col min="24" max="24" width="15.28515625" style="5" customWidth="1"/>
    <col min="25" max="26" width="11.42578125" style="5" hidden="1" customWidth="1"/>
    <col min="27" max="27" width="16.42578125" style="5" customWidth="1"/>
    <col min="28" max="29" width="15.28515625" style="5" customWidth="1"/>
    <col min="30" max="30" width="17" style="5" customWidth="1"/>
    <col min="31" max="31" width="11.42578125" style="5"/>
    <col min="32" max="32" width="15.42578125" style="5" customWidth="1"/>
    <col min="33" max="33" width="19.140625" style="5" customWidth="1"/>
    <col min="34" max="34" width="16.140625" style="5" customWidth="1"/>
    <col min="35" max="16384" width="11.42578125" style="5"/>
  </cols>
  <sheetData>
    <row r="1" spans="1:34 16374:16377"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XET1" s="2" t="s">
        <v>1</v>
      </c>
      <c r="XEU1" s="3" t="s">
        <v>2</v>
      </c>
      <c r="XEV1" s="4"/>
    </row>
    <row r="2" spans="1:34 16374:1637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XET2" s="5" t="s">
        <v>17</v>
      </c>
      <c r="XEU2" s="5">
        <v>5</v>
      </c>
      <c r="XEV2" s="6"/>
    </row>
    <row r="3" spans="1:34 16374:16377"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XET3" s="5" t="s">
        <v>16</v>
      </c>
      <c r="XEU3" s="5">
        <v>4</v>
      </c>
      <c r="XEV3" s="6"/>
    </row>
    <row r="4" spans="1:34 16374:16377"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XET4" s="5" t="s">
        <v>15</v>
      </c>
      <c r="XEU4" s="5">
        <v>3</v>
      </c>
      <c r="XEV4" s="6"/>
    </row>
    <row r="5" spans="1:34 16374:16377"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XET5" s="5" t="s">
        <v>14</v>
      </c>
      <c r="XEU5" s="5">
        <v>2</v>
      </c>
      <c r="XEV5" s="6"/>
    </row>
    <row r="6" spans="1:34 16374:16377"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XET6" s="5" t="s">
        <v>13</v>
      </c>
      <c r="XEU6" s="5">
        <v>1</v>
      </c>
      <c r="XEV6" s="6"/>
    </row>
    <row r="7" spans="1:34 16374:16377" ht="21" customHeight="1" x14ac:dyDescent="0.25">
      <c r="A7" s="158" t="s">
        <v>54</v>
      </c>
      <c r="B7" s="159"/>
      <c r="C7" s="159"/>
      <c r="D7" s="160"/>
      <c r="E7" s="1"/>
      <c r="F7" s="1"/>
      <c r="G7" s="1"/>
      <c r="H7" s="1"/>
      <c r="I7" s="1"/>
      <c r="J7" s="1"/>
      <c r="K7" s="1"/>
      <c r="L7" s="1"/>
      <c r="M7" s="1"/>
      <c r="N7" s="1"/>
      <c r="O7" s="1"/>
      <c r="P7" s="1"/>
      <c r="Q7" s="1"/>
      <c r="R7" s="1"/>
      <c r="S7" s="1"/>
      <c r="T7" s="1"/>
      <c r="U7" s="1"/>
      <c r="V7" s="1"/>
      <c r="W7" s="1"/>
      <c r="X7" s="1"/>
      <c r="Y7" s="1"/>
      <c r="Z7" s="1"/>
      <c r="AA7" s="1"/>
      <c r="AB7" s="1"/>
      <c r="AC7" s="1"/>
      <c r="AD7" s="1"/>
      <c r="AE7" s="1"/>
      <c r="AF7" s="1"/>
      <c r="AG7" s="1"/>
      <c r="AH7" s="36"/>
      <c r="XET7" s="213" t="s">
        <v>0</v>
      </c>
      <c r="XEU7" s="214"/>
    </row>
    <row r="8" spans="1:34 16374:16377" x14ac:dyDescent="0.25">
      <c r="A8" s="186" t="s">
        <v>53</v>
      </c>
      <c r="B8" s="186"/>
      <c r="C8" s="186"/>
      <c r="D8" s="186"/>
      <c r="E8" s="186" t="s">
        <v>21</v>
      </c>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74" t="s">
        <v>28</v>
      </c>
      <c r="AF8" s="177" t="s">
        <v>39</v>
      </c>
      <c r="AG8" s="178"/>
      <c r="AH8" s="179"/>
      <c r="XET8" s="213" t="s">
        <v>2</v>
      </c>
      <c r="XEU8" s="214"/>
    </row>
    <row r="9" spans="1:34 16374:16377" x14ac:dyDescent="0.25">
      <c r="A9" s="199" t="s">
        <v>40</v>
      </c>
      <c r="B9" s="201" t="s">
        <v>41</v>
      </c>
      <c r="C9" s="201" t="s">
        <v>42</v>
      </c>
      <c r="D9" s="203" t="s">
        <v>43</v>
      </c>
      <c r="E9" s="186" t="s">
        <v>22</v>
      </c>
      <c r="F9" s="186"/>
      <c r="G9" s="186"/>
      <c r="H9" s="186"/>
      <c r="I9" s="186"/>
      <c r="J9" s="186"/>
      <c r="K9" s="129" t="s">
        <v>26</v>
      </c>
      <c r="L9" s="186" t="s">
        <v>24</v>
      </c>
      <c r="M9" s="186"/>
      <c r="N9" s="186"/>
      <c r="O9" s="186"/>
      <c r="P9" s="186"/>
      <c r="Q9" s="186"/>
      <c r="R9" s="186"/>
      <c r="S9" s="186"/>
      <c r="T9" s="186"/>
      <c r="U9" s="186"/>
      <c r="V9" s="186"/>
      <c r="W9" s="186"/>
      <c r="X9" s="186"/>
      <c r="Y9" s="186"/>
      <c r="Z9" s="186"/>
      <c r="AA9" s="186"/>
      <c r="AB9" s="186"/>
      <c r="AC9" s="186"/>
      <c r="AD9" s="186"/>
      <c r="AE9" s="175"/>
      <c r="AF9" s="180"/>
      <c r="AG9" s="181"/>
      <c r="AH9" s="182"/>
      <c r="XET9" s="7" t="s">
        <v>18</v>
      </c>
      <c r="XEU9" s="7" t="s">
        <v>20</v>
      </c>
      <c r="XEV9" s="7" t="s">
        <v>19</v>
      </c>
    </row>
    <row r="10" spans="1:34 16374:16377" ht="15" customHeight="1" x14ac:dyDescent="0.25">
      <c r="A10" s="199"/>
      <c r="B10" s="201"/>
      <c r="C10" s="201"/>
      <c r="D10" s="203"/>
      <c r="E10" s="207" t="s">
        <v>44</v>
      </c>
      <c r="F10" s="207"/>
      <c r="G10" s="207"/>
      <c r="H10" s="207"/>
      <c r="I10" s="207"/>
      <c r="J10" s="207"/>
      <c r="K10" s="130"/>
      <c r="L10" s="176" t="s">
        <v>55</v>
      </c>
      <c r="M10" s="220" t="s">
        <v>23</v>
      </c>
      <c r="N10" s="8"/>
      <c r="O10" s="9"/>
      <c r="P10" s="9"/>
      <c r="Q10" s="9"/>
      <c r="R10" s="9"/>
      <c r="S10" s="9"/>
      <c r="T10" s="9"/>
      <c r="U10" s="187" t="s">
        <v>46</v>
      </c>
      <c r="V10" s="222" t="s">
        <v>45</v>
      </c>
      <c r="W10" s="223"/>
      <c r="X10" s="223"/>
      <c r="Y10" s="223"/>
      <c r="Z10" s="223"/>
      <c r="AA10" s="224"/>
      <c r="AB10" s="218" t="s">
        <v>50</v>
      </c>
      <c r="AC10" s="218"/>
      <c r="AD10" s="218"/>
      <c r="AE10" s="175"/>
      <c r="AF10" s="183"/>
      <c r="AG10" s="184"/>
      <c r="AH10" s="185"/>
      <c r="XET10" s="5">
        <v>5</v>
      </c>
      <c r="XEU10" s="5">
        <v>10</v>
      </c>
      <c r="XEV10" s="5">
        <v>20</v>
      </c>
    </row>
    <row r="11" spans="1:34 16374:16377" ht="32.25" customHeight="1" x14ac:dyDescent="0.25">
      <c r="A11" s="200"/>
      <c r="B11" s="202"/>
      <c r="C11" s="202"/>
      <c r="D11" s="204"/>
      <c r="E11" s="10" t="s">
        <v>8</v>
      </c>
      <c r="F11" s="11"/>
      <c r="G11" s="10" t="s">
        <v>9</v>
      </c>
      <c r="H11" s="11"/>
      <c r="I11" s="11"/>
      <c r="J11" s="12" t="s">
        <v>10</v>
      </c>
      <c r="K11" s="131"/>
      <c r="L11" s="219"/>
      <c r="M11" s="221"/>
      <c r="N11" s="13"/>
      <c r="O11" s="13"/>
      <c r="P11" s="13"/>
      <c r="Q11" s="13"/>
      <c r="R11" s="13"/>
      <c r="S11" s="13"/>
      <c r="T11" s="13"/>
      <c r="U11" s="188"/>
      <c r="V11" s="34" t="s">
        <v>8</v>
      </c>
      <c r="W11" s="14"/>
      <c r="X11" s="15" t="s">
        <v>9</v>
      </c>
      <c r="Y11" s="16"/>
      <c r="Z11" s="13"/>
      <c r="AA11" s="17" t="s">
        <v>10</v>
      </c>
      <c r="AB11" s="32" t="s">
        <v>47</v>
      </c>
      <c r="AC11" s="21" t="s">
        <v>48</v>
      </c>
      <c r="AD11" s="21" t="s">
        <v>49</v>
      </c>
      <c r="AE11" s="176"/>
      <c r="AF11" s="33" t="s">
        <v>48</v>
      </c>
      <c r="AG11" s="35" t="s">
        <v>51</v>
      </c>
      <c r="AH11" s="33" t="s">
        <v>52</v>
      </c>
      <c r="XET11" s="5" t="s">
        <v>11</v>
      </c>
      <c r="XEU11" s="5" t="s">
        <v>12</v>
      </c>
      <c r="XEV11" s="5" t="s">
        <v>9</v>
      </c>
      <c r="XEW11" s="5" t="s">
        <v>8</v>
      </c>
    </row>
    <row r="12" spans="1:34 16374:16377" ht="50.25" customHeight="1" x14ac:dyDescent="0.25">
      <c r="A12" s="132"/>
      <c r="B12" s="134"/>
      <c r="C12" s="137"/>
      <c r="D12" s="139"/>
      <c r="E12" s="142" t="s">
        <v>15</v>
      </c>
      <c r="F12" s="144" t="str">
        <f>IF(E12="(1) RARA VEZ","1", IF(E12="(2) IMPROBABLE","2",IF(E12="(3) POSIBLE","3",IF(E12="(4) PROBABLE","4",IF(E12="(5) CASI SEGURO","5","")))))</f>
        <v>3</v>
      </c>
      <c r="G12" s="116" t="s">
        <v>19</v>
      </c>
      <c r="H12" s="111" t="str">
        <f>IF(G12="(5) MODERADO","5", IF(G12="(10) MAYOR","10",IF(G12="(20) CATASTROFICO","20","")))</f>
        <v>20</v>
      </c>
      <c r="I12" s="126">
        <f>F12*H12</f>
        <v>60</v>
      </c>
      <c r="J12" s="146">
        <f>+I12</f>
        <v>60</v>
      </c>
      <c r="K12" s="106"/>
      <c r="L12" s="22" t="s">
        <v>6</v>
      </c>
      <c r="M12" s="20" t="s">
        <v>11</v>
      </c>
      <c r="N12" s="18">
        <f>IF(M12="SÍ",15,"0")</f>
        <v>15</v>
      </c>
      <c r="O12" s="125">
        <f>SUM(N12:N18)</f>
        <v>70</v>
      </c>
      <c r="P12" s="127">
        <f>IF(AND($O12&gt;=0,$O12&lt;=50),0,IF(AND($O12&gt;50,$O12&lt;=75),1,IF(AND($O12&gt;75,$O12&lt;=100),2,"")))</f>
        <v>1</v>
      </c>
      <c r="Q12" s="127">
        <f>$F12-$P12</f>
        <v>2</v>
      </c>
      <c r="R12" s="118">
        <f>IF($Q12&lt;=0,1,$Q12)</f>
        <v>2</v>
      </c>
      <c r="S12" s="127">
        <f>$H12-$P12</f>
        <v>19</v>
      </c>
      <c r="T12" s="118">
        <f>IF($S12=19,10,IF($S12=18,5,IF($S12=9,5,IF($S12=8,5,H12))))</f>
        <v>10</v>
      </c>
      <c r="U12" s="120" t="s">
        <v>8</v>
      </c>
      <c r="V12" s="149" t="str">
        <f>IF(AND($U12="PROBABILIDAD",$R12=1),$XET$6,IF(AND($U12="PROBABILIDAD",$R12=2),$XET$5,IF(AND($U12="PROBABILIDAD",$R12=3),$XET$4,IF(AND($U12="PROBABILIDAD",$R12=4),$XET$3,IF(AND($U12="PROBABILIDAD",$R12=5),$XET$2,$E12)))))</f>
        <v>(2) IMPROBABLE</v>
      </c>
      <c r="W12" s="215">
        <f>IF($U12="PROBABILIDAD",$R12,$F12)</f>
        <v>2</v>
      </c>
      <c r="X12" s="151" t="str">
        <f>IF(AND($U12="IMPACTO",$S12=18),$XET$9,IF(AND($U12="IMPACTO",$S12=19),$XEU$9,IF(AND($U12="IMPACTO",$S12=20),$XEV$9,IF(AND($U12="IMPACTO",$S12&lt;10),$XET$9,$G12))))</f>
        <v>(20) CATASTROFICO</v>
      </c>
      <c r="Y12" s="110" t="str">
        <f>IF($U12="IMPACTO",$T12,$H12)</f>
        <v>20</v>
      </c>
      <c r="Z12" s="111">
        <f>$W12*$Y12</f>
        <v>40</v>
      </c>
      <c r="AA12" s="112">
        <f>$Z12</f>
        <v>40</v>
      </c>
      <c r="AB12" s="106"/>
      <c r="AC12" s="106"/>
      <c r="AD12" s="106"/>
      <c r="AE12" s="106"/>
      <c r="AF12" s="106"/>
      <c r="AG12" s="106"/>
      <c r="AH12" s="108"/>
    </row>
    <row r="13" spans="1:34 16374:16377" ht="48" customHeight="1" x14ac:dyDescent="0.25">
      <c r="A13" s="132"/>
      <c r="B13" s="135"/>
      <c r="C13" s="137"/>
      <c r="D13" s="140"/>
      <c r="E13" s="142"/>
      <c r="F13" s="144"/>
      <c r="G13" s="116"/>
      <c r="H13" s="111"/>
      <c r="I13" s="126"/>
      <c r="J13" s="146"/>
      <c r="K13" s="107"/>
      <c r="L13" s="23" t="s">
        <v>7</v>
      </c>
      <c r="M13" s="20" t="s">
        <v>11</v>
      </c>
      <c r="N13" s="19">
        <f>IF(M13="SÍ",5,"0")</f>
        <v>5</v>
      </c>
      <c r="O13" s="126"/>
      <c r="P13" s="128"/>
      <c r="Q13" s="128"/>
      <c r="R13" s="119"/>
      <c r="S13" s="128"/>
      <c r="T13" s="119"/>
      <c r="U13" s="121"/>
      <c r="V13" s="122"/>
      <c r="W13" s="216"/>
      <c r="X13" s="124"/>
      <c r="Y13" s="110"/>
      <c r="Z13" s="111"/>
      <c r="AA13" s="113"/>
      <c r="AB13" s="107"/>
      <c r="AC13" s="107"/>
      <c r="AD13" s="107"/>
      <c r="AE13" s="107"/>
      <c r="AF13" s="107"/>
      <c r="AG13" s="107"/>
      <c r="AH13" s="109"/>
    </row>
    <row r="14" spans="1:34 16374:16377" ht="33" customHeight="1" x14ac:dyDescent="0.25">
      <c r="A14" s="132"/>
      <c r="B14" s="135"/>
      <c r="C14" s="137"/>
      <c r="D14" s="140"/>
      <c r="E14" s="142"/>
      <c r="F14" s="144"/>
      <c r="G14" s="116"/>
      <c r="H14" s="111"/>
      <c r="I14" s="126"/>
      <c r="J14" s="147" t="str">
        <f>IF(AND(I12&gt;=5,I12&lt;=10),"BAJA",IF(AND(I12&gt;=15,I12&lt;=25),"MODERADA",IF(AND(I12&gt;=30,I12&lt;=50),"ALTA",IF(AND(I12&gt;=60,I12&lt;=100),"EXTREMA",""))))</f>
        <v>EXTREMA</v>
      </c>
      <c r="K14" s="107"/>
      <c r="L14" s="24" t="s">
        <v>3</v>
      </c>
      <c r="M14" s="20" t="s">
        <v>11</v>
      </c>
      <c r="N14" s="19">
        <f>IF(M14="SÍ",15,"0")</f>
        <v>15</v>
      </c>
      <c r="O14" s="126"/>
      <c r="P14" s="128"/>
      <c r="Q14" s="128"/>
      <c r="R14" s="119"/>
      <c r="S14" s="128"/>
      <c r="T14" s="119"/>
      <c r="U14" s="121"/>
      <c r="V14" s="122"/>
      <c r="W14" s="216"/>
      <c r="X14" s="124"/>
      <c r="Y14" s="110"/>
      <c r="Z14" s="111"/>
      <c r="AA14" s="114" t="str">
        <f>IF(AND($Z12&gt;=5,$Z12&lt;=10),"BAJA",IF(AND($Z12&gt;=15,$Z12&lt;=25),"MODERADA",IF(AND($Z12&gt;=30,$Z12&lt;=50),"ALTA",IF(AND($Z12&gt;=60,$Z12&lt;=100),"EXTREMA",""))))</f>
        <v>ALTA</v>
      </c>
      <c r="AB14" s="107"/>
      <c r="AC14" s="107"/>
      <c r="AD14" s="107"/>
      <c r="AE14" s="107"/>
      <c r="AF14" s="107"/>
      <c r="AG14" s="107"/>
      <c r="AH14" s="109"/>
    </row>
    <row r="15" spans="1:34 16374:16377" ht="26.25" customHeight="1" x14ac:dyDescent="0.25">
      <c r="A15" s="132"/>
      <c r="B15" s="135"/>
      <c r="C15" s="137"/>
      <c r="D15" s="140"/>
      <c r="E15" s="142"/>
      <c r="F15" s="144"/>
      <c r="G15" s="116"/>
      <c r="H15" s="111"/>
      <c r="I15" s="126"/>
      <c r="J15" s="147"/>
      <c r="K15" s="107"/>
      <c r="L15" s="24" t="s">
        <v>4</v>
      </c>
      <c r="M15" s="20" t="s">
        <v>11</v>
      </c>
      <c r="N15" s="19">
        <f>IF(M15="SÍ",10,"0")</f>
        <v>10</v>
      </c>
      <c r="O15" s="126"/>
      <c r="P15" s="128"/>
      <c r="Q15" s="128"/>
      <c r="R15" s="119"/>
      <c r="S15" s="128"/>
      <c r="T15" s="119"/>
      <c r="U15" s="121"/>
      <c r="V15" s="122"/>
      <c r="W15" s="216"/>
      <c r="X15" s="124"/>
      <c r="Y15" s="110"/>
      <c r="Z15" s="111"/>
      <c r="AA15" s="114"/>
      <c r="AB15" s="107"/>
      <c r="AC15" s="107"/>
      <c r="AD15" s="107"/>
      <c r="AE15" s="107"/>
      <c r="AF15" s="107"/>
      <c r="AG15" s="107"/>
      <c r="AH15" s="109"/>
    </row>
    <row r="16" spans="1:34 16374:16377" ht="45" customHeight="1" x14ac:dyDescent="0.25">
      <c r="A16" s="132"/>
      <c r="B16" s="135"/>
      <c r="C16" s="137"/>
      <c r="D16" s="140"/>
      <c r="E16" s="142"/>
      <c r="F16" s="144"/>
      <c r="G16" s="116"/>
      <c r="H16" s="111"/>
      <c r="I16" s="126"/>
      <c r="J16" s="147"/>
      <c r="K16" s="107"/>
      <c r="L16" s="23" t="s">
        <v>37</v>
      </c>
      <c r="M16" s="20" t="s">
        <v>11</v>
      </c>
      <c r="N16" s="19">
        <f>IF(M16="SÍ",15,"0")</f>
        <v>15</v>
      </c>
      <c r="O16" s="126"/>
      <c r="P16" s="128"/>
      <c r="Q16" s="128"/>
      <c r="R16" s="119"/>
      <c r="S16" s="128"/>
      <c r="T16" s="119"/>
      <c r="U16" s="121"/>
      <c r="V16" s="122"/>
      <c r="W16" s="216"/>
      <c r="X16" s="124"/>
      <c r="Y16" s="110"/>
      <c r="Z16" s="111"/>
      <c r="AA16" s="114"/>
      <c r="AB16" s="107"/>
      <c r="AC16" s="107"/>
      <c r="AD16" s="107"/>
      <c r="AE16" s="107"/>
      <c r="AF16" s="107"/>
      <c r="AG16" s="107"/>
      <c r="AH16" s="109"/>
    </row>
    <row r="17" spans="1:34" ht="51" customHeight="1" x14ac:dyDescent="0.25">
      <c r="A17" s="132"/>
      <c r="B17" s="135"/>
      <c r="C17" s="137"/>
      <c r="D17" s="140"/>
      <c r="E17" s="142"/>
      <c r="F17" s="144"/>
      <c r="G17" s="116"/>
      <c r="H17" s="111"/>
      <c r="I17" s="126"/>
      <c r="J17" s="147"/>
      <c r="K17" s="107"/>
      <c r="L17" s="23" t="s">
        <v>5</v>
      </c>
      <c r="M17" s="20" t="s">
        <v>11</v>
      </c>
      <c r="N17" s="19">
        <f>IF(M17="SÍ",10,"0")</f>
        <v>10</v>
      </c>
      <c r="O17" s="126"/>
      <c r="P17" s="128"/>
      <c r="Q17" s="128"/>
      <c r="R17" s="119"/>
      <c r="S17" s="128"/>
      <c r="T17" s="119"/>
      <c r="U17" s="121"/>
      <c r="V17" s="122"/>
      <c r="W17" s="216"/>
      <c r="X17" s="124"/>
      <c r="Y17" s="110"/>
      <c r="Z17" s="111"/>
      <c r="AA17" s="114"/>
      <c r="AB17" s="107"/>
      <c r="AC17" s="107"/>
      <c r="AD17" s="107"/>
      <c r="AE17" s="107"/>
      <c r="AF17" s="107"/>
      <c r="AG17" s="107"/>
      <c r="AH17" s="109"/>
    </row>
    <row r="18" spans="1:34" ht="39.75" customHeight="1" x14ac:dyDescent="0.25">
      <c r="A18" s="133"/>
      <c r="B18" s="136"/>
      <c r="C18" s="138"/>
      <c r="D18" s="141"/>
      <c r="E18" s="143"/>
      <c r="F18" s="145"/>
      <c r="G18" s="117"/>
      <c r="H18" s="111"/>
      <c r="I18" s="126"/>
      <c r="J18" s="148"/>
      <c r="K18" s="107"/>
      <c r="L18" s="27" t="s">
        <v>36</v>
      </c>
      <c r="M18" s="20" t="s">
        <v>12</v>
      </c>
      <c r="N18" s="19" t="str">
        <f>IF(M18="SÍ",30,"0")</f>
        <v>0</v>
      </c>
      <c r="O18" s="126"/>
      <c r="P18" s="128"/>
      <c r="Q18" s="128"/>
      <c r="R18" s="119"/>
      <c r="S18" s="128"/>
      <c r="T18" s="119"/>
      <c r="U18" s="121"/>
      <c r="V18" s="150"/>
      <c r="W18" s="217"/>
      <c r="X18" s="152"/>
      <c r="Y18" s="110"/>
      <c r="Z18" s="111"/>
      <c r="AA18" s="114"/>
      <c r="AB18" s="107"/>
      <c r="AC18" s="107"/>
      <c r="AD18" s="107"/>
      <c r="AE18" s="107"/>
      <c r="AF18" s="107"/>
      <c r="AG18" s="107"/>
      <c r="AH18" s="109"/>
    </row>
    <row r="19" spans="1:34" ht="50.25" customHeight="1" x14ac:dyDescent="0.25">
      <c r="A19" s="132"/>
      <c r="B19" s="134"/>
      <c r="C19" s="137"/>
      <c r="D19" s="139"/>
      <c r="E19" s="142" t="s">
        <v>16</v>
      </c>
      <c r="F19" s="144" t="str">
        <f>IF(E19="(1) RARA VEZ","1", IF(E19="(2) IMPROBABLE","2",IF(E19="(3) POSIBLE","3",IF(E19="(4) PROBABLE","4",IF(E19="(5) CASI SEGURO","5","")))))</f>
        <v>4</v>
      </c>
      <c r="G19" s="116" t="s">
        <v>20</v>
      </c>
      <c r="H19" s="111" t="str">
        <f>IF(G19="(5) MODERADO","5", IF(G19="(10) MAYOR","10",IF(G19="(20) CATASTROFICO","20","")))</f>
        <v>10</v>
      </c>
      <c r="I19" s="126">
        <f>F19*H19</f>
        <v>40</v>
      </c>
      <c r="J19" s="146">
        <f>+I19</f>
        <v>40</v>
      </c>
      <c r="K19" s="106"/>
      <c r="L19" s="22" t="s">
        <v>6</v>
      </c>
      <c r="M19" s="20" t="s">
        <v>11</v>
      </c>
      <c r="N19" s="39">
        <f>IF(M19="SÍ",15,"0")</f>
        <v>15</v>
      </c>
      <c r="O19" s="125">
        <f>SUM(N19:N25)</f>
        <v>100</v>
      </c>
      <c r="P19" s="127">
        <f>IF(AND($O19&gt;=0,$O19&lt;=50),0,IF(AND($O19&gt;50,$O19&lt;=75),1,IF(AND($O19&gt;75,$O19&lt;=100),2,"")))</f>
        <v>2</v>
      </c>
      <c r="Q19" s="127">
        <f>$F19-$P19</f>
        <v>2</v>
      </c>
      <c r="R19" s="118">
        <f>IF($Q19&lt;=0,1,$Q19)</f>
        <v>2</v>
      </c>
      <c r="S19" s="127">
        <f>$H19-$P19</f>
        <v>8</v>
      </c>
      <c r="T19" s="118">
        <f>IF($S19=19,10,IF($S19=18,5,IF($S19=9,5,IF($S19=8,5,H19))))</f>
        <v>5</v>
      </c>
      <c r="U19" s="120"/>
      <c r="V19" s="149" t="str">
        <f>IF(AND($U19="PROBABILIDAD",$R19=1),$XET$6,IF(AND($U19="PROBABILIDAD",$R19=2),$XET$5,IF(AND($U19="PROBABILIDAD",$R19=3),$XET$4,IF(AND($U19="PROBABILIDAD",$R19=4),$XET$3,IF(AND($U19="PROBABILIDAD",$R19=5),$XET$2,$E19)))))</f>
        <v>(4) PROBABLE</v>
      </c>
      <c r="W19" s="156" t="str">
        <f>IF($U19="PROBABILIDAD",$R19,$F19)</f>
        <v>4</v>
      </c>
      <c r="X19" s="151" t="str">
        <f>IF(AND($U19="IMPACTO",$S19=18),$XET$9,IF(AND($U19="IMPACTO",$S19=19),$XEU$9,IF(AND($U19="IMPACTO",$S19=20),$XEV$9,IF(AND($U19="IMPACTO",$S19&lt;10),$XET$9,$G19))))</f>
        <v>(10) MAYOR</v>
      </c>
      <c r="Y19" s="110" t="str">
        <f>IF($U19="IMPACTO",$T19,$H19)</f>
        <v>10</v>
      </c>
      <c r="Z19" s="111">
        <f>$W19*$Y19</f>
        <v>40</v>
      </c>
      <c r="AA19" s="112">
        <f>$Z19</f>
        <v>40</v>
      </c>
      <c r="AB19" s="106"/>
      <c r="AC19" s="106"/>
      <c r="AD19" s="106"/>
      <c r="AE19" s="106"/>
      <c r="AF19" s="106"/>
      <c r="AG19" s="106"/>
      <c r="AH19" s="108"/>
    </row>
    <row r="20" spans="1:34" ht="48" customHeight="1" x14ac:dyDescent="0.25">
      <c r="A20" s="132"/>
      <c r="B20" s="135"/>
      <c r="C20" s="137"/>
      <c r="D20" s="140"/>
      <c r="E20" s="142"/>
      <c r="F20" s="144"/>
      <c r="G20" s="116"/>
      <c r="H20" s="111"/>
      <c r="I20" s="126"/>
      <c r="J20" s="146"/>
      <c r="K20" s="107"/>
      <c r="L20" s="23" t="s">
        <v>7</v>
      </c>
      <c r="M20" s="20" t="s">
        <v>11</v>
      </c>
      <c r="N20" s="19">
        <f>IF(M20="SÍ",5,"0")</f>
        <v>5</v>
      </c>
      <c r="O20" s="126"/>
      <c r="P20" s="128"/>
      <c r="Q20" s="128"/>
      <c r="R20" s="119"/>
      <c r="S20" s="128"/>
      <c r="T20" s="119"/>
      <c r="U20" s="121"/>
      <c r="V20" s="122"/>
      <c r="W20" s="123"/>
      <c r="X20" s="124"/>
      <c r="Y20" s="110"/>
      <c r="Z20" s="111"/>
      <c r="AA20" s="113"/>
      <c r="AB20" s="107"/>
      <c r="AC20" s="107"/>
      <c r="AD20" s="107"/>
      <c r="AE20" s="107"/>
      <c r="AF20" s="107"/>
      <c r="AG20" s="107"/>
      <c r="AH20" s="109"/>
    </row>
    <row r="21" spans="1:34" ht="33" customHeight="1" x14ac:dyDescent="0.25">
      <c r="A21" s="132"/>
      <c r="B21" s="135"/>
      <c r="C21" s="137"/>
      <c r="D21" s="140"/>
      <c r="E21" s="142"/>
      <c r="F21" s="144"/>
      <c r="G21" s="116"/>
      <c r="H21" s="111"/>
      <c r="I21" s="126"/>
      <c r="J21" s="147" t="str">
        <f>IF(AND(I19&gt;=5,I19&lt;=10),"BAJA",IF(AND(I19&gt;=15,I19&lt;=25),"MODERADA",IF(AND(I19&gt;=30,I19&lt;=50),"ALTA",IF(AND(I19&gt;=60,I19&lt;=100),"EXTREMA",""))))</f>
        <v>ALTA</v>
      </c>
      <c r="K21" s="107"/>
      <c r="L21" s="24" t="s">
        <v>3</v>
      </c>
      <c r="M21" s="20" t="s">
        <v>11</v>
      </c>
      <c r="N21" s="19">
        <f>IF(M21="SÍ",15,"0")</f>
        <v>15</v>
      </c>
      <c r="O21" s="126"/>
      <c r="P21" s="128"/>
      <c r="Q21" s="128"/>
      <c r="R21" s="119"/>
      <c r="S21" s="128"/>
      <c r="T21" s="119"/>
      <c r="U21" s="121"/>
      <c r="V21" s="122"/>
      <c r="W21" s="123"/>
      <c r="X21" s="124"/>
      <c r="Y21" s="110"/>
      <c r="Z21" s="111"/>
      <c r="AA21" s="114" t="str">
        <f>IF(AND($Z19&gt;=5,$Z19&lt;=10),"BAJA",IF(AND($Z19&gt;=15,$Z19&lt;=25),"MODERADA",IF(AND($Z19&gt;=30,$Z19&lt;=50),"ALTA",IF(AND($Z19&gt;=60,$Z19&lt;=100),"EXTREMA",""))))</f>
        <v>ALTA</v>
      </c>
      <c r="AB21" s="107"/>
      <c r="AC21" s="107"/>
      <c r="AD21" s="107"/>
      <c r="AE21" s="107"/>
      <c r="AF21" s="107"/>
      <c r="AG21" s="107"/>
      <c r="AH21" s="109"/>
    </row>
    <row r="22" spans="1:34" ht="26.25" customHeight="1" x14ac:dyDescent="0.25">
      <c r="A22" s="132"/>
      <c r="B22" s="135"/>
      <c r="C22" s="137"/>
      <c r="D22" s="140"/>
      <c r="E22" s="142"/>
      <c r="F22" s="144"/>
      <c r="G22" s="116"/>
      <c r="H22" s="111"/>
      <c r="I22" s="126"/>
      <c r="J22" s="147"/>
      <c r="K22" s="107"/>
      <c r="L22" s="24" t="s">
        <v>4</v>
      </c>
      <c r="M22" s="20" t="s">
        <v>11</v>
      </c>
      <c r="N22" s="19">
        <f>IF(M22="SÍ",10,"0")</f>
        <v>10</v>
      </c>
      <c r="O22" s="126"/>
      <c r="P22" s="128"/>
      <c r="Q22" s="128"/>
      <c r="R22" s="119"/>
      <c r="S22" s="128"/>
      <c r="T22" s="119"/>
      <c r="U22" s="121"/>
      <c r="V22" s="122"/>
      <c r="W22" s="123"/>
      <c r="X22" s="124"/>
      <c r="Y22" s="110"/>
      <c r="Z22" s="111"/>
      <c r="AA22" s="114"/>
      <c r="AB22" s="107"/>
      <c r="AC22" s="107"/>
      <c r="AD22" s="107"/>
      <c r="AE22" s="107"/>
      <c r="AF22" s="107"/>
      <c r="AG22" s="107"/>
      <c r="AH22" s="109"/>
    </row>
    <row r="23" spans="1:34" ht="45" customHeight="1" x14ac:dyDescent="0.25">
      <c r="A23" s="132"/>
      <c r="B23" s="135"/>
      <c r="C23" s="137"/>
      <c r="D23" s="140"/>
      <c r="E23" s="142"/>
      <c r="F23" s="144"/>
      <c r="G23" s="116"/>
      <c r="H23" s="111"/>
      <c r="I23" s="126"/>
      <c r="J23" s="147"/>
      <c r="K23" s="107"/>
      <c r="L23" s="23" t="s">
        <v>37</v>
      </c>
      <c r="M23" s="20" t="s">
        <v>11</v>
      </c>
      <c r="N23" s="19">
        <f>IF(M23="SÍ",15,"0")</f>
        <v>15</v>
      </c>
      <c r="O23" s="126"/>
      <c r="P23" s="128"/>
      <c r="Q23" s="128"/>
      <c r="R23" s="119"/>
      <c r="S23" s="128"/>
      <c r="T23" s="119"/>
      <c r="U23" s="121"/>
      <c r="V23" s="122"/>
      <c r="W23" s="123"/>
      <c r="X23" s="124"/>
      <c r="Y23" s="110"/>
      <c r="Z23" s="111"/>
      <c r="AA23" s="114"/>
      <c r="AB23" s="107"/>
      <c r="AC23" s="107"/>
      <c r="AD23" s="107"/>
      <c r="AE23" s="107"/>
      <c r="AF23" s="107"/>
      <c r="AG23" s="107"/>
      <c r="AH23" s="109"/>
    </row>
    <row r="24" spans="1:34" ht="51" customHeight="1" x14ac:dyDescent="0.25">
      <c r="A24" s="132"/>
      <c r="B24" s="135"/>
      <c r="C24" s="137"/>
      <c r="D24" s="140"/>
      <c r="E24" s="142"/>
      <c r="F24" s="144"/>
      <c r="G24" s="116"/>
      <c r="H24" s="111"/>
      <c r="I24" s="126"/>
      <c r="J24" s="147"/>
      <c r="K24" s="107"/>
      <c r="L24" s="23" t="s">
        <v>5</v>
      </c>
      <c r="M24" s="20" t="s">
        <v>11</v>
      </c>
      <c r="N24" s="19">
        <f>IF(M24="SÍ",10,"0")</f>
        <v>10</v>
      </c>
      <c r="O24" s="126"/>
      <c r="P24" s="128"/>
      <c r="Q24" s="128"/>
      <c r="R24" s="119"/>
      <c r="S24" s="128"/>
      <c r="T24" s="119"/>
      <c r="U24" s="121"/>
      <c r="V24" s="122"/>
      <c r="W24" s="123"/>
      <c r="X24" s="124"/>
      <c r="Y24" s="110"/>
      <c r="Z24" s="111"/>
      <c r="AA24" s="114"/>
      <c r="AB24" s="107"/>
      <c r="AC24" s="107"/>
      <c r="AD24" s="107"/>
      <c r="AE24" s="107"/>
      <c r="AF24" s="107"/>
      <c r="AG24" s="107"/>
      <c r="AH24" s="109"/>
    </row>
    <row r="25" spans="1:34" ht="39.75" customHeight="1" x14ac:dyDescent="0.25">
      <c r="A25" s="133"/>
      <c r="B25" s="136"/>
      <c r="C25" s="138"/>
      <c r="D25" s="141"/>
      <c r="E25" s="143"/>
      <c r="F25" s="145"/>
      <c r="G25" s="117"/>
      <c r="H25" s="111"/>
      <c r="I25" s="126"/>
      <c r="J25" s="148"/>
      <c r="K25" s="107"/>
      <c r="L25" s="27" t="s">
        <v>36</v>
      </c>
      <c r="M25" s="20" t="s">
        <v>11</v>
      </c>
      <c r="N25" s="19">
        <f>IF(M25="SÍ",30,"0")</f>
        <v>30</v>
      </c>
      <c r="O25" s="126"/>
      <c r="P25" s="128"/>
      <c r="Q25" s="128"/>
      <c r="R25" s="119"/>
      <c r="S25" s="128"/>
      <c r="T25" s="119"/>
      <c r="U25" s="121"/>
      <c r="V25" s="150"/>
      <c r="W25" s="157"/>
      <c r="X25" s="152"/>
      <c r="Y25" s="110"/>
      <c r="Z25" s="111"/>
      <c r="AA25" s="114"/>
      <c r="AB25" s="107"/>
      <c r="AC25" s="107"/>
      <c r="AD25" s="107"/>
      <c r="AE25" s="107"/>
      <c r="AF25" s="107"/>
      <c r="AG25" s="107"/>
      <c r="AH25" s="109"/>
    </row>
    <row r="26" spans="1:34" ht="50.25" customHeight="1" x14ac:dyDescent="0.25">
      <c r="A26" s="132"/>
      <c r="B26" s="134"/>
      <c r="C26" s="137"/>
      <c r="D26" s="139"/>
      <c r="E26" s="142" t="s">
        <v>15</v>
      </c>
      <c r="F26" s="144" t="str">
        <f>IF(E26="(1) RARA VEZ","1", IF(E26="(2) IMPROBABLE","2",IF(E26="(3) POSIBLE","3",IF(E26="(4) PROBABLE","4",IF(E26="(5) CASI SEGURO","5","")))))</f>
        <v>3</v>
      </c>
      <c r="G26" s="116" t="s">
        <v>20</v>
      </c>
      <c r="H26" s="111" t="str">
        <f>IF(G26="(5) MODERADO","5", IF(G26="(10) MAYOR","10",IF(G26="(20) CATASTROFICO","20","")))</f>
        <v>10</v>
      </c>
      <c r="I26" s="126">
        <f>F26*H26</f>
        <v>30</v>
      </c>
      <c r="J26" s="146">
        <f>+I26</f>
        <v>30</v>
      </c>
      <c r="K26" s="106"/>
      <c r="L26" s="22" t="s">
        <v>6</v>
      </c>
      <c r="M26" s="20" t="s">
        <v>12</v>
      </c>
      <c r="N26" s="39" t="str">
        <f>IF(M26="SÍ",15,"0")</f>
        <v>0</v>
      </c>
      <c r="O26" s="125">
        <f>SUM(N26:N32)</f>
        <v>0</v>
      </c>
      <c r="P26" s="127">
        <f>IF(AND($O26&gt;=0,$O26&lt;=50),0,IF(AND($O26&gt;50,$O26&lt;=75),1,IF(AND($O26&gt;75,$O26&lt;=100),2,"")))</f>
        <v>0</v>
      </c>
      <c r="Q26" s="127">
        <f>$F26-$P26</f>
        <v>3</v>
      </c>
      <c r="R26" s="118">
        <f>IF($Q26&lt;=0,1,$Q26)</f>
        <v>3</v>
      </c>
      <c r="S26" s="127">
        <f>$H26-$P26</f>
        <v>10</v>
      </c>
      <c r="T26" s="118" t="str">
        <f>IF($S26=19,10,IF($S26=18,5,IF($S26=9,5,IF($S26=8,5,H26))))</f>
        <v>10</v>
      </c>
      <c r="U26" s="120"/>
      <c r="V26" s="149" t="str">
        <f>IF(AND($U26="PROBABILIDAD",$R26=1),$XET$6,IF(AND($U26="PROBABILIDAD",$R26=2),$XET$5,IF(AND($U26="PROBABILIDAD",$R26=3),$XET$4,IF(AND($U26="PROBABILIDAD",$R26=4),$XET$3,IF(AND($U26="PROBABILIDAD",$R26=5),$XET$2,$E26)))))</f>
        <v>(3) POSIBLE</v>
      </c>
      <c r="W26" s="123" t="str">
        <f>IF($U26="PROBABILIDAD",$R26,$F26)</f>
        <v>3</v>
      </c>
      <c r="X26" s="151" t="str">
        <f>IF(AND($U26="IMPACTO",$S26=18),$XET$9,IF(AND($U26="IMPACTO",$S26=19),$XEU$9,IF(AND($U26="IMPACTO",$S26=20),$XEV$9,IF(AND($U26="IMPACTO",$S26&lt;10),$XET$9,$G26))))</f>
        <v>(10) MAYOR</v>
      </c>
      <c r="Y26" s="110" t="str">
        <f>IF($U26="IMPACTO",$T26,$H26)</f>
        <v>10</v>
      </c>
      <c r="Z26" s="111">
        <f>$W26*$Y26</f>
        <v>30</v>
      </c>
      <c r="AA26" s="112">
        <f>$Z26</f>
        <v>30</v>
      </c>
      <c r="AB26" s="106"/>
      <c r="AC26" s="106"/>
      <c r="AD26" s="106"/>
      <c r="AE26" s="106"/>
      <c r="AF26" s="106"/>
      <c r="AG26" s="106"/>
      <c r="AH26" s="108"/>
    </row>
    <row r="27" spans="1:34" ht="48" customHeight="1" x14ac:dyDescent="0.25">
      <c r="A27" s="132"/>
      <c r="B27" s="135"/>
      <c r="C27" s="137"/>
      <c r="D27" s="140"/>
      <c r="E27" s="142"/>
      <c r="F27" s="144"/>
      <c r="G27" s="116"/>
      <c r="H27" s="111"/>
      <c r="I27" s="126"/>
      <c r="J27" s="146"/>
      <c r="K27" s="107"/>
      <c r="L27" s="23" t="s">
        <v>7</v>
      </c>
      <c r="M27" s="20" t="s">
        <v>12</v>
      </c>
      <c r="N27" s="19" t="str">
        <f>IF(M27="SÍ",5,"0")</f>
        <v>0</v>
      </c>
      <c r="O27" s="126"/>
      <c r="P27" s="128"/>
      <c r="Q27" s="128"/>
      <c r="R27" s="119"/>
      <c r="S27" s="128"/>
      <c r="T27" s="119"/>
      <c r="U27" s="121"/>
      <c r="V27" s="122"/>
      <c r="W27" s="123"/>
      <c r="X27" s="124"/>
      <c r="Y27" s="110"/>
      <c r="Z27" s="111"/>
      <c r="AA27" s="113"/>
      <c r="AB27" s="107"/>
      <c r="AC27" s="107"/>
      <c r="AD27" s="107"/>
      <c r="AE27" s="107"/>
      <c r="AF27" s="107"/>
      <c r="AG27" s="107"/>
      <c r="AH27" s="109"/>
    </row>
    <row r="28" spans="1:34" ht="33" customHeight="1" x14ac:dyDescent="0.25">
      <c r="A28" s="132"/>
      <c r="B28" s="135"/>
      <c r="C28" s="137"/>
      <c r="D28" s="140"/>
      <c r="E28" s="142"/>
      <c r="F28" s="144"/>
      <c r="G28" s="116"/>
      <c r="H28" s="111"/>
      <c r="I28" s="126"/>
      <c r="J28" s="147" t="str">
        <f>IF(AND(I26&gt;=5,I26&lt;=10),"BAJA",IF(AND(I26&gt;=15,I26&lt;=25),"MODERADA",IF(AND(I26&gt;=30,I26&lt;=50),"ALTA",IF(AND(I26&gt;=60,I26&lt;=100),"EXTREMA",""))))</f>
        <v>ALTA</v>
      </c>
      <c r="K28" s="107"/>
      <c r="L28" s="24" t="s">
        <v>3</v>
      </c>
      <c r="M28" s="20" t="s">
        <v>12</v>
      </c>
      <c r="N28" s="19" t="str">
        <f>IF(M28="SÍ",15,"0")</f>
        <v>0</v>
      </c>
      <c r="O28" s="126"/>
      <c r="P28" s="128"/>
      <c r="Q28" s="128"/>
      <c r="R28" s="119"/>
      <c r="S28" s="128"/>
      <c r="T28" s="119"/>
      <c r="U28" s="121"/>
      <c r="V28" s="122"/>
      <c r="W28" s="123"/>
      <c r="X28" s="124"/>
      <c r="Y28" s="110"/>
      <c r="Z28" s="111"/>
      <c r="AA28" s="114" t="str">
        <f>IF(AND($Z26&gt;=5,$Z26&lt;=10),"BAJA",IF(AND($Z26&gt;=15,$Z26&lt;=25),"MODERADA",IF(AND($Z26&gt;=30,$Z26&lt;=50),"ALTA",IF(AND($Z26&gt;=60,$Z26&lt;=100),"EXTREMA",""))))</f>
        <v>ALTA</v>
      </c>
      <c r="AB28" s="107"/>
      <c r="AC28" s="107"/>
      <c r="AD28" s="107"/>
      <c r="AE28" s="107"/>
      <c r="AF28" s="107"/>
      <c r="AG28" s="107"/>
      <c r="AH28" s="109"/>
    </row>
    <row r="29" spans="1:34" ht="26.25" customHeight="1" x14ac:dyDescent="0.25">
      <c r="A29" s="132"/>
      <c r="B29" s="135"/>
      <c r="C29" s="137"/>
      <c r="D29" s="140"/>
      <c r="E29" s="142"/>
      <c r="F29" s="144"/>
      <c r="G29" s="116"/>
      <c r="H29" s="111"/>
      <c r="I29" s="126"/>
      <c r="J29" s="147"/>
      <c r="K29" s="107"/>
      <c r="L29" s="24" t="s">
        <v>4</v>
      </c>
      <c r="M29" s="20" t="s">
        <v>12</v>
      </c>
      <c r="N29" s="19" t="str">
        <f>IF(M29="SÍ",10,"0")</f>
        <v>0</v>
      </c>
      <c r="O29" s="126"/>
      <c r="P29" s="128"/>
      <c r="Q29" s="128"/>
      <c r="R29" s="119"/>
      <c r="S29" s="128"/>
      <c r="T29" s="119"/>
      <c r="U29" s="121"/>
      <c r="V29" s="122"/>
      <c r="W29" s="123"/>
      <c r="X29" s="124"/>
      <c r="Y29" s="110"/>
      <c r="Z29" s="111"/>
      <c r="AA29" s="114"/>
      <c r="AB29" s="107"/>
      <c r="AC29" s="107"/>
      <c r="AD29" s="107"/>
      <c r="AE29" s="107"/>
      <c r="AF29" s="107"/>
      <c r="AG29" s="107"/>
      <c r="AH29" s="109"/>
    </row>
    <row r="30" spans="1:34" ht="45" customHeight="1" x14ac:dyDescent="0.25">
      <c r="A30" s="132"/>
      <c r="B30" s="135"/>
      <c r="C30" s="137"/>
      <c r="D30" s="140"/>
      <c r="E30" s="142"/>
      <c r="F30" s="144"/>
      <c r="G30" s="116"/>
      <c r="H30" s="111"/>
      <c r="I30" s="126"/>
      <c r="J30" s="147"/>
      <c r="K30" s="107"/>
      <c r="L30" s="23" t="s">
        <v>37</v>
      </c>
      <c r="M30" s="20" t="s">
        <v>12</v>
      </c>
      <c r="N30" s="19" t="str">
        <f>IF(M30="SÍ",15,"0")</f>
        <v>0</v>
      </c>
      <c r="O30" s="126"/>
      <c r="P30" s="128"/>
      <c r="Q30" s="128"/>
      <c r="R30" s="119"/>
      <c r="S30" s="128"/>
      <c r="T30" s="119"/>
      <c r="U30" s="121"/>
      <c r="V30" s="122"/>
      <c r="W30" s="123"/>
      <c r="X30" s="124"/>
      <c r="Y30" s="110"/>
      <c r="Z30" s="111"/>
      <c r="AA30" s="114"/>
      <c r="AB30" s="107"/>
      <c r="AC30" s="107"/>
      <c r="AD30" s="107"/>
      <c r="AE30" s="107"/>
      <c r="AF30" s="107"/>
      <c r="AG30" s="107"/>
      <c r="AH30" s="109"/>
    </row>
    <row r="31" spans="1:34" ht="51" customHeight="1" x14ac:dyDescent="0.25">
      <c r="A31" s="132"/>
      <c r="B31" s="135"/>
      <c r="C31" s="137"/>
      <c r="D31" s="140"/>
      <c r="E31" s="142"/>
      <c r="F31" s="144"/>
      <c r="G31" s="116"/>
      <c r="H31" s="111"/>
      <c r="I31" s="126"/>
      <c r="J31" s="147"/>
      <c r="K31" s="107"/>
      <c r="L31" s="23" t="s">
        <v>5</v>
      </c>
      <c r="M31" s="20" t="s">
        <v>12</v>
      </c>
      <c r="N31" s="19" t="str">
        <f>IF(M31="SÍ",10,"0")</f>
        <v>0</v>
      </c>
      <c r="O31" s="126"/>
      <c r="P31" s="128"/>
      <c r="Q31" s="128"/>
      <c r="R31" s="119"/>
      <c r="S31" s="128"/>
      <c r="T31" s="119"/>
      <c r="U31" s="121"/>
      <c r="V31" s="122"/>
      <c r="W31" s="123"/>
      <c r="X31" s="124"/>
      <c r="Y31" s="110"/>
      <c r="Z31" s="111"/>
      <c r="AA31" s="114"/>
      <c r="AB31" s="107"/>
      <c r="AC31" s="107"/>
      <c r="AD31" s="107"/>
      <c r="AE31" s="107"/>
      <c r="AF31" s="107"/>
      <c r="AG31" s="107"/>
      <c r="AH31" s="109"/>
    </row>
    <row r="32" spans="1:34" ht="39.75" customHeight="1" x14ac:dyDescent="0.25">
      <c r="A32" s="133"/>
      <c r="B32" s="136"/>
      <c r="C32" s="138"/>
      <c r="D32" s="141"/>
      <c r="E32" s="143"/>
      <c r="F32" s="145"/>
      <c r="G32" s="117"/>
      <c r="H32" s="111"/>
      <c r="I32" s="126"/>
      <c r="J32" s="148"/>
      <c r="K32" s="107"/>
      <c r="L32" s="27" t="s">
        <v>36</v>
      </c>
      <c r="M32" s="28" t="s">
        <v>12</v>
      </c>
      <c r="N32" s="19" t="str">
        <f>IF(M32="SÍ",30,"0")</f>
        <v>0</v>
      </c>
      <c r="O32" s="126"/>
      <c r="P32" s="128"/>
      <c r="Q32" s="128"/>
      <c r="R32" s="119"/>
      <c r="S32" s="128"/>
      <c r="T32" s="119"/>
      <c r="U32" s="121"/>
      <c r="V32" s="150"/>
      <c r="W32" s="123"/>
      <c r="X32" s="152"/>
      <c r="Y32" s="110"/>
      <c r="Z32" s="111"/>
      <c r="AA32" s="114"/>
      <c r="AB32" s="107"/>
      <c r="AC32" s="107"/>
      <c r="AD32" s="107"/>
      <c r="AE32" s="107"/>
      <c r="AF32" s="107"/>
      <c r="AG32" s="107"/>
      <c r="AH32" s="109"/>
    </row>
    <row r="33" spans="1:34" ht="50.25" customHeight="1" x14ac:dyDescent="0.25">
      <c r="A33" s="132"/>
      <c r="B33" s="134"/>
      <c r="C33" s="137"/>
      <c r="D33" s="139"/>
      <c r="E33" s="142" t="s">
        <v>15</v>
      </c>
      <c r="F33" s="144" t="str">
        <f>IF(E33="(1) RARA VEZ","1", IF(E33="(2) IMPROBABLE","2",IF(E33="(3) POSIBLE","3",IF(E33="(4) PROBABLE","4",IF(E33="(5) CASI SEGURO","5","")))))</f>
        <v>3</v>
      </c>
      <c r="G33" s="116" t="s">
        <v>18</v>
      </c>
      <c r="H33" s="111" t="str">
        <f>IF(G33="(5) MODERADO","5", IF(G33="(10) MAYOR","10",IF(G33="(20) CATASTROFICO","20","")))</f>
        <v>5</v>
      </c>
      <c r="I33" s="126">
        <f>F33*H33</f>
        <v>15</v>
      </c>
      <c r="J33" s="146">
        <f>+I33</f>
        <v>15</v>
      </c>
      <c r="K33" s="106"/>
      <c r="L33" s="22" t="s">
        <v>6</v>
      </c>
      <c r="M33" s="20" t="s">
        <v>12</v>
      </c>
      <c r="N33" s="39" t="str">
        <f>IF(M33="SÍ",15,"0")</f>
        <v>0</v>
      </c>
      <c r="O33" s="125">
        <f>SUM(N33:N39)</f>
        <v>0</v>
      </c>
      <c r="P33" s="127">
        <f>IF(AND($O33&gt;=0,$O33&lt;=50),0,IF(AND($O33&gt;50,$O33&lt;=75),1,IF(AND($O33&gt;75,$O33&lt;=100),2,"")))</f>
        <v>0</v>
      </c>
      <c r="Q33" s="127">
        <f>$F33-$P33</f>
        <v>3</v>
      </c>
      <c r="R33" s="118">
        <f>IF($Q33&lt;=0,1,$Q33)</f>
        <v>3</v>
      </c>
      <c r="S33" s="127">
        <f>$H33-$P33</f>
        <v>5</v>
      </c>
      <c r="T33" s="118" t="str">
        <f>IF($S33=19,10,IF($S33=18,5,IF($S33=9,5,IF($S33=8,5,H33))))</f>
        <v>5</v>
      </c>
      <c r="U33" s="120" t="s">
        <v>8</v>
      </c>
      <c r="V33" s="122" t="str">
        <f>IF(AND($U33="PROBABILIDAD",$R33=1),$XET$6,IF(AND($U33="PROBABILIDAD",$R33=2),$XET$5,IF(AND($U33="PROBABILIDAD",$R33=3),$XET$4,IF(AND($U33="PROBABILIDAD",$R33=4),$XET$3,IF(AND($U33="PROBABILIDAD",$R33=5),$XET$2,$E33)))))</f>
        <v>(3) POSIBLE</v>
      </c>
      <c r="W33" s="123">
        <f>IF($U33="PROBABILIDAD",$R33,$F33)</f>
        <v>3</v>
      </c>
      <c r="X33" s="124" t="str">
        <f>IF(AND($U33="IMPACTO",$S33=18),$XET$9,IF(AND($U33="IMPACTO",$S33=19),$XEU$9,IF(AND($U33="IMPACTO",$S33=20),$XEV$9,IF(AND($U33="IMPACTO",$S33&lt;10),$XET$9,$G33))))</f>
        <v>(5) MODERADO</v>
      </c>
      <c r="Y33" s="110" t="str">
        <f>IF($U33="IMPACTO",$T33,$H33)</f>
        <v>5</v>
      </c>
      <c r="Z33" s="111">
        <f>$W33*$Y33</f>
        <v>15</v>
      </c>
      <c r="AA33" s="112">
        <f>$Z33</f>
        <v>15</v>
      </c>
      <c r="AB33" s="106"/>
      <c r="AC33" s="106"/>
      <c r="AD33" s="106"/>
      <c r="AE33" s="106"/>
      <c r="AF33" s="106"/>
      <c r="AG33" s="106"/>
      <c r="AH33" s="108"/>
    </row>
    <row r="34" spans="1:34" ht="48" customHeight="1" x14ac:dyDescent="0.25">
      <c r="A34" s="132"/>
      <c r="B34" s="135"/>
      <c r="C34" s="137"/>
      <c r="D34" s="140"/>
      <c r="E34" s="142"/>
      <c r="F34" s="144"/>
      <c r="G34" s="116"/>
      <c r="H34" s="111"/>
      <c r="I34" s="126"/>
      <c r="J34" s="146"/>
      <c r="K34" s="107"/>
      <c r="L34" s="23" t="s">
        <v>7</v>
      </c>
      <c r="M34" s="20" t="s">
        <v>12</v>
      </c>
      <c r="N34" s="19" t="str">
        <f>IF(M34="SÍ",5,"0")</f>
        <v>0</v>
      </c>
      <c r="O34" s="126"/>
      <c r="P34" s="128"/>
      <c r="Q34" s="128"/>
      <c r="R34" s="119"/>
      <c r="S34" s="128"/>
      <c r="T34" s="119"/>
      <c r="U34" s="121"/>
      <c r="V34" s="122"/>
      <c r="W34" s="123"/>
      <c r="X34" s="124"/>
      <c r="Y34" s="110"/>
      <c r="Z34" s="111"/>
      <c r="AA34" s="113"/>
      <c r="AB34" s="107"/>
      <c r="AC34" s="107"/>
      <c r="AD34" s="107"/>
      <c r="AE34" s="107"/>
      <c r="AF34" s="107"/>
      <c r="AG34" s="107"/>
      <c r="AH34" s="109"/>
    </row>
    <row r="35" spans="1:34" ht="33" customHeight="1" x14ac:dyDescent="0.25">
      <c r="A35" s="132"/>
      <c r="B35" s="135"/>
      <c r="C35" s="137"/>
      <c r="D35" s="140"/>
      <c r="E35" s="142"/>
      <c r="F35" s="144"/>
      <c r="G35" s="116"/>
      <c r="H35" s="111"/>
      <c r="I35" s="126"/>
      <c r="J35" s="147" t="str">
        <f>IF(AND(I33&gt;=5,I33&lt;=10),"BAJA",IF(AND(I33&gt;=15,I33&lt;=25),"MODERADA",IF(AND(I33&gt;=30,I33&lt;=50),"ALTA",IF(AND(I33&gt;=60,I33&lt;=100),"EXTREMA",""))))</f>
        <v>MODERADA</v>
      </c>
      <c r="K35" s="107"/>
      <c r="L35" s="24" t="s">
        <v>3</v>
      </c>
      <c r="M35" s="20" t="s">
        <v>12</v>
      </c>
      <c r="N35" s="19" t="str">
        <f>IF(M35="SÍ",15,"0")</f>
        <v>0</v>
      </c>
      <c r="O35" s="126"/>
      <c r="P35" s="128"/>
      <c r="Q35" s="128"/>
      <c r="R35" s="119"/>
      <c r="S35" s="128"/>
      <c r="T35" s="119"/>
      <c r="U35" s="121"/>
      <c r="V35" s="122"/>
      <c r="W35" s="123"/>
      <c r="X35" s="124"/>
      <c r="Y35" s="110"/>
      <c r="Z35" s="111"/>
      <c r="AA35" s="114" t="str">
        <f>IF(AND($Z33&gt;=5,$Z33&lt;=10),"BAJA",IF(AND($Z33&gt;=15,$Z33&lt;=25),"MODERADA",IF(AND($Z33&gt;=30,$Z33&lt;=50),"ALTA",IF(AND($Z33&gt;=60,$Z33&lt;=100),"EXTREMA",""))))</f>
        <v>MODERADA</v>
      </c>
      <c r="AB35" s="107"/>
      <c r="AC35" s="107"/>
      <c r="AD35" s="107"/>
      <c r="AE35" s="107"/>
      <c r="AF35" s="107"/>
      <c r="AG35" s="107"/>
      <c r="AH35" s="109"/>
    </row>
    <row r="36" spans="1:34" ht="26.25" customHeight="1" x14ac:dyDescent="0.25">
      <c r="A36" s="132"/>
      <c r="B36" s="135"/>
      <c r="C36" s="137"/>
      <c r="D36" s="140"/>
      <c r="E36" s="142"/>
      <c r="F36" s="144"/>
      <c r="G36" s="116"/>
      <c r="H36" s="111"/>
      <c r="I36" s="126"/>
      <c r="J36" s="147"/>
      <c r="K36" s="107"/>
      <c r="L36" s="24" t="s">
        <v>4</v>
      </c>
      <c r="M36" s="20" t="s">
        <v>12</v>
      </c>
      <c r="N36" s="19" t="str">
        <f>IF(M36="SÍ",10,"0")</f>
        <v>0</v>
      </c>
      <c r="O36" s="126"/>
      <c r="P36" s="128"/>
      <c r="Q36" s="128"/>
      <c r="R36" s="119"/>
      <c r="S36" s="128"/>
      <c r="T36" s="119"/>
      <c r="U36" s="121"/>
      <c r="V36" s="122"/>
      <c r="W36" s="123"/>
      <c r="X36" s="124"/>
      <c r="Y36" s="110"/>
      <c r="Z36" s="111"/>
      <c r="AA36" s="114"/>
      <c r="AB36" s="107"/>
      <c r="AC36" s="107"/>
      <c r="AD36" s="107"/>
      <c r="AE36" s="107"/>
      <c r="AF36" s="107"/>
      <c r="AG36" s="107"/>
      <c r="AH36" s="109"/>
    </row>
    <row r="37" spans="1:34" ht="45" customHeight="1" x14ac:dyDescent="0.25">
      <c r="A37" s="132"/>
      <c r="B37" s="135"/>
      <c r="C37" s="137"/>
      <c r="D37" s="140"/>
      <c r="E37" s="142"/>
      <c r="F37" s="144"/>
      <c r="G37" s="116"/>
      <c r="H37" s="111"/>
      <c r="I37" s="126"/>
      <c r="J37" s="147"/>
      <c r="K37" s="107"/>
      <c r="L37" s="23" t="s">
        <v>37</v>
      </c>
      <c r="M37" s="20" t="s">
        <v>12</v>
      </c>
      <c r="N37" s="19" t="str">
        <f>IF(M37="SÍ",15,"0")</f>
        <v>0</v>
      </c>
      <c r="O37" s="126"/>
      <c r="P37" s="128"/>
      <c r="Q37" s="128"/>
      <c r="R37" s="119"/>
      <c r="S37" s="128"/>
      <c r="T37" s="119"/>
      <c r="U37" s="121"/>
      <c r="V37" s="122"/>
      <c r="W37" s="123"/>
      <c r="X37" s="124"/>
      <c r="Y37" s="110"/>
      <c r="Z37" s="111"/>
      <c r="AA37" s="114"/>
      <c r="AB37" s="107"/>
      <c r="AC37" s="107"/>
      <c r="AD37" s="107"/>
      <c r="AE37" s="107"/>
      <c r="AF37" s="107"/>
      <c r="AG37" s="107"/>
      <c r="AH37" s="109"/>
    </row>
    <row r="38" spans="1:34" ht="51" customHeight="1" x14ac:dyDescent="0.25">
      <c r="A38" s="132"/>
      <c r="B38" s="135"/>
      <c r="C38" s="137"/>
      <c r="D38" s="140"/>
      <c r="E38" s="142"/>
      <c r="F38" s="144"/>
      <c r="G38" s="116"/>
      <c r="H38" s="111"/>
      <c r="I38" s="126"/>
      <c r="J38" s="147"/>
      <c r="K38" s="107"/>
      <c r="L38" s="23" t="s">
        <v>5</v>
      </c>
      <c r="M38" s="20" t="s">
        <v>12</v>
      </c>
      <c r="N38" s="19" t="str">
        <f>IF(M38="SÍ",10,"0")</f>
        <v>0</v>
      </c>
      <c r="O38" s="126"/>
      <c r="P38" s="128"/>
      <c r="Q38" s="128"/>
      <c r="R38" s="119"/>
      <c r="S38" s="128"/>
      <c r="T38" s="119"/>
      <c r="U38" s="121"/>
      <c r="V38" s="122"/>
      <c r="W38" s="123"/>
      <c r="X38" s="124"/>
      <c r="Y38" s="110"/>
      <c r="Z38" s="111"/>
      <c r="AA38" s="114"/>
      <c r="AB38" s="107"/>
      <c r="AC38" s="107"/>
      <c r="AD38" s="107"/>
      <c r="AE38" s="107"/>
      <c r="AF38" s="107"/>
      <c r="AG38" s="107"/>
      <c r="AH38" s="109"/>
    </row>
    <row r="39" spans="1:34" ht="39.75" customHeight="1" x14ac:dyDescent="0.25">
      <c r="A39" s="133"/>
      <c r="B39" s="136"/>
      <c r="C39" s="138"/>
      <c r="D39" s="141"/>
      <c r="E39" s="143"/>
      <c r="F39" s="145"/>
      <c r="G39" s="117"/>
      <c r="H39" s="111"/>
      <c r="I39" s="126"/>
      <c r="J39" s="148"/>
      <c r="K39" s="107"/>
      <c r="L39" s="27" t="s">
        <v>36</v>
      </c>
      <c r="M39" s="20" t="s">
        <v>12</v>
      </c>
      <c r="N39" s="19" t="str">
        <f>IF(M39="SÍ",30,"0")</f>
        <v>0</v>
      </c>
      <c r="O39" s="126"/>
      <c r="P39" s="128"/>
      <c r="Q39" s="128"/>
      <c r="R39" s="119"/>
      <c r="S39" s="128"/>
      <c r="T39" s="119"/>
      <c r="U39" s="121"/>
      <c r="V39" s="122"/>
      <c r="W39" s="123"/>
      <c r="X39" s="124"/>
      <c r="Y39" s="110"/>
      <c r="Z39" s="111"/>
      <c r="AA39" s="115"/>
      <c r="AB39" s="107"/>
      <c r="AC39" s="107"/>
      <c r="AD39" s="107"/>
      <c r="AE39" s="107"/>
      <c r="AF39" s="107"/>
      <c r="AG39" s="107"/>
      <c r="AH39" s="109"/>
    </row>
    <row r="40" spans="1:34" ht="21.75" customHeight="1" x14ac:dyDescent="0.25">
      <c r="A40" s="205" t="s">
        <v>35</v>
      </c>
      <c r="B40" s="206"/>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row>
    <row r="41" spans="1:34" ht="27.75" customHeight="1" x14ac:dyDescent="0.25">
      <c r="A41" s="208" t="s">
        <v>56</v>
      </c>
      <c r="B41" s="209"/>
      <c r="C41" s="210" t="s">
        <v>57</v>
      </c>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2" t="s">
        <v>58</v>
      </c>
      <c r="AD41" s="212"/>
      <c r="AE41" s="212"/>
      <c r="AF41" s="212" t="s">
        <v>27</v>
      </c>
      <c r="AG41" s="212"/>
      <c r="AH41" s="212"/>
    </row>
    <row r="42" spans="1:34" s="37" customFormat="1" ht="14.25" customHeight="1" x14ac:dyDescent="0.25">
      <c r="A42" s="132"/>
      <c r="B42" s="153"/>
      <c r="C42" s="137"/>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5"/>
      <c r="AD42" s="155"/>
      <c r="AE42" s="155"/>
      <c r="AF42" s="155"/>
      <c r="AG42" s="155"/>
      <c r="AH42" s="155"/>
    </row>
    <row r="43" spans="1:34" s="37" customFormat="1" ht="12.75" customHeight="1" x14ac:dyDescent="0.25">
      <c r="A43" s="132"/>
      <c r="B43" s="153"/>
      <c r="C43" s="137"/>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5"/>
      <c r="AD43" s="155"/>
      <c r="AE43" s="155"/>
      <c r="AF43" s="155"/>
      <c r="AG43" s="155"/>
      <c r="AH43" s="155"/>
    </row>
    <row r="44" spans="1:34" s="37" customFormat="1" ht="17.25" customHeight="1" x14ac:dyDescent="0.25">
      <c r="A44" s="132"/>
      <c r="B44" s="153"/>
      <c r="C44" s="137"/>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5"/>
      <c r="AD44" s="155"/>
      <c r="AE44" s="155"/>
      <c r="AF44" s="155"/>
      <c r="AG44" s="155"/>
      <c r="AH44" s="155"/>
    </row>
    <row r="45" spans="1:34" ht="15" customHeight="1" x14ac:dyDescent="0.25">
      <c r="A45" s="161" t="s">
        <v>38</v>
      </c>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3"/>
    </row>
    <row r="46" spans="1:34" x14ac:dyDescent="0.25">
      <c r="A46" s="191" t="s">
        <v>27</v>
      </c>
      <c r="B46" s="192"/>
      <c r="C46" s="192"/>
      <c r="D46" s="193"/>
      <c r="E46" s="167" t="s">
        <v>29</v>
      </c>
      <c r="F46" s="168"/>
      <c r="G46" s="168"/>
      <c r="H46" s="168"/>
      <c r="I46" s="169"/>
      <c r="J46" s="169"/>
      <c r="K46" s="170"/>
      <c r="L46" s="191" t="s">
        <v>30</v>
      </c>
      <c r="M46" s="192"/>
      <c r="N46" s="192"/>
      <c r="O46" s="193"/>
      <c r="P46" s="26"/>
      <c r="Q46" s="26"/>
      <c r="R46" s="25"/>
      <c r="S46" s="26"/>
      <c r="T46" s="26"/>
      <c r="U46" s="194"/>
      <c r="V46" s="194"/>
      <c r="W46" s="194"/>
      <c r="X46" s="195"/>
      <c r="Y46" s="26"/>
      <c r="Z46" s="26"/>
      <c r="AA46" s="164" t="s">
        <v>31</v>
      </c>
      <c r="AB46" s="165"/>
      <c r="AC46" s="165"/>
      <c r="AD46" s="165"/>
      <c r="AE46" s="165"/>
      <c r="AF46" s="165"/>
      <c r="AG46" s="165"/>
      <c r="AH46" s="166"/>
    </row>
    <row r="47" spans="1:34" s="37" customFormat="1" x14ac:dyDescent="0.25">
      <c r="A47" s="29" t="s">
        <v>32</v>
      </c>
      <c r="B47" s="171"/>
      <c r="C47" s="171"/>
      <c r="D47" s="196"/>
      <c r="E47" s="29" t="s">
        <v>32</v>
      </c>
      <c r="F47" s="171"/>
      <c r="G47" s="171"/>
      <c r="H47" s="171"/>
      <c r="I47" s="172"/>
      <c r="J47" s="172"/>
      <c r="K47" s="173"/>
      <c r="L47" s="29" t="s">
        <v>32</v>
      </c>
      <c r="M47" s="189"/>
      <c r="N47" s="189"/>
      <c r="O47" s="189"/>
      <c r="P47" s="189"/>
      <c r="Q47" s="189"/>
      <c r="R47" s="189"/>
      <c r="S47" s="189"/>
      <c r="T47" s="189"/>
      <c r="U47" s="189"/>
      <c r="V47" s="189"/>
      <c r="W47" s="189"/>
      <c r="X47" s="190"/>
      <c r="Y47" s="38"/>
      <c r="Z47" s="38"/>
      <c r="AA47" s="29" t="s">
        <v>32</v>
      </c>
      <c r="AB47" s="171"/>
      <c r="AC47" s="172"/>
      <c r="AD47" s="172"/>
      <c r="AE47" s="172"/>
      <c r="AF47" s="172"/>
      <c r="AG47" s="172"/>
      <c r="AH47" s="173"/>
    </row>
    <row r="48" spans="1:34" s="37" customFormat="1" x14ac:dyDescent="0.25">
      <c r="A48" s="30" t="s">
        <v>33</v>
      </c>
      <c r="B48" s="189"/>
      <c r="C48" s="189"/>
      <c r="D48" s="190"/>
      <c r="E48" s="30" t="s">
        <v>33</v>
      </c>
      <c r="F48" s="171"/>
      <c r="G48" s="171"/>
      <c r="H48" s="171"/>
      <c r="I48" s="172"/>
      <c r="J48" s="172"/>
      <c r="K48" s="173"/>
      <c r="L48" s="30" t="s">
        <v>33</v>
      </c>
      <c r="M48" s="171"/>
      <c r="N48" s="171"/>
      <c r="O48" s="171"/>
      <c r="P48" s="171"/>
      <c r="Q48" s="171"/>
      <c r="R48" s="171"/>
      <c r="S48" s="171"/>
      <c r="T48" s="171"/>
      <c r="U48" s="171"/>
      <c r="V48" s="171"/>
      <c r="W48" s="171"/>
      <c r="X48" s="196"/>
      <c r="Y48" s="38"/>
      <c r="Z48" s="38"/>
      <c r="AA48" s="30" t="s">
        <v>33</v>
      </c>
      <c r="AB48" s="171"/>
      <c r="AC48" s="172"/>
      <c r="AD48" s="172"/>
      <c r="AE48" s="172"/>
      <c r="AF48" s="172"/>
      <c r="AG48" s="172"/>
      <c r="AH48" s="173"/>
    </row>
    <row r="49" spans="1:34" s="37" customFormat="1" x14ac:dyDescent="0.25">
      <c r="A49" s="31" t="s">
        <v>34</v>
      </c>
      <c r="B49" s="171"/>
      <c r="C49" s="171"/>
      <c r="D49" s="196"/>
      <c r="E49" s="31" t="s">
        <v>34</v>
      </c>
      <c r="F49" s="189"/>
      <c r="G49" s="189"/>
      <c r="H49" s="189"/>
      <c r="I49" s="197"/>
      <c r="J49" s="197"/>
      <c r="K49" s="198"/>
      <c r="L49" s="31" t="s">
        <v>34</v>
      </c>
      <c r="M49" s="171"/>
      <c r="N49" s="171"/>
      <c r="O49" s="171"/>
      <c r="P49" s="171"/>
      <c r="Q49" s="171"/>
      <c r="R49" s="171"/>
      <c r="S49" s="171"/>
      <c r="T49" s="171"/>
      <c r="U49" s="171"/>
      <c r="V49" s="171"/>
      <c r="W49" s="171"/>
      <c r="X49" s="196"/>
      <c r="Y49" s="38"/>
      <c r="Z49" s="38"/>
      <c r="AA49" s="31" t="s">
        <v>34</v>
      </c>
      <c r="AB49" s="171"/>
      <c r="AC49" s="172"/>
      <c r="AD49" s="172"/>
      <c r="AE49" s="172"/>
      <c r="AF49" s="172"/>
      <c r="AG49" s="172"/>
      <c r="AH49" s="173"/>
    </row>
    <row r="50" spans="1:34" s="37" customFormat="1" x14ac:dyDescent="0.25"/>
  </sheetData>
  <sheetProtection sheet="1" objects="1" scenarios="1" selectLockedCells="1"/>
  <mergeCells count="187">
    <mergeCell ref="XET7:XEU7"/>
    <mergeCell ref="XET8:XEU8"/>
    <mergeCell ref="F12:F18"/>
    <mergeCell ref="H12:H18"/>
    <mergeCell ref="J14:J18"/>
    <mergeCell ref="AA14:AA18"/>
    <mergeCell ref="P12:P18"/>
    <mergeCell ref="U12:U18"/>
    <mergeCell ref="Q12:Q18"/>
    <mergeCell ref="R12:R18"/>
    <mergeCell ref="S12:S18"/>
    <mergeCell ref="T12:T18"/>
    <mergeCell ref="AA12:AA13"/>
    <mergeCell ref="Z12:Z18"/>
    <mergeCell ref="W12:W18"/>
    <mergeCell ref="Y12:Y18"/>
    <mergeCell ref="AB10:AD10"/>
    <mergeCell ref="L10:L11"/>
    <mergeCell ref="V12:V18"/>
    <mergeCell ref="M10:M11"/>
    <mergeCell ref="G12:G18"/>
    <mergeCell ref="X12:X18"/>
    <mergeCell ref="V10:AA10"/>
    <mergeCell ref="O12:O18"/>
    <mergeCell ref="L9:AD9"/>
    <mergeCell ref="A43:B43"/>
    <mergeCell ref="A44:B44"/>
    <mergeCell ref="A8:D8"/>
    <mergeCell ref="A9:A11"/>
    <mergeCell ref="B9:B11"/>
    <mergeCell ref="C9:C11"/>
    <mergeCell ref="D9:D11"/>
    <mergeCell ref="A40:AH40"/>
    <mergeCell ref="E12:E18"/>
    <mergeCell ref="J12:J13"/>
    <mergeCell ref="E10:J10"/>
    <mergeCell ref="A19:A25"/>
    <mergeCell ref="B19:B25"/>
    <mergeCell ref="E19:E25"/>
    <mergeCell ref="F19:F25"/>
    <mergeCell ref="I19:I25"/>
    <mergeCell ref="J19:J20"/>
    <mergeCell ref="K19:K25"/>
    <mergeCell ref="J21:J25"/>
    <mergeCell ref="A41:B41"/>
    <mergeCell ref="C41:AB41"/>
    <mergeCell ref="AC41:AE41"/>
    <mergeCell ref="AF41:AH41"/>
    <mergeCell ref="AB48:AH48"/>
    <mergeCell ref="AB49:AH49"/>
    <mergeCell ref="M47:X47"/>
    <mergeCell ref="L46:O46"/>
    <mergeCell ref="U46:X46"/>
    <mergeCell ref="M48:X48"/>
    <mergeCell ref="C43:AB43"/>
    <mergeCell ref="AC43:AE43"/>
    <mergeCell ref="AF43:AH43"/>
    <mergeCell ref="C44:AB44"/>
    <mergeCell ref="AC44:AE44"/>
    <mergeCell ref="AF44:AH44"/>
    <mergeCell ref="F48:K48"/>
    <mergeCell ref="B48:D48"/>
    <mergeCell ref="M49:X49"/>
    <mergeCell ref="F49:K49"/>
    <mergeCell ref="A46:D46"/>
    <mergeCell ref="B47:D47"/>
    <mergeCell ref="B49:D49"/>
    <mergeCell ref="A7:D7"/>
    <mergeCell ref="A45:AH45"/>
    <mergeCell ref="AA46:AH46"/>
    <mergeCell ref="E46:K46"/>
    <mergeCell ref="AB47:AH47"/>
    <mergeCell ref="F47:K47"/>
    <mergeCell ref="AE8:AE11"/>
    <mergeCell ref="AF8:AH10"/>
    <mergeCell ref="AB12:AB18"/>
    <mergeCell ref="AC12:AC18"/>
    <mergeCell ref="AD12:AD18"/>
    <mergeCell ref="AE12:AE18"/>
    <mergeCell ref="AF12:AF18"/>
    <mergeCell ref="AG12:AG18"/>
    <mergeCell ref="AH12:AH18"/>
    <mergeCell ref="I12:I18"/>
    <mergeCell ref="E8:AD8"/>
    <mergeCell ref="U10:U11"/>
    <mergeCell ref="C19:C25"/>
    <mergeCell ref="D19:D25"/>
    <mergeCell ref="E9:J9"/>
    <mergeCell ref="K12:K18"/>
    <mergeCell ref="D12:D18"/>
    <mergeCell ref="A12:A18"/>
    <mergeCell ref="A42:B42"/>
    <mergeCell ref="C42:AB42"/>
    <mergeCell ref="AC42:AE42"/>
    <mergeCell ref="AF42:AH42"/>
    <mergeCell ref="T19:T25"/>
    <mergeCell ref="U19:U25"/>
    <mergeCell ref="V19:V25"/>
    <mergeCell ref="W19:W25"/>
    <mergeCell ref="X19:X25"/>
    <mergeCell ref="O19:O25"/>
    <mergeCell ref="P19:P25"/>
    <mergeCell ref="Q19:Q25"/>
    <mergeCell ref="R19:R25"/>
    <mergeCell ref="S19:S25"/>
    <mergeCell ref="AD19:AD25"/>
    <mergeCell ref="AE19:AE25"/>
    <mergeCell ref="AF19:AF25"/>
    <mergeCell ref="AG19:AG25"/>
    <mergeCell ref="AH19:AH25"/>
    <mergeCell ref="Y19:Y25"/>
    <mergeCell ref="Z19:Z25"/>
    <mergeCell ref="AA19:AA20"/>
    <mergeCell ref="AB19:AB25"/>
    <mergeCell ref="AC19:AC25"/>
    <mergeCell ref="AA21:AA25"/>
    <mergeCell ref="AF26:AF32"/>
    <mergeCell ref="AG26:AG32"/>
    <mergeCell ref="AH26:AH32"/>
    <mergeCell ref="J28:J32"/>
    <mergeCell ref="AA28:AA32"/>
    <mergeCell ref="AA26:AA27"/>
    <mergeCell ref="AB26:AB32"/>
    <mergeCell ref="AC26:AC32"/>
    <mergeCell ref="AD26:AD32"/>
    <mergeCell ref="AE26:AE32"/>
    <mergeCell ref="V26:V32"/>
    <mergeCell ref="W26:W32"/>
    <mergeCell ref="X26:X32"/>
    <mergeCell ref="Y26:Y32"/>
    <mergeCell ref="Z26:Z32"/>
    <mergeCell ref="Q26:Q32"/>
    <mergeCell ref="R26:R32"/>
    <mergeCell ref="S26:S32"/>
    <mergeCell ref="T26:T32"/>
    <mergeCell ref="U26:U32"/>
    <mergeCell ref="J26:J27"/>
    <mergeCell ref="K9:K11"/>
    <mergeCell ref="A33:A39"/>
    <mergeCell ref="B33:B39"/>
    <mergeCell ref="C33:C39"/>
    <mergeCell ref="D33:D39"/>
    <mergeCell ref="E33:E39"/>
    <mergeCell ref="F33:F39"/>
    <mergeCell ref="G33:G39"/>
    <mergeCell ref="H33:H39"/>
    <mergeCell ref="I33:I39"/>
    <mergeCell ref="J33:J34"/>
    <mergeCell ref="K33:K39"/>
    <mergeCell ref="J35:J39"/>
    <mergeCell ref="A26:A32"/>
    <mergeCell ref="B26:B32"/>
    <mergeCell ref="C26:C32"/>
    <mergeCell ref="D26:D32"/>
    <mergeCell ref="E26:E32"/>
    <mergeCell ref="F26:F32"/>
    <mergeCell ref="G26:G32"/>
    <mergeCell ref="H26:H32"/>
    <mergeCell ref="B12:B18"/>
    <mergeCell ref="C12:C18"/>
    <mergeCell ref="I26:I32"/>
    <mergeCell ref="G19:G25"/>
    <mergeCell ref="H19:H25"/>
    <mergeCell ref="T33:T39"/>
    <mergeCell ref="U33:U39"/>
    <mergeCell ref="V33:V39"/>
    <mergeCell ref="W33:W39"/>
    <mergeCell ref="X33:X39"/>
    <mergeCell ref="O33:O39"/>
    <mergeCell ref="P33:P39"/>
    <mergeCell ref="Q33:Q39"/>
    <mergeCell ref="R33:R39"/>
    <mergeCell ref="S33:S39"/>
    <mergeCell ref="K26:K32"/>
    <mergeCell ref="O26:O32"/>
    <mergeCell ref="P26:P32"/>
    <mergeCell ref="AD33:AD39"/>
    <mergeCell ref="AE33:AE39"/>
    <mergeCell ref="AF33:AF39"/>
    <mergeCell ref="AG33:AG39"/>
    <mergeCell ref="AH33:AH39"/>
    <mergeCell ref="Y33:Y39"/>
    <mergeCell ref="Z33:Z39"/>
    <mergeCell ref="AA33:AA34"/>
    <mergeCell ref="AB33:AB39"/>
    <mergeCell ref="AC33:AC39"/>
    <mergeCell ref="AA35:AA39"/>
  </mergeCells>
  <conditionalFormatting sqref="J12:J18">
    <cfRule type="expression" dxfId="278" priority="113">
      <formula>$J$14="BAJA"</formula>
    </cfRule>
    <cfRule type="expression" dxfId="277" priority="114">
      <formula>$J$14="MODERADA"</formula>
    </cfRule>
    <cfRule type="expression" dxfId="276" priority="115">
      <formula>$J$14="ALTA"</formula>
    </cfRule>
    <cfRule type="expression" dxfId="275" priority="116">
      <formula>$J$14="EXTREMA"</formula>
    </cfRule>
  </conditionalFormatting>
  <conditionalFormatting sqref="AA12:AA18">
    <cfRule type="expression" dxfId="274" priority="117">
      <formula>$AA$14="MODERADA"</formula>
    </cfRule>
    <cfRule type="expression" dxfId="273" priority="118">
      <formula>$AA$14="EXTREMA"</formula>
    </cfRule>
    <cfRule type="expression" dxfId="272" priority="119">
      <formula>$AA$14="ALTA"</formula>
    </cfRule>
    <cfRule type="expression" dxfId="271" priority="120">
      <formula>$AA$14="BAJA"</formula>
    </cfRule>
  </conditionalFormatting>
  <conditionalFormatting sqref="AA19:AA25">
    <cfRule type="expression" dxfId="270" priority="21">
      <formula>$AA$21="MODERADA"</formula>
    </cfRule>
    <cfRule type="expression" dxfId="269" priority="22">
      <formula>$AA$21="EXTREMA"</formula>
    </cfRule>
    <cfRule type="expression" dxfId="268" priority="23">
      <formula>$AA$21="ALTA"</formula>
    </cfRule>
    <cfRule type="expression" dxfId="267" priority="24">
      <formula>$AA$21="BAJA"</formula>
    </cfRule>
  </conditionalFormatting>
  <conditionalFormatting sqref="J19 J21">
    <cfRule type="expression" dxfId="266" priority="17">
      <formula>$J$21="BAJA"</formula>
    </cfRule>
    <cfRule type="expression" dxfId="265" priority="18">
      <formula>$J$21="MODERADA"</formula>
    </cfRule>
    <cfRule type="expression" dxfId="264" priority="19">
      <formula>$J$21="ALTA"</formula>
    </cfRule>
    <cfRule type="expression" dxfId="263" priority="20">
      <formula>$J$21="EXTREMA"</formula>
    </cfRule>
  </conditionalFormatting>
  <conditionalFormatting sqref="AA26:AA32">
    <cfRule type="expression" dxfId="262" priority="13">
      <formula>$AA$14="MODERADA"</formula>
    </cfRule>
    <cfRule type="expression" dxfId="261" priority="14">
      <formula>$AA$14="EXTREMA"</formula>
    </cfRule>
    <cfRule type="expression" dxfId="260" priority="15">
      <formula>$AA$14="ALTA"</formula>
    </cfRule>
    <cfRule type="expression" dxfId="259" priority="16">
      <formula>$AA$14="BAJA"</formula>
    </cfRule>
  </conditionalFormatting>
  <conditionalFormatting sqref="J26 J28">
    <cfRule type="expression" dxfId="258" priority="9">
      <formula>$J$28="BAJA"</formula>
    </cfRule>
    <cfRule type="expression" dxfId="257" priority="10">
      <formula>$J$28="MODERADA"</formula>
    </cfRule>
    <cfRule type="expression" dxfId="256" priority="11">
      <formula>$J$28="ALTA"</formula>
    </cfRule>
    <cfRule type="expression" dxfId="255" priority="12">
      <formula>$J$28="EXTREMA"</formula>
    </cfRule>
  </conditionalFormatting>
  <conditionalFormatting sqref="AA33:AA39">
    <cfRule type="expression" dxfId="254" priority="5">
      <formula>$AA$35="MODERADA"</formula>
    </cfRule>
    <cfRule type="expression" dxfId="253" priority="6">
      <formula>$AA$35="EXTREMA"</formula>
    </cfRule>
    <cfRule type="expression" dxfId="252" priority="7">
      <formula>$AA$35="ALTA"</formula>
    </cfRule>
    <cfRule type="expression" dxfId="251" priority="8">
      <formula>$AA$35="BAJA"</formula>
    </cfRule>
  </conditionalFormatting>
  <conditionalFormatting sqref="J33 J35">
    <cfRule type="expression" dxfId="250" priority="1">
      <formula>$J$35="BAJA"</formula>
    </cfRule>
    <cfRule type="expression" dxfId="249" priority="2">
      <formula>$J$35="MODERADA"</formula>
    </cfRule>
    <cfRule type="expression" dxfId="248" priority="3">
      <formula>$J$35="ALTA"</formula>
    </cfRule>
    <cfRule type="expression" dxfId="247" priority="4">
      <formula>$J$35="EXTREMA"</formula>
    </cfRule>
  </conditionalFormatting>
  <dataValidations count="4">
    <dataValidation type="list" allowBlank="1" showInputMessage="1" showErrorMessage="1" sqref="E12:E39" xr:uid="{00000000-0002-0000-0000-000000000000}">
      <formula1>$XET$2:$XET$6</formula1>
    </dataValidation>
    <dataValidation type="list" allowBlank="1" showInputMessage="1" showErrorMessage="1" sqref="G12:G39" xr:uid="{00000000-0002-0000-0000-000001000000}">
      <formula1>$XET$9:$XEV$9</formula1>
    </dataValidation>
    <dataValidation type="list" allowBlank="1" showInputMessage="1" showErrorMessage="1" sqref="M12:M39" xr:uid="{00000000-0002-0000-0000-000002000000}">
      <formula1>$XET$11:$XEU$11</formula1>
    </dataValidation>
    <dataValidation type="list" allowBlank="1" showInputMessage="1" showErrorMessage="1" sqref="U12:U39" xr:uid="{00000000-0002-0000-0000-000003000000}">
      <formula1>$XEV$11:$XFD$11</formula1>
    </dataValidation>
  </dataValidations>
  <printOptions horizontalCentered="1"/>
  <pageMargins left="0.31496062992125984" right="0.15748031496062992" top="0.39370078740157483" bottom="0.51" header="0.31496062992125984" footer="0.31496062992125984"/>
  <pageSetup paperSize="5"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186"/>
  <sheetViews>
    <sheetView tabSelected="1" view="pageBreakPreview" topLeftCell="A100" zoomScale="40" zoomScaleNormal="40" zoomScaleSheetLayoutView="40" workbookViewId="0">
      <selection activeCell="AL24" sqref="AL24"/>
    </sheetView>
  </sheetViews>
  <sheetFormatPr baseColWidth="10" defaultRowHeight="12.75" x14ac:dyDescent="0.2"/>
  <cols>
    <col min="1" max="1" width="27.85546875" style="43" customWidth="1"/>
    <col min="2" max="2" width="34" style="43" customWidth="1"/>
    <col min="3" max="3" width="26.5703125" style="43" customWidth="1"/>
    <col min="4" max="4" width="17.28515625" style="50" customWidth="1"/>
    <col min="5" max="5" width="20.85546875" style="43" customWidth="1"/>
    <col min="6" max="6" width="23.140625" style="43" customWidth="1"/>
    <col min="7" max="7" width="19.140625" style="43" customWidth="1"/>
    <col min="8" max="8" width="2" style="43" hidden="1" customWidth="1"/>
    <col min="9" max="9" width="18.28515625" style="43" customWidth="1"/>
    <col min="10" max="10" width="11.42578125" style="43" hidden="1" customWidth="1"/>
    <col min="11" max="11" width="10.42578125" style="43" hidden="1" customWidth="1"/>
    <col min="12" max="12" width="17.140625" style="43" customWidth="1"/>
    <col min="13" max="13" width="37.7109375" style="43" customWidth="1"/>
    <col min="14" max="14" width="44.7109375" style="43" customWidth="1"/>
    <col min="15" max="15" width="9.5703125" style="43" customWidth="1"/>
    <col min="16" max="18" width="11.42578125" style="43" hidden="1" customWidth="1"/>
    <col min="19" max="19" width="10" style="43" customWidth="1"/>
    <col min="20" max="21" width="11.42578125" style="43" hidden="1" customWidth="1"/>
    <col min="22" max="22" width="16.5703125" style="43" customWidth="1"/>
    <col min="23" max="23" width="16.7109375" style="43" customWidth="1"/>
    <col min="24" max="24" width="9.85546875" style="43" hidden="1" customWidth="1"/>
    <col min="25" max="25" width="16.42578125" style="43" customWidth="1"/>
    <col min="26" max="26" width="35.28515625" style="43" customWidth="1"/>
    <col min="27" max="27" width="15.28515625" style="43" customWidth="1"/>
    <col min="28" max="28" width="39.85546875" style="43" customWidth="1"/>
    <col min="29" max="29" width="28.7109375" style="43" customWidth="1"/>
    <col min="30" max="30" width="15.85546875" style="43" hidden="1" customWidth="1"/>
    <col min="31" max="31" width="32.28515625" style="43" hidden="1" customWidth="1"/>
    <col min="32" max="32" width="19.140625" style="43" hidden="1" customWidth="1"/>
    <col min="33" max="33" width="16.140625" style="43" hidden="1" customWidth="1"/>
    <col min="34" max="16384" width="11.42578125" style="43"/>
  </cols>
  <sheetData>
    <row r="1" spans="1:39" x14ac:dyDescent="0.2">
      <c r="A1" s="41"/>
      <c r="B1" s="41"/>
      <c r="C1" s="41"/>
      <c r="D1" s="42"/>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K1" s="43" t="s">
        <v>64</v>
      </c>
      <c r="AL1" s="43" t="s">
        <v>9</v>
      </c>
      <c r="AM1" s="43" t="s">
        <v>8</v>
      </c>
    </row>
    <row r="2" spans="1:39" x14ac:dyDescent="0.2">
      <c r="A2" s="41"/>
      <c r="B2" s="41"/>
      <c r="C2" s="41"/>
      <c r="D2" s="42"/>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J2" s="43" t="s">
        <v>104</v>
      </c>
      <c r="AK2" s="43" t="s">
        <v>67</v>
      </c>
      <c r="AL2" s="43" t="s">
        <v>66</v>
      </c>
      <c r="AM2" s="43" t="s">
        <v>13</v>
      </c>
    </row>
    <row r="3" spans="1:39" x14ac:dyDescent="0.2">
      <c r="A3" s="41"/>
      <c r="B3" s="41"/>
      <c r="C3" s="41"/>
      <c r="D3" s="42"/>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J3" s="43" t="s">
        <v>12</v>
      </c>
      <c r="AK3" s="43" t="s">
        <v>69</v>
      </c>
      <c r="AL3" s="43" t="s">
        <v>68</v>
      </c>
      <c r="AM3" s="43" t="s">
        <v>14</v>
      </c>
    </row>
    <row r="4" spans="1:39" x14ac:dyDescent="0.2">
      <c r="A4" s="41"/>
      <c r="B4" s="41"/>
      <c r="C4" s="41"/>
      <c r="D4" s="42"/>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K4" s="43" t="s">
        <v>71</v>
      </c>
      <c r="AL4" s="43" t="s">
        <v>70</v>
      </c>
      <c r="AM4" s="43" t="s">
        <v>15</v>
      </c>
    </row>
    <row r="5" spans="1:39" x14ac:dyDescent="0.2">
      <c r="A5" s="41"/>
      <c r="B5" s="41"/>
      <c r="C5" s="41"/>
      <c r="D5" s="42"/>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K5" s="43" t="s">
        <v>65</v>
      </c>
      <c r="AL5" s="43" t="s">
        <v>72</v>
      </c>
      <c r="AM5" s="43" t="s">
        <v>16</v>
      </c>
    </row>
    <row r="6" spans="1:39" ht="29.25" customHeight="1" x14ac:dyDescent="0.2">
      <c r="A6" s="41"/>
      <c r="B6" s="41"/>
      <c r="C6" s="41"/>
      <c r="D6" s="42"/>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K6" s="43" t="s">
        <v>74</v>
      </c>
      <c r="AL6" s="43" t="s">
        <v>73</v>
      </c>
      <c r="AM6" s="43" t="s">
        <v>17</v>
      </c>
    </row>
    <row r="7" spans="1:39" ht="29.25" customHeight="1" x14ac:dyDescent="0.2">
      <c r="A7" s="432" t="s">
        <v>273</v>
      </c>
      <c r="B7" s="432"/>
      <c r="C7" s="432"/>
      <c r="D7" s="432"/>
      <c r="E7" s="432"/>
      <c r="F7" s="432"/>
      <c r="G7" s="432"/>
      <c r="H7" s="432"/>
      <c r="I7" s="432"/>
      <c r="J7" s="432"/>
      <c r="K7" s="432"/>
      <c r="L7" s="432"/>
      <c r="M7" s="432"/>
      <c r="N7" s="432"/>
      <c r="O7" s="432"/>
      <c r="P7" s="432"/>
      <c r="Q7" s="432"/>
      <c r="R7" s="432"/>
      <c r="S7" s="432"/>
      <c r="T7" s="432"/>
      <c r="U7" s="432"/>
      <c r="V7" s="432"/>
      <c r="W7" s="432"/>
      <c r="X7" s="432"/>
      <c r="Y7" s="432"/>
      <c r="Z7" s="432"/>
      <c r="AA7" s="432"/>
      <c r="AB7" s="432"/>
      <c r="AC7" s="432"/>
      <c r="AD7" s="432"/>
      <c r="AE7" s="432"/>
      <c r="AF7" s="432"/>
      <c r="AG7" s="432"/>
    </row>
    <row r="8" spans="1:39" ht="24.75" customHeight="1" x14ac:dyDescent="0.2">
      <c r="A8" s="409" t="s">
        <v>76</v>
      </c>
      <c r="B8" s="409"/>
      <c r="C8" s="410">
        <v>43124</v>
      </c>
      <c r="D8" s="411"/>
      <c r="E8" s="411"/>
      <c r="F8" s="411"/>
      <c r="G8" s="412"/>
      <c r="H8" s="412"/>
      <c r="I8" s="412"/>
      <c r="J8" s="412"/>
      <c r="K8" s="412"/>
      <c r="L8" s="412"/>
      <c r="M8" s="412"/>
      <c r="N8" s="412"/>
      <c r="O8" s="412"/>
      <c r="P8" s="412"/>
      <c r="Q8" s="412"/>
      <c r="R8" s="412"/>
      <c r="S8" s="412"/>
      <c r="T8" s="412"/>
      <c r="U8" s="412"/>
      <c r="V8" s="412"/>
      <c r="W8" s="412"/>
      <c r="X8" s="412"/>
      <c r="Y8" s="412"/>
      <c r="Z8" s="412"/>
      <c r="AA8" s="412"/>
      <c r="AB8" s="412"/>
      <c r="AC8" s="412"/>
      <c r="AD8" s="412"/>
      <c r="AE8" s="412"/>
      <c r="AF8" s="412"/>
      <c r="AG8" s="412"/>
      <c r="AK8" s="43" t="s">
        <v>75</v>
      </c>
    </row>
    <row r="9" spans="1:39" x14ac:dyDescent="0.2">
      <c r="A9" s="402" t="s">
        <v>53</v>
      </c>
      <c r="B9" s="402"/>
      <c r="C9" s="402"/>
      <c r="D9" s="402"/>
      <c r="E9" s="402"/>
      <c r="F9" s="402"/>
      <c r="G9" s="421" t="s">
        <v>21</v>
      </c>
      <c r="H9" s="422"/>
      <c r="I9" s="422"/>
      <c r="J9" s="422"/>
      <c r="K9" s="422"/>
      <c r="L9" s="422"/>
      <c r="M9" s="422"/>
      <c r="N9" s="422"/>
      <c r="O9" s="422"/>
      <c r="P9" s="422"/>
      <c r="Q9" s="422"/>
      <c r="R9" s="422"/>
      <c r="S9" s="422"/>
      <c r="T9" s="422"/>
      <c r="U9" s="422"/>
      <c r="V9" s="422"/>
      <c r="W9" s="422"/>
      <c r="X9" s="422"/>
      <c r="Y9" s="422"/>
      <c r="Z9" s="422"/>
      <c r="AA9" s="422"/>
      <c r="AB9" s="422"/>
      <c r="AC9" s="423"/>
      <c r="AD9" s="401" t="s">
        <v>28</v>
      </c>
      <c r="AE9" s="425" t="s">
        <v>39</v>
      </c>
      <c r="AF9" s="426"/>
      <c r="AG9" s="427"/>
    </row>
    <row r="10" spans="1:39" s="51" customFormat="1" ht="14.25" customHeight="1" x14ac:dyDescent="0.2">
      <c r="A10" s="406" t="s">
        <v>61</v>
      </c>
      <c r="B10" s="398" t="s">
        <v>63</v>
      </c>
      <c r="C10" s="406" t="s">
        <v>41</v>
      </c>
      <c r="D10" s="406" t="s">
        <v>64</v>
      </c>
      <c r="E10" s="406" t="s">
        <v>42</v>
      </c>
      <c r="F10" s="400" t="s">
        <v>43</v>
      </c>
      <c r="G10" s="402" t="s">
        <v>77</v>
      </c>
      <c r="H10" s="402"/>
      <c r="I10" s="402"/>
      <c r="J10" s="402"/>
      <c r="K10" s="402"/>
      <c r="L10" s="402"/>
      <c r="M10" s="403" t="s">
        <v>26</v>
      </c>
      <c r="N10" s="402" t="s">
        <v>24</v>
      </c>
      <c r="O10" s="402"/>
      <c r="P10" s="402"/>
      <c r="Q10" s="402"/>
      <c r="R10" s="402"/>
      <c r="S10" s="402"/>
      <c r="T10" s="402"/>
      <c r="U10" s="402"/>
      <c r="V10" s="402"/>
      <c r="W10" s="402"/>
      <c r="X10" s="402"/>
      <c r="Y10" s="402"/>
      <c r="Z10" s="402"/>
      <c r="AA10" s="402"/>
      <c r="AB10" s="402"/>
      <c r="AC10" s="402"/>
      <c r="AD10" s="424"/>
      <c r="AE10" s="428"/>
      <c r="AF10" s="429"/>
      <c r="AG10" s="430"/>
    </row>
    <row r="11" spans="1:39" s="51" customFormat="1" ht="20.25" customHeight="1" x14ac:dyDescent="0.2">
      <c r="A11" s="406"/>
      <c r="B11" s="431"/>
      <c r="C11" s="406"/>
      <c r="D11" s="406"/>
      <c r="E11" s="406"/>
      <c r="F11" s="400"/>
      <c r="G11" s="413" t="s">
        <v>44</v>
      </c>
      <c r="H11" s="413"/>
      <c r="I11" s="413"/>
      <c r="J11" s="413"/>
      <c r="K11" s="413"/>
      <c r="L11" s="413"/>
      <c r="M11" s="404"/>
      <c r="N11" s="414" t="s">
        <v>55</v>
      </c>
      <c r="O11" s="416" t="s">
        <v>23</v>
      </c>
      <c r="P11" s="52"/>
      <c r="Q11" s="53"/>
      <c r="R11" s="53"/>
      <c r="S11" s="407" t="s">
        <v>46</v>
      </c>
      <c r="T11" s="53"/>
      <c r="U11" s="53"/>
      <c r="V11" s="417" t="s">
        <v>45</v>
      </c>
      <c r="W11" s="418"/>
      <c r="X11" s="418"/>
      <c r="Y11" s="419"/>
      <c r="Z11" s="398" t="s">
        <v>62</v>
      </c>
      <c r="AA11" s="420" t="s">
        <v>50</v>
      </c>
      <c r="AB11" s="420"/>
      <c r="AC11" s="420"/>
      <c r="AD11" s="424"/>
      <c r="AE11" s="417"/>
      <c r="AF11" s="418"/>
      <c r="AG11" s="419"/>
    </row>
    <row r="12" spans="1:39" s="51" customFormat="1" ht="47.25" customHeight="1" x14ac:dyDescent="0.2">
      <c r="A12" s="398"/>
      <c r="B12" s="399"/>
      <c r="C12" s="398"/>
      <c r="D12" s="398"/>
      <c r="E12" s="398"/>
      <c r="F12" s="401"/>
      <c r="G12" s="54" t="s">
        <v>8</v>
      </c>
      <c r="H12" s="55"/>
      <c r="I12" s="54" t="s">
        <v>9</v>
      </c>
      <c r="J12" s="56"/>
      <c r="K12" s="56"/>
      <c r="L12" s="57" t="s">
        <v>10</v>
      </c>
      <c r="M12" s="405"/>
      <c r="N12" s="415"/>
      <c r="O12" s="400"/>
      <c r="P12" s="58"/>
      <c r="Q12" s="58"/>
      <c r="R12" s="58"/>
      <c r="S12" s="408"/>
      <c r="T12" s="58"/>
      <c r="U12" s="58"/>
      <c r="V12" s="59" t="s">
        <v>8</v>
      </c>
      <c r="W12" s="60" t="s">
        <v>9</v>
      </c>
      <c r="X12" s="58"/>
      <c r="Y12" s="59" t="s">
        <v>10</v>
      </c>
      <c r="Z12" s="399"/>
      <c r="AA12" s="44" t="s">
        <v>47</v>
      </c>
      <c r="AB12" s="45" t="s">
        <v>48</v>
      </c>
      <c r="AC12" s="45" t="s">
        <v>49</v>
      </c>
      <c r="AD12" s="416"/>
      <c r="AE12" s="40" t="s">
        <v>48</v>
      </c>
      <c r="AF12" s="40" t="s">
        <v>51</v>
      </c>
      <c r="AG12" s="40" t="s">
        <v>52</v>
      </c>
    </row>
    <row r="13" spans="1:39" ht="25.5" customHeight="1" x14ac:dyDescent="0.2">
      <c r="A13" s="349" t="s">
        <v>274</v>
      </c>
      <c r="B13" s="340" t="s">
        <v>134</v>
      </c>
      <c r="C13" s="343" t="s">
        <v>107</v>
      </c>
      <c r="D13" s="343" t="s">
        <v>71</v>
      </c>
      <c r="E13" s="343" t="s">
        <v>105</v>
      </c>
      <c r="F13" s="343" t="s">
        <v>106</v>
      </c>
      <c r="G13" s="329" t="s">
        <v>17</v>
      </c>
      <c r="H13" s="254" t="str">
        <f>IF(G13="(1) RARA VEZ","1", IF(G13="(2) IMPROBABLE","2",IF(G13="(3) POSIBLE","3",IF(G13="(4) PROBABLE","4",IF(G13="(5) CASI SEGURO","5","")))))</f>
        <v>5</v>
      </c>
      <c r="I13" s="330" t="s">
        <v>72</v>
      </c>
      <c r="J13" s="260" t="str">
        <f>IF(I13="(1) INSIGNIFICANTE","1",IF(I13="(2) MENOR","2",IF(I13="(3) MODERADO","3",IF(I13="(4) MAYOR","4",IF(I13="(5) CATASTRÓFICO","5","")))))</f>
        <v>4</v>
      </c>
      <c r="K13" s="261">
        <f>H13*J13</f>
        <v>20</v>
      </c>
      <c r="L13" s="262">
        <f>+K13</f>
        <v>20</v>
      </c>
      <c r="M13" s="389" t="s">
        <v>128</v>
      </c>
      <c r="N13" s="73" t="s">
        <v>6</v>
      </c>
      <c r="O13" s="46" t="s">
        <v>11</v>
      </c>
      <c r="P13" s="47">
        <f>IF(O13="SÍ",15,"0")</f>
        <v>15</v>
      </c>
      <c r="Q13" s="266">
        <f>SUM(P13:P19)</f>
        <v>85</v>
      </c>
      <c r="R13" s="333">
        <f>IF(AND(Q13&gt;=0,Q13&lt;=50),0,IF(AND(Q13&gt;50,Q13&lt;=75),1,IF(AND(Q13&gt;75,Q13&lt;=100),2,"REVISAR")))</f>
        <v>2</v>
      </c>
      <c r="S13" s="272" t="s">
        <v>8</v>
      </c>
      <c r="T13" s="333">
        <f>IF(S13="PROBABILIDAD",H13-R13,J13-R13)</f>
        <v>3</v>
      </c>
      <c r="U13" s="335">
        <f>IF($T13&lt;=0,1,$T13)</f>
        <v>3</v>
      </c>
      <c r="V13" s="288" t="str">
        <f>IF(AND($S13="PROBABILIDAD",$U13=1),$AM$2,IF(AND(S13="PROBABILIDAD",$U13=2),$AM$3,IF(AND($S13="PROBABILIDAD",$U13=3),$AM$4,IF(AND($S13="PROBABILIDAD",$U13=4),$AM$5,IF(AND($S13="PROBABILIDAD",$U13=5),$AM$6,$G13)))))</f>
        <v>(3) POSIBLE</v>
      </c>
      <c r="W13" s="284" t="str">
        <f>IF(AND($S13="IMPACTO",$U13=1),$AL$2,IF(AND(S13="IMPACTO",$U13=2),$AL$3,IF(AND($S13="IMPACTO",$U13=3),$AL$4,IF(AND($S13="IMPACTO",$U13=4),$AL$5,IF(AND($S13="IMPACTO",$U13=5),$AL$6,I13)))))</f>
        <v>(4) MAYOR</v>
      </c>
      <c r="X13" s="260">
        <f>IF(S13="PROBABILIDAD",U13*J13,U13*H13)</f>
        <v>12</v>
      </c>
      <c r="Y13" s="230">
        <f>$X13</f>
        <v>12</v>
      </c>
      <c r="Z13" s="389" t="s">
        <v>108</v>
      </c>
      <c r="AA13" s="295" t="s">
        <v>111</v>
      </c>
      <c r="AB13" s="295" t="s">
        <v>120</v>
      </c>
      <c r="AC13" s="295" t="s">
        <v>109</v>
      </c>
      <c r="AD13" s="396"/>
      <c r="AE13" s="241"/>
      <c r="AF13" s="241"/>
      <c r="AG13" s="243"/>
    </row>
    <row r="14" spans="1:39" ht="25.5" x14ac:dyDescent="0.2">
      <c r="A14" s="350"/>
      <c r="B14" s="341"/>
      <c r="C14" s="344"/>
      <c r="D14" s="344"/>
      <c r="E14" s="343"/>
      <c r="F14" s="344"/>
      <c r="G14" s="329"/>
      <c r="H14" s="255"/>
      <c r="I14" s="330"/>
      <c r="J14" s="260"/>
      <c r="K14" s="261"/>
      <c r="L14" s="262"/>
      <c r="M14" s="397"/>
      <c r="N14" s="74" t="s">
        <v>7</v>
      </c>
      <c r="O14" s="46" t="s">
        <v>11</v>
      </c>
      <c r="P14" s="48">
        <f>IF(O14="SÍ",5,"0")</f>
        <v>5</v>
      </c>
      <c r="Q14" s="261"/>
      <c r="R14" s="334"/>
      <c r="S14" s="273"/>
      <c r="T14" s="334"/>
      <c r="U14" s="336"/>
      <c r="V14" s="289"/>
      <c r="W14" s="285"/>
      <c r="X14" s="260"/>
      <c r="Y14" s="337"/>
      <c r="Z14" s="397"/>
      <c r="AA14" s="296"/>
      <c r="AB14" s="296"/>
      <c r="AC14" s="296"/>
      <c r="AD14" s="296"/>
      <c r="AE14" s="242"/>
      <c r="AF14" s="242"/>
      <c r="AG14" s="244"/>
    </row>
    <row r="15" spans="1:39" x14ac:dyDescent="0.2">
      <c r="A15" s="350"/>
      <c r="B15" s="341"/>
      <c r="C15" s="344"/>
      <c r="D15" s="344"/>
      <c r="E15" s="343"/>
      <c r="F15" s="344"/>
      <c r="G15" s="329"/>
      <c r="H15" s="255"/>
      <c r="I15" s="330"/>
      <c r="J15" s="260"/>
      <c r="K15" s="261"/>
      <c r="L15" s="225" t="str">
        <f>IF(AND(G13="(1) RARA VEZ",I13="(1) INSIGNIFICANTE"),"BAJA",IF(AND(G13="(1) RARA VEZ",I13="(2) MENOR"),"BAJA",IF(AND(G13="(2) IMPROBABLE",I13="(1) INSIGNIFICANTE"),"BAJA",IF(AND(G13="(3) POSIBLE",I13="(1) INSIGNIFICANTE"),"BAJA",IF(AND(G13="(4) PROBABLE",I13="(1) INSIGNIFICANTE"),"MODERADA",IF(AND(G13="(5) CASI SEGURO",I13="(1) INSIGNIFICANTE"),"ALTA",IF(AND(G13="(2) IMPROBABLE",I13="(2) MENOR"),"BAJA",IF(AND(G13="(3) POSIBLE",I13="(2) MENOR"),"MODERADA",IF(AND(G13="(4) PROBABLE",I13="(2) MENOR"),"ALTA",IF(AND(G13="(5) CASI SEGURO",I13="(2) MENOR"),"ALTA",IF(AND(G13="(1) RARA VEZ",I13="(3) MODERADO"),"MODERADA",IF(AND(G13="(2) IMPROBABLE",I13="(3) MODERADO"),"MODERADA",IF(AND(G13="(3) POSIBLE",I13="(3) MODERADO"),"ALTA",IF(AND(G13="(4) PROBABLE",I13="(3) MODERADO"),"ALTA",IF(AND(G13="(5) CASI SEGURO",I13="(3) MODERADO"),"EXTREMA",IF(AND(G13="(1) RARA VEZ",I13="(4) MAYOR"),"ALTA",IF(AND(G13="(2) IMPROBABLE",I13="(4) MAYOR"),"ALTA",IF(AND(G13="(3) POSIBLE",I13="(4) MAYOR"),"EXTREMA",IF(AND(G13="(4) PROBABLE",I13="(4) MAYOR"),"EXTREMA",IF(AND(G13="(5) CASI SEGURO",I13="(4) MAYOR"),"EXTREMA",IF(AND(G13="(1) RARA VEZ",I13="(5) CATASTRÓFICO"),"ALTA",IF(AND(G13="(2) IMPROBABLE",I13="(5) CATASTRÓFICO"),"EXTREMA",IF(AND(G13="(3) POSIBLE",I13="(5) CATASTRÓFICO"),"EXTREMA",IF(AND(G13="(4) PROBABLE",I13="(5) CATASTRÓFICO"),"EXTREMA",IF(AND(G13="(5) CASI SEGURO",I13="(5) CATASTRÓFICO"),"EXTREMA")))))))))))))))))))))))))</f>
        <v>EXTREMA</v>
      </c>
      <c r="M15" s="397"/>
      <c r="N15" s="75" t="s">
        <v>3</v>
      </c>
      <c r="O15" s="46" t="s">
        <v>12</v>
      </c>
      <c r="P15" s="48" t="str">
        <f>IF(O15="SÍ",15,"0")</f>
        <v>0</v>
      </c>
      <c r="Q15" s="261"/>
      <c r="R15" s="334"/>
      <c r="S15" s="273"/>
      <c r="T15" s="334"/>
      <c r="U15" s="336"/>
      <c r="V15" s="289"/>
      <c r="W15" s="285"/>
      <c r="X15" s="260"/>
      <c r="Y15" s="225" t="str">
        <f>IF(AND(V13="(1) RARA VEZ",W13="(1) INSIGNIFICANTE"),"BAJA",IF(AND(V13="(1) RARA VEZ",W13="(2) MENOR"),"BAJA",IF(AND(V13="(2) IMPROBABLE",W13="(1) INSIGNIFICANTE"),"BAJA",IF(AND(V13="(3) POSIBLE",W13="(1) INSIGNIFICANTE"),"BAJA",IF(AND(V13="(4) PROBABLE",W13="(1) INSIGNIFICANTE"),"MODERADO",IF(AND(V13="(5) CASI SEGURO",W13="(1) INSIGNIFICANTE"),"ALTA",IF(AND(V13="(2) IMPROBABLE",W13="(2) MENOR"),"BAJA",IF(AND(V13="(3) POSIBLE",W13="(2) MENOR"),"MODERADA",IF(AND(V13="(4) PROBABLE",W13="(2) MENOR"),"ALTA",IF(AND(V13="(5) CASI SEGURO",W13="(2) MENOR"),"ALTA",IF(AND(V13="(1) RARA VEZ",W13="(3) MODERADO"),"MODERADA",IF(AND(V13="(2) IMPROBABLE",W13="(3) MODERADO"),"MODERADA",IF(AND(V13="(3) POSIBLE",W13="(3) MODERADO"),"ALTA",IF(AND(V13="(4) PROBABLE",W13="(3) MODERADO"),"ALTA",IF(AND(V13="(5) CASI SEGURO",W13="(3) MODERADO"),"EXTREMA",IF(AND(V13="(1) RARA VEZ",W13="(4) MAYOR"),"ALTA",IF(AND(V13="(2) IMPROBABLE",W13="(4) MAYOR"),"ALTA",IF(AND(V13="(3) POSIBLE",W13="(4) MAYOR"),"EXTREMA",IF(AND(V13="(4) PROBABLE",W13="(4) MAYOR"),"EXTREMA",IF(AND(V13="(5) CASI SEGURO",W13="(4) MAYOR"),"EXTREMA",IF(AND(V13="(1) RARA VEZ",W13="(5) CATASTRÓFICO"),"ALTA",IF(AND(V13="(2) IMPROBABLE",W13="(5) CATASTRÓFICO"),"EXTREMA",IF(AND(V13="(3) POSIBLE",W13="(5) CATASTRÓFICO"),"EXTREMA",IF(AND(V13="(4) PROBABLE",W13="(5) CATASTRÓFICO"),"EXTREMA",IF(AND(V13="(5) CASI SEGURO",W13="(5) CATASTRÓFICO"),"EXTREMA")))))))))))))))))))))))))</f>
        <v>EXTREMA</v>
      </c>
      <c r="Z15" s="397"/>
      <c r="AA15" s="296"/>
      <c r="AB15" s="296"/>
      <c r="AC15" s="296"/>
      <c r="AD15" s="296"/>
      <c r="AE15" s="242"/>
      <c r="AF15" s="242"/>
      <c r="AG15" s="244"/>
    </row>
    <row r="16" spans="1:39" x14ac:dyDescent="0.2">
      <c r="A16" s="350"/>
      <c r="B16" s="341"/>
      <c r="C16" s="344"/>
      <c r="D16" s="344"/>
      <c r="E16" s="343"/>
      <c r="F16" s="344"/>
      <c r="G16" s="329"/>
      <c r="H16" s="255"/>
      <c r="I16" s="330"/>
      <c r="J16" s="260"/>
      <c r="K16" s="261"/>
      <c r="L16" s="225"/>
      <c r="M16" s="397"/>
      <c r="N16" s="75" t="s">
        <v>4</v>
      </c>
      <c r="O16" s="46" t="s">
        <v>11</v>
      </c>
      <c r="P16" s="48">
        <f>IF(O16="SÍ",10,"0")</f>
        <v>10</v>
      </c>
      <c r="Q16" s="261"/>
      <c r="R16" s="334"/>
      <c r="S16" s="273"/>
      <c r="T16" s="334"/>
      <c r="U16" s="336"/>
      <c r="V16" s="289"/>
      <c r="W16" s="285"/>
      <c r="X16" s="260"/>
      <c r="Y16" s="225"/>
      <c r="Z16" s="397"/>
      <c r="AA16" s="296"/>
      <c r="AB16" s="296"/>
      <c r="AC16" s="296"/>
      <c r="AD16" s="296"/>
      <c r="AE16" s="242"/>
      <c r="AF16" s="242"/>
      <c r="AG16" s="244"/>
    </row>
    <row r="17" spans="1:33" ht="29.25" customHeight="1" x14ac:dyDescent="0.2">
      <c r="A17" s="350"/>
      <c r="B17" s="341"/>
      <c r="C17" s="344"/>
      <c r="D17" s="344"/>
      <c r="E17" s="343"/>
      <c r="F17" s="344"/>
      <c r="G17" s="329"/>
      <c r="H17" s="255"/>
      <c r="I17" s="330"/>
      <c r="J17" s="260"/>
      <c r="K17" s="261"/>
      <c r="L17" s="225"/>
      <c r="M17" s="397"/>
      <c r="N17" s="74" t="s">
        <v>37</v>
      </c>
      <c r="O17" s="46" t="s">
        <v>11</v>
      </c>
      <c r="P17" s="48">
        <f>IF(O17="SÍ",15,"0")</f>
        <v>15</v>
      </c>
      <c r="Q17" s="261"/>
      <c r="R17" s="334"/>
      <c r="S17" s="273"/>
      <c r="T17" s="334"/>
      <c r="U17" s="336"/>
      <c r="V17" s="289"/>
      <c r="W17" s="285"/>
      <c r="X17" s="260"/>
      <c r="Y17" s="225"/>
      <c r="Z17" s="397"/>
      <c r="AA17" s="296"/>
      <c r="AB17" s="296"/>
      <c r="AC17" s="296"/>
      <c r="AD17" s="296"/>
      <c r="AE17" s="242"/>
      <c r="AF17" s="242"/>
      <c r="AG17" s="244"/>
    </row>
    <row r="18" spans="1:33" ht="29.25" customHeight="1" x14ac:dyDescent="0.2">
      <c r="A18" s="350"/>
      <c r="B18" s="341"/>
      <c r="C18" s="344"/>
      <c r="D18" s="344"/>
      <c r="E18" s="343"/>
      <c r="F18" s="344"/>
      <c r="G18" s="329"/>
      <c r="H18" s="255"/>
      <c r="I18" s="330"/>
      <c r="J18" s="260"/>
      <c r="K18" s="261"/>
      <c r="L18" s="225"/>
      <c r="M18" s="397"/>
      <c r="N18" s="74" t="s">
        <v>5</v>
      </c>
      <c r="O18" s="46" t="s">
        <v>11</v>
      </c>
      <c r="P18" s="48">
        <f>IF(O18="SÍ",10,"0")</f>
        <v>10</v>
      </c>
      <c r="Q18" s="261"/>
      <c r="R18" s="334"/>
      <c r="S18" s="273"/>
      <c r="T18" s="334"/>
      <c r="U18" s="336"/>
      <c r="V18" s="289"/>
      <c r="W18" s="285"/>
      <c r="X18" s="260"/>
      <c r="Y18" s="225"/>
      <c r="Z18" s="397"/>
      <c r="AA18" s="296"/>
      <c r="AB18" s="296"/>
      <c r="AC18" s="296"/>
      <c r="AD18" s="296"/>
      <c r="AE18" s="242"/>
      <c r="AF18" s="242"/>
      <c r="AG18" s="244"/>
    </row>
    <row r="19" spans="1:33" ht="33" customHeight="1" x14ac:dyDescent="0.2">
      <c r="A19" s="350"/>
      <c r="B19" s="341"/>
      <c r="C19" s="254"/>
      <c r="D19" s="254"/>
      <c r="E19" s="340"/>
      <c r="F19" s="254"/>
      <c r="G19" s="251"/>
      <c r="H19" s="256"/>
      <c r="I19" s="257"/>
      <c r="J19" s="260"/>
      <c r="K19" s="261"/>
      <c r="L19" s="226"/>
      <c r="M19" s="397"/>
      <c r="N19" s="76" t="s">
        <v>36</v>
      </c>
      <c r="O19" s="46" t="s">
        <v>11</v>
      </c>
      <c r="P19" s="48">
        <f>IF(O19="SÍ",30,"0")</f>
        <v>30</v>
      </c>
      <c r="Q19" s="261"/>
      <c r="R19" s="334"/>
      <c r="S19" s="273"/>
      <c r="T19" s="334"/>
      <c r="U19" s="336"/>
      <c r="V19" s="290"/>
      <c r="W19" s="286"/>
      <c r="X19" s="260"/>
      <c r="Y19" s="225"/>
      <c r="Z19" s="397"/>
      <c r="AA19" s="296"/>
      <c r="AB19" s="296"/>
      <c r="AC19" s="296"/>
      <c r="AD19" s="296"/>
      <c r="AE19" s="242"/>
      <c r="AF19" s="242"/>
      <c r="AG19" s="244"/>
    </row>
    <row r="20" spans="1:33" ht="30" customHeight="1" x14ac:dyDescent="0.2">
      <c r="A20" s="350"/>
      <c r="B20" s="341"/>
      <c r="C20" s="343" t="s">
        <v>131</v>
      </c>
      <c r="D20" s="343" t="s">
        <v>71</v>
      </c>
      <c r="E20" s="343" t="s">
        <v>132</v>
      </c>
      <c r="F20" s="343" t="s">
        <v>121</v>
      </c>
      <c r="G20" s="329" t="s">
        <v>16</v>
      </c>
      <c r="H20" s="254" t="str">
        <f>IF(G20="(1) RARA VEZ","1", IF(G20="(2) IMPROBABLE","2",IF(G20="(3) POSIBLE","3",IF(G20="(4) PROBABLE","4",IF(G20="(5) CASI SEGURO","5","")))))</f>
        <v>4</v>
      </c>
      <c r="I20" s="330" t="s">
        <v>68</v>
      </c>
      <c r="J20" s="260" t="str">
        <f>IF(I20="(1) INSIGNIFICANTE","1",IF(I20="(2) MENOR","2",IF(I20="(3) MODERADO","3",IF(I20="(4) MAYOR","4",IF(I20="(5) CATASTRÓFICO","5","")))))</f>
        <v>2</v>
      </c>
      <c r="K20" s="261">
        <f>H20*J20</f>
        <v>8</v>
      </c>
      <c r="L20" s="262">
        <f>+K20</f>
        <v>8</v>
      </c>
      <c r="M20" s="351" t="s">
        <v>122</v>
      </c>
      <c r="N20" s="73" t="s">
        <v>6</v>
      </c>
      <c r="O20" s="46" t="s">
        <v>11</v>
      </c>
      <c r="P20" s="47">
        <f>IF(O20="SÍ",15,"0")</f>
        <v>15</v>
      </c>
      <c r="Q20" s="266">
        <f>SUM(P20:P26)</f>
        <v>70</v>
      </c>
      <c r="R20" s="333">
        <f>IF(AND(Q20&gt;=0,Q20&lt;=50),0,IF(AND(Q20&gt;50,Q20&lt;=75),1,IF(AND(Q20&gt;75,Q20&lt;=100),2,"REVISAR")))</f>
        <v>1</v>
      </c>
      <c r="S20" s="272" t="s">
        <v>8</v>
      </c>
      <c r="T20" s="333">
        <f>IF(S20="PROBABILIDAD",H20-R20,J20-R20)</f>
        <v>3</v>
      </c>
      <c r="U20" s="335">
        <f>IF($T20&lt;=0,1,$T20)</f>
        <v>3</v>
      </c>
      <c r="V20" s="288" t="str">
        <f>IF(AND($S20="PROBABILIDAD",$U20=1),$AM$2,IF(AND(S20="PROBABILIDAD",$U20=2),$AM$3,IF(AND($S20="PROBABILIDAD",$U20=3),$AM$4,IF(AND($S20="PROBABILIDAD",$U20=4),$AM$5,IF(AND($S20="PROBABILIDAD",$U20=5),$AM$6,$G20)))))</f>
        <v>(3) POSIBLE</v>
      </c>
      <c r="W20" s="284" t="str">
        <f>IF(AND($S20="IMPACTO",$U20=1),$AL$2,IF(AND(S20="IMPACTO",$U20=2),$AL$3,IF(AND($S20="IMPACTO",$U20=3),$AL$4,IF(AND($S20="IMPACTO",$U20=4),$AL$5,IF(AND($S20="IMPACTO",$U20=5),$AL$6,I20)))))</f>
        <v>(2) MENOR</v>
      </c>
      <c r="X20" s="260">
        <f>IF(S20="PROBABILIDAD",U20*J20,U20*H20)</f>
        <v>6</v>
      </c>
      <c r="Y20" s="230">
        <f>$X20</f>
        <v>6</v>
      </c>
      <c r="Z20" s="295" t="s">
        <v>123</v>
      </c>
      <c r="AA20" s="295" t="s">
        <v>111</v>
      </c>
      <c r="AB20" s="295" t="s">
        <v>113</v>
      </c>
      <c r="AC20" s="295" t="s">
        <v>112</v>
      </c>
      <c r="AD20" s="396"/>
      <c r="AE20" s="241"/>
      <c r="AF20" s="241"/>
      <c r="AG20" s="243"/>
    </row>
    <row r="21" spans="1:33" ht="29.25" customHeight="1" x14ac:dyDescent="0.2">
      <c r="A21" s="350"/>
      <c r="B21" s="341"/>
      <c r="C21" s="344"/>
      <c r="D21" s="344"/>
      <c r="E21" s="343"/>
      <c r="F21" s="344"/>
      <c r="G21" s="329"/>
      <c r="H21" s="255"/>
      <c r="I21" s="330"/>
      <c r="J21" s="260"/>
      <c r="K21" s="261"/>
      <c r="L21" s="262"/>
      <c r="M21" s="352"/>
      <c r="N21" s="74" t="s">
        <v>7</v>
      </c>
      <c r="O21" s="46" t="s">
        <v>11</v>
      </c>
      <c r="P21" s="48">
        <f>IF(O21="SÍ",5,"0")</f>
        <v>5</v>
      </c>
      <c r="Q21" s="261"/>
      <c r="R21" s="334"/>
      <c r="S21" s="273"/>
      <c r="T21" s="334"/>
      <c r="U21" s="336"/>
      <c r="V21" s="289"/>
      <c r="W21" s="285"/>
      <c r="X21" s="260"/>
      <c r="Y21" s="337"/>
      <c r="Z21" s="296"/>
      <c r="AA21" s="296"/>
      <c r="AB21" s="296"/>
      <c r="AC21" s="296"/>
      <c r="AD21" s="296"/>
      <c r="AE21" s="242"/>
      <c r="AF21" s="242"/>
      <c r="AG21" s="244"/>
    </row>
    <row r="22" spans="1:33" ht="16.5" customHeight="1" x14ac:dyDescent="0.2">
      <c r="A22" s="350"/>
      <c r="B22" s="341"/>
      <c r="C22" s="344"/>
      <c r="D22" s="344"/>
      <c r="E22" s="343"/>
      <c r="F22" s="344"/>
      <c r="G22" s="329"/>
      <c r="H22" s="255"/>
      <c r="I22" s="330"/>
      <c r="J22" s="260"/>
      <c r="K22" s="261"/>
      <c r="L22" s="225" t="str">
        <f>IF(AND(G20="(1) RARA VEZ",I20="(1) INSIGNIFICANTE"),"BAJA",IF(AND(G20="(1) RARA VEZ",I20="(2) MENOR"),"BAJA",IF(AND(G20="(2) IMPROBABLE",I20="(1) INSIGNIFICANTE"),"BAJA",IF(AND(G20="(3) POSIBLE",I20="(1) INSIGNIFICANTE"),"BAJA",IF(AND(G20="(4) PROBABLE",I20="(1) INSIGNIFICANTE"),"MODERADA",IF(AND(G20="(5) CASI SEGURO",I20="(1) INSIGNIFICANTE"),"ALTA",IF(AND(G20="(2) IMPROBABLE",I20="(2) MENOR"),"BAJA",IF(AND(G20="(3) POSIBLE",I20="(2) MENOR"),"MODERADA",IF(AND(G20="(4) PROBABLE",I20="(2) MENOR"),"ALTA",IF(AND(G20="(5) CASI SEGURO",I20="(2) MENOR"),"ALTA",IF(AND(G20="(1) RARA VEZ",I20="(3) MODERADO"),"MODERADA",IF(AND(G20="(2) IMPROBABLE",I20="(3) MODERADO"),"MODERADA",IF(AND(G20="(3) POSIBLE",I20="(3) MODERADO"),"ALTA",IF(AND(G20="(4) PROBABLE",I20="(3) MODERADO"),"ALTA",IF(AND(G20="(5) CASI SEGURO",I20="(3) MODERADO"),"EXTREMA",IF(AND(G20="(1) RARA VEZ",I20="(4) MAYOR"),"ALTA",IF(AND(G20="(2) IMPROBABLE",I20="(4) MAYOR"),"ALTA",IF(AND(G20="(3) POSIBLE",I20="(4) MAYOR"),"EXTREMA",IF(AND(G20="(4) PROBABLE",I20="(4) MAYOR"),"EXTREMA",IF(AND(G20="(5) CASI SEGURO",I20="(4) MAYOR"),"EXTREMA",IF(AND(G20="(1) RARA VEZ",I20="(5) CATASTRÓFICO"),"ALTA",IF(AND(G20="(2) IMPROBABLE",I20="(5) CATASTRÓFICO"),"EXTREMA",IF(AND(G20="(3) POSIBLE",I20="(5) CATASTRÓFICO"),"EXTREMA",IF(AND(G20="(4) PROBABLE",I20="(5) CATASTRÓFICO"),"EXTREMA",IF(AND(G20="(5) CASI SEGURO",I20="(5) CATASTRÓFICO"),"EXTREMA")))))))))))))))))))))))))</f>
        <v>ALTA</v>
      </c>
      <c r="M22" s="352"/>
      <c r="N22" s="75" t="s">
        <v>3</v>
      </c>
      <c r="O22" s="46" t="s">
        <v>12</v>
      </c>
      <c r="P22" s="48" t="str">
        <f>IF(O22="SÍ",15,"0")</f>
        <v>0</v>
      </c>
      <c r="Q22" s="261"/>
      <c r="R22" s="334"/>
      <c r="S22" s="273"/>
      <c r="T22" s="334"/>
      <c r="U22" s="336"/>
      <c r="V22" s="289"/>
      <c r="W22" s="285"/>
      <c r="X22" s="260"/>
      <c r="Y22" s="225" t="str">
        <f>IF(AND(V20="(1) RARA VEZ",W20="(1) INSIGNIFICANTE"),"BAJA",IF(AND(V20="(1) RARA VEZ",W20="(2) MENOR"),"BAJA",IF(AND(V20="(2) IMPROBABLE",W20="(1) INSIGNIFICANTE"),"BAJA",IF(AND(V20="(3) POSIBLE",W20="(1) INSIGNIFICANTE"),"BAJA",IF(AND(V20="(4) PROBABLE",W20="(1) INSIGNIFICANTE"),"MODERADO",IF(AND(V20="(5) CASI SEGURO",W20="(1) INSIGNIFICANTE"),"ALTA",IF(AND(V20="(2) IMPROBABLE",W20="(2) MENOR"),"BAJA",IF(AND(V20="(3) POSIBLE",W20="(2) MENOR"),"MODERADA",IF(AND(V20="(4) PROBABLE",W20="(2) MENOR"),"ALTA",IF(AND(V20="(5) CASI SEGURO",W20="(2) MENOR"),"ALTA",IF(AND(V20="(1) RARA VEZ",W20="(3) MODERADO"),"MODERADA",IF(AND(V20="(2) IMPROBABLE",W20="(3) MODERADO"),"MODERADA",IF(AND(V20="(3) POSIBLE",W20="(3) MODERADO"),"ALTA",IF(AND(V20="(4) PROBABLE",W20="(3) MODERADO"),"ALTA",IF(AND(V20="(5) CASI SEGURO",W20="(3) MODERADO"),"EXTREMA",IF(AND(V20="(1) RARA VEZ",W20="(4) MAYOR"),"ALTA",IF(AND(V20="(2) IMPROBABLE",W20="(4) MAYOR"),"ALTA",IF(AND(V20="(3) POSIBLE",W20="(4) MAYOR"),"EXTREMA",IF(AND(V20="(4) PROBABLE",W20="(4) MAYOR"),"EXTREMA",IF(AND(V20="(5) CASI SEGURO",W20="(4) MAYOR"),"EXTREMA",IF(AND(V20="(1) RARA VEZ",W20="(5) CATASTRÓFICO"),"ALTA",IF(AND(V20="(2) IMPROBABLE",W20="(5) CATASTRÓFICO"),"EXTREMA",IF(AND(V20="(3) POSIBLE",W20="(5) CATASTRÓFICO"),"EXTREMA",IF(AND(V20="(4) PROBABLE",W20="(5) CATASTRÓFICO"),"EXTREMA",IF(AND(V20="(5) CASI SEGURO",W20="(5) CATASTRÓFICO"),"EXTREMA")))))))))))))))))))))))))</f>
        <v>MODERADA</v>
      </c>
      <c r="Z22" s="296"/>
      <c r="AA22" s="296"/>
      <c r="AB22" s="296"/>
      <c r="AC22" s="296"/>
      <c r="AD22" s="296"/>
      <c r="AE22" s="242"/>
      <c r="AF22" s="242"/>
      <c r="AG22" s="244"/>
    </row>
    <row r="23" spans="1:33" ht="20.25" customHeight="1" x14ac:dyDescent="0.2">
      <c r="A23" s="350"/>
      <c r="B23" s="341"/>
      <c r="C23" s="344"/>
      <c r="D23" s="344"/>
      <c r="E23" s="343"/>
      <c r="F23" s="344"/>
      <c r="G23" s="329"/>
      <c r="H23" s="255"/>
      <c r="I23" s="330"/>
      <c r="J23" s="260"/>
      <c r="K23" s="261"/>
      <c r="L23" s="225"/>
      <c r="M23" s="352"/>
      <c r="N23" s="75" t="s">
        <v>4</v>
      </c>
      <c r="O23" s="46" t="s">
        <v>11</v>
      </c>
      <c r="P23" s="48">
        <f>IF(O23="SÍ",10,"0")</f>
        <v>10</v>
      </c>
      <c r="Q23" s="261"/>
      <c r="R23" s="334"/>
      <c r="S23" s="273"/>
      <c r="T23" s="334"/>
      <c r="U23" s="336"/>
      <c r="V23" s="289"/>
      <c r="W23" s="285"/>
      <c r="X23" s="260"/>
      <c r="Y23" s="225"/>
      <c r="Z23" s="296"/>
      <c r="AA23" s="296"/>
      <c r="AB23" s="296"/>
      <c r="AC23" s="296"/>
      <c r="AD23" s="296"/>
      <c r="AE23" s="242"/>
      <c r="AF23" s="242"/>
      <c r="AG23" s="244"/>
    </row>
    <row r="24" spans="1:33" ht="28.5" customHeight="1" x14ac:dyDescent="0.2">
      <c r="A24" s="350"/>
      <c r="B24" s="341"/>
      <c r="C24" s="344"/>
      <c r="D24" s="344"/>
      <c r="E24" s="343"/>
      <c r="F24" s="344"/>
      <c r="G24" s="329"/>
      <c r="H24" s="255"/>
      <c r="I24" s="330"/>
      <c r="J24" s="260"/>
      <c r="K24" s="261"/>
      <c r="L24" s="225"/>
      <c r="M24" s="352"/>
      <c r="N24" s="74" t="s">
        <v>37</v>
      </c>
      <c r="O24" s="46" t="s">
        <v>12</v>
      </c>
      <c r="P24" s="48" t="str">
        <f>IF(O24="SÍ",15,"0")</f>
        <v>0</v>
      </c>
      <c r="Q24" s="261"/>
      <c r="R24" s="334"/>
      <c r="S24" s="273"/>
      <c r="T24" s="334"/>
      <c r="U24" s="336"/>
      <c r="V24" s="289"/>
      <c r="W24" s="285"/>
      <c r="X24" s="260"/>
      <c r="Y24" s="225"/>
      <c r="Z24" s="296"/>
      <c r="AA24" s="296"/>
      <c r="AB24" s="296"/>
      <c r="AC24" s="296"/>
      <c r="AD24" s="296"/>
      <c r="AE24" s="242"/>
      <c r="AF24" s="242"/>
      <c r="AG24" s="244"/>
    </row>
    <row r="25" spans="1:33" ht="28.5" customHeight="1" x14ac:dyDescent="0.2">
      <c r="A25" s="350"/>
      <c r="B25" s="341"/>
      <c r="C25" s="344"/>
      <c r="D25" s="344"/>
      <c r="E25" s="343"/>
      <c r="F25" s="344"/>
      <c r="G25" s="329"/>
      <c r="H25" s="255"/>
      <c r="I25" s="330"/>
      <c r="J25" s="260"/>
      <c r="K25" s="261"/>
      <c r="L25" s="225"/>
      <c r="M25" s="352"/>
      <c r="N25" s="74" t="s">
        <v>5</v>
      </c>
      <c r="O25" s="46" t="s">
        <v>11</v>
      </c>
      <c r="P25" s="48">
        <f>IF(O25="SÍ",10,"0")</f>
        <v>10</v>
      </c>
      <c r="Q25" s="261"/>
      <c r="R25" s="334"/>
      <c r="S25" s="273"/>
      <c r="T25" s="334"/>
      <c r="U25" s="336"/>
      <c r="V25" s="289"/>
      <c r="W25" s="285"/>
      <c r="X25" s="260"/>
      <c r="Y25" s="225"/>
      <c r="Z25" s="296"/>
      <c r="AA25" s="296"/>
      <c r="AB25" s="296"/>
      <c r="AC25" s="296"/>
      <c r="AD25" s="296"/>
      <c r="AE25" s="242"/>
      <c r="AF25" s="242"/>
      <c r="AG25" s="244"/>
    </row>
    <row r="26" spans="1:33" ht="31.5" customHeight="1" x14ac:dyDescent="0.2">
      <c r="A26" s="350"/>
      <c r="B26" s="341"/>
      <c r="C26" s="254"/>
      <c r="D26" s="254"/>
      <c r="E26" s="340"/>
      <c r="F26" s="254"/>
      <c r="G26" s="251"/>
      <c r="H26" s="256"/>
      <c r="I26" s="257"/>
      <c r="J26" s="260"/>
      <c r="K26" s="261"/>
      <c r="L26" s="226"/>
      <c r="M26" s="352"/>
      <c r="N26" s="76" t="s">
        <v>36</v>
      </c>
      <c r="O26" s="46" t="s">
        <v>11</v>
      </c>
      <c r="P26" s="48">
        <f>IF(O26="SÍ",30,"0")</f>
        <v>30</v>
      </c>
      <c r="Q26" s="261"/>
      <c r="R26" s="334"/>
      <c r="S26" s="273"/>
      <c r="T26" s="334"/>
      <c r="U26" s="336"/>
      <c r="V26" s="290"/>
      <c r="W26" s="286"/>
      <c r="X26" s="260"/>
      <c r="Y26" s="225"/>
      <c r="Z26" s="296"/>
      <c r="AA26" s="296"/>
      <c r="AB26" s="296"/>
      <c r="AC26" s="296"/>
      <c r="AD26" s="296"/>
      <c r="AE26" s="242"/>
      <c r="AF26" s="242"/>
      <c r="AG26" s="244"/>
    </row>
    <row r="27" spans="1:33" ht="27.75" customHeight="1" x14ac:dyDescent="0.2">
      <c r="A27" s="350"/>
      <c r="B27" s="341"/>
      <c r="C27" s="343" t="s">
        <v>124</v>
      </c>
      <c r="D27" s="343" t="s">
        <v>71</v>
      </c>
      <c r="E27" s="343" t="s">
        <v>110</v>
      </c>
      <c r="F27" s="343" t="s">
        <v>125</v>
      </c>
      <c r="G27" s="329" t="s">
        <v>16</v>
      </c>
      <c r="H27" s="254" t="str">
        <f>IF(G27="(1) RARA VEZ","1", IF(G27="(2) IMPROBABLE","2",IF(G27="(3) POSIBLE","3",IF(G27="(4) PROBABLE","4",IF(G27="(5) CASI SEGURO","5","")))))</f>
        <v>4</v>
      </c>
      <c r="I27" s="330" t="s">
        <v>68</v>
      </c>
      <c r="J27" s="260" t="str">
        <f>IF(I27="(1) INSIGNIFICANTE","1",IF(I27="(2) MENOR","2",IF(I27="(3) MODERADO","3",IF(I27="(4) MAYOR","4",IF(I27="(5) CATASTRÓFICO","5","")))))</f>
        <v>2</v>
      </c>
      <c r="K27" s="261">
        <f>H27*J27</f>
        <v>8</v>
      </c>
      <c r="L27" s="262">
        <f>+K27</f>
        <v>8</v>
      </c>
      <c r="M27" s="389" t="s">
        <v>126</v>
      </c>
      <c r="N27" s="73" t="s">
        <v>6</v>
      </c>
      <c r="O27" s="46" t="s">
        <v>11</v>
      </c>
      <c r="P27" s="71">
        <f>IF(O27="SÍ",15,"0")</f>
        <v>15</v>
      </c>
      <c r="Q27" s="266">
        <f>SUM(P27:P33)</f>
        <v>70</v>
      </c>
      <c r="R27" s="333">
        <f>IF(AND(Q27&gt;=0,Q27&lt;=50),0,IF(AND(Q27&gt;50,Q27&lt;=75),1,IF(AND(Q27&gt;75,Q27&lt;=100),2,"REVISAR")))</f>
        <v>1</v>
      </c>
      <c r="S27" s="272" t="s">
        <v>8</v>
      </c>
      <c r="T27" s="333">
        <f>IF(S27="PROBABILIDAD",H27-R27,J27-R27)</f>
        <v>3</v>
      </c>
      <c r="U27" s="335">
        <f>IF($T27&lt;=0,1,$T27)</f>
        <v>3</v>
      </c>
      <c r="V27" s="288" t="str">
        <f>IF(AND($S27="PROBABILIDAD",$U27=1),$AM$2,IF(AND(S27="PROBABILIDAD",$U27=2),$AM$3,IF(AND($S27="PROBABILIDAD",$U27=3),$AM$4,IF(AND($S27="PROBABILIDAD",$U27=4),$AM$5,IF(AND($S27="PROBABILIDAD",$U27=5),$AM$6,$G27)))))</f>
        <v>(3) POSIBLE</v>
      </c>
      <c r="W27" s="284" t="str">
        <f>IF(AND($S27="IMPACTO",$U27=1),$AL$2,IF(AND(S27="IMPACTO",$U27=2),$AL$3,IF(AND($S27="IMPACTO",$U27=3),$AL$4,IF(AND($S27="IMPACTO",$U27=4),$AL$5,IF(AND($S27="IMPACTO",$U27=5),$AL$6,I27)))))</f>
        <v>(2) MENOR</v>
      </c>
      <c r="X27" s="260">
        <f>IF(S27="PROBABILIDAD",U27*J27,U27*H27)</f>
        <v>6</v>
      </c>
      <c r="Y27" s="230">
        <f>$X27</f>
        <v>6</v>
      </c>
      <c r="Z27" s="295" t="s">
        <v>114</v>
      </c>
      <c r="AA27" s="295" t="s">
        <v>111</v>
      </c>
      <c r="AB27" s="295" t="s">
        <v>116</v>
      </c>
      <c r="AC27" s="295" t="s">
        <v>115</v>
      </c>
      <c r="AD27" s="396"/>
      <c r="AE27" s="241"/>
      <c r="AF27" s="241"/>
      <c r="AG27" s="243"/>
    </row>
    <row r="28" spans="1:33" ht="25.5" x14ac:dyDescent="0.2">
      <c r="A28" s="350"/>
      <c r="B28" s="341"/>
      <c r="C28" s="344"/>
      <c r="D28" s="344"/>
      <c r="E28" s="343"/>
      <c r="F28" s="344"/>
      <c r="G28" s="329"/>
      <c r="H28" s="255"/>
      <c r="I28" s="330"/>
      <c r="J28" s="260"/>
      <c r="K28" s="261"/>
      <c r="L28" s="262"/>
      <c r="M28" s="397"/>
      <c r="N28" s="74" t="s">
        <v>7</v>
      </c>
      <c r="O28" s="46" t="s">
        <v>11</v>
      </c>
      <c r="P28" s="48">
        <f>IF(O28="SÍ",5,"0")</f>
        <v>5</v>
      </c>
      <c r="Q28" s="261"/>
      <c r="R28" s="334"/>
      <c r="S28" s="273"/>
      <c r="T28" s="334"/>
      <c r="U28" s="336"/>
      <c r="V28" s="289"/>
      <c r="W28" s="285"/>
      <c r="X28" s="260"/>
      <c r="Y28" s="337"/>
      <c r="Z28" s="296"/>
      <c r="AA28" s="296"/>
      <c r="AB28" s="296"/>
      <c r="AC28" s="296"/>
      <c r="AD28" s="296"/>
      <c r="AE28" s="242"/>
      <c r="AF28" s="242"/>
      <c r="AG28" s="244"/>
    </row>
    <row r="29" spans="1:33" x14ac:dyDescent="0.2">
      <c r="A29" s="350"/>
      <c r="B29" s="341"/>
      <c r="C29" s="344"/>
      <c r="D29" s="344"/>
      <c r="E29" s="343"/>
      <c r="F29" s="344"/>
      <c r="G29" s="329"/>
      <c r="H29" s="255"/>
      <c r="I29" s="330"/>
      <c r="J29" s="260"/>
      <c r="K29" s="261"/>
      <c r="L29" s="225" t="str">
        <f>IF(AND(G27="(1) RARA VEZ",I27="(1) INSIGNIFICANTE"),"BAJA",IF(AND(G27="(1) RARA VEZ",I27="(2) MENOR"),"BAJA",IF(AND(G27="(2) IMPROBABLE",I27="(1) INSIGNIFICANTE"),"BAJA",IF(AND(G27="(3) POSIBLE",I27="(1) INSIGNIFICANTE"),"BAJA",IF(AND(G27="(4) PROBABLE",I27="(1) INSIGNIFICANTE"),"MODERADA",IF(AND(G27="(5) CASI SEGURO",I27="(1) INSIGNIFICANTE"),"ALTA",IF(AND(G27="(2) IMPROBABLE",I27="(2) MENOR"),"BAJA",IF(AND(G27="(3) POSIBLE",I27="(2) MENOR"),"MODERADA",IF(AND(G27="(4) PROBABLE",I27="(2) MENOR"),"ALTA",IF(AND(G27="(5) CASI SEGURO",I27="(2) MENOR"),"ALTA",IF(AND(G27="(1) RARA VEZ",I27="(3) MODERADO"),"MODERADA",IF(AND(G27="(2) IMPROBABLE",I27="(3) MODERADO"),"MODERADA",IF(AND(G27="(3) POSIBLE",I27="(3) MODERADO"),"ALTA",IF(AND(G27="(4) PROBABLE",I27="(3) MODERADO"),"ALTA",IF(AND(G27="(5) CASI SEGURO",I27="(3) MODERADO"),"EXTREMA",IF(AND(G27="(1) RARA VEZ",I27="(4) MAYOR"),"ALTA",IF(AND(G27="(2) IMPROBABLE",I27="(4) MAYOR"),"ALTA",IF(AND(G27="(3) POSIBLE",I27="(4) MAYOR"),"EXTREMA",IF(AND(G27="(4) PROBABLE",I27="(4) MAYOR"),"EXTREMA",IF(AND(G27="(5) CASI SEGURO",I27="(4) MAYOR"),"EXTREMA",IF(AND(G27="(1) RARA VEZ",I27="(5) CATASTRÓFICO"),"ALTA",IF(AND(G27="(2) IMPROBABLE",I27="(5) CATASTRÓFICO"),"EXTREMA",IF(AND(G27="(3) POSIBLE",I27="(5) CATASTRÓFICO"),"EXTREMA",IF(AND(G27="(4) PROBABLE",I27="(5) CATASTRÓFICO"),"EXTREMA",IF(AND(G27="(5) CASI SEGURO",I27="(5) CATASTRÓFICO"),"EXTREMA")))))))))))))))))))))))))</f>
        <v>ALTA</v>
      </c>
      <c r="M29" s="397"/>
      <c r="N29" s="75" t="s">
        <v>3</v>
      </c>
      <c r="O29" s="46" t="s">
        <v>12</v>
      </c>
      <c r="P29" s="48" t="str">
        <f>IF(O29="SÍ",15,"0")</f>
        <v>0</v>
      </c>
      <c r="Q29" s="261"/>
      <c r="R29" s="334"/>
      <c r="S29" s="273"/>
      <c r="T29" s="334"/>
      <c r="U29" s="336"/>
      <c r="V29" s="289"/>
      <c r="W29" s="285"/>
      <c r="X29" s="260"/>
      <c r="Y29" s="225" t="str">
        <f>IF(AND(V27="(1) RARA VEZ",W27="(1) INSIGNIFICANTE"),"BAJA",IF(AND(V27="(1) RARA VEZ",W27="(2) MENOR"),"BAJA",IF(AND(V27="(2) IMPROBABLE",W27="(1) INSIGNIFICANTE"),"BAJA",IF(AND(V27="(3) POSIBLE",W27="(1) INSIGNIFICANTE"),"BAJA",IF(AND(V27="(4) PROBABLE",W27="(1) INSIGNIFICANTE"),"MODERADO",IF(AND(V27="(5) CASI SEGURO",W27="(1) INSIGNIFICANTE"),"ALTA",IF(AND(V27="(2) IMPROBABLE",W27="(2) MENOR"),"BAJA",IF(AND(V27="(3) POSIBLE",W27="(2) MENOR"),"MODERADA",IF(AND(V27="(4) PROBABLE",W27="(2) MENOR"),"ALTA",IF(AND(V27="(5) CASI SEGURO",W27="(2) MENOR"),"ALTA",IF(AND(V27="(1) RARA VEZ",W27="(3) MODERADO"),"MODERADA",IF(AND(V27="(2) IMPROBABLE",W27="(3) MODERADO"),"MODERADA",IF(AND(V27="(3) POSIBLE",W27="(3) MODERADO"),"ALTA",IF(AND(V27="(4) PROBABLE",W27="(3) MODERADO"),"ALTA",IF(AND(V27="(5) CASI SEGURO",W27="(3) MODERADO"),"EXTREMA",IF(AND(V27="(1) RARA VEZ",W27="(4) MAYOR"),"ALTA",IF(AND(V27="(2) IMPROBABLE",W27="(4) MAYOR"),"ALTA",IF(AND(V27="(3) POSIBLE",W27="(4) MAYOR"),"EXTREMA",IF(AND(V27="(4) PROBABLE",W27="(4) MAYOR"),"EXTREMA",IF(AND(V27="(5) CASI SEGURO",W27="(4) MAYOR"),"EXTREMA",IF(AND(V27="(1) RARA VEZ",W27="(5) CATASTRÓFICO"),"ALTA",IF(AND(V27="(2) IMPROBABLE",W27="(5) CATASTRÓFICO"),"EXTREMA",IF(AND(V27="(3) POSIBLE",W27="(5) CATASTRÓFICO"),"EXTREMA",IF(AND(V27="(4) PROBABLE",W27="(5) CATASTRÓFICO"),"EXTREMA",IF(AND(V27="(5) CASI SEGURO",W27="(5) CATASTRÓFICO"),"EXTREMA")))))))))))))))))))))))))</f>
        <v>MODERADA</v>
      </c>
      <c r="Z29" s="296"/>
      <c r="AA29" s="296"/>
      <c r="AB29" s="296"/>
      <c r="AC29" s="296"/>
      <c r="AD29" s="296"/>
      <c r="AE29" s="242"/>
      <c r="AF29" s="242"/>
      <c r="AG29" s="244"/>
    </row>
    <row r="30" spans="1:33" ht="15" customHeight="1" x14ac:dyDescent="0.2">
      <c r="A30" s="350"/>
      <c r="B30" s="341"/>
      <c r="C30" s="344"/>
      <c r="D30" s="344"/>
      <c r="E30" s="343"/>
      <c r="F30" s="344"/>
      <c r="G30" s="329"/>
      <c r="H30" s="255"/>
      <c r="I30" s="330"/>
      <c r="J30" s="260"/>
      <c r="K30" s="261"/>
      <c r="L30" s="225"/>
      <c r="M30" s="397"/>
      <c r="N30" s="75" t="s">
        <v>4</v>
      </c>
      <c r="O30" s="46" t="s">
        <v>11</v>
      </c>
      <c r="P30" s="48">
        <f>IF(O30="SÍ",10,"0")</f>
        <v>10</v>
      </c>
      <c r="Q30" s="261"/>
      <c r="R30" s="334"/>
      <c r="S30" s="273"/>
      <c r="T30" s="334"/>
      <c r="U30" s="336"/>
      <c r="V30" s="289"/>
      <c r="W30" s="285"/>
      <c r="X30" s="260"/>
      <c r="Y30" s="225"/>
      <c r="Z30" s="296"/>
      <c r="AA30" s="296"/>
      <c r="AB30" s="296"/>
      <c r="AC30" s="296"/>
      <c r="AD30" s="296"/>
      <c r="AE30" s="242"/>
      <c r="AF30" s="242"/>
      <c r="AG30" s="244"/>
    </row>
    <row r="31" spans="1:33" ht="27" customHeight="1" x14ac:dyDescent="0.2">
      <c r="A31" s="350"/>
      <c r="B31" s="341"/>
      <c r="C31" s="344"/>
      <c r="D31" s="344"/>
      <c r="E31" s="343"/>
      <c r="F31" s="344"/>
      <c r="G31" s="329"/>
      <c r="H31" s="255"/>
      <c r="I31" s="330"/>
      <c r="J31" s="260"/>
      <c r="K31" s="261"/>
      <c r="L31" s="225"/>
      <c r="M31" s="397"/>
      <c r="N31" s="74" t="s">
        <v>37</v>
      </c>
      <c r="O31" s="46" t="s">
        <v>12</v>
      </c>
      <c r="P31" s="48" t="str">
        <f>IF(O31="SÍ",15,"0")</f>
        <v>0</v>
      </c>
      <c r="Q31" s="261"/>
      <c r="R31" s="334"/>
      <c r="S31" s="273"/>
      <c r="T31" s="334"/>
      <c r="U31" s="336"/>
      <c r="V31" s="289"/>
      <c r="W31" s="285"/>
      <c r="X31" s="260"/>
      <c r="Y31" s="225"/>
      <c r="Z31" s="296"/>
      <c r="AA31" s="296"/>
      <c r="AB31" s="296"/>
      <c r="AC31" s="296"/>
      <c r="AD31" s="296"/>
      <c r="AE31" s="242"/>
      <c r="AF31" s="242"/>
      <c r="AG31" s="244"/>
    </row>
    <row r="32" spans="1:33" ht="33" customHeight="1" x14ac:dyDescent="0.2">
      <c r="A32" s="350"/>
      <c r="B32" s="341"/>
      <c r="C32" s="344"/>
      <c r="D32" s="344"/>
      <c r="E32" s="343"/>
      <c r="F32" s="344"/>
      <c r="G32" s="329"/>
      <c r="H32" s="255"/>
      <c r="I32" s="330"/>
      <c r="J32" s="260"/>
      <c r="K32" s="261"/>
      <c r="L32" s="225"/>
      <c r="M32" s="397"/>
      <c r="N32" s="74" t="s">
        <v>5</v>
      </c>
      <c r="O32" s="46" t="s">
        <v>11</v>
      </c>
      <c r="P32" s="48">
        <f>IF(O32="SÍ",10,"0")</f>
        <v>10</v>
      </c>
      <c r="Q32" s="261"/>
      <c r="R32" s="334"/>
      <c r="S32" s="273"/>
      <c r="T32" s="334"/>
      <c r="U32" s="336"/>
      <c r="V32" s="289"/>
      <c r="W32" s="285"/>
      <c r="X32" s="260"/>
      <c r="Y32" s="225"/>
      <c r="Z32" s="296"/>
      <c r="AA32" s="296"/>
      <c r="AB32" s="296"/>
      <c r="AC32" s="296"/>
      <c r="AD32" s="296"/>
      <c r="AE32" s="242"/>
      <c r="AF32" s="242"/>
      <c r="AG32" s="244"/>
    </row>
    <row r="33" spans="1:33" ht="33" customHeight="1" x14ac:dyDescent="0.2">
      <c r="A33" s="350"/>
      <c r="B33" s="341"/>
      <c r="C33" s="254"/>
      <c r="D33" s="254"/>
      <c r="E33" s="340"/>
      <c r="F33" s="254"/>
      <c r="G33" s="251"/>
      <c r="H33" s="256"/>
      <c r="I33" s="257"/>
      <c r="J33" s="260"/>
      <c r="K33" s="261"/>
      <c r="L33" s="226"/>
      <c r="M33" s="397"/>
      <c r="N33" s="76" t="s">
        <v>36</v>
      </c>
      <c r="O33" s="46" t="s">
        <v>11</v>
      </c>
      <c r="P33" s="48">
        <f>IF(O33="SÍ",30,"0")</f>
        <v>30</v>
      </c>
      <c r="Q33" s="261"/>
      <c r="R33" s="334"/>
      <c r="S33" s="273"/>
      <c r="T33" s="334"/>
      <c r="U33" s="336"/>
      <c r="V33" s="290"/>
      <c r="W33" s="286"/>
      <c r="X33" s="260"/>
      <c r="Y33" s="225"/>
      <c r="Z33" s="296"/>
      <c r="AA33" s="296"/>
      <c r="AB33" s="296"/>
      <c r="AC33" s="296"/>
      <c r="AD33" s="296"/>
      <c r="AE33" s="242"/>
      <c r="AF33" s="242"/>
      <c r="AG33" s="244"/>
    </row>
    <row r="34" spans="1:33" ht="28.5" customHeight="1" x14ac:dyDescent="0.2">
      <c r="A34" s="350"/>
      <c r="B34" s="341"/>
      <c r="C34" s="330" t="s">
        <v>118</v>
      </c>
      <c r="D34" s="343" t="s">
        <v>74</v>
      </c>
      <c r="E34" s="343" t="s">
        <v>133</v>
      </c>
      <c r="F34" s="343" t="s">
        <v>117</v>
      </c>
      <c r="G34" s="329" t="s">
        <v>16</v>
      </c>
      <c r="H34" s="254" t="str">
        <f>IF(G34="(1) RARA VEZ","1", IF(G34="(2) IMPROBABLE","2",IF(G34="(3) POSIBLE","3",IF(G34="(4) PROBABLE","4",IF(G34="(5) CASI SEGURO","5","")))))</f>
        <v>4</v>
      </c>
      <c r="I34" s="330" t="s">
        <v>72</v>
      </c>
      <c r="J34" s="260" t="str">
        <f>IF(I34="(1) INSIGNIFICANTE","1",IF(I34="(2) MENOR","2",IF(I34="(3) MODERADO","3",IF(I34="(4) MAYOR","4",IF(I34="(5) CATASTRÓFICO","5","")))))</f>
        <v>4</v>
      </c>
      <c r="K34" s="261">
        <f>H34*J34</f>
        <v>16</v>
      </c>
      <c r="L34" s="262">
        <f>+K34</f>
        <v>16</v>
      </c>
      <c r="M34" s="389" t="s">
        <v>127</v>
      </c>
      <c r="N34" s="73" t="s">
        <v>6</v>
      </c>
      <c r="O34" s="46" t="s">
        <v>11</v>
      </c>
      <c r="P34" s="72">
        <f>IF(O34="SÍ",15,"0")</f>
        <v>15</v>
      </c>
      <c r="Q34" s="266">
        <f>SUM(P34:P40)</f>
        <v>70</v>
      </c>
      <c r="R34" s="333">
        <f>IF(AND(Q34&gt;=0,Q34&lt;=50),0,IF(AND(Q34&gt;50,Q34&lt;=75),1,IF(AND(Q34&gt;75,Q34&lt;=100),2,"REVISAR")))</f>
        <v>1</v>
      </c>
      <c r="S34" s="272" t="s">
        <v>8</v>
      </c>
      <c r="T34" s="333">
        <f>IF(S34="PROBABILIDAD",H34-R34,J34-R34)</f>
        <v>3</v>
      </c>
      <c r="U34" s="335">
        <f>IF($T34&lt;=0,1,$T34)</f>
        <v>3</v>
      </c>
      <c r="V34" s="288" t="str">
        <f>IF(AND($S34="PROBABILIDAD",$U34=1),$AM$2,IF(AND(S34="PROBABILIDAD",$U34=2),$AM$3,IF(AND($S34="PROBABILIDAD",$U34=3),$AM$4,IF(AND($S34="PROBABILIDAD",$U34=4),$AM$5,IF(AND($S34="PROBABILIDAD",$U34=5),$AM$6,$G34)))))</f>
        <v>(3) POSIBLE</v>
      </c>
      <c r="W34" s="284" t="str">
        <f>IF(AND($S34="IMPACTO",$U34=1),$AL$2,IF(AND(S34="IMPACTO",$U34=2),$AL$3,IF(AND($S34="IMPACTO",$U34=3),$AL$4,IF(AND($S34="IMPACTO",$U34=4),$AL$5,IF(AND($S34="IMPACTO",$U34=5),$AL$6,I34)))))</f>
        <v>(4) MAYOR</v>
      </c>
      <c r="X34" s="260">
        <f>IF(S34="PROBABILIDAD",U34*J34,U34*H34)</f>
        <v>12</v>
      </c>
      <c r="Y34" s="230">
        <f>$X34</f>
        <v>12</v>
      </c>
      <c r="Z34" s="295" t="s">
        <v>119</v>
      </c>
      <c r="AA34" s="295" t="s">
        <v>111</v>
      </c>
      <c r="AB34" s="295" t="s">
        <v>130</v>
      </c>
      <c r="AC34" s="295" t="s">
        <v>129</v>
      </c>
      <c r="AD34" s="396"/>
      <c r="AE34" s="241"/>
      <c r="AF34" s="241"/>
      <c r="AG34" s="243"/>
    </row>
    <row r="35" spans="1:33" ht="25.5" x14ac:dyDescent="0.2">
      <c r="A35" s="350"/>
      <c r="B35" s="341"/>
      <c r="C35" s="379"/>
      <c r="D35" s="344"/>
      <c r="E35" s="343"/>
      <c r="F35" s="344"/>
      <c r="G35" s="329"/>
      <c r="H35" s="255"/>
      <c r="I35" s="330"/>
      <c r="J35" s="260"/>
      <c r="K35" s="261"/>
      <c r="L35" s="262"/>
      <c r="M35" s="397"/>
      <c r="N35" s="74" t="s">
        <v>7</v>
      </c>
      <c r="O35" s="46" t="s">
        <v>11</v>
      </c>
      <c r="P35" s="48">
        <f>IF(O35="SÍ",5,"0")</f>
        <v>5</v>
      </c>
      <c r="Q35" s="261"/>
      <c r="R35" s="334"/>
      <c r="S35" s="273"/>
      <c r="T35" s="334"/>
      <c r="U35" s="336"/>
      <c r="V35" s="289"/>
      <c r="W35" s="285"/>
      <c r="X35" s="260"/>
      <c r="Y35" s="337"/>
      <c r="Z35" s="296"/>
      <c r="AA35" s="296"/>
      <c r="AB35" s="296"/>
      <c r="AC35" s="296"/>
      <c r="AD35" s="296"/>
      <c r="AE35" s="242"/>
      <c r="AF35" s="242"/>
      <c r="AG35" s="244"/>
    </row>
    <row r="36" spans="1:33" ht="24" customHeight="1" x14ac:dyDescent="0.2">
      <c r="A36" s="350"/>
      <c r="B36" s="341"/>
      <c r="C36" s="379"/>
      <c r="D36" s="344"/>
      <c r="E36" s="343"/>
      <c r="F36" s="344"/>
      <c r="G36" s="329"/>
      <c r="H36" s="255"/>
      <c r="I36" s="330"/>
      <c r="J36" s="260"/>
      <c r="K36" s="261"/>
      <c r="L36" s="225" t="str">
        <f>IF(AND(G34="(1) RARA VEZ",I34="(1) INSIGNIFICANTE"),"BAJA",IF(AND(G34="(1) RARA VEZ",I34="(2) MENOR"),"BAJA",IF(AND(G34="(2) IMPROBABLE",I34="(1) INSIGNIFICANTE"),"BAJA",IF(AND(G34="(3) POSIBLE",I34="(1) INSIGNIFICANTE"),"BAJA",IF(AND(G34="(4) PROBABLE",I34="(1) INSIGNIFICANTE"),"MODERADA",IF(AND(G34="(5) CASI SEGURO",I34="(1) INSIGNIFICANTE"),"ALTA",IF(AND(G34="(2) IMPROBABLE",I34="(2) MENOR"),"BAJA",IF(AND(G34="(3) POSIBLE",I34="(2) MENOR"),"MODERADA",IF(AND(G34="(4) PROBABLE",I34="(2) MENOR"),"ALTA",IF(AND(G34="(5) CASI SEGURO",I34="(2) MENOR"),"ALTA",IF(AND(G34="(1) RARA VEZ",I34="(3) MODERADO"),"MODERADA",IF(AND(G34="(2) IMPROBABLE",I34="(3) MODERADO"),"MODERADA",IF(AND(G34="(3) POSIBLE",I34="(3) MODERADO"),"ALTA",IF(AND(G34="(4) PROBABLE",I34="(3) MODERADO"),"ALTA",IF(AND(G34="(5) CASI SEGURO",I34="(3) MODERADO"),"EXTREMA",IF(AND(G34="(1) RARA VEZ",I34="(4) MAYOR"),"ALTA",IF(AND(G34="(2) IMPROBABLE",I34="(4) MAYOR"),"ALTA",IF(AND(G34="(3) POSIBLE",I34="(4) MAYOR"),"EXTREMA",IF(AND(G34="(4) PROBABLE",I34="(4) MAYOR"),"EXTREMA",IF(AND(G34="(5) CASI SEGURO",I34="(4) MAYOR"),"EXTREMA",IF(AND(G34="(1) RARA VEZ",I34="(5) CATASTRÓFICO"),"ALTA",IF(AND(G34="(2) IMPROBABLE",I34="(5) CATASTRÓFICO"),"EXTREMA",IF(AND(G34="(3) POSIBLE",I34="(5) CATASTRÓFICO"),"EXTREMA",IF(AND(G34="(4) PROBABLE",I34="(5) CATASTRÓFICO"),"EXTREMA",IF(AND(G34="(5) CASI SEGURO",I34="(5) CATASTRÓFICO"),"EXTREMA")))))))))))))))))))))))))</f>
        <v>EXTREMA</v>
      </c>
      <c r="M36" s="397"/>
      <c r="N36" s="75" t="s">
        <v>3</v>
      </c>
      <c r="O36" s="46" t="s">
        <v>12</v>
      </c>
      <c r="P36" s="48" t="str">
        <f>IF(O36="SÍ",15,"0")</f>
        <v>0</v>
      </c>
      <c r="Q36" s="261"/>
      <c r="R36" s="334"/>
      <c r="S36" s="273"/>
      <c r="T36" s="334"/>
      <c r="U36" s="336"/>
      <c r="V36" s="289"/>
      <c r="W36" s="285"/>
      <c r="X36" s="260"/>
      <c r="Y36" s="225" t="str">
        <f>IF(AND(V34="(1) RARA VEZ",W34="(1) INSIGNIFICANTE"),"BAJA",IF(AND(V34="(1) RARA VEZ",W34="(2) MENOR"),"BAJA",IF(AND(V34="(2) IMPROBABLE",W34="(1) INSIGNIFICANTE"),"BAJA",IF(AND(V34="(3) POSIBLE",W34="(1) INSIGNIFICANTE"),"BAJA",IF(AND(V34="(4) PROBABLE",W34="(1) INSIGNIFICANTE"),"MODERADO",IF(AND(V34="(5) CASI SEGURO",W34="(1) INSIGNIFICANTE"),"ALTA",IF(AND(V34="(2) IMPROBABLE",W34="(2) MENOR"),"BAJA",IF(AND(V34="(3) POSIBLE",W34="(2) MENOR"),"MODERADA",IF(AND(V34="(4) PROBABLE",W34="(2) MENOR"),"ALTA",IF(AND(V34="(5) CASI SEGURO",W34="(2) MENOR"),"ALTA",IF(AND(V34="(1) RARA VEZ",W34="(3) MODERADO"),"MODERADA",IF(AND(V34="(2) IMPROBABLE",W34="(3) MODERADO"),"MODERADA",IF(AND(V34="(3) POSIBLE",W34="(3) MODERADO"),"ALTA",IF(AND(V34="(4) PROBABLE",W34="(3) MODERADO"),"ALTA",IF(AND(V34="(5) CASI SEGURO",W34="(3) MODERADO"),"EXTREMA",IF(AND(V34="(1) RARA VEZ",W34="(4) MAYOR"),"ALTA",IF(AND(V34="(2) IMPROBABLE",W34="(4) MAYOR"),"ALTA",IF(AND(V34="(3) POSIBLE",W34="(4) MAYOR"),"EXTREMA",IF(AND(V34="(4) PROBABLE",W34="(4) MAYOR"),"EXTREMA",IF(AND(V34="(5) CASI SEGURO",W34="(4) MAYOR"),"EXTREMA",IF(AND(V34="(1) RARA VEZ",W34="(5) CATASTRÓFICO"),"ALTA",IF(AND(V34="(2) IMPROBABLE",W34="(5) CATASTRÓFICO"),"EXTREMA",IF(AND(V34="(3) POSIBLE",W34="(5) CATASTRÓFICO"),"EXTREMA",IF(AND(V34="(4) PROBABLE",W34="(5) CATASTRÓFICO"),"EXTREMA",IF(AND(V34="(5) CASI SEGURO",W34="(5) CATASTRÓFICO"),"EXTREMA")))))))))))))))))))))))))</f>
        <v>EXTREMA</v>
      </c>
      <c r="Z36" s="296"/>
      <c r="AA36" s="296"/>
      <c r="AB36" s="296"/>
      <c r="AC36" s="296"/>
      <c r="AD36" s="296"/>
      <c r="AE36" s="242"/>
      <c r="AF36" s="242"/>
      <c r="AG36" s="244"/>
    </row>
    <row r="37" spans="1:33" ht="24" customHeight="1" x14ac:dyDescent="0.2">
      <c r="A37" s="350"/>
      <c r="B37" s="341"/>
      <c r="C37" s="379"/>
      <c r="D37" s="344"/>
      <c r="E37" s="343"/>
      <c r="F37" s="344"/>
      <c r="G37" s="329"/>
      <c r="H37" s="255"/>
      <c r="I37" s="330"/>
      <c r="J37" s="260"/>
      <c r="K37" s="261"/>
      <c r="L37" s="225"/>
      <c r="M37" s="397"/>
      <c r="N37" s="75" t="s">
        <v>4</v>
      </c>
      <c r="O37" s="46" t="s">
        <v>11</v>
      </c>
      <c r="P37" s="48">
        <f>IF(O37="SÍ",10,"0")</f>
        <v>10</v>
      </c>
      <c r="Q37" s="261"/>
      <c r="R37" s="334"/>
      <c r="S37" s="273"/>
      <c r="T37" s="334"/>
      <c r="U37" s="336"/>
      <c r="V37" s="289"/>
      <c r="W37" s="285"/>
      <c r="X37" s="260"/>
      <c r="Y37" s="225"/>
      <c r="Z37" s="296"/>
      <c r="AA37" s="296"/>
      <c r="AB37" s="296"/>
      <c r="AC37" s="296"/>
      <c r="AD37" s="296"/>
      <c r="AE37" s="242"/>
      <c r="AF37" s="242"/>
      <c r="AG37" s="244"/>
    </row>
    <row r="38" spans="1:33" ht="32.25" customHeight="1" x14ac:dyDescent="0.2">
      <c r="A38" s="350"/>
      <c r="B38" s="341"/>
      <c r="C38" s="379"/>
      <c r="D38" s="344"/>
      <c r="E38" s="343"/>
      <c r="F38" s="344"/>
      <c r="G38" s="329"/>
      <c r="H38" s="255"/>
      <c r="I38" s="330"/>
      <c r="J38" s="260"/>
      <c r="K38" s="261"/>
      <c r="L38" s="225"/>
      <c r="M38" s="397"/>
      <c r="N38" s="74" t="s">
        <v>37</v>
      </c>
      <c r="O38" s="46" t="s">
        <v>104</v>
      </c>
      <c r="P38" s="48" t="str">
        <f>IF(O38="SÍ",15,"0")</f>
        <v>0</v>
      </c>
      <c r="Q38" s="261"/>
      <c r="R38" s="334"/>
      <c r="S38" s="273"/>
      <c r="T38" s="334"/>
      <c r="U38" s="336"/>
      <c r="V38" s="289"/>
      <c r="W38" s="285"/>
      <c r="X38" s="260"/>
      <c r="Y38" s="225"/>
      <c r="Z38" s="296"/>
      <c r="AA38" s="296"/>
      <c r="AB38" s="296"/>
      <c r="AC38" s="296"/>
      <c r="AD38" s="296"/>
      <c r="AE38" s="242"/>
      <c r="AF38" s="242"/>
      <c r="AG38" s="244"/>
    </row>
    <row r="39" spans="1:33" ht="32.25" customHeight="1" x14ac:dyDescent="0.2">
      <c r="A39" s="350"/>
      <c r="B39" s="341"/>
      <c r="C39" s="379"/>
      <c r="D39" s="344"/>
      <c r="E39" s="343"/>
      <c r="F39" s="344"/>
      <c r="G39" s="329"/>
      <c r="H39" s="255"/>
      <c r="I39" s="330"/>
      <c r="J39" s="260"/>
      <c r="K39" s="261"/>
      <c r="L39" s="225"/>
      <c r="M39" s="397"/>
      <c r="N39" s="74" t="s">
        <v>5</v>
      </c>
      <c r="O39" s="46" t="s">
        <v>11</v>
      </c>
      <c r="P39" s="48">
        <f>IF(O39="SÍ",10,"0")</f>
        <v>10</v>
      </c>
      <c r="Q39" s="261"/>
      <c r="R39" s="334"/>
      <c r="S39" s="273"/>
      <c r="T39" s="334"/>
      <c r="U39" s="336"/>
      <c r="V39" s="289"/>
      <c r="W39" s="285"/>
      <c r="X39" s="260"/>
      <c r="Y39" s="225"/>
      <c r="Z39" s="296"/>
      <c r="AA39" s="296"/>
      <c r="AB39" s="296"/>
      <c r="AC39" s="296"/>
      <c r="AD39" s="296"/>
      <c r="AE39" s="242"/>
      <c r="AF39" s="242"/>
      <c r="AG39" s="244"/>
    </row>
    <row r="40" spans="1:33" ht="32.25" customHeight="1" x14ac:dyDescent="0.2">
      <c r="A40" s="350"/>
      <c r="B40" s="342"/>
      <c r="C40" s="391"/>
      <c r="D40" s="254"/>
      <c r="E40" s="340"/>
      <c r="F40" s="254"/>
      <c r="G40" s="251"/>
      <c r="H40" s="256"/>
      <c r="I40" s="257"/>
      <c r="J40" s="260"/>
      <c r="K40" s="261"/>
      <c r="L40" s="226"/>
      <c r="M40" s="397"/>
      <c r="N40" s="76" t="s">
        <v>36</v>
      </c>
      <c r="O40" s="46" t="s">
        <v>11</v>
      </c>
      <c r="P40" s="48">
        <f>IF(O40="SÍ",30,"0")</f>
        <v>30</v>
      </c>
      <c r="Q40" s="261"/>
      <c r="R40" s="334"/>
      <c r="S40" s="273"/>
      <c r="T40" s="334"/>
      <c r="U40" s="336"/>
      <c r="V40" s="290"/>
      <c r="W40" s="286"/>
      <c r="X40" s="260"/>
      <c r="Y40" s="225"/>
      <c r="Z40" s="296"/>
      <c r="AA40" s="296"/>
      <c r="AB40" s="296"/>
      <c r="AC40" s="296"/>
      <c r="AD40" s="296"/>
      <c r="AE40" s="242"/>
      <c r="AF40" s="242"/>
      <c r="AG40" s="244"/>
    </row>
    <row r="41" spans="1:33" ht="43.5" customHeight="1" x14ac:dyDescent="0.2">
      <c r="A41" s="350"/>
      <c r="B41" s="257" t="s">
        <v>204</v>
      </c>
      <c r="C41" s="330" t="s">
        <v>135</v>
      </c>
      <c r="D41" s="330" t="s">
        <v>71</v>
      </c>
      <c r="E41" s="392" t="s">
        <v>136</v>
      </c>
      <c r="F41" s="394" t="s">
        <v>137</v>
      </c>
      <c r="G41" s="329" t="s">
        <v>17</v>
      </c>
      <c r="H41" s="254" t="str">
        <f>IF(G41="(1) RARA VEZ","1", IF(G41="(2) IMPROBABLE","2",IF(G41="(3) POSIBLE","3",IF(G41="(4) PROBABLE","4",IF(G41="(5) CASI SEGURO","5","")))))</f>
        <v>5</v>
      </c>
      <c r="I41" s="330" t="s">
        <v>73</v>
      </c>
      <c r="J41" s="260" t="str">
        <f>IF(I41="(1) INSIGNIFICANTE","1",IF(I41="(2) MENOR","2",IF(I41="(3) MODERADO","3",IF(I41="(4) MAYOR","4",IF(I41="(5) CATASTRÓFICO","5","")))))</f>
        <v>5</v>
      </c>
      <c r="K41" s="261">
        <f>H41*J41</f>
        <v>25</v>
      </c>
      <c r="L41" s="262">
        <f>+K41</f>
        <v>25</v>
      </c>
      <c r="M41" s="389" t="s">
        <v>138</v>
      </c>
      <c r="N41" s="78" t="s">
        <v>6</v>
      </c>
      <c r="O41" s="46" t="s">
        <v>104</v>
      </c>
      <c r="P41" s="77" t="str">
        <f>IF(O41="SÍ",15,"0")</f>
        <v>0</v>
      </c>
      <c r="Q41" s="266">
        <f>SUM(P41:P47)</f>
        <v>35</v>
      </c>
      <c r="R41" s="333">
        <f>IF(AND(Q41&gt;=0,Q41&lt;=50),0,IF(AND(Q41&gt;50,Q41&lt;=75),1,IF(AND(Q41&gt;75,Q41&lt;=100),2,"REVISAR")))</f>
        <v>0</v>
      </c>
      <c r="S41" s="272" t="s">
        <v>8</v>
      </c>
      <c r="T41" s="333">
        <f>IF(S41="PROBABILIDAD",H41-R41,J41-R41)</f>
        <v>5</v>
      </c>
      <c r="U41" s="335">
        <f>IF($T41&lt;=0,1,$T41)</f>
        <v>5</v>
      </c>
      <c r="V41" s="288" t="str">
        <f>IF(AND($S41="PROBABILIDAD",$U41=1),$AM$2,IF(AND(S41="PROBABILIDAD",$U41=2),$AM$3,IF(AND($S41="PROBABILIDAD",$U41=3),$AM$4,IF(AND($S41="PROBABILIDAD",$U41=4),$AM$5,IF(AND($S41="PROBABILIDAD",$U41=5),$AM$6,$G41)))))</f>
        <v>(5) CASI SEGURO</v>
      </c>
      <c r="W41" s="284" t="str">
        <f>IF(AND($S41="IMPACTO",$U41=1),$AL$2,IF(AND(S41="IMPACTO",$U41=2),$AL$3,IF(AND($S41="IMPACTO",$U41=3),$AL$4,IF(AND($S41="IMPACTO",$U41=4),$AL$5,IF(AND($S41="IMPACTO",$U41=5),$AL$6,I41)))))</f>
        <v>(5) CATASTRÓFICO</v>
      </c>
      <c r="X41" s="260">
        <f>IF(S41="PROBABILIDAD",U41*J41,U41*H41)</f>
        <v>25</v>
      </c>
      <c r="Y41" s="230">
        <f>$X41</f>
        <v>25</v>
      </c>
      <c r="Z41" s="295" t="s">
        <v>139</v>
      </c>
      <c r="AA41" s="339">
        <v>2018</v>
      </c>
      <c r="AB41" s="385" t="s">
        <v>140</v>
      </c>
      <c r="AC41" s="295" t="s">
        <v>141</v>
      </c>
      <c r="AD41" s="340"/>
      <c r="AE41" s="295"/>
      <c r="AF41" s="257"/>
      <c r="AG41" s="340"/>
    </row>
    <row r="42" spans="1:33" s="49" customFormat="1" ht="43.5" customHeight="1" x14ac:dyDescent="0.2">
      <c r="A42" s="350"/>
      <c r="B42" s="258"/>
      <c r="C42" s="379"/>
      <c r="D42" s="379"/>
      <c r="E42" s="393"/>
      <c r="F42" s="395"/>
      <c r="G42" s="329"/>
      <c r="H42" s="255"/>
      <c r="I42" s="330"/>
      <c r="J42" s="260"/>
      <c r="K42" s="261"/>
      <c r="L42" s="262"/>
      <c r="M42" s="390"/>
      <c r="N42" s="79" t="s">
        <v>7</v>
      </c>
      <c r="O42" s="46" t="s">
        <v>104</v>
      </c>
      <c r="P42" s="48" t="str">
        <f>IF(O42="SÍ",5,"0")</f>
        <v>0</v>
      </c>
      <c r="Q42" s="261"/>
      <c r="R42" s="334"/>
      <c r="S42" s="273"/>
      <c r="T42" s="334"/>
      <c r="U42" s="336"/>
      <c r="V42" s="289"/>
      <c r="W42" s="285"/>
      <c r="X42" s="260"/>
      <c r="Y42" s="337"/>
      <c r="Z42" s="296"/>
      <c r="AA42" s="338"/>
      <c r="AB42" s="386"/>
      <c r="AC42" s="338"/>
      <c r="AD42" s="341"/>
      <c r="AE42" s="338"/>
      <c r="AF42" s="341"/>
      <c r="AG42" s="341"/>
    </row>
    <row r="43" spans="1:33" ht="43.5" customHeight="1" x14ac:dyDescent="0.2">
      <c r="A43" s="350"/>
      <c r="B43" s="258"/>
      <c r="C43" s="379"/>
      <c r="D43" s="379"/>
      <c r="E43" s="393"/>
      <c r="F43" s="395"/>
      <c r="G43" s="329"/>
      <c r="H43" s="255"/>
      <c r="I43" s="330"/>
      <c r="J43" s="260"/>
      <c r="K43" s="261"/>
      <c r="L43" s="225" t="str">
        <f>IF(AND(G41="(1) RARA VEZ",I41="(1) INSIGNIFICANTE"),"BAJA",IF(AND(G41="(1) RARA VEZ",I41="(2) MENOR"),"BAJA",IF(AND(G41="(2) IMPROBABLE",I41="(1) INSIGNIFICANTE"),"BAJA",IF(AND(G41="(3) POSIBLE",I41="(1) INSIGNIFICANTE"),"BAJA",IF(AND(G41="(4) PROBABLE",I41="(1) INSIGNIFICANTE"),"MODERADA",IF(AND(G41="(5) CASI SEGURO",I41="(1) INSIGNIFICANTE"),"ALTA",IF(AND(G41="(2) IMPROBABLE",I41="(2) MENOR"),"BAJA",IF(AND(G41="(3) POSIBLE",I41="(2) MENOR"),"MODERADA",IF(AND(G41="(4) PROBABLE",I41="(2) MENOR"),"ALTA",IF(AND(G41="(5) CASI SEGURO",I41="(2) MENOR"),"ALTA",IF(AND(G41="(1) RARA VEZ",I41="(3) MODERADO"),"MODERADA",IF(AND(G41="(2) IMPROBABLE",I41="(3) MODERADO"),"MODERADA",IF(AND(G41="(3) POSIBLE",I41="(3) MODERADO"),"ALTA",IF(AND(G41="(4) PROBABLE",I41="(3) MODERADO"),"ALTA",IF(AND(G41="(5) CASI SEGURO",I41="(3) MODERADO"),"EXTREMA",IF(AND(G41="(1) RARA VEZ",I41="(4) MAYOR"),"ALTA",IF(AND(G41="(2) IMPROBABLE",I41="(4) MAYOR"),"ALTA",IF(AND(G41="(3) POSIBLE",I41="(4) MAYOR"),"EXTREMA",IF(AND(G41="(4) PROBABLE",I41="(4) MAYOR"),"EXTREMA",IF(AND(G41="(5) CASI SEGURO",I41="(4) MAYOR"),"EXTREMA",IF(AND(G41="(1) RARA VEZ",I41="(5) CATASTRÓFICO"),"ALTA",IF(AND(G41="(2) IMPROBABLE",I41="(5) CATASTRÓFICO"),"EXTREMA",IF(AND(G41="(3) POSIBLE",I41="(5) CATASTRÓFICO"),"EXTREMA",IF(AND(G41="(4) PROBABLE",I41="(5) CATASTRÓFICO"),"EXTREMA",IF(AND(G41="(5) CASI SEGURO",I41="(5) CATASTRÓFICO"),"EXTREMA")))))))))))))))))))))))))</f>
        <v>EXTREMA</v>
      </c>
      <c r="M43" s="390"/>
      <c r="N43" s="80" t="s">
        <v>3</v>
      </c>
      <c r="O43" s="46" t="s">
        <v>12</v>
      </c>
      <c r="P43" s="48" t="str">
        <f>IF(O43="SÍ",15,"0")</f>
        <v>0</v>
      </c>
      <c r="Q43" s="261"/>
      <c r="R43" s="334"/>
      <c r="S43" s="273"/>
      <c r="T43" s="334"/>
      <c r="U43" s="336"/>
      <c r="V43" s="289"/>
      <c r="W43" s="285"/>
      <c r="X43" s="260"/>
      <c r="Y43" s="225" t="str">
        <f>IF(AND(V41="(1) RARA VEZ",W41="(1) INSIGNIFICANTE"),"BAJA",IF(AND(V41="(1) RARA VEZ",W41="(2) MENOR"),"BAJA",IF(AND(V41="(2) IMPROBABLE",W41="(1) INSIGNIFICANTE"),"BAJA",IF(AND(V41="(3) POSIBLE",W41="(1) INSIGNIFICANTE"),"BAJA",IF(AND(V41="(4) PROBABLE",W41="(1) INSIGNIFICANTE"),"MODERADO",IF(AND(V41="(5) CASI SEGURO",W41="(1) INSIGNIFICANTE"),"ALTA",IF(AND(V41="(2) IMPROBABLE",W41="(2) MENOR"),"BAJA",IF(AND(V41="(3) POSIBLE",W41="(2) MENOR"),"MODERADA",IF(AND(V41="(4) PROBABLE",W41="(2) MENOR"),"ALTA",IF(AND(V41="(5) CASI SEGURO",W41="(2) MENOR"),"ALTA",IF(AND(V41="(1) RARA VEZ",W41="(3) MODERADO"),"MODERADA",IF(AND(V41="(2) IMPROBABLE",W41="(3) MODERADO"),"MODERADA",IF(AND(V41="(3) POSIBLE",W41="(3) MODERADO"),"ALTA",IF(AND(V41="(4) PROBABLE",W41="(3) MODERADO"),"ALTA",IF(AND(V41="(5) CASI SEGURO",W41="(3) MODERADO"),"EXTREMA",IF(AND(V41="(1) RARA VEZ",W41="(4) MAYOR"),"ALTA",IF(AND(V41="(2) IMPROBABLE",W41="(4) MAYOR"),"ALTA",IF(AND(V41="(3) POSIBLE",W41="(4) MAYOR"),"EXTREMA",IF(AND(V41="(4) PROBABLE",W41="(4) MAYOR"),"EXTREMA",IF(AND(V41="(5) CASI SEGURO",W41="(4) MAYOR"),"EXTREMA",IF(AND(V41="(1) RARA VEZ",W41="(5) CATASTRÓFICO"),"ALTA",IF(AND(V41="(2) IMPROBABLE",W41="(5) CATASTRÓFICO"),"EXTREMA",IF(AND(V41="(3) POSIBLE",W41="(5) CATASTRÓFICO"),"EXTREMA",IF(AND(V41="(4) PROBABLE",W41="(5) CATASTRÓFICO"),"EXTREMA",IF(AND(V41="(5) CASI SEGURO",W41="(5) CATASTRÓFICO"),"EXTREMA")))))))))))))))))))))))))</f>
        <v>EXTREMA</v>
      </c>
      <c r="Z43" s="296"/>
      <c r="AA43" s="338"/>
      <c r="AB43" s="386"/>
      <c r="AC43" s="338"/>
      <c r="AD43" s="341"/>
      <c r="AE43" s="338"/>
      <c r="AF43" s="341"/>
      <c r="AG43" s="341"/>
    </row>
    <row r="44" spans="1:33" ht="43.5" customHeight="1" x14ac:dyDescent="0.2">
      <c r="A44" s="350"/>
      <c r="B44" s="258"/>
      <c r="C44" s="379"/>
      <c r="D44" s="379"/>
      <c r="E44" s="393"/>
      <c r="F44" s="395"/>
      <c r="G44" s="329"/>
      <c r="H44" s="255"/>
      <c r="I44" s="330"/>
      <c r="J44" s="260"/>
      <c r="K44" s="261"/>
      <c r="L44" s="225"/>
      <c r="M44" s="390"/>
      <c r="N44" s="80" t="s">
        <v>4</v>
      </c>
      <c r="O44" s="46" t="s">
        <v>11</v>
      </c>
      <c r="P44" s="48">
        <f>IF(O44="SÍ",10,"0")</f>
        <v>10</v>
      </c>
      <c r="Q44" s="261"/>
      <c r="R44" s="334"/>
      <c r="S44" s="273"/>
      <c r="T44" s="334"/>
      <c r="U44" s="336"/>
      <c r="V44" s="289"/>
      <c r="W44" s="285"/>
      <c r="X44" s="260"/>
      <c r="Y44" s="225"/>
      <c r="Z44" s="296"/>
      <c r="AA44" s="338"/>
      <c r="AB44" s="386"/>
      <c r="AC44" s="338"/>
      <c r="AD44" s="341"/>
      <c r="AE44" s="338"/>
      <c r="AF44" s="341"/>
      <c r="AG44" s="341"/>
    </row>
    <row r="45" spans="1:33" ht="43.5" customHeight="1" x14ac:dyDescent="0.2">
      <c r="A45" s="350"/>
      <c r="B45" s="258"/>
      <c r="C45" s="379"/>
      <c r="D45" s="379"/>
      <c r="E45" s="393"/>
      <c r="F45" s="395"/>
      <c r="G45" s="329"/>
      <c r="H45" s="255"/>
      <c r="I45" s="330"/>
      <c r="J45" s="260"/>
      <c r="K45" s="261"/>
      <c r="L45" s="225"/>
      <c r="M45" s="390"/>
      <c r="N45" s="79" t="s">
        <v>37</v>
      </c>
      <c r="O45" s="46" t="s">
        <v>11</v>
      </c>
      <c r="P45" s="48">
        <f>IF(O45="SÍ",15,"0")</f>
        <v>15</v>
      </c>
      <c r="Q45" s="261"/>
      <c r="R45" s="334"/>
      <c r="S45" s="273"/>
      <c r="T45" s="334"/>
      <c r="U45" s="336"/>
      <c r="V45" s="289"/>
      <c r="W45" s="285"/>
      <c r="X45" s="260"/>
      <c r="Y45" s="225"/>
      <c r="Z45" s="296"/>
      <c r="AA45" s="338"/>
      <c r="AB45" s="386"/>
      <c r="AC45" s="338"/>
      <c r="AD45" s="341"/>
      <c r="AE45" s="338"/>
      <c r="AF45" s="341"/>
      <c r="AG45" s="341"/>
    </row>
    <row r="46" spans="1:33" ht="43.5" customHeight="1" x14ac:dyDescent="0.2">
      <c r="A46" s="350"/>
      <c r="B46" s="258"/>
      <c r="C46" s="379"/>
      <c r="D46" s="379"/>
      <c r="E46" s="393"/>
      <c r="F46" s="395"/>
      <c r="G46" s="329"/>
      <c r="H46" s="255"/>
      <c r="I46" s="330"/>
      <c r="J46" s="260"/>
      <c r="K46" s="261"/>
      <c r="L46" s="225"/>
      <c r="M46" s="390"/>
      <c r="N46" s="79" t="s">
        <v>142</v>
      </c>
      <c r="O46" s="46" t="s">
        <v>11</v>
      </c>
      <c r="P46" s="48">
        <f>IF(O46="SÍ",10,"0")</f>
        <v>10</v>
      </c>
      <c r="Q46" s="261"/>
      <c r="R46" s="334"/>
      <c r="S46" s="273"/>
      <c r="T46" s="334"/>
      <c r="U46" s="336"/>
      <c r="V46" s="289"/>
      <c r="W46" s="285"/>
      <c r="X46" s="260"/>
      <c r="Y46" s="225"/>
      <c r="Z46" s="296"/>
      <c r="AA46" s="338"/>
      <c r="AB46" s="386"/>
      <c r="AC46" s="338"/>
      <c r="AD46" s="341"/>
      <c r="AE46" s="338"/>
      <c r="AF46" s="341"/>
      <c r="AG46" s="341"/>
    </row>
    <row r="47" spans="1:33" ht="116.25" customHeight="1" x14ac:dyDescent="0.2">
      <c r="A47" s="350"/>
      <c r="B47" s="259"/>
      <c r="C47" s="391"/>
      <c r="D47" s="391"/>
      <c r="E47" s="393"/>
      <c r="F47" s="395"/>
      <c r="G47" s="251"/>
      <c r="H47" s="256"/>
      <c r="I47" s="257"/>
      <c r="J47" s="260"/>
      <c r="K47" s="261"/>
      <c r="L47" s="226"/>
      <c r="M47" s="390"/>
      <c r="N47" s="81" t="s">
        <v>36</v>
      </c>
      <c r="O47" s="46" t="s">
        <v>104</v>
      </c>
      <c r="P47" s="48" t="str">
        <f>IF(O47="SÍ",30,"0")</f>
        <v>0</v>
      </c>
      <c r="Q47" s="261"/>
      <c r="R47" s="334"/>
      <c r="S47" s="273"/>
      <c r="T47" s="334"/>
      <c r="U47" s="336"/>
      <c r="V47" s="290"/>
      <c r="W47" s="286"/>
      <c r="X47" s="260"/>
      <c r="Y47" s="225"/>
      <c r="Z47" s="296"/>
      <c r="AA47" s="338"/>
      <c r="AB47" s="386"/>
      <c r="AC47" s="338"/>
      <c r="AD47" s="342"/>
      <c r="AE47" s="338"/>
      <c r="AF47" s="342"/>
      <c r="AG47" s="342"/>
    </row>
    <row r="48" spans="1:33" ht="38.25" customHeight="1" x14ac:dyDescent="0.2">
      <c r="A48" s="350"/>
      <c r="B48" s="257" t="s">
        <v>203</v>
      </c>
      <c r="C48" s="343" t="s">
        <v>143</v>
      </c>
      <c r="D48" s="330" t="s">
        <v>71</v>
      </c>
      <c r="E48" s="392" t="s">
        <v>144</v>
      </c>
      <c r="F48" s="394" t="s">
        <v>145</v>
      </c>
      <c r="G48" s="329" t="s">
        <v>16</v>
      </c>
      <c r="H48" s="254" t="str">
        <f>IF(G48="(1) RARA VEZ","1", IF(G48="(2) IMPROBABLE","2",IF(G48="(3) POSIBLE","3",IF(G48="(4) PROBABLE","4",IF(G48="(5) CASI SEGURO","5","")))))</f>
        <v>4</v>
      </c>
      <c r="I48" s="330" t="s">
        <v>70</v>
      </c>
      <c r="J48" s="260" t="str">
        <f>IF(I48="(1) INSIGNIFICANTE","1",IF(I48="(2) MENOR","2",IF(I48="(3) MODERADO","3",IF(I48="(4) MAYOR","4",IF(I48="(5) CATASTRÓFICO","5","")))))</f>
        <v>3</v>
      </c>
      <c r="K48" s="261">
        <f>H48*J48</f>
        <v>12</v>
      </c>
      <c r="L48" s="262">
        <f>+K48</f>
        <v>12</v>
      </c>
      <c r="M48" s="389" t="s">
        <v>146</v>
      </c>
      <c r="N48" s="78" t="s">
        <v>6</v>
      </c>
      <c r="O48" s="46" t="s">
        <v>104</v>
      </c>
      <c r="P48" s="77" t="str">
        <f>IF(O48="SÍ",15,"0")</f>
        <v>0</v>
      </c>
      <c r="Q48" s="266">
        <f>SUM(P48:P54)</f>
        <v>35</v>
      </c>
      <c r="R48" s="333">
        <f>IF(AND(Q48&gt;=0,Q48&lt;=50),0,IF(AND(Q48&gt;50,Q48&lt;=75),1,IF(AND(Q48&gt;75,Q48&lt;=100),2,"REVISAR")))</f>
        <v>0</v>
      </c>
      <c r="S48" s="272" t="s">
        <v>8</v>
      </c>
      <c r="T48" s="333">
        <f>IF(S48="PROBABILIDAD",H48-R48,J48-R48)</f>
        <v>4</v>
      </c>
      <c r="U48" s="335">
        <f>IF($T48&lt;=0,1,$T48)</f>
        <v>4</v>
      </c>
      <c r="V48" s="366" t="str">
        <f>IF(AND($S48="PROBABILIDAD",$U48=1),$AM$2,IF(AND(S48="PROBABILIDAD",$U48=2),$AM$3,IF(AND($S48="PROBABILIDAD",$U48=3),$AM$4,IF(AND($S48="PROBABILIDAD",$U48=4),$AM$5,IF(AND($S48="PROBABILIDAD",$U48=5),$AM$6,$G48)))))</f>
        <v>(4) PROBABLE</v>
      </c>
      <c r="W48" s="284" t="str">
        <f>IF(AND($S48="IMPACTO",$U48=1),$AL$2,IF(AND(S48="IMPACTO",$U48=2),$AL$3,IF(AND($S48="IMPACTO",$U48=3),$AL$4,IF(AND($S48="IMPACTO",$U48=4),$AL$5,IF(AND($S48="IMPACTO",$U48=5),$AL$6,I48)))))</f>
        <v>(3) MODERADO</v>
      </c>
      <c r="X48" s="260">
        <f>IF(S48="PROBABILIDAD",U48*J48,U48*H48)</f>
        <v>12</v>
      </c>
      <c r="Y48" s="230">
        <v>6</v>
      </c>
      <c r="Z48" s="387" t="s">
        <v>139</v>
      </c>
      <c r="AA48" s="339">
        <v>2018</v>
      </c>
      <c r="AB48" s="385" t="s">
        <v>140</v>
      </c>
      <c r="AC48" s="295" t="s">
        <v>141</v>
      </c>
      <c r="AD48" s="340"/>
      <c r="AE48" s="295"/>
      <c r="AF48" s="257"/>
      <c r="AG48" s="340"/>
    </row>
    <row r="49" spans="1:33" ht="38.25" customHeight="1" x14ac:dyDescent="0.2">
      <c r="A49" s="350"/>
      <c r="B49" s="258"/>
      <c r="C49" s="344"/>
      <c r="D49" s="379"/>
      <c r="E49" s="393"/>
      <c r="F49" s="395"/>
      <c r="G49" s="329"/>
      <c r="H49" s="255"/>
      <c r="I49" s="330"/>
      <c r="J49" s="260"/>
      <c r="K49" s="261"/>
      <c r="L49" s="262"/>
      <c r="M49" s="390"/>
      <c r="N49" s="79" t="s">
        <v>7</v>
      </c>
      <c r="O49" s="46" t="s">
        <v>104</v>
      </c>
      <c r="P49" s="48" t="str">
        <f>IF(O49="SÍ",5,"0")</f>
        <v>0</v>
      </c>
      <c r="Q49" s="261"/>
      <c r="R49" s="334"/>
      <c r="S49" s="273"/>
      <c r="T49" s="334"/>
      <c r="U49" s="336"/>
      <c r="V49" s="366"/>
      <c r="W49" s="285"/>
      <c r="X49" s="260"/>
      <c r="Y49" s="337"/>
      <c r="Z49" s="388"/>
      <c r="AA49" s="338"/>
      <c r="AB49" s="386"/>
      <c r="AC49" s="338"/>
      <c r="AD49" s="341"/>
      <c r="AE49" s="338"/>
      <c r="AF49" s="341"/>
      <c r="AG49" s="341"/>
    </row>
    <row r="50" spans="1:33" ht="38.25" customHeight="1" x14ac:dyDescent="0.2">
      <c r="A50" s="350"/>
      <c r="B50" s="258"/>
      <c r="C50" s="344"/>
      <c r="D50" s="379"/>
      <c r="E50" s="393"/>
      <c r="F50" s="395"/>
      <c r="G50" s="329"/>
      <c r="H50" s="255"/>
      <c r="I50" s="330"/>
      <c r="J50" s="260"/>
      <c r="K50" s="261"/>
      <c r="L50" s="225" t="str">
        <f>IF(AND(G48="(1) RARA VEZ",I48="(1) INSIGNIFICANTE"),"BAJA",IF(AND(G48="(1) RARA VEZ",I48="(2) MENOR"),"BAJA",IF(AND(G48="(2) IMPROBABLE",I48="(1) INSIGNIFICANTE"),"BAJA",IF(AND(G48="(3) POSIBLE",I48="(1) INSIGNIFICANTE"),"BAJA",IF(AND(G48="(4) PROBABLE",I48="(1) INSIGNIFICANTE"),"MODERADA",IF(AND(G48="(5) CASI SEGURO",I48="(1) INSIGNIFICANTE"),"ALTA",IF(AND(G48="(2) IMPROBABLE",I48="(2) MENOR"),"BAJA",IF(AND(G48="(3) POSIBLE",I48="(2) MENOR"),"MODERADA",IF(AND(G48="(4) PROBABLE",I48="(2) MENOR"),"ALTA",IF(AND(G48="(5) CASI SEGURO",I48="(2) MENOR"),"ALTA",IF(AND(G48="(1) RARA VEZ",I48="(3) MODERADO"),"MODERADA",IF(AND(G48="(2) IMPROBABLE",I48="(3) MODERADO"),"MODERADA",IF(AND(G48="(3) POSIBLE",I48="(3) MODERADO"),"ALTA",IF(AND(G48="(4) PROBABLE",I48="(3) MODERADO"),"ALTA",IF(AND(G48="(5) CASI SEGURO",I48="(3) MODERADO"),"EXTREMA",IF(AND(G48="(1) RARA VEZ",I48="(4) MAYOR"),"ALTA",IF(AND(G48="(2) IMPROBABLE",I48="(4) MAYOR"),"ALTA",IF(AND(G48="(3) POSIBLE",I48="(4) MAYOR"),"EXTREMA",IF(AND(G48="(4) PROBABLE",I48="(4) MAYOR"),"EXTREMA",IF(AND(G48="(5) CASI SEGURO",I48="(4) MAYOR"),"EXTREMA",IF(AND(G48="(1) RARA VEZ",I48="(5) CATASTRÓFICO"),"ALTA",IF(AND(G48="(2) IMPROBABLE",I48="(5) CATASTRÓFICO"),"EXTREMA",IF(AND(G48="(3) POSIBLE",I48="(5) CATASTRÓFICO"),"EXTREMA",IF(AND(G48="(4) PROBABLE",I48="(5) CATASTRÓFICO"),"EXTREMA",IF(AND(G48="(5) CASI SEGURO",I48="(5) CATASTRÓFICO"),"EXTREMA")))))))))))))))))))))))))</f>
        <v>ALTA</v>
      </c>
      <c r="M50" s="390"/>
      <c r="N50" s="80" t="s">
        <v>3</v>
      </c>
      <c r="O50" s="46" t="s">
        <v>12</v>
      </c>
      <c r="P50" s="48" t="str">
        <f>IF(O50="SÍ",15,"0")</f>
        <v>0</v>
      </c>
      <c r="Q50" s="261"/>
      <c r="R50" s="334"/>
      <c r="S50" s="273"/>
      <c r="T50" s="334"/>
      <c r="U50" s="336"/>
      <c r="V50" s="366"/>
      <c r="W50" s="285"/>
      <c r="X50" s="260"/>
      <c r="Y50" s="225" t="s">
        <v>147</v>
      </c>
      <c r="Z50" s="388"/>
      <c r="AA50" s="338"/>
      <c r="AB50" s="386"/>
      <c r="AC50" s="338"/>
      <c r="AD50" s="341"/>
      <c r="AE50" s="338"/>
      <c r="AF50" s="341"/>
      <c r="AG50" s="341"/>
    </row>
    <row r="51" spans="1:33" ht="38.25" customHeight="1" x14ac:dyDescent="0.2">
      <c r="A51" s="350"/>
      <c r="B51" s="258"/>
      <c r="C51" s="344"/>
      <c r="D51" s="379"/>
      <c r="E51" s="393"/>
      <c r="F51" s="395"/>
      <c r="G51" s="329"/>
      <c r="H51" s="255"/>
      <c r="I51" s="330"/>
      <c r="J51" s="260"/>
      <c r="K51" s="261"/>
      <c r="L51" s="225"/>
      <c r="M51" s="390"/>
      <c r="N51" s="80" t="s">
        <v>4</v>
      </c>
      <c r="O51" s="46" t="s">
        <v>11</v>
      </c>
      <c r="P51" s="48">
        <f>IF(O51="SÍ",10,"0")</f>
        <v>10</v>
      </c>
      <c r="Q51" s="261"/>
      <c r="R51" s="334"/>
      <c r="S51" s="273"/>
      <c r="T51" s="334"/>
      <c r="U51" s="336"/>
      <c r="V51" s="366"/>
      <c r="W51" s="285"/>
      <c r="X51" s="260"/>
      <c r="Y51" s="225"/>
      <c r="Z51" s="388"/>
      <c r="AA51" s="338"/>
      <c r="AB51" s="386"/>
      <c r="AC51" s="338"/>
      <c r="AD51" s="341"/>
      <c r="AE51" s="338"/>
      <c r="AF51" s="341"/>
      <c r="AG51" s="341"/>
    </row>
    <row r="52" spans="1:33" ht="38.25" customHeight="1" x14ac:dyDescent="0.2">
      <c r="A52" s="350"/>
      <c r="B52" s="258"/>
      <c r="C52" s="344"/>
      <c r="D52" s="379"/>
      <c r="E52" s="393"/>
      <c r="F52" s="395"/>
      <c r="G52" s="329"/>
      <c r="H52" s="255"/>
      <c r="I52" s="330"/>
      <c r="J52" s="260"/>
      <c r="K52" s="261"/>
      <c r="L52" s="225"/>
      <c r="M52" s="390"/>
      <c r="N52" s="79" t="s">
        <v>37</v>
      </c>
      <c r="O52" s="46" t="s">
        <v>11</v>
      </c>
      <c r="P52" s="48">
        <f>IF(O52="SÍ",15,"0")</f>
        <v>15</v>
      </c>
      <c r="Q52" s="261"/>
      <c r="R52" s="334"/>
      <c r="S52" s="273"/>
      <c r="T52" s="334"/>
      <c r="U52" s="336"/>
      <c r="V52" s="366"/>
      <c r="W52" s="285"/>
      <c r="X52" s="260"/>
      <c r="Y52" s="225"/>
      <c r="Z52" s="388"/>
      <c r="AA52" s="338"/>
      <c r="AB52" s="386"/>
      <c r="AC52" s="338"/>
      <c r="AD52" s="341"/>
      <c r="AE52" s="338"/>
      <c r="AF52" s="341"/>
      <c r="AG52" s="341"/>
    </row>
    <row r="53" spans="1:33" ht="38.25" customHeight="1" x14ac:dyDescent="0.2">
      <c r="A53" s="350"/>
      <c r="B53" s="258"/>
      <c r="C53" s="344"/>
      <c r="D53" s="379"/>
      <c r="E53" s="393"/>
      <c r="F53" s="395"/>
      <c r="G53" s="329"/>
      <c r="H53" s="255"/>
      <c r="I53" s="330"/>
      <c r="J53" s="260"/>
      <c r="K53" s="261"/>
      <c r="L53" s="225"/>
      <c r="M53" s="390"/>
      <c r="N53" s="79" t="s">
        <v>142</v>
      </c>
      <c r="O53" s="46" t="s">
        <v>11</v>
      </c>
      <c r="P53" s="48">
        <f>IF(O53="SÍ",10,"0")</f>
        <v>10</v>
      </c>
      <c r="Q53" s="261"/>
      <c r="R53" s="334"/>
      <c r="S53" s="273"/>
      <c r="T53" s="334"/>
      <c r="U53" s="336"/>
      <c r="V53" s="366"/>
      <c r="W53" s="285"/>
      <c r="X53" s="260"/>
      <c r="Y53" s="225"/>
      <c r="Z53" s="388"/>
      <c r="AA53" s="338"/>
      <c r="AB53" s="386"/>
      <c r="AC53" s="338"/>
      <c r="AD53" s="341"/>
      <c r="AE53" s="338"/>
      <c r="AF53" s="341"/>
      <c r="AG53" s="341"/>
    </row>
    <row r="54" spans="1:33" ht="157.5" customHeight="1" x14ac:dyDescent="0.2">
      <c r="A54" s="350"/>
      <c r="B54" s="259"/>
      <c r="C54" s="254"/>
      <c r="D54" s="391"/>
      <c r="E54" s="393"/>
      <c r="F54" s="395"/>
      <c r="G54" s="251"/>
      <c r="H54" s="256"/>
      <c r="I54" s="257"/>
      <c r="J54" s="260"/>
      <c r="K54" s="261"/>
      <c r="L54" s="226"/>
      <c r="M54" s="390"/>
      <c r="N54" s="81" t="s">
        <v>36</v>
      </c>
      <c r="O54" s="46" t="s">
        <v>104</v>
      </c>
      <c r="P54" s="48" t="str">
        <f>IF(O54="SÍ",30,"0")</f>
        <v>0</v>
      </c>
      <c r="Q54" s="261"/>
      <c r="R54" s="334"/>
      <c r="S54" s="273"/>
      <c r="T54" s="334"/>
      <c r="U54" s="336"/>
      <c r="V54" s="366"/>
      <c r="W54" s="286"/>
      <c r="X54" s="260"/>
      <c r="Y54" s="225"/>
      <c r="Z54" s="388"/>
      <c r="AA54" s="338"/>
      <c r="AB54" s="386"/>
      <c r="AC54" s="338"/>
      <c r="AD54" s="342"/>
      <c r="AE54" s="338"/>
      <c r="AF54" s="342"/>
      <c r="AG54" s="342"/>
    </row>
    <row r="55" spans="1:33" ht="45" customHeight="1" x14ac:dyDescent="0.2">
      <c r="A55" s="350"/>
      <c r="B55" s="251" t="s">
        <v>205</v>
      </c>
      <c r="C55" s="382" t="s">
        <v>148</v>
      </c>
      <c r="D55" s="329" t="s">
        <v>71</v>
      </c>
      <c r="E55" s="329" t="s">
        <v>149</v>
      </c>
      <c r="F55" s="370" t="s">
        <v>150</v>
      </c>
      <c r="G55" s="329" t="s">
        <v>13</v>
      </c>
      <c r="H55" s="369" t="str">
        <f>IF(G55="(1) RARA VEZ","1", IF(G55="(2) IMPROBABLE","2",IF(G55="(3) POSIBLE","3",IF(G55="(4) PROBABLE","4",IF(G55="(5) CASI SEGURO","5","")))))</f>
        <v>1</v>
      </c>
      <c r="I55" s="329" t="s">
        <v>70</v>
      </c>
      <c r="J55" s="361" t="str">
        <f>IF(I55="(1) INSIGNIFICANTE","1",IF(I55="(2) MENOR","2",IF(I55="(3) MODERADO","3",IF(I55="(4) MAYOR","4",IF(I55="(5) CATASTRÓFICO","5","")))))</f>
        <v>3</v>
      </c>
      <c r="K55" s="361">
        <f>H55*J55</f>
        <v>3</v>
      </c>
      <c r="L55" s="262">
        <f>+K55</f>
        <v>3</v>
      </c>
      <c r="M55" s="370" t="s">
        <v>151</v>
      </c>
      <c r="N55" s="82" t="s">
        <v>6</v>
      </c>
      <c r="O55" s="83" t="s">
        <v>11</v>
      </c>
      <c r="P55" s="84">
        <f>IF(O55="SÍ",15,"0")</f>
        <v>15</v>
      </c>
      <c r="Q55" s="375">
        <f>SUM(P55:P61)</f>
        <v>85</v>
      </c>
      <c r="R55" s="377">
        <f>IF(AND(Q55&gt;=0,Q55&lt;=50),0,IF(AND(Q55&gt;50,Q55&lt;=75),1,IF(AND(Q55&gt;75,Q55&lt;=100),2,"REVISAR")))</f>
        <v>2</v>
      </c>
      <c r="S55" s="378" t="s">
        <v>8</v>
      </c>
      <c r="T55" s="377">
        <f>IF(S55="PROBABILIDAD",H55-R55,J55-R55)</f>
        <v>-1</v>
      </c>
      <c r="U55" s="377">
        <f>IF($T55&lt;=0,1,$T55)</f>
        <v>1</v>
      </c>
      <c r="V55" s="377" t="str">
        <f>IF(AND($S55="PROBABILIDAD",$U55=1),$AM$2,IF(AND(S55="PROBABILIDAD",$U55=2),$AM$3,IF(AND($S55="PROBABILIDAD",$U55=3),$AM$4,IF(AND($S55="PROBABILIDAD",$U55=4),$AM$5,IF(AND($S55="PROBABILIDAD",$U55=5),$AM$6,$G55)))))</f>
        <v>(1) RARA VEZ</v>
      </c>
      <c r="W55" s="368" t="str">
        <f>IF(AND($S55="IMPACTO",$U55=1),$AL$2,IF(AND(S55="IMPACTO",$U55=2),$AL$3,IF(AND($S55="IMPACTO",$U55=3),$AL$4,IF(AND($S55="IMPACTO",$U55=4),$AL$5,IF(AND($S55="IMPACTO",$U55=5),$AL$6,I55)))))</f>
        <v>(3) MODERADO</v>
      </c>
      <c r="X55" s="361">
        <f>IF(S55="PROBABILIDAD",U55*J55,U55*H55)</f>
        <v>3</v>
      </c>
      <c r="Y55" s="230">
        <f>$X55</f>
        <v>3</v>
      </c>
      <c r="Z55" s="370" t="s">
        <v>152</v>
      </c>
      <c r="AA55" s="369" t="s">
        <v>153</v>
      </c>
      <c r="AB55" s="370" t="s">
        <v>154</v>
      </c>
      <c r="AC55" s="370" t="s">
        <v>155</v>
      </c>
      <c r="AD55" s="360"/>
      <c r="AE55" s="360"/>
      <c r="AF55" s="360"/>
      <c r="AG55" s="360"/>
    </row>
    <row r="56" spans="1:33" ht="45" customHeight="1" x14ac:dyDescent="0.2">
      <c r="A56" s="350"/>
      <c r="B56" s="252"/>
      <c r="C56" s="383"/>
      <c r="D56" s="369"/>
      <c r="E56" s="369"/>
      <c r="F56" s="371"/>
      <c r="G56" s="329"/>
      <c r="H56" s="369"/>
      <c r="I56" s="329"/>
      <c r="J56" s="361"/>
      <c r="K56" s="361"/>
      <c r="L56" s="262"/>
      <c r="M56" s="370"/>
      <c r="N56" s="82" t="s">
        <v>7</v>
      </c>
      <c r="O56" s="83" t="s">
        <v>11</v>
      </c>
      <c r="P56" s="84">
        <f>IF(O56="SÍ",5,"0")</f>
        <v>5</v>
      </c>
      <c r="Q56" s="376"/>
      <c r="R56" s="377"/>
      <c r="S56" s="378"/>
      <c r="T56" s="377"/>
      <c r="U56" s="377"/>
      <c r="V56" s="377"/>
      <c r="W56" s="368"/>
      <c r="X56" s="361"/>
      <c r="Y56" s="337"/>
      <c r="Z56" s="370"/>
      <c r="AA56" s="369"/>
      <c r="AB56" s="371"/>
      <c r="AC56" s="371"/>
      <c r="AD56" s="360"/>
      <c r="AE56" s="360"/>
      <c r="AF56" s="360"/>
      <c r="AG56" s="360"/>
    </row>
    <row r="57" spans="1:33" ht="45" customHeight="1" x14ac:dyDescent="0.2">
      <c r="A57" s="350"/>
      <c r="B57" s="252"/>
      <c r="C57" s="383"/>
      <c r="D57" s="369"/>
      <c r="E57" s="369"/>
      <c r="F57" s="371"/>
      <c r="G57" s="329"/>
      <c r="H57" s="369"/>
      <c r="I57" s="329"/>
      <c r="J57" s="361"/>
      <c r="K57" s="361"/>
      <c r="L57" s="225" t="str">
        <f>IF(AND(G55="(1) RARA VEZ",I55="(1) INSIGNIFICANTE"),"BAJA",IF(AND(G55="(1) RARA VEZ",I55="(2) MENOR"),"BAJA",IF(AND(G55="(2) IMPROBABLE",I55="(1) INSIGNIFICANTE"),"BAJA",IF(AND(G55="(3) POSIBLE",I55="(1) INSIGNIFICANTE"),"BAJA",IF(AND(G55="(4) PROBABLE",I55="(1) INSIGNIFICANTE"),"MODERADA",IF(AND(G55="(5) CASI SEGURO",I55="(1) INSIGNIFICANTE"),"ALTA",IF(AND(G55="(2) IMPROBABLE",I55="(2) MENOR"),"BAJA",IF(AND(G55="(3) POSIBLE",I55="(2) MENOR"),"MODERADA",IF(AND(G55="(4) PROBABLE",I55="(2) MENOR"),"ALTA",IF(AND(G55="(5) CASI SEGURO",I55="(2) MENOR"),"ALTA",IF(AND(G55="(1) RARA VEZ",I55="(3) MODERADO"),"MODERADA",IF(AND(G55="(2) IMPROBABLE",I55="(3) MODERADO"),"MODERADA",IF(AND(G55="(3) POSIBLE",I55="(3) MODERADO"),"ALTA",IF(AND(G55="(4) PROBABLE",I55="(3) MODERADO"),"ALTA",IF(AND(G55="(5) CASI SEGURO",I55="(3) MODERADO"),"EXTREMA",IF(AND(G55="(1) RARA VEZ",I55="(4) MAYOR"),"ALTA",IF(AND(G55="(2) IMPROBABLE",I55="(4) MAYOR"),"ALTA",IF(AND(G55="(3) POSIBLE",I55="(4) MAYOR"),"EXTREMA",IF(AND(G55="(4) PROBABLE",I55="(4) MAYOR"),"EXTREMA",IF(AND(G55="(5) CASI SEGURO",I55="(4) MAYOR"),"EXTREMA",IF(AND(G55="(1) RARA VEZ",I55="(5) CATASTRÓFICO"),"ALTA",IF(AND(G55="(2) IMPROBABLE",I55="(5) CATASTRÓFICO"),"EXTREMA",IF(AND(G55="(3) POSIBLE",I55="(5) CATASTRÓFICO"),"EXTREMA",IF(AND(G55="(4) PROBABLE",I55="(5) CATASTRÓFICO"),"EXTREMA",IF(AND(G55="(5) CASI SEGURO",I55="(5) CATASTRÓFICO"),"EXTREMA")))))))))))))))))))))))))</f>
        <v>MODERADA</v>
      </c>
      <c r="M57" s="370"/>
      <c r="N57" s="85" t="s">
        <v>3</v>
      </c>
      <c r="O57" s="83" t="s">
        <v>12</v>
      </c>
      <c r="P57" s="84" t="str">
        <f>IF(O57="SÍ",15,"0")</f>
        <v>0</v>
      </c>
      <c r="Q57" s="376"/>
      <c r="R57" s="377"/>
      <c r="S57" s="378"/>
      <c r="T57" s="377"/>
      <c r="U57" s="377"/>
      <c r="V57" s="377"/>
      <c r="W57" s="368"/>
      <c r="X57" s="361"/>
      <c r="Y57" s="225" t="str">
        <f>IF(AND(V55="(1) RARA VEZ",W55="(1) INSIGNIFICANTE"),"BAJA",IF(AND(V55="(1) RARA VEZ",W55="(2) MENOR"),"BAJA",IF(AND(V55="(2) IMPROBABLE",W55="(1) INSIGNIFICANTE"),"BAJA",IF(AND(V55="(3) POSIBLE",W55="(1) INSIGNIFICANTE"),"BAJA",IF(AND(V55="(4) PROBABLE",W55="(1) INSIGNIFICANTE"),"MODERADO",IF(AND(V55="(5) CASI SEGURO",W55="(1) INSIGNIFICANTE"),"ALTA",IF(AND(V55="(2) IMPROBABLE",W55="(2) MENOR"),"BAJA",IF(AND(V55="(3) POSIBLE",W55="(2) MENOR"),"MODERADA",IF(AND(V55="(4) PROBABLE",W55="(2) MENOR"),"ALTA",IF(AND(V55="(5) CASI SEGURO",W55="(2) MENOR"),"ALTA",IF(AND(V55="(1) RARA VEZ",W55="(3) MODERADO"),"MODERADA",IF(AND(V55="(2) IMPROBABLE",W55="(3) MODERADO"),"MODERADA",IF(AND(V55="(3) POSIBLE",W55="(3) MODERADO"),"ALTA",IF(AND(V55="(4) PROBABLE",W55="(3) MODERADO"),"ALTA",IF(AND(V55="(5) CASI SEGURO",W55="(3) MODERADO"),"EXTREMA",IF(AND(V55="(1) RARA VEZ",W55="(4) MAYOR"),"ALTA",IF(AND(V55="(2) IMPROBABLE",W55="(4) MAYOR"),"ALTA",IF(AND(V55="(3) POSIBLE",W55="(4) MAYOR"),"EXTREMA",IF(AND(V55="(4) PROBABLE",W55="(4) MAYOR"),"EXTREMA",IF(AND(V55="(5) CASI SEGURO",W55="(4) MAYOR"),"EXTREMA",IF(AND(V55="(1) RARA VEZ",W55="(5) CATASTRÓFICO"),"ALTA",IF(AND(V55="(2) IMPROBABLE",W55="(5) CATASTRÓFICO"),"EXTREMA",IF(AND(V55="(3) POSIBLE",W55="(5) CATASTRÓFICO"),"EXTREMA",IF(AND(V55="(4) PROBABLE",W55="(5) CATASTRÓFICO"),"EXTREMA",IF(AND(V55="(5) CASI SEGURO",W55="(5) CATASTRÓFICO"),"EXTREMA")))))))))))))))))))))))))</f>
        <v>MODERADA</v>
      </c>
      <c r="Z57" s="370"/>
      <c r="AA57" s="369"/>
      <c r="AB57" s="371"/>
      <c r="AC57" s="371"/>
      <c r="AD57" s="360"/>
      <c r="AE57" s="360"/>
      <c r="AF57" s="360"/>
      <c r="AG57" s="360"/>
    </row>
    <row r="58" spans="1:33" ht="45" customHeight="1" x14ac:dyDescent="0.2">
      <c r="A58" s="350"/>
      <c r="B58" s="252"/>
      <c r="C58" s="383"/>
      <c r="D58" s="369"/>
      <c r="E58" s="369"/>
      <c r="F58" s="371"/>
      <c r="G58" s="329"/>
      <c r="H58" s="369"/>
      <c r="I58" s="329"/>
      <c r="J58" s="361"/>
      <c r="K58" s="361"/>
      <c r="L58" s="225"/>
      <c r="M58" s="370"/>
      <c r="N58" s="85" t="s">
        <v>4</v>
      </c>
      <c r="O58" s="83" t="s">
        <v>11</v>
      </c>
      <c r="P58" s="84">
        <f>IF(O58="SÍ",10,"0")</f>
        <v>10</v>
      </c>
      <c r="Q58" s="376"/>
      <c r="R58" s="377"/>
      <c r="S58" s="378"/>
      <c r="T58" s="377"/>
      <c r="U58" s="377"/>
      <c r="V58" s="377"/>
      <c r="W58" s="368"/>
      <c r="X58" s="361"/>
      <c r="Y58" s="225"/>
      <c r="Z58" s="370"/>
      <c r="AA58" s="369"/>
      <c r="AB58" s="371"/>
      <c r="AC58" s="371"/>
      <c r="AD58" s="360"/>
      <c r="AE58" s="360"/>
      <c r="AF58" s="360"/>
      <c r="AG58" s="360"/>
    </row>
    <row r="59" spans="1:33" ht="45" customHeight="1" x14ac:dyDescent="0.2">
      <c r="A59" s="350"/>
      <c r="B59" s="252"/>
      <c r="C59" s="383"/>
      <c r="D59" s="369"/>
      <c r="E59" s="369"/>
      <c r="F59" s="371"/>
      <c r="G59" s="329"/>
      <c r="H59" s="369"/>
      <c r="I59" s="329"/>
      <c r="J59" s="361"/>
      <c r="K59" s="361"/>
      <c r="L59" s="225"/>
      <c r="M59" s="370"/>
      <c r="N59" s="82" t="s">
        <v>37</v>
      </c>
      <c r="O59" s="83" t="s">
        <v>11</v>
      </c>
      <c r="P59" s="84">
        <f>IF(O59="SÍ",15,"0")</f>
        <v>15</v>
      </c>
      <c r="Q59" s="376"/>
      <c r="R59" s="377"/>
      <c r="S59" s="378"/>
      <c r="T59" s="377"/>
      <c r="U59" s="377"/>
      <c r="V59" s="377"/>
      <c r="W59" s="368"/>
      <c r="X59" s="361"/>
      <c r="Y59" s="225"/>
      <c r="Z59" s="370"/>
      <c r="AA59" s="369"/>
      <c r="AB59" s="371"/>
      <c r="AC59" s="371"/>
      <c r="AD59" s="360"/>
      <c r="AE59" s="360"/>
      <c r="AF59" s="360"/>
      <c r="AG59" s="360"/>
    </row>
    <row r="60" spans="1:33" ht="45" customHeight="1" x14ac:dyDescent="0.2">
      <c r="A60" s="350"/>
      <c r="B60" s="252"/>
      <c r="C60" s="383"/>
      <c r="D60" s="369"/>
      <c r="E60" s="369"/>
      <c r="F60" s="371"/>
      <c r="G60" s="329"/>
      <c r="H60" s="369"/>
      <c r="I60" s="329"/>
      <c r="J60" s="361"/>
      <c r="K60" s="361"/>
      <c r="L60" s="225"/>
      <c r="M60" s="370"/>
      <c r="N60" s="82" t="s">
        <v>5</v>
      </c>
      <c r="O60" s="83" t="s">
        <v>11</v>
      </c>
      <c r="P60" s="84">
        <f>IF(O60="SÍ",10,"0")</f>
        <v>10</v>
      </c>
      <c r="Q60" s="376"/>
      <c r="R60" s="377"/>
      <c r="S60" s="378"/>
      <c r="T60" s="377"/>
      <c r="U60" s="377"/>
      <c r="V60" s="377"/>
      <c r="W60" s="368"/>
      <c r="X60" s="361"/>
      <c r="Y60" s="225"/>
      <c r="Z60" s="370"/>
      <c r="AA60" s="369"/>
      <c r="AB60" s="371"/>
      <c r="AC60" s="371"/>
      <c r="AD60" s="360"/>
      <c r="AE60" s="360"/>
      <c r="AF60" s="360"/>
      <c r="AG60" s="360"/>
    </row>
    <row r="61" spans="1:33" ht="45" customHeight="1" x14ac:dyDescent="0.2">
      <c r="A61" s="350"/>
      <c r="B61" s="252"/>
      <c r="C61" s="384"/>
      <c r="D61" s="369"/>
      <c r="E61" s="369"/>
      <c r="F61" s="371"/>
      <c r="G61" s="329"/>
      <c r="H61" s="369"/>
      <c r="I61" s="329"/>
      <c r="J61" s="361"/>
      <c r="K61" s="361"/>
      <c r="L61" s="225"/>
      <c r="M61" s="370"/>
      <c r="N61" s="82" t="s">
        <v>36</v>
      </c>
      <c r="O61" s="83" t="s">
        <v>11</v>
      </c>
      <c r="P61" s="84">
        <f>IF(O61="SÍ",30,"0")</f>
        <v>30</v>
      </c>
      <c r="Q61" s="376"/>
      <c r="R61" s="377"/>
      <c r="S61" s="378"/>
      <c r="T61" s="377"/>
      <c r="U61" s="377"/>
      <c r="V61" s="377"/>
      <c r="W61" s="368"/>
      <c r="X61" s="361"/>
      <c r="Y61" s="225"/>
      <c r="Z61" s="370"/>
      <c r="AA61" s="369"/>
      <c r="AB61" s="371"/>
      <c r="AC61" s="371"/>
      <c r="AD61" s="360"/>
      <c r="AE61" s="360"/>
      <c r="AF61" s="360"/>
      <c r="AG61" s="360"/>
    </row>
    <row r="62" spans="1:33" ht="34.5" customHeight="1" x14ac:dyDescent="0.2">
      <c r="A62" s="350"/>
      <c r="B62" s="252"/>
      <c r="C62" s="320" t="s">
        <v>156</v>
      </c>
      <c r="D62" s="343" t="s">
        <v>71</v>
      </c>
      <c r="E62" s="343" t="s">
        <v>157</v>
      </c>
      <c r="F62" s="320" t="s">
        <v>158</v>
      </c>
      <c r="G62" s="329" t="s">
        <v>14</v>
      </c>
      <c r="H62" s="344" t="str">
        <f>IF(G62="(1) RARA VEZ","1", IF(G62="(2) IMPROBABLE","2",IF(G62="(3) POSIBLE","3",IF(G62="(4) PROBABLE","4",IF(G62="(5) CASI SEGURO","5","")))))</f>
        <v>2</v>
      </c>
      <c r="I62" s="330" t="s">
        <v>70</v>
      </c>
      <c r="J62" s="361" t="str">
        <f>IF(I62="(1) INSIGNIFICANTE","1",IF(I62="(2) MENOR","2",IF(I62="(3) MODERADO","3",IF(I62="(4) MAYOR","4",IF(I62="(5) CATASTRÓFICO","5","")))))</f>
        <v>3</v>
      </c>
      <c r="K62" s="361">
        <f>H62*J62</f>
        <v>6</v>
      </c>
      <c r="L62" s="262">
        <f>+K62</f>
        <v>6</v>
      </c>
      <c r="M62" s="380" t="s">
        <v>159</v>
      </c>
      <c r="N62" s="86" t="s">
        <v>6</v>
      </c>
      <c r="O62" s="87" t="s">
        <v>11</v>
      </c>
      <c r="P62" s="88">
        <f>IF(O62="SÍ",15,"0")</f>
        <v>15</v>
      </c>
      <c r="Q62" s="362">
        <f>SUM(P62:P68)</f>
        <v>85</v>
      </c>
      <c r="R62" s="363">
        <f>IF(AND(Q62&gt;=0,Q62&lt;=50),0,IF(AND(Q62&gt;50,Q62&lt;=75),1,IF(AND(Q62&gt;75,Q62&lt;=100),2,"REVISAR")))</f>
        <v>2</v>
      </c>
      <c r="S62" s="364" t="s">
        <v>8</v>
      </c>
      <c r="T62" s="363">
        <f>IF(S62="PROBABILIDAD",H62-R62,J62-R62)</f>
        <v>0</v>
      </c>
      <c r="U62" s="365">
        <f>IF($T62&lt;=0,1,$T62)</f>
        <v>1</v>
      </c>
      <c r="V62" s="366" t="str">
        <f>IF(AND($S62="PROBABILIDAD",$U62=1),$AM$2,IF(AND(S62="PROBABILIDAD",$U62=2),$AM$3,IF(AND($S62="PROBABILIDAD",$U62=3),$AM$4,IF(AND($S62="PROBABILIDAD",$U62=4),$AM$5,IF(AND($S62="PROBABILIDAD",$U62=5),$AM$6,$G62)))))</f>
        <v>(1) RARA VEZ</v>
      </c>
      <c r="W62" s="367" t="str">
        <f>IF(AND($S62="IMPACTO",$U62=1),$AL$2,IF(AND(S62="IMPACTO",$U62=2),$AL$3,IF(AND($S62="IMPACTO",$U62=3),$AL$4,IF(AND($S62="IMPACTO",$U62=4),$AL$5,IF(AND($S62="IMPACTO",$U62=5),$AL$6,I62)))))</f>
        <v>(3) MODERADO</v>
      </c>
      <c r="X62" s="361">
        <f>IF(S62="PROBABILIDAD",U62*J62,U62*H62)</f>
        <v>3</v>
      </c>
      <c r="Y62" s="337">
        <f>$X62</f>
        <v>3</v>
      </c>
      <c r="Z62" s="343" t="s">
        <v>160</v>
      </c>
      <c r="AA62" s="344" t="s">
        <v>153</v>
      </c>
      <c r="AB62" s="320" t="s">
        <v>161</v>
      </c>
      <c r="AC62" s="343" t="s">
        <v>162</v>
      </c>
      <c r="AD62" s="360"/>
      <c r="AE62" s="360"/>
      <c r="AF62" s="360"/>
      <c r="AG62" s="360"/>
    </row>
    <row r="63" spans="1:33" ht="34.5" customHeight="1" x14ac:dyDescent="0.2">
      <c r="A63" s="350"/>
      <c r="B63" s="252"/>
      <c r="C63" s="321"/>
      <c r="D63" s="344"/>
      <c r="E63" s="343"/>
      <c r="F63" s="321"/>
      <c r="G63" s="329"/>
      <c r="H63" s="344"/>
      <c r="I63" s="330"/>
      <c r="J63" s="361"/>
      <c r="K63" s="361"/>
      <c r="L63" s="262"/>
      <c r="M63" s="381"/>
      <c r="N63" s="86" t="s">
        <v>7</v>
      </c>
      <c r="O63" s="87" t="s">
        <v>11</v>
      </c>
      <c r="P63" s="88">
        <f>IF(O63="SÍ",5,"0")</f>
        <v>5</v>
      </c>
      <c r="Q63" s="361"/>
      <c r="R63" s="363"/>
      <c r="S63" s="364"/>
      <c r="T63" s="363"/>
      <c r="U63" s="365"/>
      <c r="V63" s="366"/>
      <c r="W63" s="367"/>
      <c r="X63" s="361"/>
      <c r="Y63" s="337"/>
      <c r="Z63" s="343"/>
      <c r="AA63" s="344"/>
      <c r="AB63" s="321"/>
      <c r="AC63" s="343"/>
      <c r="AD63" s="360"/>
      <c r="AE63" s="360"/>
      <c r="AF63" s="360"/>
      <c r="AG63" s="360"/>
    </row>
    <row r="64" spans="1:33" ht="34.5" customHeight="1" x14ac:dyDescent="0.2">
      <c r="A64" s="350"/>
      <c r="B64" s="252"/>
      <c r="C64" s="321"/>
      <c r="D64" s="344"/>
      <c r="E64" s="343"/>
      <c r="F64" s="321"/>
      <c r="G64" s="329"/>
      <c r="H64" s="344"/>
      <c r="I64" s="330"/>
      <c r="J64" s="361"/>
      <c r="K64" s="361"/>
      <c r="L64" s="225" t="str">
        <f>IF(AND(G62="(1) RARA VEZ",I62="(1) INSIGNIFICANTE"),"BAJA",IF(AND(G62="(1) RARA VEZ",I62="(2) MENOR"),"BAJA",IF(AND(G62="(2) IMPROBABLE",I62="(1) INSIGNIFICANTE"),"BAJA",IF(AND(G62="(3) POSIBLE",I62="(1) INSIGNIFICANTE"),"BAJA",IF(AND(G62="(4) PROBABLE",I62="(1) INSIGNIFICANTE"),"MODERADA",IF(AND(G62="(5) CASI SEGURO",I62="(1) INSIGNIFICANTE"),"ALTA",IF(AND(G62="(2) IMPROBABLE",I62="(2) MENOR"),"BAJA",IF(AND(G62="(3) POSIBLE",I62="(2) MENOR"),"MODERADA",IF(AND(G62="(4) PROBABLE",I62="(2) MENOR"),"ALTA",IF(AND(G62="(5) CASI SEGURO",I62="(2) MENOR"),"ALTA",IF(AND(G62="(1) RARA VEZ",I62="(3) MODERADO"),"MODERADA",IF(AND(G62="(2) IMPROBABLE",I62="(3) MODERADO"),"MODERADA",IF(AND(G62="(3) POSIBLE",I62="(3) MODERADO"),"ALTA",IF(AND(G62="(4) PROBABLE",I62="(3) MODERADO"),"ALTA",IF(AND(G62="(5) CASI SEGURO",I62="(3) MODERADO"),"EXTREMA",IF(AND(G62="(1) RARA VEZ",I62="(4) MAYOR"),"ALTA",IF(AND(G62="(2) IMPROBABLE",I62="(4) MAYOR"),"ALTA",IF(AND(G62="(3) POSIBLE",I62="(4) MAYOR"),"EXTREMA",IF(AND(G62="(4) PROBABLE",I62="(4) MAYOR"),"EXTREMA",IF(AND(G62="(5) CASI SEGURO",I62="(4) MAYOR"),"EXTREMA",IF(AND(G62="(1) RARA VEZ",I62="(5) CATASTRÓFICO"),"ALTA",IF(AND(G62="(2) IMPROBABLE",I62="(5) CATASTRÓFICO"),"EXTREMA",IF(AND(G62="(3) POSIBLE",I62="(5) CATASTRÓFICO"),"EXTREMA",IF(AND(G62="(4) PROBABLE",I62="(5) CATASTRÓFICO"),"EXTREMA",IF(AND(G62="(5) CASI SEGURO",I62="(5) CATASTRÓFICO"),"EXTREMA")))))))))))))))))))))))))</f>
        <v>MODERADA</v>
      </c>
      <c r="M64" s="381"/>
      <c r="N64" s="89" t="s">
        <v>3</v>
      </c>
      <c r="O64" s="87" t="s">
        <v>12</v>
      </c>
      <c r="P64" s="88" t="str">
        <f>IF(O64="SÍ",15,"0")</f>
        <v>0</v>
      </c>
      <c r="Q64" s="361"/>
      <c r="R64" s="363"/>
      <c r="S64" s="364"/>
      <c r="T64" s="363"/>
      <c r="U64" s="365"/>
      <c r="V64" s="366"/>
      <c r="W64" s="367"/>
      <c r="X64" s="361"/>
      <c r="Y64" s="225" t="str">
        <f>IF(AND(V62="(1) RARA VEZ",W62="(1) INSIGNIFICANTE"),"BAJA",IF(AND(V62="(1) RARA VEZ",W62="(2) MENOR"),"BAJA",IF(AND(V62="(2) IMPROBABLE",W62="(1) INSIGNIFICANTE"),"BAJA",IF(AND(V62="(3) POSIBLE",W62="(1) INSIGNIFICANTE"),"BAJA",IF(AND(V62="(4) PROBABLE",W62="(1) INSIGNIFICANTE"),"MODERADO",IF(AND(V62="(5) CASI SEGURO",W62="(1) INSIGNIFICANTE"),"ALTA",IF(AND(V62="(2) IMPROBABLE",W62="(2) MENOR"),"BAJA",IF(AND(V62="(3) POSIBLE",W62="(2) MENOR"),"MODERADA",IF(AND(V62="(4) PROBABLE",W62="(2) MENOR"),"ALTA",IF(AND(V62="(5) CASI SEGURO",W62="(2) MENOR"),"ALTA",IF(AND(V62="(1) RARA VEZ",W62="(3) MODERADO"),"MODERADA",IF(AND(V62="(2) IMPROBABLE",W62="(3) MODERADO"),"MODERADA",IF(AND(V62="(3) POSIBLE",W62="(3) MODERADO"),"ALTA",IF(AND(V62="(4) PROBABLE",W62="(3) MODERADO"),"ALTA",IF(AND(V62="(5) CASI SEGURO",W62="(3) MODERADO"),"EXTREMA",IF(AND(V62="(1) RARA VEZ",W62="(4) MAYOR"),"ALTA",IF(AND(V62="(2) IMPROBABLE",W62="(4) MAYOR"),"ALTA",IF(AND(V62="(3) POSIBLE",W62="(4) MAYOR"),"EXTREMA",IF(AND(V62="(4) PROBABLE",W62="(4) MAYOR"),"EXTREMA",IF(AND(V62="(5) CASI SEGURO",W62="(4) MAYOR"),"EXTREMA",IF(AND(V62="(1) RARA VEZ",W62="(5) CATASTRÓFICO"),"ALTA",IF(AND(V62="(2) IMPROBABLE",W62="(5) CATASTRÓFICO"),"EXTREMA",IF(AND(V62="(3) POSIBLE",W62="(5) CATASTRÓFICO"),"EXTREMA",IF(AND(V62="(4) PROBABLE",W62="(5) CATASTRÓFICO"),"EXTREMA",IF(AND(V62="(5) CASI SEGURO",W62="(5) CATASTRÓFICO"),"EXTREMA")))))))))))))))))))))))))</f>
        <v>MODERADA</v>
      </c>
      <c r="Z64" s="343"/>
      <c r="AA64" s="344"/>
      <c r="AB64" s="321"/>
      <c r="AC64" s="343"/>
      <c r="AD64" s="360"/>
      <c r="AE64" s="360"/>
      <c r="AF64" s="360"/>
      <c r="AG64" s="360"/>
    </row>
    <row r="65" spans="1:33" ht="34.5" customHeight="1" x14ac:dyDescent="0.2">
      <c r="A65" s="350"/>
      <c r="B65" s="252"/>
      <c r="C65" s="321"/>
      <c r="D65" s="344"/>
      <c r="E65" s="343"/>
      <c r="F65" s="321"/>
      <c r="G65" s="329"/>
      <c r="H65" s="344"/>
      <c r="I65" s="330"/>
      <c r="J65" s="361"/>
      <c r="K65" s="361"/>
      <c r="L65" s="225"/>
      <c r="M65" s="381"/>
      <c r="N65" s="89" t="s">
        <v>4</v>
      </c>
      <c r="O65" s="87" t="s">
        <v>11</v>
      </c>
      <c r="P65" s="88">
        <f>IF(O65="SÍ",10,"0")</f>
        <v>10</v>
      </c>
      <c r="Q65" s="361"/>
      <c r="R65" s="363"/>
      <c r="S65" s="364"/>
      <c r="T65" s="363"/>
      <c r="U65" s="365"/>
      <c r="V65" s="366"/>
      <c r="W65" s="367"/>
      <c r="X65" s="361"/>
      <c r="Y65" s="225"/>
      <c r="Z65" s="343"/>
      <c r="AA65" s="344"/>
      <c r="AB65" s="321"/>
      <c r="AC65" s="343"/>
      <c r="AD65" s="360"/>
      <c r="AE65" s="360"/>
      <c r="AF65" s="360"/>
      <c r="AG65" s="360"/>
    </row>
    <row r="66" spans="1:33" ht="34.5" customHeight="1" x14ac:dyDescent="0.2">
      <c r="A66" s="350"/>
      <c r="B66" s="252"/>
      <c r="C66" s="321"/>
      <c r="D66" s="344"/>
      <c r="E66" s="343"/>
      <c r="F66" s="321"/>
      <c r="G66" s="329"/>
      <c r="H66" s="344"/>
      <c r="I66" s="330"/>
      <c r="J66" s="361"/>
      <c r="K66" s="361"/>
      <c r="L66" s="225"/>
      <c r="M66" s="381"/>
      <c r="N66" s="86" t="s">
        <v>37</v>
      </c>
      <c r="O66" s="87" t="s">
        <v>11</v>
      </c>
      <c r="P66" s="88">
        <f>IF(O66="SÍ",15,"0")</f>
        <v>15</v>
      </c>
      <c r="Q66" s="361"/>
      <c r="R66" s="363"/>
      <c r="S66" s="364"/>
      <c r="T66" s="363"/>
      <c r="U66" s="365"/>
      <c r="V66" s="366"/>
      <c r="W66" s="367"/>
      <c r="X66" s="361"/>
      <c r="Y66" s="225"/>
      <c r="Z66" s="343"/>
      <c r="AA66" s="344"/>
      <c r="AB66" s="321"/>
      <c r="AC66" s="343"/>
      <c r="AD66" s="360"/>
      <c r="AE66" s="360"/>
      <c r="AF66" s="360"/>
      <c r="AG66" s="360"/>
    </row>
    <row r="67" spans="1:33" ht="34.5" customHeight="1" x14ac:dyDescent="0.2">
      <c r="A67" s="350"/>
      <c r="B67" s="252"/>
      <c r="C67" s="321"/>
      <c r="D67" s="344"/>
      <c r="E67" s="343"/>
      <c r="F67" s="321"/>
      <c r="G67" s="329"/>
      <c r="H67" s="344"/>
      <c r="I67" s="330"/>
      <c r="J67" s="361"/>
      <c r="K67" s="361"/>
      <c r="L67" s="225"/>
      <c r="M67" s="381"/>
      <c r="N67" s="86" t="s">
        <v>5</v>
      </c>
      <c r="O67" s="87" t="s">
        <v>11</v>
      </c>
      <c r="P67" s="88">
        <f>IF(O67="SÍ",10,"0")</f>
        <v>10</v>
      </c>
      <c r="Q67" s="361"/>
      <c r="R67" s="363"/>
      <c r="S67" s="364"/>
      <c r="T67" s="363"/>
      <c r="U67" s="365"/>
      <c r="V67" s="366"/>
      <c r="W67" s="367"/>
      <c r="X67" s="361"/>
      <c r="Y67" s="225"/>
      <c r="Z67" s="343"/>
      <c r="AA67" s="344"/>
      <c r="AB67" s="321"/>
      <c r="AC67" s="343"/>
      <c r="AD67" s="360"/>
      <c r="AE67" s="360"/>
      <c r="AF67" s="360"/>
      <c r="AG67" s="360"/>
    </row>
    <row r="68" spans="1:33" ht="34.5" customHeight="1" x14ac:dyDescent="0.2">
      <c r="A68" s="350"/>
      <c r="B68" s="252"/>
      <c r="C68" s="321"/>
      <c r="D68" s="344"/>
      <c r="E68" s="343"/>
      <c r="F68" s="321"/>
      <c r="G68" s="329"/>
      <c r="H68" s="344"/>
      <c r="I68" s="330"/>
      <c r="J68" s="361"/>
      <c r="K68" s="361"/>
      <c r="L68" s="225"/>
      <c r="M68" s="381"/>
      <c r="N68" s="86" t="s">
        <v>36</v>
      </c>
      <c r="O68" s="87" t="s">
        <v>11</v>
      </c>
      <c r="P68" s="88">
        <f>IF(O68="SÍ",30,"0")</f>
        <v>30</v>
      </c>
      <c r="Q68" s="361"/>
      <c r="R68" s="363"/>
      <c r="S68" s="364"/>
      <c r="T68" s="363"/>
      <c r="U68" s="365"/>
      <c r="V68" s="366"/>
      <c r="W68" s="367"/>
      <c r="X68" s="361"/>
      <c r="Y68" s="225"/>
      <c r="Z68" s="343"/>
      <c r="AA68" s="344"/>
      <c r="AB68" s="321"/>
      <c r="AC68" s="343"/>
      <c r="AD68" s="360"/>
      <c r="AE68" s="360"/>
      <c r="AF68" s="360"/>
      <c r="AG68" s="360"/>
    </row>
    <row r="69" spans="1:33" ht="39.75" customHeight="1" x14ac:dyDescent="0.2">
      <c r="A69" s="350"/>
      <c r="B69" s="252"/>
      <c r="C69" s="320" t="s">
        <v>163</v>
      </c>
      <c r="D69" s="343" t="s">
        <v>71</v>
      </c>
      <c r="E69" s="343" t="s">
        <v>164</v>
      </c>
      <c r="F69" s="320" t="s">
        <v>165</v>
      </c>
      <c r="G69" s="329" t="s">
        <v>15</v>
      </c>
      <c r="H69" s="344" t="str">
        <f>IF(G69="(1) RARA VEZ","1", IF(G69="(2) IMPROBABLE","2",IF(G69="(3) POSIBLE","3",IF(G69="(4) PROBABLE","4",IF(G69="(5) CASI SEGURO","5","")))))</f>
        <v>3</v>
      </c>
      <c r="I69" s="330" t="s">
        <v>68</v>
      </c>
      <c r="J69" s="361" t="str">
        <f>IF(I69="(1) INSIGNIFICANTE","1",IF(I69="(2) MENOR","2",IF(I69="(3) MODERADO","3",IF(I69="(4) MAYOR","4",IF(I69="(5) CATASTRÓFICO","5","")))))</f>
        <v>2</v>
      </c>
      <c r="K69" s="361">
        <f>H69*J69</f>
        <v>6</v>
      </c>
      <c r="L69" s="262">
        <f>+K69</f>
        <v>6</v>
      </c>
      <c r="M69" s="330" t="s">
        <v>166</v>
      </c>
      <c r="N69" s="86" t="s">
        <v>6</v>
      </c>
      <c r="O69" s="87" t="s">
        <v>104</v>
      </c>
      <c r="P69" s="88" t="str">
        <f>IF(O69="SÍ",15,"0")</f>
        <v>0</v>
      </c>
      <c r="Q69" s="362">
        <f>SUM(P69:P75)</f>
        <v>70</v>
      </c>
      <c r="R69" s="363">
        <f>IF(AND(Q69&gt;=0,Q69&lt;=50),0,IF(AND(Q69&gt;50,Q69&lt;=75),1,IF(AND(Q69&gt;75,Q69&lt;=100),2,"REVISAR")))</f>
        <v>1</v>
      </c>
      <c r="S69" s="364" t="s">
        <v>8</v>
      </c>
      <c r="T69" s="363">
        <f>IF(S69="PROBABILIDAD",H69-R69,J69-R69)</f>
        <v>2</v>
      </c>
      <c r="U69" s="365">
        <f>IF($T69&lt;=0,1,$T69)</f>
        <v>2</v>
      </c>
      <c r="V69" s="366" t="str">
        <f>IF(AND($S69="PROBABILIDAD",$U69=1),$AM$2,IF(AND(S69="PROBABILIDAD",$U69=2),$AM$3,IF(AND($S69="PROBABILIDAD",$U69=3),$AM$4,IF(AND($S69="PROBABILIDAD",$U69=4),$AM$5,IF(AND($S69="PROBABILIDAD",$U69=5),$AM$6,$G69)))))</f>
        <v>(2) IMPROBABLE</v>
      </c>
      <c r="W69" s="367" t="str">
        <f>IF(AND($S69="IMPACTO",$U69=1),$AL$2,IF(AND(S69="IMPACTO",$U69=2),$AL$3,IF(AND($S69="IMPACTO",$U69=3),$AL$4,IF(AND($S69="IMPACTO",$U69=4),$AL$5,IF(AND($S69="IMPACTO",$U69=5),$AL$6,I69)))))</f>
        <v>(2) MENOR</v>
      </c>
      <c r="X69" s="361">
        <f>IF(S69="PROBABILIDAD",U69*J69,U69*H69)</f>
        <v>4</v>
      </c>
      <c r="Y69" s="337">
        <f>$X69</f>
        <v>4</v>
      </c>
      <c r="Z69" s="343" t="s">
        <v>167</v>
      </c>
      <c r="AA69" s="344" t="s">
        <v>153</v>
      </c>
      <c r="AB69" s="320" t="s">
        <v>168</v>
      </c>
      <c r="AC69" s="343" t="s">
        <v>169</v>
      </c>
      <c r="AD69" s="360"/>
      <c r="AE69" s="360"/>
      <c r="AF69" s="360"/>
      <c r="AG69" s="360"/>
    </row>
    <row r="70" spans="1:33" ht="39.75" customHeight="1" x14ac:dyDescent="0.2">
      <c r="A70" s="350"/>
      <c r="B70" s="252"/>
      <c r="C70" s="321"/>
      <c r="D70" s="344"/>
      <c r="E70" s="343"/>
      <c r="F70" s="321"/>
      <c r="G70" s="329"/>
      <c r="H70" s="344"/>
      <c r="I70" s="330"/>
      <c r="J70" s="361"/>
      <c r="K70" s="361"/>
      <c r="L70" s="262"/>
      <c r="M70" s="330"/>
      <c r="N70" s="86" t="s">
        <v>7</v>
      </c>
      <c r="O70" s="87" t="s">
        <v>11</v>
      </c>
      <c r="P70" s="88">
        <f>IF(O70="SÍ",5,"0")</f>
        <v>5</v>
      </c>
      <c r="Q70" s="361"/>
      <c r="R70" s="363"/>
      <c r="S70" s="364"/>
      <c r="T70" s="363"/>
      <c r="U70" s="365"/>
      <c r="V70" s="366"/>
      <c r="W70" s="367"/>
      <c r="X70" s="361"/>
      <c r="Y70" s="337"/>
      <c r="Z70" s="344"/>
      <c r="AA70" s="344"/>
      <c r="AB70" s="321"/>
      <c r="AC70" s="343"/>
      <c r="AD70" s="360"/>
      <c r="AE70" s="360"/>
      <c r="AF70" s="360"/>
      <c r="AG70" s="360"/>
    </row>
    <row r="71" spans="1:33" ht="39.75" customHeight="1" x14ac:dyDescent="0.2">
      <c r="A71" s="350"/>
      <c r="B71" s="252"/>
      <c r="C71" s="321"/>
      <c r="D71" s="344"/>
      <c r="E71" s="343"/>
      <c r="F71" s="321"/>
      <c r="G71" s="329"/>
      <c r="H71" s="344"/>
      <c r="I71" s="330"/>
      <c r="J71" s="361"/>
      <c r="K71" s="361"/>
      <c r="L71" s="225" t="str">
        <f>IF(AND(G69="(1) RARA VEZ",I69="(1) INSIGNIFICANTE"),"BAJA",IF(AND(G69="(1) RARA VEZ",I69="(2) MENOR"),"BAJA",IF(AND(G69="(2) IMPROBABLE",I69="(1) INSIGNIFICANTE"),"BAJA",IF(AND(G69="(3) POSIBLE",I69="(1) INSIGNIFICANTE"),"BAJA",IF(AND(G69="(4) PROBABLE",I69="(1) INSIGNIFICANTE"),"MODERADA",IF(AND(G69="(5) CASI SEGURO",I69="(1) INSIGNIFICANTE"),"ALTA",IF(AND(G69="(2) IMPROBABLE",I69="(2) MENOR"),"BAJA",IF(AND(G69="(3) POSIBLE",I69="(2) MENOR"),"MODERADA",IF(AND(G69="(4) PROBABLE",I69="(2) MENOR"),"ALTA",IF(AND(G69="(5) CASI SEGURO",I69="(2) MENOR"),"ALTA",IF(AND(G69="(1) RARA VEZ",I69="(3) MODERADO"),"MODERADA",IF(AND(G69="(2) IMPROBABLE",I69="(3) MODERADO"),"MODERADA",IF(AND(G69="(3) POSIBLE",I69="(3) MODERADO"),"ALTA",IF(AND(G69="(4) PROBABLE",I69="(3) MODERADO"),"ALTA",IF(AND(G69="(5) CASI SEGURO",I69="(3) MODERADO"),"EXTREMA",IF(AND(G69="(1) RARA VEZ",I69="(4) MAYOR"),"ALTA",IF(AND(G69="(2) IMPROBABLE",I69="(4) MAYOR"),"ALTA",IF(AND(G69="(3) POSIBLE",I69="(4) MAYOR"),"EXTREMA",IF(AND(G69="(4) PROBABLE",I69="(4) MAYOR"),"EXTREMA",IF(AND(G69="(5) CASI SEGURO",I69="(4) MAYOR"),"EXTREMA",IF(AND(G69="(1) RARA VEZ",I69="(5) CATASTRÓFICO"),"ALTA",IF(AND(G69="(2) IMPROBABLE",I69="(5) CATASTRÓFICO"),"EXTREMA",IF(AND(G69="(3) POSIBLE",I69="(5) CATASTRÓFICO"),"EXTREMA",IF(AND(G69="(4) PROBABLE",I69="(5) CATASTRÓFICO"),"EXTREMA",IF(AND(G69="(5) CASI SEGURO",I69="(5) CATASTRÓFICO"),"EXTREMA")))))))))))))))))))))))))</f>
        <v>MODERADA</v>
      </c>
      <c r="M71" s="330"/>
      <c r="N71" s="89" t="s">
        <v>3</v>
      </c>
      <c r="O71" s="87" t="s">
        <v>12</v>
      </c>
      <c r="P71" s="88" t="str">
        <f>IF(O71="SÍ",15,"0")</f>
        <v>0</v>
      </c>
      <c r="Q71" s="361"/>
      <c r="R71" s="363"/>
      <c r="S71" s="364"/>
      <c r="T71" s="363"/>
      <c r="U71" s="365"/>
      <c r="V71" s="366"/>
      <c r="W71" s="367"/>
      <c r="X71" s="361"/>
      <c r="Y71" s="225" t="str">
        <f>IF(AND(V69="(1) RARA VEZ",W69="(1) INSIGNIFICANTE"),"BAJA",IF(AND(V69="(1) RARA VEZ",W69="(2) MENOR"),"BAJA",IF(AND(V69="(2) IMPROBABLE",W69="(1) INSIGNIFICANTE"),"BAJA",IF(AND(V69="(3) POSIBLE",W69="(1) INSIGNIFICANTE"),"BAJA",IF(AND(V69="(4) PROBABLE",W69="(1) INSIGNIFICANTE"),"MODERADO",IF(AND(V69="(5) CASI SEGURO",W69="(1) INSIGNIFICANTE"),"ALTA",IF(AND(V69="(2) IMPROBABLE",W69="(2) MENOR"),"BAJA",IF(AND(V69="(3) POSIBLE",W69="(2) MENOR"),"MODERADA",IF(AND(V69="(4) PROBABLE",W69="(2) MENOR"),"ALTA",IF(AND(V69="(5) CASI SEGURO",W69="(2) MENOR"),"ALTA",IF(AND(V69="(1) RARA VEZ",W69="(3) MODERADO"),"MODERADA",IF(AND(V69="(2) IMPROBABLE",W69="(3) MODERADO"),"MODERADA",IF(AND(V69="(3) POSIBLE",W69="(3) MODERADO"),"ALTA",IF(AND(V69="(4) PROBABLE",W69="(3) MODERADO"),"ALTA",IF(AND(V69="(5) CASI SEGURO",W69="(3) MODERADO"),"EXTREMA",IF(AND(V69="(1) RARA VEZ",W69="(4) MAYOR"),"ALTA",IF(AND(V69="(2) IMPROBABLE",W69="(4) MAYOR"),"ALTA",IF(AND(V69="(3) POSIBLE",W69="(4) MAYOR"),"EXTREMA",IF(AND(V69="(4) PROBABLE",W69="(4) MAYOR"),"EXTREMA",IF(AND(V69="(5) CASI SEGURO",W69="(4) MAYOR"),"EXTREMA",IF(AND(V69="(1) RARA VEZ",W69="(5) CATASTRÓFICO"),"ALTA",IF(AND(V69="(2) IMPROBABLE",W69="(5) CATASTRÓFICO"),"EXTREMA",IF(AND(V69="(3) POSIBLE",W69="(5) CATASTRÓFICO"),"EXTREMA",IF(AND(V69="(4) PROBABLE",W69="(5) CATASTRÓFICO"),"EXTREMA",IF(AND(V69="(5) CASI SEGURO",W69="(5) CATASTRÓFICO"),"EXTREMA")))))))))))))))))))))))))</f>
        <v>BAJA</v>
      </c>
      <c r="Z71" s="344"/>
      <c r="AA71" s="344"/>
      <c r="AB71" s="321"/>
      <c r="AC71" s="343"/>
      <c r="AD71" s="360"/>
      <c r="AE71" s="360"/>
      <c r="AF71" s="360"/>
      <c r="AG71" s="360"/>
    </row>
    <row r="72" spans="1:33" ht="39.75" customHeight="1" x14ac:dyDescent="0.2">
      <c r="A72" s="350"/>
      <c r="B72" s="252"/>
      <c r="C72" s="321"/>
      <c r="D72" s="344"/>
      <c r="E72" s="343"/>
      <c r="F72" s="321"/>
      <c r="G72" s="329"/>
      <c r="H72" s="344"/>
      <c r="I72" s="330"/>
      <c r="J72" s="361"/>
      <c r="K72" s="361"/>
      <c r="L72" s="225"/>
      <c r="M72" s="330"/>
      <c r="N72" s="89" t="s">
        <v>4</v>
      </c>
      <c r="O72" s="87" t="s">
        <v>11</v>
      </c>
      <c r="P72" s="88">
        <f>IF(O72="SÍ",10,"0")</f>
        <v>10</v>
      </c>
      <c r="Q72" s="361"/>
      <c r="R72" s="363"/>
      <c r="S72" s="364"/>
      <c r="T72" s="363"/>
      <c r="U72" s="365"/>
      <c r="V72" s="366"/>
      <c r="W72" s="367"/>
      <c r="X72" s="361"/>
      <c r="Y72" s="225"/>
      <c r="Z72" s="344"/>
      <c r="AA72" s="344"/>
      <c r="AB72" s="321"/>
      <c r="AC72" s="343"/>
      <c r="AD72" s="360"/>
      <c r="AE72" s="360"/>
      <c r="AF72" s="360"/>
      <c r="AG72" s="360"/>
    </row>
    <row r="73" spans="1:33" ht="39.75" customHeight="1" x14ac:dyDescent="0.2">
      <c r="A73" s="350"/>
      <c r="B73" s="252"/>
      <c r="C73" s="321"/>
      <c r="D73" s="344"/>
      <c r="E73" s="343"/>
      <c r="F73" s="321"/>
      <c r="G73" s="329"/>
      <c r="H73" s="344"/>
      <c r="I73" s="330"/>
      <c r="J73" s="361"/>
      <c r="K73" s="361"/>
      <c r="L73" s="225"/>
      <c r="M73" s="330"/>
      <c r="N73" s="86" t="s">
        <v>37</v>
      </c>
      <c r="O73" s="87" t="s">
        <v>11</v>
      </c>
      <c r="P73" s="88">
        <f>IF(O73="SÍ",15,"0")</f>
        <v>15</v>
      </c>
      <c r="Q73" s="361"/>
      <c r="R73" s="363"/>
      <c r="S73" s="364"/>
      <c r="T73" s="363"/>
      <c r="U73" s="365"/>
      <c r="V73" s="366"/>
      <c r="W73" s="367"/>
      <c r="X73" s="361"/>
      <c r="Y73" s="225"/>
      <c r="Z73" s="344"/>
      <c r="AA73" s="344"/>
      <c r="AB73" s="321"/>
      <c r="AC73" s="343"/>
      <c r="AD73" s="360"/>
      <c r="AE73" s="360"/>
      <c r="AF73" s="360"/>
      <c r="AG73" s="360"/>
    </row>
    <row r="74" spans="1:33" ht="39.75" customHeight="1" x14ac:dyDescent="0.2">
      <c r="A74" s="350"/>
      <c r="B74" s="252"/>
      <c r="C74" s="321"/>
      <c r="D74" s="344"/>
      <c r="E74" s="343"/>
      <c r="F74" s="321"/>
      <c r="G74" s="329"/>
      <c r="H74" s="344"/>
      <c r="I74" s="330"/>
      <c r="J74" s="361"/>
      <c r="K74" s="361"/>
      <c r="L74" s="225"/>
      <c r="M74" s="330"/>
      <c r="N74" s="86" t="s">
        <v>5</v>
      </c>
      <c r="O74" s="87" t="s">
        <v>11</v>
      </c>
      <c r="P74" s="88">
        <f>IF(O74="SÍ",10,"0")</f>
        <v>10</v>
      </c>
      <c r="Q74" s="361"/>
      <c r="R74" s="363"/>
      <c r="S74" s="364"/>
      <c r="T74" s="363"/>
      <c r="U74" s="365"/>
      <c r="V74" s="366"/>
      <c r="W74" s="367"/>
      <c r="X74" s="361"/>
      <c r="Y74" s="225"/>
      <c r="Z74" s="344"/>
      <c r="AA74" s="344"/>
      <c r="AB74" s="321"/>
      <c r="AC74" s="343"/>
      <c r="AD74" s="360"/>
      <c r="AE74" s="360"/>
      <c r="AF74" s="360"/>
      <c r="AG74" s="360"/>
    </row>
    <row r="75" spans="1:33" ht="39.75" customHeight="1" x14ac:dyDescent="0.2">
      <c r="A75" s="350"/>
      <c r="B75" s="252"/>
      <c r="C75" s="321"/>
      <c r="D75" s="344"/>
      <c r="E75" s="343"/>
      <c r="F75" s="321"/>
      <c r="G75" s="329"/>
      <c r="H75" s="344"/>
      <c r="I75" s="330"/>
      <c r="J75" s="361"/>
      <c r="K75" s="361"/>
      <c r="L75" s="225"/>
      <c r="M75" s="330"/>
      <c r="N75" s="86" t="s">
        <v>36</v>
      </c>
      <c r="O75" s="87" t="s">
        <v>11</v>
      </c>
      <c r="P75" s="88">
        <f>IF(O75="SÍ",30,"0")</f>
        <v>30</v>
      </c>
      <c r="Q75" s="361"/>
      <c r="R75" s="363"/>
      <c r="S75" s="364"/>
      <c r="T75" s="363"/>
      <c r="U75" s="365"/>
      <c r="V75" s="366"/>
      <c r="W75" s="367"/>
      <c r="X75" s="361"/>
      <c r="Y75" s="225"/>
      <c r="Z75" s="344"/>
      <c r="AA75" s="344"/>
      <c r="AB75" s="321"/>
      <c r="AC75" s="343"/>
      <c r="AD75" s="360"/>
      <c r="AE75" s="360"/>
      <c r="AF75" s="360"/>
      <c r="AG75" s="360"/>
    </row>
    <row r="76" spans="1:33" ht="33.75" customHeight="1" x14ac:dyDescent="0.2">
      <c r="A76" s="350"/>
      <c r="B76" s="252"/>
      <c r="C76" s="320" t="s">
        <v>170</v>
      </c>
      <c r="D76" s="343" t="s">
        <v>71</v>
      </c>
      <c r="E76" s="363" t="s">
        <v>171</v>
      </c>
      <c r="F76" s="320" t="s">
        <v>172</v>
      </c>
      <c r="G76" s="329" t="s">
        <v>13</v>
      </c>
      <c r="H76" s="344" t="str">
        <f>IF(G76="(1) RARA VEZ","1", IF(G76="(2) IMPROBABLE","2",IF(G76="(3) POSIBLE","3",IF(G76="(4) PROBABLE","4",IF(G76="(5) CASI SEGURO","5","")))))</f>
        <v>1</v>
      </c>
      <c r="I76" s="330" t="s">
        <v>68</v>
      </c>
      <c r="J76" s="361" t="str">
        <f>IF(I76="(1) INSIGNIFICANTE","1",IF(I76="(2) MENOR","2",IF(I76="(3) MODERADO","3",IF(I76="(4) MAYOR","4",IF(I76="(5) CATASTRÓFICO","5","")))))</f>
        <v>2</v>
      </c>
      <c r="K76" s="361">
        <f>H76*J76</f>
        <v>2</v>
      </c>
      <c r="L76" s="262">
        <f>+K76</f>
        <v>2</v>
      </c>
      <c r="M76" s="330" t="s">
        <v>173</v>
      </c>
      <c r="N76" s="86" t="s">
        <v>6</v>
      </c>
      <c r="O76" s="87" t="s">
        <v>11</v>
      </c>
      <c r="P76" s="88">
        <f>IF(O76="SÍ",15,"0")</f>
        <v>15</v>
      </c>
      <c r="Q76" s="362">
        <f>SUM(P76:P82)</f>
        <v>85</v>
      </c>
      <c r="R76" s="363">
        <f>IF(AND(Q76&gt;=0,Q76&lt;=50),0,IF(AND(Q76&gt;50,Q76&lt;=75),1,IF(AND(Q76&gt;75,Q76&lt;=100),2,"REVISAR")))</f>
        <v>2</v>
      </c>
      <c r="S76" s="364" t="s">
        <v>8</v>
      </c>
      <c r="T76" s="363">
        <f>IF(S76="PROBABILIDAD",H76-R76,J76-R76)</f>
        <v>-1</v>
      </c>
      <c r="U76" s="365">
        <f>IF($T76&lt;=0,1,$T76)</f>
        <v>1</v>
      </c>
      <c r="V76" s="366" t="str">
        <f>IF(AND($S76="PROBABILIDAD",$U76=1),$AM$2,IF(AND(S76="PROBABILIDAD",$U76=2),$AM$3,IF(AND($S76="PROBABILIDAD",$U76=3),$AM$4,IF(AND($S76="PROBABILIDAD",$U76=4),$AM$5,IF(AND($S76="PROBABILIDAD",$U76=5),$AM$6,$G76)))))</f>
        <v>(1) RARA VEZ</v>
      </c>
      <c r="W76" s="367" t="str">
        <f>IF(AND($S76="IMPACTO",$U76=1),$AL$2,IF(AND(S76="IMPACTO",$U76=2),$AL$3,IF(AND($S76="IMPACTO",$U76=3),$AL$4,IF(AND($S76="IMPACTO",$U76=4),$AL$5,IF(AND($S76="IMPACTO",$U76=5),$AL$6,I76)))))</f>
        <v>(2) MENOR</v>
      </c>
      <c r="X76" s="361">
        <f>IF(S76="PROBABILIDAD",U76*J76,U76*H76)</f>
        <v>2</v>
      </c>
      <c r="Y76" s="337">
        <f>$X76</f>
        <v>2</v>
      </c>
      <c r="Z76" s="330" t="s">
        <v>174</v>
      </c>
      <c r="AA76" s="344" t="s">
        <v>153</v>
      </c>
      <c r="AB76" s="320" t="s">
        <v>175</v>
      </c>
      <c r="AC76" s="343" t="s">
        <v>176</v>
      </c>
      <c r="AD76" s="360"/>
      <c r="AE76" s="360"/>
      <c r="AF76" s="360"/>
      <c r="AG76" s="360"/>
    </row>
    <row r="77" spans="1:33" ht="33.75" customHeight="1" x14ac:dyDescent="0.2">
      <c r="A77" s="350"/>
      <c r="B77" s="252"/>
      <c r="C77" s="321"/>
      <c r="D77" s="344"/>
      <c r="E77" s="363"/>
      <c r="F77" s="321"/>
      <c r="G77" s="329"/>
      <c r="H77" s="344"/>
      <c r="I77" s="330"/>
      <c r="J77" s="361"/>
      <c r="K77" s="361"/>
      <c r="L77" s="262"/>
      <c r="M77" s="379"/>
      <c r="N77" s="86" t="s">
        <v>7</v>
      </c>
      <c r="O77" s="87" t="s">
        <v>11</v>
      </c>
      <c r="P77" s="88">
        <f>IF(O77="SÍ",5,"0")</f>
        <v>5</v>
      </c>
      <c r="Q77" s="361"/>
      <c r="R77" s="363"/>
      <c r="S77" s="364"/>
      <c r="T77" s="363"/>
      <c r="U77" s="365"/>
      <c r="V77" s="366"/>
      <c r="W77" s="367"/>
      <c r="X77" s="361"/>
      <c r="Y77" s="337"/>
      <c r="Z77" s="379"/>
      <c r="AA77" s="344"/>
      <c r="AB77" s="321"/>
      <c r="AC77" s="344"/>
      <c r="AD77" s="360"/>
      <c r="AE77" s="360"/>
      <c r="AF77" s="360"/>
      <c r="AG77" s="360"/>
    </row>
    <row r="78" spans="1:33" ht="33.75" customHeight="1" x14ac:dyDescent="0.2">
      <c r="A78" s="350"/>
      <c r="B78" s="252"/>
      <c r="C78" s="321"/>
      <c r="D78" s="344"/>
      <c r="E78" s="363"/>
      <c r="F78" s="321"/>
      <c r="G78" s="329"/>
      <c r="H78" s="344"/>
      <c r="I78" s="330"/>
      <c r="J78" s="361"/>
      <c r="K78" s="361"/>
      <c r="L78" s="225" t="str">
        <f>IF(AND(G76="(1) RARA VEZ",I76="(1) INSIGNIFICANTE"),"BAJA",IF(AND(G76="(1) RARA VEZ",I76="(2) MENOR"),"BAJA",IF(AND(G76="(2) IMPROBABLE",I76="(1) INSIGNIFICANTE"),"BAJA",IF(AND(G76="(3) POSIBLE",I76="(1) INSIGNIFICANTE"),"BAJA",IF(AND(G76="(4) PROBABLE",I76="(1) INSIGNIFICANTE"),"MODERADA",IF(AND(G76="(5) CASI SEGURO",I76="(1) INSIGNIFICANTE"),"ALTA",IF(AND(G76="(2) IMPROBABLE",I76="(2) MENOR"),"BAJA",IF(AND(G76="(3) POSIBLE",I76="(2) MENOR"),"MODERADA",IF(AND(G76="(4) PROBABLE",I76="(2) MENOR"),"ALTA",IF(AND(G76="(5) CASI SEGURO",I76="(2) MENOR"),"ALTA",IF(AND(G76="(1) RARA VEZ",I76="(3) MODERADO"),"MODERADA",IF(AND(G76="(2) IMPROBABLE",I76="(3) MODERADO"),"MODERADA",IF(AND(G76="(3) POSIBLE",I76="(3) MODERADO"),"ALTA",IF(AND(G76="(4) PROBABLE",I76="(3) MODERADO"),"ALTA",IF(AND(G76="(5) CASI SEGURO",I76="(3) MODERADO"),"EXTREMA",IF(AND(G76="(1) RARA VEZ",I76="(4) MAYOR"),"ALTA",IF(AND(G76="(2) IMPROBABLE",I76="(4) MAYOR"),"ALTA",IF(AND(G76="(3) POSIBLE",I76="(4) MAYOR"),"EXTREMA",IF(AND(G76="(4) PROBABLE",I76="(4) MAYOR"),"EXTREMA",IF(AND(G76="(5) CASI SEGURO",I76="(4) MAYOR"),"EXTREMA",IF(AND(G76="(1) RARA VEZ",I76="(5) CATASTRÓFICO"),"ALTA",IF(AND(G76="(2) IMPROBABLE",I76="(5) CATASTRÓFICO"),"EXTREMA",IF(AND(G76="(3) POSIBLE",I76="(5) CATASTRÓFICO"),"EXTREMA",IF(AND(G76="(4) PROBABLE",I76="(5) CATASTRÓFICO"),"EXTREMA",IF(AND(G76="(5) CASI SEGURO",I76="(5) CATASTRÓFICO"),"EXTREMA")))))))))))))))))))))))))</f>
        <v>BAJA</v>
      </c>
      <c r="M78" s="379"/>
      <c r="N78" s="89" t="s">
        <v>3</v>
      </c>
      <c r="O78" s="87" t="s">
        <v>12</v>
      </c>
      <c r="P78" s="88" t="str">
        <f>IF(O78="SÍ",15,"0")</f>
        <v>0</v>
      </c>
      <c r="Q78" s="361"/>
      <c r="R78" s="363"/>
      <c r="S78" s="364"/>
      <c r="T78" s="363"/>
      <c r="U78" s="365"/>
      <c r="V78" s="366"/>
      <c r="W78" s="367"/>
      <c r="X78" s="361"/>
      <c r="Y78" s="225" t="str">
        <f>IF(AND(V76="(1) RARA VEZ",W76="(1) INSIGNIFICANTE"),"BAJA",IF(AND(V76="(1) RARA VEZ",W76="(2) MENOR"),"BAJA",IF(AND(V76="(2) IMPROBABLE",W76="(1) INSIGNIFICANTE"),"BAJA",IF(AND(V76="(3) POSIBLE",W76="(1) INSIGNIFICANTE"),"BAJA",IF(AND(V76="(4) PROBABLE",W76="(1) INSIGNIFICANTE"),"MODERADO",IF(AND(V76="(5) CASI SEGURO",W76="(1) INSIGNIFICANTE"),"ALTA",IF(AND(V76="(2) IMPROBABLE",W76="(2) MENOR"),"BAJA",IF(AND(V76="(3) POSIBLE",W76="(2) MENOR"),"MODERADA",IF(AND(V76="(4) PROBABLE",W76="(2) MENOR"),"ALTA",IF(AND(V76="(5) CASI SEGURO",W76="(2) MENOR"),"ALTA",IF(AND(V76="(1) RARA VEZ",W76="(3) MODERADO"),"MODERADA",IF(AND(V76="(2) IMPROBABLE",W76="(3) MODERADO"),"MODERADA",IF(AND(V76="(3) POSIBLE",W76="(3) MODERADO"),"ALTA",IF(AND(V76="(4) PROBABLE",W76="(3) MODERADO"),"ALTA",IF(AND(V76="(5) CASI SEGURO",W76="(3) MODERADO"),"EXTREMA",IF(AND(V76="(1) RARA VEZ",W76="(4) MAYOR"),"ALTA",IF(AND(V76="(2) IMPROBABLE",W76="(4) MAYOR"),"ALTA",IF(AND(V76="(3) POSIBLE",W76="(4) MAYOR"),"EXTREMA",IF(AND(V76="(4) PROBABLE",W76="(4) MAYOR"),"EXTREMA",IF(AND(V76="(5) CASI SEGURO",W76="(4) MAYOR"),"EXTREMA",IF(AND(V76="(1) RARA VEZ",W76="(5) CATASTRÓFICO"),"ALTA",IF(AND(V76="(2) IMPROBABLE",W76="(5) CATASTRÓFICO"),"EXTREMA",IF(AND(V76="(3) POSIBLE",W76="(5) CATASTRÓFICO"),"EXTREMA",IF(AND(V76="(4) PROBABLE",W76="(5) CATASTRÓFICO"),"EXTREMA",IF(AND(V76="(5) CASI SEGURO",W76="(5) CATASTRÓFICO"),"EXTREMA")))))))))))))))))))))))))</f>
        <v>BAJA</v>
      </c>
      <c r="Z78" s="379"/>
      <c r="AA78" s="344"/>
      <c r="AB78" s="321"/>
      <c r="AC78" s="344"/>
      <c r="AD78" s="360"/>
      <c r="AE78" s="360"/>
      <c r="AF78" s="360"/>
      <c r="AG78" s="360"/>
    </row>
    <row r="79" spans="1:33" ht="33.75" customHeight="1" x14ac:dyDescent="0.2">
      <c r="A79" s="350"/>
      <c r="B79" s="252"/>
      <c r="C79" s="321"/>
      <c r="D79" s="344"/>
      <c r="E79" s="363"/>
      <c r="F79" s="321"/>
      <c r="G79" s="329"/>
      <c r="H79" s="344"/>
      <c r="I79" s="330"/>
      <c r="J79" s="361"/>
      <c r="K79" s="361"/>
      <c r="L79" s="225"/>
      <c r="M79" s="379"/>
      <c r="N79" s="89" t="s">
        <v>4</v>
      </c>
      <c r="O79" s="87" t="s">
        <v>11</v>
      </c>
      <c r="P79" s="88">
        <f>IF(O79="SÍ",10,"0")</f>
        <v>10</v>
      </c>
      <c r="Q79" s="361"/>
      <c r="R79" s="363"/>
      <c r="S79" s="364"/>
      <c r="T79" s="363"/>
      <c r="U79" s="365"/>
      <c r="V79" s="366"/>
      <c r="W79" s="367"/>
      <c r="X79" s="361"/>
      <c r="Y79" s="225"/>
      <c r="Z79" s="379"/>
      <c r="AA79" s="344"/>
      <c r="AB79" s="321"/>
      <c r="AC79" s="344"/>
      <c r="AD79" s="360"/>
      <c r="AE79" s="360"/>
      <c r="AF79" s="360"/>
      <c r="AG79" s="360"/>
    </row>
    <row r="80" spans="1:33" ht="33.75" customHeight="1" x14ac:dyDescent="0.2">
      <c r="A80" s="350"/>
      <c r="B80" s="252"/>
      <c r="C80" s="321"/>
      <c r="D80" s="344"/>
      <c r="E80" s="363"/>
      <c r="F80" s="321"/>
      <c r="G80" s="329"/>
      <c r="H80" s="344"/>
      <c r="I80" s="330"/>
      <c r="J80" s="361"/>
      <c r="K80" s="361"/>
      <c r="L80" s="225"/>
      <c r="M80" s="379"/>
      <c r="N80" s="86" t="s">
        <v>37</v>
      </c>
      <c r="O80" s="87" t="s">
        <v>11</v>
      </c>
      <c r="P80" s="88">
        <f>IF(O80="SÍ",15,"0")</f>
        <v>15</v>
      </c>
      <c r="Q80" s="361"/>
      <c r="R80" s="363"/>
      <c r="S80" s="364"/>
      <c r="T80" s="363"/>
      <c r="U80" s="365"/>
      <c r="V80" s="366"/>
      <c r="W80" s="367"/>
      <c r="X80" s="361"/>
      <c r="Y80" s="225"/>
      <c r="Z80" s="379"/>
      <c r="AA80" s="344"/>
      <c r="AB80" s="321"/>
      <c r="AC80" s="344"/>
      <c r="AD80" s="360"/>
      <c r="AE80" s="360"/>
      <c r="AF80" s="360"/>
      <c r="AG80" s="360"/>
    </row>
    <row r="81" spans="1:33" ht="33.75" customHeight="1" x14ac:dyDescent="0.2">
      <c r="A81" s="350"/>
      <c r="B81" s="252"/>
      <c r="C81" s="321"/>
      <c r="D81" s="344"/>
      <c r="E81" s="363"/>
      <c r="F81" s="321"/>
      <c r="G81" s="329"/>
      <c r="H81" s="344"/>
      <c r="I81" s="330"/>
      <c r="J81" s="361"/>
      <c r="K81" s="361"/>
      <c r="L81" s="225"/>
      <c r="M81" s="379"/>
      <c r="N81" s="86" t="s">
        <v>5</v>
      </c>
      <c r="O81" s="87" t="s">
        <v>11</v>
      </c>
      <c r="P81" s="88">
        <f>IF(O81="SÍ",10,"0")</f>
        <v>10</v>
      </c>
      <c r="Q81" s="361"/>
      <c r="R81" s="363"/>
      <c r="S81" s="364"/>
      <c r="T81" s="363"/>
      <c r="U81" s="365"/>
      <c r="V81" s="366"/>
      <c r="W81" s="367"/>
      <c r="X81" s="361"/>
      <c r="Y81" s="225"/>
      <c r="Z81" s="379"/>
      <c r="AA81" s="344"/>
      <c r="AB81" s="321"/>
      <c r="AC81" s="344"/>
      <c r="AD81" s="360"/>
      <c r="AE81" s="360"/>
      <c r="AF81" s="360"/>
      <c r="AG81" s="360"/>
    </row>
    <row r="82" spans="1:33" ht="33.75" customHeight="1" x14ac:dyDescent="0.2">
      <c r="A82" s="350"/>
      <c r="B82" s="252"/>
      <c r="C82" s="321"/>
      <c r="D82" s="344"/>
      <c r="E82" s="363"/>
      <c r="F82" s="321"/>
      <c r="G82" s="329"/>
      <c r="H82" s="344"/>
      <c r="I82" s="330"/>
      <c r="J82" s="361"/>
      <c r="K82" s="361"/>
      <c r="L82" s="225"/>
      <c r="M82" s="379"/>
      <c r="N82" s="86" t="s">
        <v>36</v>
      </c>
      <c r="O82" s="87" t="s">
        <v>11</v>
      </c>
      <c r="P82" s="88">
        <f>IF(O82="SÍ",30,"0")</f>
        <v>30</v>
      </c>
      <c r="Q82" s="361"/>
      <c r="R82" s="363"/>
      <c r="S82" s="364"/>
      <c r="T82" s="363"/>
      <c r="U82" s="365"/>
      <c r="V82" s="366"/>
      <c r="W82" s="367"/>
      <c r="X82" s="361"/>
      <c r="Y82" s="225"/>
      <c r="Z82" s="379"/>
      <c r="AA82" s="344"/>
      <c r="AB82" s="321"/>
      <c r="AC82" s="344"/>
      <c r="AD82" s="360"/>
      <c r="AE82" s="360"/>
      <c r="AF82" s="360"/>
      <c r="AG82" s="360"/>
    </row>
    <row r="83" spans="1:33" ht="37.5" customHeight="1" x14ac:dyDescent="0.2">
      <c r="A83" s="350"/>
      <c r="B83" s="252"/>
      <c r="C83" s="320" t="s">
        <v>177</v>
      </c>
      <c r="D83" s="343" t="s">
        <v>71</v>
      </c>
      <c r="E83" s="343" t="s">
        <v>178</v>
      </c>
      <c r="F83" s="343" t="s">
        <v>179</v>
      </c>
      <c r="G83" s="329" t="s">
        <v>15</v>
      </c>
      <c r="H83" s="344" t="str">
        <f>IF(G83="(1) RARA VEZ","1", IF(G83="(2) IMPROBABLE","2",IF(G83="(3) POSIBLE","3",IF(G83="(4) PROBABLE","4",IF(G83="(5) CASI SEGURO","5","")))))</f>
        <v>3</v>
      </c>
      <c r="I83" s="330" t="s">
        <v>70</v>
      </c>
      <c r="J83" s="361" t="str">
        <f>IF(I83="(1) INSIGNIFICANTE","1",IF(I83="(2) MENOR","2",IF(I83="(3) MODERADO","3",IF(I83="(4) MAYOR","4",IF(I83="(5) CATASTRÓFICO","5","")))))</f>
        <v>3</v>
      </c>
      <c r="K83" s="361">
        <f>H83*J83</f>
        <v>9</v>
      </c>
      <c r="L83" s="262">
        <f>+K83</f>
        <v>9</v>
      </c>
      <c r="M83" s="380" t="s">
        <v>180</v>
      </c>
      <c r="N83" s="86" t="s">
        <v>6</v>
      </c>
      <c r="O83" s="87" t="s">
        <v>11</v>
      </c>
      <c r="P83" s="88">
        <f>IF(O83="SÍ",15,"0")</f>
        <v>15</v>
      </c>
      <c r="Q83" s="362">
        <f>SUM(P83:P89)</f>
        <v>85</v>
      </c>
      <c r="R83" s="363">
        <f>IF(AND(Q83&gt;=0,Q83&lt;=50),0,IF(AND(Q83&gt;50,Q83&lt;=75),1,IF(AND(Q83&gt;75,Q83&lt;=100),2,"REVISAR")))</f>
        <v>2</v>
      </c>
      <c r="S83" s="364" t="s">
        <v>8</v>
      </c>
      <c r="T83" s="363">
        <f>IF(S83="PROBABILIDAD",H83-R83,J83-R83)</f>
        <v>1</v>
      </c>
      <c r="U83" s="365">
        <f>IF($T83&lt;=0,1,$T83)</f>
        <v>1</v>
      </c>
      <c r="V83" s="366" t="str">
        <f>IF(AND($S83="PROBABILIDAD",$U83=1),$AM$2,IF(AND(S83="PROBABILIDAD",$U83=2),$AM$3,IF(AND($S83="PROBABILIDAD",$U83=3),$AM$4,IF(AND($S83="PROBABILIDAD",$U83=4),$AM$5,IF(AND($S83="PROBABILIDAD",$U83=5),$AM$6,$G83)))))</f>
        <v>(1) RARA VEZ</v>
      </c>
      <c r="W83" s="367" t="str">
        <f>IF(AND($S83="IMPACTO",$U83=1),$AL$2,IF(AND(S83="IMPACTO",$U83=2),$AL$3,IF(AND($S83="IMPACTO",$U83=3),$AL$4,IF(AND($S83="IMPACTO",$U83=4),$AL$5,IF(AND($S83="IMPACTO",$U83=5),$AL$6,I83)))))</f>
        <v>(3) MODERADO</v>
      </c>
      <c r="X83" s="361">
        <f>IF(S83="PROBABILIDAD",U83*J83,U83*H83)</f>
        <v>3</v>
      </c>
      <c r="Y83" s="337">
        <f>$X83</f>
        <v>3</v>
      </c>
      <c r="Z83" s="330" t="s">
        <v>181</v>
      </c>
      <c r="AA83" s="344" t="s">
        <v>153</v>
      </c>
      <c r="AB83" s="320" t="s">
        <v>182</v>
      </c>
      <c r="AC83" s="343" t="s">
        <v>183</v>
      </c>
      <c r="AD83" s="360"/>
      <c r="AE83" s="360"/>
      <c r="AF83" s="360"/>
      <c r="AG83" s="360"/>
    </row>
    <row r="84" spans="1:33" ht="37.5" customHeight="1" x14ac:dyDescent="0.2">
      <c r="A84" s="350"/>
      <c r="B84" s="252"/>
      <c r="C84" s="321"/>
      <c r="D84" s="344"/>
      <c r="E84" s="343"/>
      <c r="F84" s="344"/>
      <c r="G84" s="329"/>
      <c r="H84" s="344"/>
      <c r="I84" s="330"/>
      <c r="J84" s="361"/>
      <c r="K84" s="361"/>
      <c r="L84" s="262"/>
      <c r="M84" s="380"/>
      <c r="N84" s="86" t="s">
        <v>7</v>
      </c>
      <c r="O84" s="87" t="s">
        <v>11</v>
      </c>
      <c r="P84" s="88">
        <f>IF(O84="SÍ",5,"0")</f>
        <v>5</v>
      </c>
      <c r="Q84" s="361"/>
      <c r="R84" s="363"/>
      <c r="S84" s="364"/>
      <c r="T84" s="363"/>
      <c r="U84" s="365"/>
      <c r="V84" s="366"/>
      <c r="W84" s="367"/>
      <c r="X84" s="361"/>
      <c r="Y84" s="337"/>
      <c r="Z84" s="330"/>
      <c r="AA84" s="344"/>
      <c r="AB84" s="321"/>
      <c r="AC84" s="344"/>
      <c r="AD84" s="360"/>
      <c r="AE84" s="360"/>
      <c r="AF84" s="360"/>
      <c r="AG84" s="360"/>
    </row>
    <row r="85" spans="1:33" ht="37.5" customHeight="1" x14ac:dyDescent="0.2">
      <c r="A85" s="350"/>
      <c r="B85" s="252"/>
      <c r="C85" s="321"/>
      <c r="D85" s="344"/>
      <c r="E85" s="343"/>
      <c r="F85" s="344"/>
      <c r="G85" s="329"/>
      <c r="H85" s="344"/>
      <c r="I85" s="330"/>
      <c r="J85" s="361"/>
      <c r="K85" s="361"/>
      <c r="L85" s="225" t="str">
        <f>IF(AND(G83="(1) RARA VEZ",I83="(1) INSIGNIFICANTE"),"BAJA",IF(AND(G83="(1) RARA VEZ",I83="(2) MENOR"),"BAJA",IF(AND(G83="(2) IMPROBABLE",I83="(1) INSIGNIFICANTE"),"BAJA",IF(AND(G83="(3) POSIBLE",I83="(1) INSIGNIFICANTE"),"BAJA",IF(AND(G83="(4) PROBABLE",I83="(1) INSIGNIFICANTE"),"MODERADA",IF(AND(G83="(5) CASI SEGURO",I83="(1) INSIGNIFICANTE"),"ALTA",IF(AND(G83="(2) IMPROBABLE",I83="(2) MENOR"),"BAJA",IF(AND(G83="(3) POSIBLE",I83="(2) MENOR"),"MODERADA",IF(AND(G83="(4) PROBABLE",I83="(2) MENOR"),"ALTA",IF(AND(G83="(5) CASI SEGURO",I83="(2) MENOR"),"ALTA",IF(AND(G83="(1) RARA VEZ",I83="(3) MODERADO"),"MODERADA",IF(AND(G83="(2) IMPROBABLE",I83="(3) MODERADO"),"MODERADA",IF(AND(G83="(3) POSIBLE",I83="(3) MODERADO"),"ALTA",IF(AND(G83="(4) PROBABLE",I83="(3) MODERADO"),"ALTA",IF(AND(G83="(5) CASI SEGURO",I83="(3) MODERADO"),"EXTREMA",IF(AND(G83="(1) RARA VEZ",I83="(4) MAYOR"),"ALTA",IF(AND(G83="(2) IMPROBABLE",I83="(4) MAYOR"),"ALTA",IF(AND(G83="(3) POSIBLE",I83="(4) MAYOR"),"EXTREMA",IF(AND(G83="(4) PROBABLE",I83="(4) MAYOR"),"EXTREMA",IF(AND(G83="(5) CASI SEGURO",I83="(4) MAYOR"),"EXTREMA",IF(AND(G83="(1) RARA VEZ",I83="(5) CATASTRÓFICO"),"ALTA",IF(AND(G83="(2) IMPROBABLE",I83="(5) CATASTRÓFICO"),"EXTREMA",IF(AND(G83="(3) POSIBLE",I83="(5) CATASTRÓFICO"),"EXTREMA",IF(AND(G83="(4) PROBABLE",I83="(5) CATASTRÓFICO"),"EXTREMA",IF(AND(G83="(5) CASI SEGURO",I83="(5) CATASTRÓFICO"),"EXTREMA")))))))))))))))))))))))))</f>
        <v>ALTA</v>
      </c>
      <c r="M85" s="380"/>
      <c r="N85" s="89" t="s">
        <v>3</v>
      </c>
      <c r="O85" s="87" t="s">
        <v>12</v>
      </c>
      <c r="P85" s="88" t="str">
        <f>IF(O85="SÍ",15,"0")</f>
        <v>0</v>
      </c>
      <c r="Q85" s="361"/>
      <c r="R85" s="363"/>
      <c r="S85" s="364"/>
      <c r="T85" s="363"/>
      <c r="U85" s="365"/>
      <c r="V85" s="366"/>
      <c r="W85" s="367"/>
      <c r="X85" s="361"/>
      <c r="Y85" s="225" t="str">
        <f>IF(AND(V83="(1) RARA VEZ",W83="(1) INSIGNIFICANTE"),"BAJA",IF(AND(V83="(1) RARA VEZ",W83="(2) MENOR"),"BAJA",IF(AND(V83="(2) IMPROBABLE",W83="(1) INSIGNIFICANTE"),"BAJA",IF(AND(V83="(3) POSIBLE",W83="(1) INSIGNIFICANTE"),"BAJA",IF(AND(V83="(4) PROBABLE",W83="(1) INSIGNIFICANTE"),"MODERADO",IF(AND(V83="(5) CASI SEGURO",W83="(1) INSIGNIFICANTE"),"ALTA",IF(AND(V83="(2) IMPROBABLE",W83="(2) MENOR"),"BAJA",IF(AND(V83="(3) POSIBLE",W83="(2) MENOR"),"MODERADA",IF(AND(V83="(4) PROBABLE",W83="(2) MENOR"),"ALTA",IF(AND(V83="(5) CASI SEGURO",W83="(2) MENOR"),"ALTA",IF(AND(V83="(1) RARA VEZ",W83="(3) MODERADO"),"MODERADA",IF(AND(V83="(2) IMPROBABLE",W83="(3) MODERADO"),"MODERADA",IF(AND(V83="(3) POSIBLE",W83="(3) MODERADO"),"ALTA",IF(AND(V83="(4) PROBABLE",W83="(3) MODERADO"),"ALTA",IF(AND(V83="(5) CASI SEGURO",W83="(3) MODERADO"),"EXTREMA",IF(AND(V83="(1) RARA VEZ",W83="(4) MAYOR"),"ALTA",IF(AND(V83="(2) IMPROBABLE",W83="(4) MAYOR"),"ALTA",IF(AND(V83="(3) POSIBLE",W83="(4) MAYOR"),"EXTREMA",IF(AND(V83="(4) PROBABLE",W83="(4) MAYOR"),"EXTREMA",IF(AND(V83="(5) CASI SEGURO",W83="(4) MAYOR"),"EXTREMA",IF(AND(V83="(1) RARA VEZ",W83="(5) CATASTRÓFICO"),"ALTA",IF(AND(V83="(2) IMPROBABLE",W83="(5) CATASTRÓFICO"),"EXTREMA",IF(AND(V83="(3) POSIBLE",W83="(5) CATASTRÓFICO"),"EXTREMA",IF(AND(V83="(4) PROBABLE",W83="(5) CATASTRÓFICO"),"EXTREMA",IF(AND(V83="(5) CASI SEGURO",W83="(5) CATASTRÓFICO"),"EXTREMA")))))))))))))))))))))))))</f>
        <v>MODERADA</v>
      </c>
      <c r="Z85" s="330"/>
      <c r="AA85" s="344"/>
      <c r="AB85" s="321"/>
      <c r="AC85" s="344"/>
      <c r="AD85" s="360"/>
      <c r="AE85" s="360"/>
      <c r="AF85" s="360"/>
      <c r="AG85" s="360"/>
    </row>
    <row r="86" spans="1:33" ht="37.5" customHeight="1" x14ac:dyDescent="0.2">
      <c r="A86" s="350"/>
      <c r="B86" s="252"/>
      <c r="C86" s="321"/>
      <c r="D86" s="344"/>
      <c r="E86" s="343"/>
      <c r="F86" s="344"/>
      <c r="G86" s="329"/>
      <c r="H86" s="344"/>
      <c r="I86" s="330"/>
      <c r="J86" s="361"/>
      <c r="K86" s="361"/>
      <c r="L86" s="225"/>
      <c r="M86" s="380"/>
      <c r="N86" s="89" t="s">
        <v>4</v>
      </c>
      <c r="O86" s="87" t="s">
        <v>11</v>
      </c>
      <c r="P86" s="88">
        <f>IF(O86="SÍ",10,"0")</f>
        <v>10</v>
      </c>
      <c r="Q86" s="361"/>
      <c r="R86" s="363"/>
      <c r="S86" s="364"/>
      <c r="T86" s="363"/>
      <c r="U86" s="365"/>
      <c r="V86" s="366"/>
      <c r="W86" s="367"/>
      <c r="X86" s="361"/>
      <c r="Y86" s="225"/>
      <c r="Z86" s="330"/>
      <c r="AA86" s="344"/>
      <c r="AB86" s="321"/>
      <c r="AC86" s="344"/>
      <c r="AD86" s="360"/>
      <c r="AE86" s="360"/>
      <c r="AF86" s="360"/>
      <c r="AG86" s="360"/>
    </row>
    <row r="87" spans="1:33" ht="37.5" customHeight="1" x14ac:dyDescent="0.2">
      <c r="A87" s="350"/>
      <c r="B87" s="252"/>
      <c r="C87" s="321"/>
      <c r="D87" s="344"/>
      <c r="E87" s="343"/>
      <c r="F87" s="344"/>
      <c r="G87" s="329"/>
      <c r="H87" s="344"/>
      <c r="I87" s="330"/>
      <c r="J87" s="361"/>
      <c r="K87" s="361"/>
      <c r="L87" s="225"/>
      <c r="M87" s="380"/>
      <c r="N87" s="86" t="s">
        <v>37</v>
      </c>
      <c r="O87" s="87" t="s">
        <v>11</v>
      </c>
      <c r="P87" s="88">
        <f>IF(O87="SÍ",15,"0")</f>
        <v>15</v>
      </c>
      <c r="Q87" s="361"/>
      <c r="R87" s="363"/>
      <c r="S87" s="364"/>
      <c r="T87" s="363"/>
      <c r="U87" s="365"/>
      <c r="V87" s="366"/>
      <c r="W87" s="367"/>
      <c r="X87" s="361"/>
      <c r="Y87" s="225"/>
      <c r="Z87" s="330"/>
      <c r="AA87" s="344"/>
      <c r="AB87" s="321"/>
      <c r="AC87" s="344"/>
      <c r="AD87" s="360"/>
      <c r="AE87" s="360"/>
      <c r="AF87" s="360"/>
      <c r="AG87" s="360"/>
    </row>
    <row r="88" spans="1:33" ht="37.5" customHeight="1" x14ac:dyDescent="0.2">
      <c r="A88" s="350"/>
      <c r="B88" s="252"/>
      <c r="C88" s="321"/>
      <c r="D88" s="344"/>
      <c r="E88" s="343"/>
      <c r="F88" s="344"/>
      <c r="G88" s="329"/>
      <c r="H88" s="344"/>
      <c r="I88" s="330"/>
      <c r="J88" s="361"/>
      <c r="K88" s="361"/>
      <c r="L88" s="225"/>
      <c r="M88" s="380"/>
      <c r="N88" s="86" t="s">
        <v>5</v>
      </c>
      <c r="O88" s="87" t="s">
        <v>11</v>
      </c>
      <c r="P88" s="88">
        <f>IF(O88="SÍ",10,"0")</f>
        <v>10</v>
      </c>
      <c r="Q88" s="361"/>
      <c r="R88" s="363"/>
      <c r="S88" s="364"/>
      <c r="T88" s="363"/>
      <c r="U88" s="365"/>
      <c r="V88" s="366"/>
      <c r="W88" s="367"/>
      <c r="X88" s="361"/>
      <c r="Y88" s="225"/>
      <c r="Z88" s="330"/>
      <c r="AA88" s="344"/>
      <c r="AB88" s="321"/>
      <c r="AC88" s="344"/>
      <c r="AD88" s="360"/>
      <c r="AE88" s="360"/>
      <c r="AF88" s="360"/>
      <c r="AG88" s="360"/>
    </row>
    <row r="89" spans="1:33" ht="37.5" customHeight="1" x14ac:dyDescent="0.2">
      <c r="A89" s="350"/>
      <c r="B89" s="252"/>
      <c r="C89" s="321"/>
      <c r="D89" s="344"/>
      <c r="E89" s="343"/>
      <c r="F89" s="344"/>
      <c r="G89" s="329"/>
      <c r="H89" s="344"/>
      <c r="I89" s="330"/>
      <c r="J89" s="361"/>
      <c r="K89" s="361"/>
      <c r="L89" s="225"/>
      <c r="M89" s="380"/>
      <c r="N89" s="86" t="s">
        <v>36</v>
      </c>
      <c r="O89" s="87" t="s">
        <v>11</v>
      </c>
      <c r="P89" s="88">
        <f>IF(O89="SÍ",30,"0")</f>
        <v>30</v>
      </c>
      <c r="Q89" s="361"/>
      <c r="R89" s="363"/>
      <c r="S89" s="364"/>
      <c r="T89" s="363"/>
      <c r="U89" s="365"/>
      <c r="V89" s="366"/>
      <c r="W89" s="367"/>
      <c r="X89" s="361"/>
      <c r="Y89" s="225"/>
      <c r="Z89" s="330"/>
      <c r="AA89" s="344"/>
      <c r="AB89" s="321"/>
      <c r="AC89" s="344"/>
      <c r="AD89" s="360"/>
      <c r="AE89" s="360"/>
      <c r="AF89" s="360"/>
      <c r="AG89" s="360"/>
    </row>
    <row r="90" spans="1:33" ht="32.25" customHeight="1" x14ac:dyDescent="0.2">
      <c r="A90" s="350"/>
      <c r="B90" s="252"/>
      <c r="C90" s="372" t="s">
        <v>184</v>
      </c>
      <c r="D90" s="329" t="s">
        <v>71</v>
      </c>
      <c r="E90" s="329" t="s">
        <v>185</v>
      </c>
      <c r="F90" s="370" t="s">
        <v>186</v>
      </c>
      <c r="G90" s="329" t="s">
        <v>14</v>
      </c>
      <c r="H90" s="369" t="str">
        <f>IF(G90="(1) RARA VEZ","1", IF(G90="(2) IMPROBABLE","2",IF(G90="(3) POSIBLE","3",IF(G90="(4) PROBABLE","4",IF(G90="(5) CASI SEGURO","5","")))))</f>
        <v>2</v>
      </c>
      <c r="I90" s="329" t="s">
        <v>68</v>
      </c>
      <c r="J90" s="361" t="str">
        <f>IF(I90="(1) INSIGNIFICANTE","1",IF(I90="(2) MENOR","2",IF(I90="(3) MODERADO","3",IF(I90="(4) MAYOR","4",IF(I90="(5) CATASTRÓFICO","5","")))))</f>
        <v>2</v>
      </c>
      <c r="K90" s="361">
        <f>H90*J90</f>
        <v>4</v>
      </c>
      <c r="L90" s="262">
        <f>+K90</f>
        <v>4</v>
      </c>
      <c r="M90" s="329" t="s">
        <v>187</v>
      </c>
      <c r="N90" s="82" t="s">
        <v>6</v>
      </c>
      <c r="O90" s="83" t="s">
        <v>11</v>
      </c>
      <c r="P90" s="84">
        <f>IF(O90="SÍ",15,"0")</f>
        <v>15</v>
      </c>
      <c r="Q90" s="375">
        <f>SUM(P90:P96)</f>
        <v>85</v>
      </c>
      <c r="R90" s="377">
        <f>IF(AND(Q90&gt;=0,Q90&lt;=50),0,IF(AND(Q90&gt;50,Q90&lt;=75),1,IF(AND(Q90&gt;75,Q90&lt;=100),2,"REVISAR")))</f>
        <v>2</v>
      </c>
      <c r="S90" s="378" t="s">
        <v>8</v>
      </c>
      <c r="T90" s="377">
        <f>IF(S90="PROBABILIDAD",H90-R90,J90-R90)</f>
        <v>0</v>
      </c>
      <c r="U90" s="377">
        <f>IF($T90&lt;=0,1,$T90)</f>
        <v>1</v>
      </c>
      <c r="V90" s="377" t="str">
        <f>IF(AND($S90="PROBABILIDAD",$U90=1),$AM$2,IF(AND(S90="PROBABILIDAD",$U90=2),$AM$3,IF(AND($S90="PROBABILIDAD",$U90=3),$AM$4,IF(AND($S90="PROBABILIDAD",$U90=4),$AM$5,IF(AND($S90="PROBABILIDAD",$U90=5),$AM$6,$G90)))))</f>
        <v>(1) RARA VEZ</v>
      </c>
      <c r="W90" s="368" t="str">
        <f>IF(AND($S90="IMPACTO",$U90=1),$AL$2,IF(AND(S90="IMPACTO",$U90=2),$AL$3,IF(AND($S90="IMPACTO",$U90=3),$AL$4,IF(AND($S90="IMPACTO",$U90=4),$AL$5,IF(AND($S90="IMPACTO",$U90=5),$AL$6,I90)))))</f>
        <v>(2) MENOR</v>
      </c>
      <c r="X90" s="361">
        <f>IF(S90="PROBABILIDAD",U90*J90,U90*H90)</f>
        <v>2</v>
      </c>
      <c r="Y90" s="337">
        <f>$X90</f>
        <v>2</v>
      </c>
      <c r="Z90" s="329" t="s">
        <v>188</v>
      </c>
      <c r="AA90" s="369" t="s">
        <v>153</v>
      </c>
      <c r="AB90" s="370" t="s">
        <v>189</v>
      </c>
      <c r="AC90" s="329" t="s">
        <v>162</v>
      </c>
      <c r="AD90" s="360"/>
      <c r="AE90" s="360"/>
      <c r="AF90" s="360"/>
      <c r="AG90" s="360"/>
    </row>
    <row r="91" spans="1:33" ht="32.25" customHeight="1" x14ac:dyDescent="0.2">
      <c r="A91" s="350"/>
      <c r="B91" s="252"/>
      <c r="C91" s="373"/>
      <c r="D91" s="369"/>
      <c r="E91" s="329"/>
      <c r="F91" s="371"/>
      <c r="G91" s="329"/>
      <c r="H91" s="369"/>
      <c r="I91" s="329"/>
      <c r="J91" s="361"/>
      <c r="K91" s="361"/>
      <c r="L91" s="262"/>
      <c r="M91" s="329"/>
      <c r="N91" s="82" t="s">
        <v>7</v>
      </c>
      <c r="O91" s="83" t="s">
        <v>11</v>
      </c>
      <c r="P91" s="84">
        <f>IF(O91="SÍ",5,"0")</f>
        <v>5</v>
      </c>
      <c r="Q91" s="376"/>
      <c r="R91" s="377"/>
      <c r="S91" s="378"/>
      <c r="T91" s="377"/>
      <c r="U91" s="377"/>
      <c r="V91" s="377"/>
      <c r="W91" s="368"/>
      <c r="X91" s="361"/>
      <c r="Y91" s="337"/>
      <c r="Z91" s="329"/>
      <c r="AA91" s="369"/>
      <c r="AB91" s="371"/>
      <c r="AC91" s="329"/>
      <c r="AD91" s="360"/>
      <c r="AE91" s="360"/>
      <c r="AF91" s="360"/>
      <c r="AG91" s="360"/>
    </row>
    <row r="92" spans="1:33" ht="32.25" customHeight="1" x14ac:dyDescent="0.2">
      <c r="A92" s="350"/>
      <c r="B92" s="252"/>
      <c r="C92" s="373"/>
      <c r="D92" s="369"/>
      <c r="E92" s="329"/>
      <c r="F92" s="371"/>
      <c r="G92" s="329"/>
      <c r="H92" s="369"/>
      <c r="I92" s="329"/>
      <c r="J92" s="361"/>
      <c r="K92" s="361"/>
      <c r="L92" s="225" t="str">
        <f>IF(AND(G90="(1) RARA VEZ",I90="(1) INSIGNIFICANTE"),"BAJA",IF(AND(G90="(1) RARA VEZ",I90="(2) MENOR"),"BAJA",IF(AND(G90="(2) IMPROBABLE",I90="(1) INSIGNIFICANTE"),"BAJA",IF(AND(G90="(3) POSIBLE",I90="(1) INSIGNIFICANTE"),"BAJA",IF(AND(G90="(4) PROBABLE",I90="(1) INSIGNIFICANTE"),"MODERADA",IF(AND(G90="(5) CASI SEGURO",I90="(1) INSIGNIFICANTE"),"ALTA",IF(AND(G90="(2) IMPROBABLE",I90="(2) MENOR"),"BAJA",IF(AND(G90="(3) POSIBLE",I90="(2) MENOR"),"MODERADA",IF(AND(G90="(4) PROBABLE",I90="(2) MENOR"),"ALTA",IF(AND(G90="(5) CASI SEGURO",I90="(2) MENOR"),"ALTA",IF(AND(G90="(1) RARA VEZ",I90="(3) MODERADO"),"MODERADA",IF(AND(G90="(2) IMPROBABLE",I90="(3) MODERADO"),"MODERADA",IF(AND(G90="(3) POSIBLE",I90="(3) MODERADO"),"ALTA",IF(AND(G90="(4) PROBABLE",I90="(3) MODERADO"),"ALTA",IF(AND(G90="(5) CASI SEGURO",I90="(3) MODERADO"),"EXTREMA",IF(AND(G90="(1) RARA VEZ",I90="(4) MAYOR"),"ALTA",IF(AND(G90="(2) IMPROBABLE",I90="(4) MAYOR"),"ALTA",IF(AND(G90="(3) POSIBLE",I90="(4) MAYOR"),"EXTREMA",IF(AND(G90="(4) PROBABLE",I90="(4) MAYOR"),"EXTREMA",IF(AND(G90="(5) CASI SEGURO",I90="(4) MAYOR"),"EXTREMA",IF(AND(G90="(1) RARA VEZ",I90="(5) CATASTRÓFICO"),"ALTA",IF(AND(G90="(2) IMPROBABLE",I90="(5) CATASTRÓFICO"),"EXTREMA",IF(AND(G90="(3) POSIBLE",I90="(5) CATASTRÓFICO"),"EXTREMA",IF(AND(G90="(4) PROBABLE",I90="(5) CATASTRÓFICO"),"EXTREMA",IF(AND(G90="(5) CASI SEGURO",I90="(5) CATASTRÓFICO"),"EXTREMA")))))))))))))))))))))))))</f>
        <v>BAJA</v>
      </c>
      <c r="M92" s="329"/>
      <c r="N92" s="85" t="s">
        <v>3</v>
      </c>
      <c r="O92" s="83" t="s">
        <v>12</v>
      </c>
      <c r="P92" s="84" t="str">
        <f>IF(O92="SÍ",15,"0")</f>
        <v>0</v>
      </c>
      <c r="Q92" s="376"/>
      <c r="R92" s="377"/>
      <c r="S92" s="378"/>
      <c r="T92" s="377"/>
      <c r="U92" s="377"/>
      <c r="V92" s="377"/>
      <c r="W92" s="368"/>
      <c r="X92" s="361"/>
      <c r="Y92" s="225" t="str">
        <f>IF(AND(V90="(1) RARA VEZ",W90="(1) INSIGNIFICANTE"),"BAJA",IF(AND(V90="(1) RARA VEZ",W90="(2) MENOR"),"BAJA",IF(AND(V90="(2) IMPROBABLE",W90="(1) INSIGNIFICANTE"),"BAJA",IF(AND(V90="(3) POSIBLE",W90="(1) INSIGNIFICANTE"),"BAJA",IF(AND(V90="(4) PROBABLE",W90="(1) INSIGNIFICANTE"),"MODERADO",IF(AND(V90="(5) CASI SEGURO",W90="(1) INSIGNIFICANTE"),"ALTA",IF(AND(V90="(2) IMPROBABLE",W90="(2) MENOR"),"BAJA",IF(AND(V90="(3) POSIBLE",W90="(2) MENOR"),"MODERADA",IF(AND(V90="(4) PROBABLE",W90="(2) MENOR"),"ALTA",IF(AND(V90="(5) CASI SEGURO",W90="(2) MENOR"),"ALTA",IF(AND(V90="(1) RARA VEZ",W90="(3) MODERADO"),"MODERADA",IF(AND(V90="(2) IMPROBABLE",W90="(3) MODERADO"),"MODERADA",IF(AND(V90="(3) POSIBLE",W90="(3) MODERADO"),"ALTA",IF(AND(V90="(4) PROBABLE",W90="(3) MODERADO"),"ALTA",IF(AND(V90="(5) CASI SEGURO",W90="(3) MODERADO"),"EXTREMA",IF(AND(V90="(1) RARA VEZ",W90="(4) MAYOR"),"ALTA",IF(AND(V90="(2) IMPROBABLE",W90="(4) MAYOR"),"ALTA",IF(AND(V90="(3) POSIBLE",W90="(4) MAYOR"),"EXTREMA",IF(AND(V90="(4) PROBABLE",W90="(4) MAYOR"),"EXTREMA",IF(AND(V90="(5) CASI SEGURO",W90="(4) MAYOR"),"EXTREMA",IF(AND(V90="(1) RARA VEZ",W90="(5) CATASTRÓFICO"),"ALTA",IF(AND(V90="(2) IMPROBABLE",W90="(5) CATASTRÓFICO"),"EXTREMA",IF(AND(V90="(3) POSIBLE",W90="(5) CATASTRÓFICO"),"EXTREMA",IF(AND(V90="(4) PROBABLE",W90="(5) CATASTRÓFICO"),"EXTREMA",IF(AND(V90="(5) CASI SEGURO",W90="(5) CATASTRÓFICO"),"EXTREMA")))))))))))))))))))))))))</f>
        <v>BAJA</v>
      </c>
      <c r="Z92" s="329"/>
      <c r="AA92" s="369"/>
      <c r="AB92" s="371"/>
      <c r="AC92" s="329"/>
      <c r="AD92" s="360"/>
      <c r="AE92" s="360"/>
      <c r="AF92" s="360"/>
      <c r="AG92" s="360"/>
    </row>
    <row r="93" spans="1:33" ht="32.25" customHeight="1" x14ac:dyDescent="0.2">
      <c r="A93" s="350"/>
      <c r="B93" s="252"/>
      <c r="C93" s="373"/>
      <c r="D93" s="369"/>
      <c r="E93" s="329"/>
      <c r="F93" s="371"/>
      <c r="G93" s="329"/>
      <c r="H93" s="369"/>
      <c r="I93" s="329"/>
      <c r="J93" s="361"/>
      <c r="K93" s="361"/>
      <c r="L93" s="225"/>
      <c r="M93" s="329"/>
      <c r="N93" s="85" t="s">
        <v>4</v>
      </c>
      <c r="O93" s="83" t="s">
        <v>11</v>
      </c>
      <c r="P93" s="84">
        <f>IF(O93="SÍ",10,"0")</f>
        <v>10</v>
      </c>
      <c r="Q93" s="376"/>
      <c r="R93" s="377"/>
      <c r="S93" s="378"/>
      <c r="T93" s="377"/>
      <c r="U93" s="377"/>
      <c r="V93" s="377"/>
      <c r="W93" s="368"/>
      <c r="X93" s="361"/>
      <c r="Y93" s="225"/>
      <c r="Z93" s="329"/>
      <c r="AA93" s="369"/>
      <c r="AB93" s="371"/>
      <c r="AC93" s="329"/>
      <c r="AD93" s="360"/>
      <c r="AE93" s="360"/>
      <c r="AF93" s="360"/>
      <c r="AG93" s="360"/>
    </row>
    <row r="94" spans="1:33" ht="32.25" customHeight="1" x14ac:dyDescent="0.2">
      <c r="A94" s="350"/>
      <c r="B94" s="252"/>
      <c r="C94" s="373"/>
      <c r="D94" s="369"/>
      <c r="E94" s="329"/>
      <c r="F94" s="371"/>
      <c r="G94" s="329"/>
      <c r="H94" s="369"/>
      <c r="I94" s="329"/>
      <c r="J94" s="361"/>
      <c r="K94" s="361"/>
      <c r="L94" s="225"/>
      <c r="M94" s="329"/>
      <c r="N94" s="82" t="s">
        <v>37</v>
      </c>
      <c r="O94" s="83" t="s">
        <v>11</v>
      </c>
      <c r="P94" s="84">
        <f>IF(O94="SÍ",15,"0")</f>
        <v>15</v>
      </c>
      <c r="Q94" s="376"/>
      <c r="R94" s="377"/>
      <c r="S94" s="378"/>
      <c r="T94" s="377"/>
      <c r="U94" s="377"/>
      <c r="V94" s="377"/>
      <c r="W94" s="368"/>
      <c r="X94" s="361"/>
      <c r="Y94" s="225"/>
      <c r="Z94" s="329"/>
      <c r="AA94" s="369"/>
      <c r="AB94" s="371"/>
      <c r="AC94" s="329"/>
      <c r="AD94" s="360"/>
      <c r="AE94" s="360"/>
      <c r="AF94" s="360"/>
      <c r="AG94" s="360"/>
    </row>
    <row r="95" spans="1:33" ht="32.25" customHeight="1" x14ac:dyDescent="0.2">
      <c r="A95" s="350"/>
      <c r="B95" s="252"/>
      <c r="C95" s="373"/>
      <c r="D95" s="369"/>
      <c r="E95" s="329"/>
      <c r="F95" s="371"/>
      <c r="G95" s="329"/>
      <c r="H95" s="369"/>
      <c r="I95" s="329"/>
      <c r="J95" s="361"/>
      <c r="K95" s="361"/>
      <c r="L95" s="225"/>
      <c r="M95" s="329"/>
      <c r="N95" s="82" t="s">
        <v>5</v>
      </c>
      <c r="O95" s="83" t="s">
        <v>11</v>
      </c>
      <c r="P95" s="84">
        <f>IF(O95="SÍ",10,"0")</f>
        <v>10</v>
      </c>
      <c r="Q95" s="376"/>
      <c r="R95" s="377"/>
      <c r="S95" s="378"/>
      <c r="T95" s="377"/>
      <c r="U95" s="377"/>
      <c r="V95" s="377"/>
      <c r="W95" s="368"/>
      <c r="X95" s="361"/>
      <c r="Y95" s="225"/>
      <c r="Z95" s="329"/>
      <c r="AA95" s="369"/>
      <c r="AB95" s="371"/>
      <c r="AC95" s="329"/>
      <c r="AD95" s="360"/>
      <c r="AE95" s="360"/>
      <c r="AF95" s="360"/>
      <c r="AG95" s="360"/>
    </row>
    <row r="96" spans="1:33" ht="32.25" customHeight="1" x14ac:dyDescent="0.2">
      <c r="A96" s="350"/>
      <c r="B96" s="252"/>
      <c r="C96" s="374"/>
      <c r="D96" s="369"/>
      <c r="E96" s="329"/>
      <c r="F96" s="371"/>
      <c r="G96" s="329"/>
      <c r="H96" s="369"/>
      <c r="I96" s="329"/>
      <c r="J96" s="361"/>
      <c r="K96" s="361"/>
      <c r="L96" s="225"/>
      <c r="M96" s="329"/>
      <c r="N96" s="82" t="s">
        <v>36</v>
      </c>
      <c r="O96" s="83" t="s">
        <v>11</v>
      </c>
      <c r="P96" s="84">
        <f>IF(O96="SÍ",30,"0")</f>
        <v>30</v>
      </c>
      <c r="Q96" s="376"/>
      <c r="R96" s="377"/>
      <c r="S96" s="378"/>
      <c r="T96" s="377"/>
      <c r="U96" s="377"/>
      <c r="V96" s="377"/>
      <c r="W96" s="368"/>
      <c r="X96" s="361"/>
      <c r="Y96" s="225"/>
      <c r="Z96" s="329"/>
      <c r="AA96" s="369"/>
      <c r="AB96" s="371"/>
      <c r="AC96" s="329"/>
      <c r="AD96" s="360"/>
      <c r="AE96" s="360"/>
      <c r="AF96" s="360"/>
      <c r="AG96" s="360"/>
    </row>
    <row r="97" spans="1:33" ht="32.25" customHeight="1" x14ac:dyDescent="0.2">
      <c r="A97" s="350"/>
      <c r="B97" s="252"/>
      <c r="C97" s="320" t="s">
        <v>190</v>
      </c>
      <c r="D97" s="343" t="s">
        <v>71</v>
      </c>
      <c r="E97" s="343" t="s">
        <v>191</v>
      </c>
      <c r="F97" s="320" t="s">
        <v>192</v>
      </c>
      <c r="G97" s="329" t="s">
        <v>15</v>
      </c>
      <c r="H97" s="344" t="str">
        <f>IF(G97="(1) RARA VEZ","1", IF(G97="(2) IMPROBABLE","2",IF(G97="(3) POSIBLE","3",IF(G97="(4) PROBABLE","4",IF(G97="(5) CASI SEGURO","5","")))))</f>
        <v>3</v>
      </c>
      <c r="I97" s="330" t="s">
        <v>70</v>
      </c>
      <c r="J97" s="361" t="str">
        <f>IF(I97="(1) INSIGNIFICANTE","1",IF(I97="(2) MENOR","2",IF(I97="(3) MODERADO","3",IF(I97="(4) MAYOR","4",IF(I97="(5) CATASTRÓFICO","5","")))))</f>
        <v>3</v>
      </c>
      <c r="K97" s="361">
        <f>H97*J97</f>
        <v>9</v>
      </c>
      <c r="L97" s="262">
        <f>+K97</f>
        <v>9</v>
      </c>
      <c r="M97" s="330" t="s">
        <v>193</v>
      </c>
      <c r="N97" s="86" t="s">
        <v>6</v>
      </c>
      <c r="O97" s="87" t="s">
        <v>11</v>
      </c>
      <c r="P97" s="88">
        <f>IF(O97="SÍ",15,"0")</f>
        <v>15</v>
      </c>
      <c r="Q97" s="362">
        <f>SUM(P97:P103)</f>
        <v>85</v>
      </c>
      <c r="R97" s="363">
        <f>IF(AND(Q97&gt;=0,Q97&lt;=50),0,IF(AND(Q97&gt;50,Q97&lt;=75),1,IF(AND(Q97&gt;75,Q97&lt;=100),2,"REVISAR")))</f>
        <v>2</v>
      </c>
      <c r="S97" s="364" t="s">
        <v>8</v>
      </c>
      <c r="T97" s="363">
        <f>IF(S97="PROBABILIDAD",H97-R97,J97-R97)</f>
        <v>1</v>
      </c>
      <c r="U97" s="365">
        <f>IF($T97&lt;=0,1,$T97)</f>
        <v>1</v>
      </c>
      <c r="V97" s="366" t="str">
        <f>IF(AND($S97="PROBABILIDAD",$U97=1),$AM$2,IF(AND(S97="PROBABILIDAD",$U97=2),$AM$3,IF(AND($S97="PROBABILIDAD",$U97=3),$AM$4,IF(AND($S97="PROBABILIDAD",$U97=4),$AM$5,IF(AND($S97="PROBABILIDAD",$U97=5),$AM$6,$G97)))))</f>
        <v>(1) RARA VEZ</v>
      </c>
      <c r="W97" s="367" t="str">
        <f>IF(AND($S97="IMPACTO",$U97=1),$AL$2,IF(AND(S97="IMPACTO",$U97=2),$AL$3,IF(AND($S97="IMPACTO",$U97=3),$AL$4,IF(AND($S97="IMPACTO",$U97=4),$AL$5,IF(AND($S97="IMPACTO",$U97=5),$AL$6,I97)))))</f>
        <v>(3) MODERADO</v>
      </c>
      <c r="X97" s="361">
        <f>IF(S97="PROBABILIDAD",U97*J97,U97*H97)</f>
        <v>3</v>
      </c>
      <c r="Y97" s="337">
        <f>$X97</f>
        <v>3</v>
      </c>
      <c r="Z97" s="343" t="s">
        <v>194</v>
      </c>
      <c r="AA97" s="344" t="s">
        <v>153</v>
      </c>
      <c r="AB97" s="320" t="s">
        <v>195</v>
      </c>
      <c r="AC97" s="343" t="s">
        <v>196</v>
      </c>
      <c r="AD97" s="360"/>
      <c r="AE97" s="360"/>
      <c r="AF97" s="360"/>
      <c r="AG97" s="360"/>
    </row>
    <row r="98" spans="1:33" ht="32.25" customHeight="1" x14ac:dyDescent="0.2">
      <c r="A98" s="350"/>
      <c r="B98" s="252"/>
      <c r="C98" s="321"/>
      <c r="D98" s="344"/>
      <c r="E98" s="343"/>
      <c r="F98" s="321"/>
      <c r="G98" s="329"/>
      <c r="H98" s="344"/>
      <c r="I98" s="330"/>
      <c r="J98" s="361"/>
      <c r="K98" s="361"/>
      <c r="L98" s="262"/>
      <c r="M98" s="330"/>
      <c r="N98" s="86" t="s">
        <v>7</v>
      </c>
      <c r="O98" s="87" t="s">
        <v>11</v>
      </c>
      <c r="P98" s="88">
        <f>IF(O98="SÍ",5,"0")</f>
        <v>5</v>
      </c>
      <c r="Q98" s="361"/>
      <c r="R98" s="363"/>
      <c r="S98" s="364"/>
      <c r="T98" s="363"/>
      <c r="U98" s="365"/>
      <c r="V98" s="366"/>
      <c r="W98" s="367"/>
      <c r="X98" s="361"/>
      <c r="Y98" s="337"/>
      <c r="Z98" s="344"/>
      <c r="AA98" s="344"/>
      <c r="AB98" s="321"/>
      <c r="AC98" s="343"/>
      <c r="AD98" s="360"/>
      <c r="AE98" s="360"/>
      <c r="AF98" s="360"/>
      <c r="AG98" s="360"/>
    </row>
    <row r="99" spans="1:33" ht="32.25" customHeight="1" x14ac:dyDescent="0.2">
      <c r="A99" s="350"/>
      <c r="B99" s="252"/>
      <c r="C99" s="321"/>
      <c r="D99" s="344"/>
      <c r="E99" s="343"/>
      <c r="F99" s="321"/>
      <c r="G99" s="329"/>
      <c r="H99" s="344"/>
      <c r="I99" s="330"/>
      <c r="J99" s="361"/>
      <c r="K99" s="361"/>
      <c r="L99" s="225" t="str">
        <f>IF(AND(G97="(1) RARA VEZ",I97="(1) INSIGNIFICANTE"),"BAJA",IF(AND(G97="(1) RARA VEZ",I97="(2) MENOR"),"BAJA",IF(AND(G97="(2) IMPROBABLE",I97="(1) INSIGNIFICANTE"),"BAJA",IF(AND(G97="(3) POSIBLE",I97="(1) INSIGNIFICANTE"),"BAJA",IF(AND(G97="(4) PROBABLE",I97="(1) INSIGNIFICANTE"),"MODERADA",IF(AND(G97="(5) CASI SEGURO",I97="(1) INSIGNIFICANTE"),"ALTA",IF(AND(G97="(2) IMPROBABLE",I97="(2) MENOR"),"BAJA",IF(AND(G97="(3) POSIBLE",I97="(2) MENOR"),"MODERADA",IF(AND(G97="(4) PROBABLE",I97="(2) MENOR"),"ALTA",IF(AND(G97="(5) CASI SEGURO",I97="(2) MENOR"),"ALTA",IF(AND(G97="(1) RARA VEZ",I97="(3) MODERADO"),"MODERADA",IF(AND(G97="(2) IMPROBABLE",I97="(3) MODERADO"),"MODERADA",IF(AND(G97="(3) POSIBLE",I97="(3) MODERADO"),"ALTA",IF(AND(G97="(4) PROBABLE",I97="(3) MODERADO"),"ALTA",IF(AND(G97="(5) CASI SEGURO",I97="(3) MODERADO"),"EXTREMA",IF(AND(G97="(1) RARA VEZ",I97="(4) MAYOR"),"ALTA",IF(AND(G97="(2) IMPROBABLE",I97="(4) MAYOR"),"ALTA",IF(AND(G97="(3) POSIBLE",I97="(4) MAYOR"),"EXTREMA",IF(AND(G97="(4) PROBABLE",I97="(4) MAYOR"),"EXTREMA",IF(AND(G97="(5) CASI SEGURO",I97="(4) MAYOR"),"EXTREMA",IF(AND(G97="(1) RARA VEZ",I97="(5) CATASTRÓFICO"),"ALTA",IF(AND(G97="(2) IMPROBABLE",I97="(5) CATASTRÓFICO"),"EXTREMA",IF(AND(G97="(3) POSIBLE",I97="(5) CATASTRÓFICO"),"EXTREMA",IF(AND(G97="(4) PROBABLE",I97="(5) CATASTRÓFICO"),"EXTREMA",IF(AND(G97="(5) CASI SEGURO",I97="(5) CATASTRÓFICO"),"EXTREMA")))))))))))))))))))))))))</f>
        <v>ALTA</v>
      </c>
      <c r="M99" s="330"/>
      <c r="N99" s="89" t="s">
        <v>3</v>
      </c>
      <c r="O99" s="87" t="s">
        <v>12</v>
      </c>
      <c r="P99" s="88" t="str">
        <f>IF(O99="SÍ",15,"0")</f>
        <v>0</v>
      </c>
      <c r="Q99" s="361"/>
      <c r="R99" s="363"/>
      <c r="S99" s="364"/>
      <c r="T99" s="363"/>
      <c r="U99" s="365"/>
      <c r="V99" s="366"/>
      <c r="W99" s="367"/>
      <c r="X99" s="361"/>
      <c r="Y99" s="225" t="str">
        <f>IF(AND(V97="(1) RARA VEZ",W97="(1) INSIGNIFICANTE"),"BAJA",IF(AND(V97="(1) RARA VEZ",W97="(2) MENOR"),"BAJA",IF(AND(V97="(2) IMPROBABLE",W97="(1) INSIGNIFICANTE"),"BAJA",IF(AND(V97="(3) POSIBLE",W97="(1) INSIGNIFICANTE"),"BAJA",IF(AND(V97="(4) PROBABLE",W97="(1) INSIGNIFICANTE"),"MODERADO",IF(AND(V97="(5) CASI SEGURO",W97="(1) INSIGNIFICANTE"),"ALTA",IF(AND(V97="(2) IMPROBABLE",W97="(2) MENOR"),"BAJA",IF(AND(V97="(3) POSIBLE",W97="(2) MENOR"),"MODERADA",IF(AND(V97="(4) PROBABLE",W97="(2) MENOR"),"ALTA",IF(AND(V97="(5) CASI SEGURO",W97="(2) MENOR"),"ALTA",IF(AND(V97="(1) RARA VEZ",W97="(3) MODERADO"),"MODERADA",IF(AND(V97="(2) IMPROBABLE",W97="(3) MODERADO"),"MODERADA",IF(AND(V97="(3) POSIBLE",W97="(3) MODERADO"),"ALTA",IF(AND(V97="(4) PROBABLE",W97="(3) MODERADO"),"ALTA",IF(AND(V97="(5) CASI SEGURO",W97="(3) MODERADO"),"EXTREMA",IF(AND(V97="(1) RARA VEZ",W97="(4) MAYOR"),"ALTA",IF(AND(V97="(2) IMPROBABLE",W97="(4) MAYOR"),"ALTA",IF(AND(V97="(3) POSIBLE",W97="(4) MAYOR"),"EXTREMA",IF(AND(V97="(4) PROBABLE",W97="(4) MAYOR"),"EXTREMA",IF(AND(V97="(5) CASI SEGURO",W97="(4) MAYOR"),"EXTREMA",IF(AND(V97="(1) RARA VEZ",W97="(5) CATASTRÓFICO"),"ALTA",IF(AND(V97="(2) IMPROBABLE",W97="(5) CATASTRÓFICO"),"EXTREMA",IF(AND(V97="(3) POSIBLE",W97="(5) CATASTRÓFICO"),"EXTREMA",IF(AND(V97="(4) PROBABLE",W97="(5) CATASTRÓFICO"),"EXTREMA",IF(AND(V97="(5) CASI SEGURO",W97="(5) CATASTRÓFICO"),"EXTREMA")))))))))))))))))))))))))</f>
        <v>MODERADA</v>
      </c>
      <c r="Z99" s="344"/>
      <c r="AA99" s="344"/>
      <c r="AB99" s="321"/>
      <c r="AC99" s="343"/>
      <c r="AD99" s="360"/>
      <c r="AE99" s="360"/>
      <c r="AF99" s="360"/>
      <c r="AG99" s="360"/>
    </row>
    <row r="100" spans="1:33" ht="32.25" customHeight="1" x14ac:dyDescent="0.2">
      <c r="A100" s="350"/>
      <c r="B100" s="252"/>
      <c r="C100" s="321"/>
      <c r="D100" s="344"/>
      <c r="E100" s="343"/>
      <c r="F100" s="321"/>
      <c r="G100" s="329"/>
      <c r="H100" s="344"/>
      <c r="I100" s="330"/>
      <c r="J100" s="361"/>
      <c r="K100" s="361"/>
      <c r="L100" s="225"/>
      <c r="M100" s="330"/>
      <c r="N100" s="89" t="s">
        <v>4</v>
      </c>
      <c r="O100" s="87" t="s">
        <v>11</v>
      </c>
      <c r="P100" s="88">
        <f>IF(O100="SÍ",10,"0")</f>
        <v>10</v>
      </c>
      <c r="Q100" s="361"/>
      <c r="R100" s="363"/>
      <c r="S100" s="364"/>
      <c r="T100" s="363"/>
      <c r="U100" s="365"/>
      <c r="V100" s="366"/>
      <c r="W100" s="367"/>
      <c r="X100" s="361"/>
      <c r="Y100" s="225"/>
      <c r="Z100" s="344"/>
      <c r="AA100" s="344"/>
      <c r="AB100" s="321"/>
      <c r="AC100" s="343"/>
      <c r="AD100" s="360"/>
      <c r="AE100" s="360"/>
      <c r="AF100" s="360"/>
      <c r="AG100" s="360"/>
    </row>
    <row r="101" spans="1:33" ht="32.25" customHeight="1" x14ac:dyDescent="0.2">
      <c r="A101" s="350"/>
      <c r="B101" s="252"/>
      <c r="C101" s="321"/>
      <c r="D101" s="344"/>
      <c r="E101" s="343"/>
      <c r="F101" s="321"/>
      <c r="G101" s="329"/>
      <c r="H101" s="344"/>
      <c r="I101" s="330"/>
      <c r="J101" s="361"/>
      <c r="K101" s="361"/>
      <c r="L101" s="225"/>
      <c r="M101" s="330"/>
      <c r="N101" s="86" t="s">
        <v>37</v>
      </c>
      <c r="O101" s="87" t="s">
        <v>11</v>
      </c>
      <c r="P101" s="88">
        <f>IF(O101="SÍ",15,"0")</f>
        <v>15</v>
      </c>
      <c r="Q101" s="361"/>
      <c r="R101" s="363"/>
      <c r="S101" s="364"/>
      <c r="T101" s="363"/>
      <c r="U101" s="365"/>
      <c r="V101" s="366"/>
      <c r="W101" s="367"/>
      <c r="X101" s="361"/>
      <c r="Y101" s="225"/>
      <c r="Z101" s="344"/>
      <c r="AA101" s="344"/>
      <c r="AB101" s="321"/>
      <c r="AC101" s="343"/>
      <c r="AD101" s="360"/>
      <c r="AE101" s="360"/>
      <c r="AF101" s="360"/>
      <c r="AG101" s="360"/>
    </row>
    <row r="102" spans="1:33" ht="32.25" customHeight="1" x14ac:dyDescent="0.2">
      <c r="A102" s="350"/>
      <c r="B102" s="252"/>
      <c r="C102" s="321"/>
      <c r="D102" s="344"/>
      <c r="E102" s="343"/>
      <c r="F102" s="321"/>
      <c r="G102" s="329"/>
      <c r="H102" s="344"/>
      <c r="I102" s="330"/>
      <c r="J102" s="361"/>
      <c r="K102" s="361"/>
      <c r="L102" s="225"/>
      <c r="M102" s="330"/>
      <c r="N102" s="86" t="s">
        <v>5</v>
      </c>
      <c r="O102" s="87" t="s">
        <v>11</v>
      </c>
      <c r="P102" s="88">
        <f>IF(O102="SÍ",10,"0")</f>
        <v>10</v>
      </c>
      <c r="Q102" s="361"/>
      <c r="R102" s="363"/>
      <c r="S102" s="364"/>
      <c r="T102" s="363"/>
      <c r="U102" s="365"/>
      <c r="V102" s="366"/>
      <c r="W102" s="367"/>
      <c r="X102" s="361"/>
      <c r="Y102" s="225"/>
      <c r="Z102" s="344"/>
      <c r="AA102" s="344"/>
      <c r="AB102" s="321"/>
      <c r="AC102" s="343"/>
      <c r="AD102" s="360"/>
      <c r="AE102" s="360"/>
      <c r="AF102" s="360"/>
      <c r="AG102" s="360"/>
    </row>
    <row r="103" spans="1:33" ht="66" customHeight="1" x14ac:dyDescent="0.2">
      <c r="A103" s="350"/>
      <c r="B103" s="252"/>
      <c r="C103" s="321"/>
      <c r="D103" s="344"/>
      <c r="E103" s="343"/>
      <c r="F103" s="321"/>
      <c r="G103" s="329"/>
      <c r="H103" s="344"/>
      <c r="I103" s="330"/>
      <c r="J103" s="361"/>
      <c r="K103" s="361"/>
      <c r="L103" s="225"/>
      <c r="M103" s="330"/>
      <c r="N103" s="86" t="s">
        <v>36</v>
      </c>
      <c r="O103" s="87" t="s">
        <v>11</v>
      </c>
      <c r="P103" s="88">
        <f>IF(O103="SÍ",30,"0")</f>
        <v>30</v>
      </c>
      <c r="Q103" s="361"/>
      <c r="R103" s="363"/>
      <c r="S103" s="364"/>
      <c r="T103" s="363"/>
      <c r="U103" s="365"/>
      <c r="V103" s="366"/>
      <c r="W103" s="367"/>
      <c r="X103" s="361"/>
      <c r="Y103" s="225"/>
      <c r="Z103" s="344"/>
      <c r="AA103" s="344"/>
      <c r="AB103" s="321"/>
      <c r="AC103" s="343"/>
      <c r="AD103" s="360"/>
      <c r="AE103" s="360"/>
      <c r="AF103" s="360"/>
      <c r="AG103" s="360"/>
    </row>
    <row r="104" spans="1:33" ht="30" customHeight="1" x14ac:dyDescent="0.2">
      <c r="A104" s="350"/>
      <c r="B104" s="252"/>
      <c r="C104" s="320" t="s">
        <v>197</v>
      </c>
      <c r="D104" s="343" t="s">
        <v>71</v>
      </c>
      <c r="E104" s="343" t="s">
        <v>198</v>
      </c>
      <c r="F104" s="320" t="s">
        <v>199</v>
      </c>
      <c r="G104" s="329" t="s">
        <v>15</v>
      </c>
      <c r="H104" s="344" t="str">
        <f>IF(G104="(1) RARA VEZ","1", IF(G104="(2) IMPROBABLE","2",IF(G104="(3) POSIBLE","3",IF(G104="(4) PROBABLE","4",IF(G104="(5) CASI SEGURO","5","")))))</f>
        <v>3</v>
      </c>
      <c r="I104" s="330" t="s">
        <v>68</v>
      </c>
      <c r="J104" s="361" t="str">
        <f>IF(I104="(1) INSIGNIFICANTE","1",IF(I104="(2) MENOR","2",IF(I104="(3) MODERADO","3",IF(I104="(4) MAYOR","4",IF(I104="(5) CATASTRÓFICO","5","")))))</f>
        <v>2</v>
      </c>
      <c r="K104" s="361">
        <f>H104*J104</f>
        <v>6</v>
      </c>
      <c r="L104" s="262">
        <f>+K104</f>
        <v>6</v>
      </c>
      <c r="M104" s="330" t="s">
        <v>200</v>
      </c>
      <c r="N104" s="86" t="s">
        <v>6</v>
      </c>
      <c r="O104" s="87" t="s">
        <v>11</v>
      </c>
      <c r="P104" s="88">
        <f>IF(O104="SÍ",15,"0")</f>
        <v>15</v>
      </c>
      <c r="Q104" s="362">
        <f>SUM(P104:P110)</f>
        <v>85</v>
      </c>
      <c r="R104" s="363">
        <f>IF(AND(Q104&gt;=0,Q104&lt;=50),0,IF(AND(Q104&gt;50,Q104&lt;=75),1,IF(AND(Q104&gt;75,Q104&lt;=100),2,"REVISAR")))</f>
        <v>2</v>
      </c>
      <c r="S104" s="364" t="s">
        <v>8</v>
      </c>
      <c r="T104" s="363">
        <f>IF(S104="PROBABILIDAD",H104-R104,J104-R104)</f>
        <v>1</v>
      </c>
      <c r="U104" s="365">
        <f>IF($T104&lt;=0,1,$T104)</f>
        <v>1</v>
      </c>
      <c r="V104" s="366" t="str">
        <f>IF(AND($S104="PROBABILIDAD",$U104=1),$AM$2,IF(AND(S104="PROBABILIDAD",$U104=2),$AM$3,IF(AND($S104="PROBABILIDAD",$U104=3),$AM$4,IF(AND($S104="PROBABILIDAD",$U104=4),$AM$5,IF(AND($S104="PROBABILIDAD",$U104=5),$AM$6,$G104)))))</f>
        <v>(1) RARA VEZ</v>
      </c>
      <c r="W104" s="367" t="str">
        <f>IF(AND($S104="IMPACTO",$U104=1),$AL$2,IF(AND(S104="IMPACTO",$U104=2),$AL$3,IF(AND($S104="IMPACTO",$U104=3),$AL$4,IF(AND($S104="IMPACTO",$U104=4),$AL$5,IF(AND($S104="IMPACTO",$U104=5),$AL$6,I104)))))</f>
        <v>(2) MENOR</v>
      </c>
      <c r="X104" s="361">
        <f>IF(S104="PROBABILIDAD",U104*J104,U104*H104)</f>
        <v>2</v>
      </c>
      <c r="Y104" s="337">
        <f>$X104</f>
        <v>2</v>
      </c>
      <c r="Z104" s="343" t="s">
        <v>201</v>
      </c>
      <c r="AA104" s="344" t="s">
        <v>153</v>
      </c>
      <c r="AB104" s="320" t="s">
        <v>202</v>
      </c>
      <c r="AC104" s="343" t="s">
        <v>162</v>
      </c>
      <c r="AD104" s="360"/>
      <c r="AE104" s="360"/>
      <c r="AF104" s="360"/>
      <c r="AG104" s="360"/>
    </row>
    <row r="105" spans="1:33" ht="35.25" customHeight="1" x14ac:dyDescent="0.2">
      <c r="A105" s="350"/>
      <c r="B105" s="252"/>
      <c r="C105" s="321"/>
      <c r="D105" s="344"/>
      <c r="E105" s="343"/>
      <c r="F105" s="321"/>
      <c r="G105" s="329"/>
      <c r="H105" s="344"/>
      <c r="I105" s="330"/>
      <c r="J105" s="361"/>
      <c r="K105" s="361"/>
      <c r="L105" s="262"/>
      <c r="M105" s="330"/>
      <c r="N105" s="86" t="s">
        <v>7</v>
      </c>
      <c r="O105" s="87" t="s">
        <v>11</v>
      </c>
      <c r="P105" s="88">
        <f>IF(O105="SÍ",5,"0")</f>
        <v>5</v>
      </c>
      <c r="Q105" s="361"/>
      <c r="R105" s="363"/>
      <c r="S105" s="364"/>
      <c r="T105" s="363"/>
      <c r="U105" s="365"/>
      <c r="V105" s="366"/>
      <c r="W105" s="367"/>
      <c r="X105" s="361"/>
      <c r="Y105" s="337"/>
      <c r="Z105" s="344"/>
      <c r="AA105" s="344"/>
      <c r="AB105" s="321"/>
      <c r="AC105" s="343"/>
      <c r="AD105" s="360"/>
      <c r="AE105" s="360"/>
      <c r="AF105" s="360"/>
      <c r="AG105" s="360"/>
    </row>
    <row r="106" spans="1:33" ht="35.25" customHeight="1" x14ac:dyDescent="0.2">
      <c r="A106" s="350"/>
      <c r="B106" s="252"/>
      <c r="C106" s="321"/>
      <c r="D106" s="344"/>
      <c r="E106" s="343"/>
      <c r="F106" s="321"/>
      <c r="G106" s="329"/>
      <c r="H106" s="344"/>
      <c r="I106" s="330"/>
      <c r="J106" s="361"/>
      <c r="K106" s="361"/>
      <c r="L106" s="225" t="str">
        <f>IF(AND(G104="(1) RARA VEZ",I104="(1) INSIGNIFICANTE"),"BAJA",IF(AND(G104="(1) RARA VEZ",I104="(2) MENOR"),"BAJA",IF(AND(G104="(2) IMPROBABLE",I104="(1) INSIGNIFICANTE"),"BAJA",IF(AND(G104="(3) POSIBLE",I104="(1) INSIGNIFICANTE"),"BAJA",IF(AND(G104="(4) PROBABLE",I104="(1) INSIGNIFICANTE"),"MODERADA",IF(AND(G104="(5) CASI SEGURO",I104="(1) INSIGNIFICANTE"),"ALTA",IF(AND(G104="(2) IMPROBABLE",I104="(2) MENOR"),"BAJA",IF(AND(G104="(3) POSIBLE",I104="(2) MENOR"),"MODERADA",IF(AND(G104="(4) PROBABLE",I104="(2) MENOR"),"ALTA",IF(AND(G104="(5) CASI SEGURO",I104="(2) MENOR"),"ALTA",IF(AND(G104="(1) RARA VEZ",I104="(3) MODERADO"),"MODERADA",IF(AND(G104="(2) IMPROBABLE",I104="(3) MODERADO"),"MODERADA",IF(AND(G104="(3) POSIBLE",I104="(3) MODERADO"),"ALTA",IF(AND(G104="(4) PROBABLE",I104="(3) MODERADO"),"ALTA",IF(AND(G104="(5) CASI SEGURO",I104="(3) MODERADO"),"EXTREMA",IF(AND(G104="(1) RARA VEZ",I104="(4) MAYOR"),"ALTA",IF(AND(G104="(2) IMPROBABLE",I104="(4) MAYOR"),"ALTA",IF(AND(G104="(3) POSIBLE",I104="(4) MAYOR"),"EXTREMA",IF(AND(G104="(4) PROBABLE",I104="(4) MAYOR"),"EXTREMA",IF(AND(G104="(5) CASI SEGURO",I104="(4) MAYOR"),"EXTREMA",IF(AND(G104="(1) RARA VEZ",I104="(5) CATASTRÓFICO"),"ALTA",IF(AND(G104="(2) IMPROBABLE",I104="(5) CATASTRÓFICO"),"EXTREMA",IF(AND(G104="(3) POSIBLE",I104="(5) CATASTRÓFICO"),"EXTREMA",IF(AND(G104="(4) PROBABLE",I104="(5) CATASTRÓFICO"),"EXTREMA",IF(AND(G104="(5) CASI SEGURO",I104="(5) CATASTRÓFICO"),"EXTREMA")))))))))))))))))))))))))</f>
        <v>MODERADA</v>
      </c>
      <c r="M106" s="330"/>
      <c r="N106" s="89" t="s">
        <v>3</v>
      </c>
      <c r="O106" s="87" t="s">
        <v>12</v>
      </c>
      <c r="P106" s="88" t="str">
        <f>IF(O106="SÍ",15,"0")</f>
        <v>0</v>
      </c>
      <c r="Q106" s="361"/>
      <c r="R106" s="363"/>
      <c r="S106" s="364"/>
      <c r="T106" s="363"/>
      <c r="U106" s="365"/>
      <c r="V106" s="366"/>
      <c r="W106" s="367"/>
      <c r="X106" s="361"/>
      <c r="Y106" s="225" t="str">
        <f>IF(AND(V104="(1) RARA VEZ",W104="(1) INSIGNIFICANTE"),"BAJA",IF(AND(V104="(1) RARA VEZ",W104="(2) MENOR"),"BAJA",IF(AND(V104="(2) IMPROBABLE",W104="(1) INSIGNIFICANTE"),"BAJA",IF(AND(V104="(3) POSIBLE",W104="(1) INSIGNIFICANTE"),"BAJA",IF(AND(V104="(4) PROBABLE",W104="(1) INSIGNIFICANTE"),"MODERADO",IF(AND(V104="(5) CASI SEGURO",W104="(1) INSIGNIFICANTE"),"ALTA",IF(AND(V104="(2) IMPROBABLE",W104="(2) MENOR"),"BAJA",IF(AND(V104="(3) POSIBLE",W104="(2) MENOR"),"MODERADA",IF(AND(V104="(4) PROBABLE",W104="(2) MENOR"),"ALTA",IF(AND(V104="(5) CASI SEGURO",W104="(2) MENOR"),"ALTA",IF(AND(V104="(1) RARA VEZ",W104="(3) MODERADO"),"MODERADA",IF(AND(V104="(2) IMPROBABLE",W104="(3) MODERADO"),"MODERADA",IF(AND(V104="(3) POSIBLE",W104="(3) MODERADO"),"ALTA",IF(AND(V104="(4) PROBABLE",W104="(3) MODERADO"),"ALTA",IF(AND(V104="(5) CASI SEGURO",W104="(3) MODERADO"),"EXTREMA",IF(AND(V104="(1) RARA VEZ",W104="(4) MAYOR"),"ALTA",IF(AND(V104="(2) IMPROBABLE",W104="(4) MAYOR"),"ALTA",IF(AND(V104="(3) POSIBLE",W104="(4) MAYOR"),"EXTREMA",IF(AND(V104="(4) PROBABLE",W104="(4) MAYOR"),"EXTREMA",IF(AND(V104="(5) CASI SEGURO",W104="(4) MAYOR"),"EXTREMA",IF(AND(V104="(1) RARA VEZ",W104="(5) CATASTRÓFICO"),"ALTA",IF(AND(V104="(2) IMPROBABLE",W104="(5) CATASTRÓFICO"),"EXTREMA",IF(AND(V104="(3) POSIBLE",W104="(5) CATASTRÓFICO"),"EXTREMA",IF(AND(V104="(4) PROBABLE",W104="(5) CATASTRÓFICO"),"EXTREMA",IF(AND(V104="(5) CASI SEGURO",W104="(5) CATASTRÓFICO"),"EXTREMA")))))))))))))))))))))))))</f>
        <v>BAJA</v>
      </c>
      <c r="Z106" s="344"/>
      <c r="AA106" s="344"/>
      <c r="AB106" s="321"/>
      <c r="AC106" s="343"/>
      <c r="AD106" s="360"/>
      <c r="AE106" s="360"/>
      <c r="AF106" s="360"/>
      <c r="AG106" s="360"/>
    </row>
    <row r="107" spans="1:33" ht="35.25" customHeight="1" x14ac:dyDescent="0.2">
      <c r="A107" s="350"/>
      <c r="B107" s="252"/>
      <c r="C107" s="321"/>
      <c r="D107" s="344"/>
      <c r="E107" s="343"/>
      <c r="F107" s="321"/>
      <c r="G107" s="329"/>
      <c r="H107" s="344"/>
      <c r="I107" s="330"/>
      <c r="J107" s="361"/>
      <c r="K107" s="361"/>
      <c r="L107" s="225"/>
      <c r="M107" s="330"/>
      <c r="N107" s="89" t="s">
        <v>4</v>
      </c>
      <c r="O107" s="87" t="s">
        <v>11</v>
      </c>
      <c r="P107" s="88">
        <f>IF(O107="SÍ",10,"0")</f>
        <v>10</v>
      </c>
      <c r="Q107" s="361"/>
      <c r="R107" s="363"/>
      <c r="S107" s="364"/>
      <c r="T107" s="363"/>
      <c r="U107" s="365"/>
      <c r="V107" s="366"/>
      <c r="W107" s="367"/>
      <c r="X107" s="361"/>
      <c r="Y107" s="225"/>
      <c r="Z107" s="344"/>
      <c r="AA107" s="344"/>
      <c r="AB107" s="321"/>
      <c r="AC107" s="343"/>
      <c r="AD107" s="360"/>
      <c r="AE107" s="360"/>
      <c r="AF107" s="360"/>
      <c r="AG107" s="360"/>
    </row>
    <row r="108" spans="1:33" ht="35.25" customHeight="1" x14ac:dyDescent="0.2">
      <c r="A108" s="350"/>
      <c r="B108" s="252"/>
      <c r="C108" s="321"/>
      <c r="D108" s="344"/>
      <c r="E108" s="343"/>
      <c r="F108" s="321"/>
      <c r="G108" s="329"/>
      <c r="H108" s="344"/>
      <c r="I108" s="330"/>
      <c r="J108" s="361"/>
      <c r="K108" s="361"/>
      <c r="L108" s="225"/>
      <c r="M108" s="330"/>
      <c r="N108" s="86" t="s">
        <v>37</v>
      </c>
      <c r="O108" s="87" t="s">
        <v>11</v>
      </c>
      <c r="P108" s="88">
        <f>IF(O108="SÍ",15,"0")</f>
        <v>15</v>
      </c>
      <c r="Q108" s="361"/>
      <c r="R108" s="363"/>
      <c r="S108" s="364"/>
      <c r="T108" s="363"/>
      <c r="U108" s="365"/>
      <c r="V108" s="366"/>
      <c r="W108" s="367"/>
      <c r="X108" s="361"/>
      <c r="Y108" s="225"/>
      <c r="Z108" s="344"/>
      <c r="AA108" s="344"/>
      <c r="AB108" s="321"/>
      <c r="AC108" s="343"/>
      <c r="AD108" s="360"/>
      <c r="AE108" s="360"/>
      <c r="AF108" s="360"/>
      <c r="AG108" s="360"/>
    </row>
    <row r="109" spans="1:33" ht="35.25" customHeight="1" x14ac:dyDescent="0.2">
      <c r="A109" s="350"/>
      <c r="B109" s="252"/>
      <c r="C109" s="321"/>
      <c r="D109" s="344"/>
      <c r="E109" s="343"/>
      <c r="F109" s="321"/>
      <c r="G109" s="329"/>
      <c r="H109" s="344"/>
      <c r="I109" s="330"/>
      <c r="J109" s="361"/>
      <c r="K109" s="361"/>
      <c r="L109" s="225"/>
      <c r="M109" s="330"/>
      <c r="N109" s="86" t="s">
        <v>5</v>
      </c>
      <c r="O109" s="87" t="s">
        <v>11</v>
      </c>
      <c r="P109" s="88">
        <f>IF(O109="SÍ",10,"0")</f>
        <v>10</v>
      </c>
      <c r="Q109" s="361"/>
      <c r="R109" s="363"/>
      <c r="S109" s="364"/>
      <c r="T109" s="363"/>
      <c r="U109" s="365"/>
      <c r="V109" s="366"/>
      <c r="W109" s="367"/>
      <c r="X109" s="361"/>
      <c r="Y109" s="225"/>
      <c r="Z109" s="344"/>
      <c r="AA109" s="344"/>
      <c r="AB109" s="321"/>
      <c r="AC109" s="343"/>
      <c r="AD109" s="360"/>
      <c r="AE109" s="360"/>
      <c r="AF109" s="360"/>
      <c r="AG109" s="360"/>
    </row>
    <row r="110" spans="1:33" ht="35.25" customHeight="1" x14ac:dyDescent="0.2">
      <c r="A110" s="350"/>
      <c r="B110" s="253"/>
      <c r="C110" s="321"/>
      <c r="D110" s="344"/>
      <c r="E110" s="343"/>
      <c r="F110" s="321"/>
      <c r="G110" s="329"/>
      <c r="H110" s="344"/>
      <c r="I110" s="330"/>
      <c r="J110" s="361"/>
      <c r="K110" s="361"/>
      <c r="L110" s="225"/>
      <c r="M110" s="330"/>
      <c r="N110" s="86" t="s">
        <v>36</v>
      </c>
      <c r="O110" s="87" t="s">
        <v>11</v>
      </c>
      <c r="P110" s="88">
        <f>IF(O110="SÍ",30,"0")</f>
        <v>30</v>
      </c>
      <c r="Q110" s="361"/>
      <c r="R110" s="363"/>
      <c r="S110" s="364"/>
      <c r="T110" s="363"/>
      <c r="U110" s="365"/>
      <c r="V110" s="366"/>
      <c r="W110" s="367"/>
      <c r="X110" s="361"/>
      <c r="Y110" s="225"/>
      <c r="Z110" s="344"/>
      <c r="AA110" s="344"/>
      <c r="AB110" s="321"/>
      <c r="AC110" s="343"/>
      <c r="AD110" s="360"/>
      <c r="AE110" s="360"/>
      <c r="AF110" s="360"/>
      <c r="AG110" s="360"/>
    </row>
    <row r="111" spans="1:33" ht="29.25" customHeight="1" x14ac:dyDescent="0.2">
      <c r="A111" s="350"/>
      <c r="B111" s="340" t="s">
        <v>233</v>
      </c>
      <c r="C111" s="320" t="s">
        <v>206</v>
      </c>
      <c r="D111" s="320" t="s">
        <v>71</v>
      </c>
      <c r="E111" s="320" t="s">
        <v>207</v>
      </c>
      <c r="F111" s="343" t="s">
        <v>208</v>
      </c>
      <c r="G111" s="329" t="s">
        <v>16</v>
      </c>
      <c r="H111" s="254" t="str">
        <f>IF(G111="(1) RARA VEZ","1", IF(G111="(2) IMPROBABLE","2",IF(G111="(3) POSIBLE","3",IF(G111="(4) PROBABLE","4",IF(G111="(5) CASI SEGURO","5","")))))</f>
        <v>4</v>
      </c>
      <c r="I111" s="330" t="s">
        <v>68</v>
      </c>
      <c r="J111" s="260" t="str">
        <f>IF(I111="(1) INSIGNIFICANTE","1",IF(I111="(2) MENOR","2",IF(I111="(3) MODERADO","3",IF(I111="(4) MAYOR","4",IF(I111="(5) CATASTRÓFICO","5","")))))</f>
        <v>2</v>
      </c>
      <c r="K111" s="261">
        <f>H111*J111</f>
        <v>8</v>
      </c>
      <c r="L111" s="262">
        <f>+K111</f>
        <v>8</v>
      </c>
      <c r="M111" s="351" t="s">
        <v>209</v>
      </c>
      <c r="N111" s="90" t="s">
        <v>6</v>
      </c>
      <c r="O111" s="46" t="s">
        <v>12</v>
      </c>
      <c r="P111" s="77" t="str">
        <f>IF(O111="SÍ",15,"0")</f>
        <v>0</v>
      </c>
      <c r="Q111" s="266">
        <f>SUM(P111:P117)</f>
        <v>25</v>
      </c>
      <c r="R111" s="333">
        <f>IF(AND(Q111&gt;=0,Q111&lt;=50),0,IF(AND(Q111&gt;50,Q111&lt;=75),1,IF(AND(Q111&gt;75,Q111&lt;=100),2,"REVISAR")))</f>
        <v>0</v>
      </c>
      <c r="S111" s="272" t="s">
        <v>8</v>
      </c>
      <c r="T111" s="333">
        <f>IF(S111="PROBABILIDAD",H111-R111,J111-R111)</f>
        <v>4</v>
      </c>
      <c r="U111" s="335">
        <f>IF($T111&lt;=0,1,$T111)</f>
        <v>4</v>
      </c>
      <c r="V111" s="288" t="str">
        <f>IF(AND($S111="PROBABILIDAD",$U111=1),$AM$2,IF(AND(S111="PROBABILIDAD",$U111=2),$AM$3,IF(AND($S111="PROBABILIDAD",$U111=3),$AM$4,IF(AND($S111="PROBABILIDAD",$U111=4),$AM$5,IF(AND($S111="PROBABILIDAD",$U111=5),$AM$6,$G111)))))</f>
        <v>(4) PROBABLE</v>
      </c>
      <c r="W111" s="284" t="str">
        <f>IF(AND($S111="IMPACTO",$U111=1),$AL$2,IF(AND(S111="IMPACTO",$U111=2),$AL$3,IF(AND($S111="IMPACTO",$U111=3),$AL$4,IF(AND($S111="IMPACTO",$U111=4),$AL$5,IF(AND($S111="IMPACTO",$U111=5),$AL$6,I111)))))</f>
        <v>(2) MENOR</v>
      </c>
      <c r="X111" s="260">
        <f>IF(S111="PROBABILIDAD",U111*J111,U111*H111)</f>
        <v>8</v>
      </c>
      <c r="Y111" s="230">
        <f>$X111</f>
        <v>8</v>
      </c>
      <c r="Z111" s="353" t="s">
        <v>210</v>
      </c>
      <c r="AA111" s="295" t="s">
        <v>211</v>
      </c>
      <c r="AB111" s="353" t="s">
        <v>212</v>
      </c>
      <c r="AC111" s="353" t="s">
        <v>213</v>
      </c>
      <c r="AD111" s="241"/>
      <c r="AE111" s="241"/>
      <c r="AF111" s="241"/>
      <c r="AG111" s="243"/>
    </row>
    <row r="112" spans="1:33" ht="29.25" customHeight="1" x14ac:dyDescent="0.2">
      <c r="A112" s="350"/>
      <c r="B112" s="341"/>
      <c r="C112" s="321"/>
      <c r="D112" s="321"/>
      <c r="E112" s="320"/>
      <c r="F112" s="344"/>
      <c r="G112" s="329"/>
      <c r="H112" s="255"/>
      <c r="I112" s="330"/>
      <c r="J112" s="260"/>
      <c r="K112" s="261"/>
      <c r="L112" s="262"/>
      <c r="M112" s="358"/>
      <c r="N112" s="91" t="s">
        <v>7</v>
      </c>
      <c r="O112" s="46" t="s">
        <v>11</v>
      </c>
      <c r="P112" s="48">
        <f>IF(O112="SÍ",5,"0")</f>
        <v>5</v>
      </c>
      <c r="Q112" s="261"/>
      <c r="R112" s="334"/>
      <c r="S112" s="273"/>
      <c r="T112" s="334"/>
      <c r="U112" s="336"/>
      <c r="V112" s="289"/>
      <c r="W112" s="285"/>
      <c r="X112" s="260"/>
      <c r="Y112" s="337"/>
      <c r="Z112" s="354"/>
      <c r="AA112" s="296"/>
      <c r="AB112" s="354"/>
      <c r="AC112" s="354"/>
      <c r="AD112" s="242"/>
      <c r="AE112" s="242"/>
      <c r="AF112" s="242"/>
      <c r="AG112" s="244"/>
    </row>
    <row r="113" spans="1:33" ht="29.25" customHeight="1" x14ac:dyDescent="0.2">
      <c r="A113" s="350"/>
      <c r="B113" s="341"/>
      <c r="C113" s="321"/>
      <c r="D113" s="321"/>
      <c r="E113" s="320"/>
      <c r="F113" s="344"/>
      <c r="G113" s="329"/>
      <c r="H113" s="255"/>
      <c r="I113" s="330"/>
      <c r="J113" s="260"/>
      <c r="K113" s="261"/>
      <c r="L113" s="225" t="str">
        <f>IF(AND(G111="(1) RARA VEZ",I111="(1) INSIGNIFICANTE"),"BAJA",IF(AND(G111="(1) RARA VEZ",I111="(2) MENOR"),"BAJA",IF(AND(G111="(2) IMPROBABLE",I111="(1) INSIGNIFICANTE"),"BAJA",IF(AND(G111="(3) POSIBLE",I111="(1) INSIGNIFICANTE"),"BAJA",IF(AND(G111="(4) PROBABLE",I111="(1) INSIGNIFICANTE"),"MODERADA",IF(AND(G111="(5) CASI SEGURO",I111="(1) INSIGNIFICANTE"),"ALTA",IF(AND(G111="(2) IMPROBABLE",I111="(2) MENOR"),"BAJA",IF(AND(G111="(3) POSIBLE",I111="(2) MENOR"),"MODERADA",IF(AND(G111="(4) PROBABLE",I111="(2) MENOR"),"ALTA",IF(AND(G111="(5) CASI SEGURO",I111="(2) MENOR"),"ALTA",IF(AND(G111="(1) RARA VEZ",I111="(3) MODERADO"),"MODERADA",IF(AND(G111="(2) IMPROBABLE",I111="(3) MODERADO"),"MODERADA",IF(AND(G111="(3) POSIBLE",I111="(3) MODERADO"),"ALTA",IF(AND(G111="(4) PROBABLE",I111="(3) MODERADO"),"ALTA",IF(AND(G111="(5) CASI SEGURO",I111="(3) MODERADO"),"EXTREMA",IF(AND(G111="(1) RARA VEZ",I111="(4) MAYOR"),"ALTA",IF(AND(G111="(2) IMPROBABLE",I111="(4) MAYOR"),"ALTA",IF(AND(G111="(3) POSIBLE",I111="(4) MAYOR"),"EXTREMA",IF(AND(G111="(4) PROBABLE",I111="(4) MAYOR"),"EXTREMA",IF(AND(G111="(5) CASI SEGURO",I111="(4) MAYOR"),"EXTREMA",IF(AND(G111="(1) RARA VEZ",I111="(5) CATASTRÓFICO"),"ALTA",IF(AND(G111="(2) IMPROBABLE",I111="(5) CATASTRÓFICO"),"EXTREMA",IF(AND(G111="(3) POSIBLE",I111="(5) CATASTRÓFICO"),"EXTREMA",IF(AND(G111="(4) PROBABLE",I111="(5) CATASTRÓFICO"),"EXTREMA",IF(AND(G111="(5) CASI SEGURO",I111="(5) CATASTRÓFICO"),"EXTREMA")))))))))))))))))))))))))</f>
        <v>ALTA</v>
      </c>
      <c r="M113" s="358"/>
      <c r="N113" s="92" t="s">
        <v>3</v>
      </c>
      <c r="O113" s="46" t="s">
        <v>12</v>
      </c>
      <c r="P113" s="48" t="str">
        <f>IF(O113="SÍ",15,"0")</f>
        <v>0</v>
      </c>
      <c r="Q113" s="261"/>
      <c r="R113" s="334"/>
      <c r="S113" s="273"/>
      <c r="T113" s="334"/>
      <c r="U113" s="336"/>
      <c r="V113" s="289"/>
      <c r="W113" s="285"/>
      <c r="X113" s="260"/>
      <c r="Y113" s="225" t="str">
        <f>IF(AND(V111="(1) RARA VEZ",W111="(1) INSIGNIFICANTE"),"BAJA",IF(AND(V111="(1) RARA VEZ",W111="(2) MENOR"),"BAJA",IF(AND(V111="(2) IMPROBABLE",W111="(1) INSIGNIFICANTE"),"BAJA",IF(AND(V111="(3) POSIBLE",W111="(1) INSIGNIFICANTE"),"BAJA",IF(AND(V111="(4) PROBABLE",W111="(1) INSIGNIFICANTE"),"MODERADO",IF(AND(V111="(5) CASI SEGURO",W111="(1) INSIGNIFICANTE"),"ALTA",IF(AND(V111="(2) IMPROBABLE",W111="(2) MENOR"),"BAJA",IF(AND(V111="(3) POSIBLE",W111="(2) MENOR"),"MODERADA",IF(AND(V111="(4) PROBABLE",W111="(2) MENOR"),"ALTA",IF(AND(V111="(5) CASI SEGURO",W111="(2) MENOR"),"ALTA",IF(AND(V111="(1) RARA VEZ",W111="(3) MODERADO"),"MODERADA",IF(AND(V111="(2) IMPROBABLE",W111="(3) MODERADO"),"MODERADA",IF(AND(V111="(3) POSIBLE",W111="(3) MODERADO"),"ALTA",IF(AND(V111="(4) PROBABLE",W111="(3) MODERADO"),"ALTA",IF(AND(V111="(5) CASI SEGURO",W111="(3) MODERADO"),"EXTREMA",IF(AND(V111="(1) RARA VEZ",W111="(4) MAYOR"),"ALTA",IF(AND(V111="(2) IMPROBABLE",W111="(4) MAYOR"),"ALTA",IF(AND(V111="(3) POSIBLE",W111="(4) MAYOR"),"EXTREMA",IF(AND(V111="(4) PROBABLE",W111="(4) MAYOR"),"EXTREMA",IF(AND(V111="(5) CASI SEGURO",W111="(4) MAYOR"),"EXTREMA",IF(AND(V111="(1) RARA VEZ",W111="(5) CATASTRÓFICO"),"ALTA",IF(AND(V111="(2) IMPROBABLE",W111="(5) CATASTRÓFICO"),"EXTREMA",IF(AND(V111="(3) POSIBLE",W111="(5) CATASTRÓFICO"),"EXTREMA",IF(AND(V111="(4) PROBABLE",W111="(5) CATASTRÓFICO"),"EXTREMA",IF(AND(V111="(5) CASI SEGURO",W111="(5) CATASTRÓFICO"),"EXTREMA")))))))))))))))))))))))))</f>
        <v>ALTA</v>
      </c>
      <c r="Z113" s="354"/>
      <c r="AA113" s="296"/>
      <c r="AB113" s="354"/>
      <c r="AC113" s="354"/>
      <c r="AD113" s="242"/>
      <c r="AE113" s="242"/>
      <c r="AF113" s="242"/>
      <c r="AG113" s="244"/>
    </row>
    <row r="114" spans="1:33" ht="29.25" customHeight="1" x14ac:dyDescent="0.2">
      <c r="A114" s="350"/>
      <c r="B114" s="341"/>
      <c r="C114" s="321"/>
      <c r="D114" s="321"/>
      <c r="E114" s="320"/>
      <c r="F114" s="344"/>
      <c r="G114" s="329"/>
      <c r="H114" s="255"/>
      <c r="I114" s="330"/>
      <c r="J114" s="260"/>
      <c r="K114" s="261"/>
      <c r="L114" s="225"/>
      <c r="M114" s="358"/>
      <c r="N114" s="92" t="s">
        <v>4</v>
      </c>
      <c r="O114" s="46" t="s">
        <v>11</v>
      </c>
      <c r="P114" s="48">
        <f>IF(O114="SÍ",10,"0")</f>
        <v>10</v>
      </c>
      <c r="Q114" s="261"/>
      <c r="R114" s="334"/>
      <c r="S114" s="273"/>
      <c r="T114" s="334"/>
      <c r="U114" s="336"/>
      <c r="V114" s="289"/>
      <c r="W114" s="285"/>
      <c r="X114" s="260"/>
      <c r="Y114" s="225"/>
      <c r="Z114" s="354"/>
      <c r="AA114" s="296"/>
      <c r="AB114" s="354"/>
      <c r="AC114" s="354"/>
      <c r="AD114" s="242"/>
      <c r="AE114" s="242"/>
      <c r="AF114" s="242"/>
      <c r="AG114" s="244"/>
    </row>
    <row r="115" spans="1:33" ht="29.25" customHeight="1" x14ac:dyDescent="0.2">
      <c r="A115" s="350"/>
      <c r="B115" s="341"/>
      <c r="C115" s="321"/>
      <c r="D115" s="321"/>
      <c r="E115" s="320"/>
      <c r="F115" s="344"/>
      <c r="G115" s="329"/>
      <c r="H115" s="255"/>
      <c r="I115" s="330"/>
      <c r="J115" s="260"/>
      <c r="K115" s="261"/>
      <c r="L115" s="225"/>
      <c r="M115" s="358"/>
      <c r="N115" s="91" t="s">
        <v>37</v>
      </c>
      <c r="O115" s="46" t="s">
        <v>12</v>
      </c>
      <c r="P115" s="48" t="str">
        <f>IF(O115="SÍ",15,"0")</f>
        <v>0</v>
      </c>
      <c r="Q115" s="261"/>
      <c r="R115" s="334"/>
      <c r="S115" s="273"/>
      <c r="T115" s="334"/>
      <c r="U115" s="336"/>
      <c r="V115" s="289"/>
      <c r="W115" s="285"/>
      <c r="X115" s="260"/>
      <c r="Y115" s="225"/>
      <c r="Z115" s="354"/>
      <c r="AA115" s="296"/>
      <c r="AB115" s="354"/>
      <c r="AC115" s="354"/>
      <c r="AD115" s="242"/>
      <c r="AE115" s="242"/>
      <c r="AF115" s="242"/>
      <c r="AG115" s="244"/>
    </row>
    <row r="116" spans="1:33" ht="29.25" customHeight="1" x14ac:dyDescent="0.2">
      <c r="A116" s="350"/>
      <c r="B116" s="341"/>
      <c r="C116" s="321"/>
      <c r="D116" s="321"/>
      <c r="E116" s="320"/>
      <c r="F116" s="344"/>
      <c r="G116" s="329"/>
      <c r="H116" s="255"/>
      <c r="I116" s="330"/>
      <c r="J116" s="260"/>
      <c r="K116" s="261"/>
      <c r="L116" s="225"/>
      <c r="M116" s="358"/>
      <c r="N116" s="91" t="s">
        <v>5</v>
      </c>
      <c r="O116" s="46" t="s">
        <v>11</v>
      </c>
      <c r="P116" s="48">
        <f>IF(O116="SÍ",10,"0")</f>
        <v>10</v>
      </c>
      <c r="Q116" s="261"/>
      <c r="R116" s="334"/>
      <c r="S116" s="273"/>
      <c r="T116" s="334"/>
      <c r="U116" s="336"/>
      <c r="V116" s="289"/>
      <c r="W116" s="285"/>
      <c r="X116" s="260"/>
      <c r="Y116" s="225"/>
      <c r="Z116" s="354"/>
      <c r="AA116" s="296"/>
      <c r="AB116" s="354"/>
      <c r="AC116" s="354"/>
      <c r="AD116" s="242"/>
      <c r="AE116" s="242"/>
      <c r="AF116" s="242"/>
      <c r="AG116" s="244"/>
    </row>
    <row r="117" spans="1:33" ht="29.25" customHeight="1" x14ac:dyDescent="0.2">
      <c r="A117" s="350"/>
      <c r="B117" s="341"/>
      <c r="C117" s="322"/>
      <c r="D117" s="322"/>
      <c r="E117" s="245"/>
      <c r="F117" s="254"/>
      <c r="G117" s="251"/>
      <c r="H117" s="256"/>
      <c r="I117" s="257"/>
      <c r="J117" s="260"/>
      <c r="K117" s="261"/>
      <c r="L117" s="226"/>
      <c r="M117" s="358"/>
      <c r="N117" s="93" t="s">
        <v>36</v>
      </c>
      <c r="O117" s="46" t="s">
        <v>12</v>
      </c>
      <c r="P117" s="48" t="str">
        <f>IF(O117="SÍ",30,"0")</f>
        <v>0</v>
      </c>
      <c r="Q117" s="261"/>
      <c r="R117" s="334"/>
      <c r="S117" s="273"/>
      <c r="T117" s="334"/>
      <c r="U117" s="336"/>
      <c r="V117" s="290"/>
      <c r="W117" s="286"/>
      <c r="X117" s="260"/>
      <c r="Y117" s="225"/>
      <c r="Z117" s="354"/>
      <c r="AA117" s="296"/>
      <c r="AB117" s="354"/>
      <c r="AC117" s="354"/>
      <c r="AD117" s="242"/>
      <c r="AE117" s="242"/>
      <c r="AF117" s="242"/>
      <c r="AG117" s="244"/>
    </row>
    <row r="118" spans="1:33" ht="29.25" customHeight="1" x14ac:dyDescent="0.2">
      <c r="A118" s="350"/>
      <c r="B118" s="341"/>
      <c r="C118" s="320" t="s">
        <v>214</v>
      </c>
      <c r="D118" s="320" t="s">
        <v>67</v>
      </c>
      <c r="E118" s="343" t="s">
        <v>215</v>
      </c>
      <c r="F118" s="320" t="s">
        <v>216</v>
      </c>
      <c r="G118" s="329" t="s">
        <v>16</v>
      </c>
      <c r="H118" s="254" t="str">
        <f>IF(G118="(1) RARA VEZ","1", IF(G118="(2) IMPROBABLE","2",IF(G118="(3) POSIBLE","3",IF(G118="(4) PROBABLE","4",IF(G118="(5) CASI SEGURO","5","")))))</f>
        <v>4</v>
      </c>
      <c r="I118" s="330" t="s">
        <v>70</v>
      </c>
      <c r="J118" s="260" t="str">
        <f>IF(I118="(1) INSIGNIFICANTE","1",IF(I118="(2) MENOR","2",IF(I118="(3) MODERADO","3",IF(I118="(4) MAYOR","4",IF(I118="(5) CATASTRÓFICO","5","")))))</f>
        <v>3</v>
      </c>
      <c r="K118" s="261">
        <f t="shared" ref="K118" si="0">H118*J118</f>
        <v>12</v>
      </c>
      <c r="L118" s="262">
        <f>+K118</f>
        <v>12</v>
      </c>
      <c r="M118" s="351" t="s">
        <v>217</v>
      </c>
      <c r="N118" s="90" t="s">
        <v>6</v>
      </c>
      <c r="O118" s="46" t="s">
        <v>12</v>
      </c>
      <c r="P118" s="77" t="str">
        <f>IF(O118="SÍ",15,"0")</f>
        <v>0</v>
      </c>
      <c r="Q118" s="266">
        <f>SUM(P118:P124)</f>
        <v>25</v>
      </c>
      <c r="R118" s="333">
        <f>IF(AND(Q118&gt;=0,Q118&lt;=50),0,IF(AND(Q118&gt;50,Q118&lt;=75),1,IF(AND(Q118&gt;75,Q118&lt;=100),2,"REVISAR")))</f>
        <v>0</v>
      </c>
      <c r="S118" s="272" t="s">
        <v>8</v>
      </c>
      <c r="T118" s="333">
        <f>IF(S118="PROBABILIDAD",H118-R118,J118-R118)</f>
        <v>4</v>
      </c>
      <c r="U118" s="335">
        <f>IF($T118&lt;=0,1,$T118)</f>
        <v>4</v>
      </c>
      <c r="V118" s="288" t="str">
        <f>IF(AND($S118="PROBABILIDAD",$U118=1),$AM$2,IF(AND(S118="PROBABILIDAD",$U118=2),$AM$3,IF(AND($S118="PROBABILIDAD",$U118=3),$AM$4,IF(AND($S118="PROBABILIDAD",$U118=4),$AM$5,IF(AND($S118="PROBABILIDAD",$U118=5),$AM$6,$G118)))))</f>
        <v>(4) PROBABLE</v>
      </c>
      <c r="W118" s="284" t="str">
        <f>IF(AND($S118="IMPACTO",$U118=1),$AL$2,IF(AND(S118="IMPACTO",$U118=2),$AL$3,IF(AND($S118="IMPACTO",$U118=3),$AL$4,IF(AND($S118="IMPACTO",$U118=4),$AL$5,IF(AND($S118="IMPACTO",$U118=5),$AL$6,I118)))))</f>
        <v>(3) MODERADO</v>
      </c>
      <c r="X118" s="260">
        <f>IF(S118="PROBABILIDAD",U118*J118,U118*H118)</f>
        <v>12</v>
      </c>
      <c r="Y118" s="230">
        <f>$X118</f>
        <v>12</v>
      </c>
      <c r="Z118" s="347" t="s">
        <v>218</v>
      </c>
      <c r="AA118" s="295" t="s">
        <v>211</v>
      </c>
      <c r="AB118" s="347" t="s">
        <v>219</v>
      </c>
      <c r="AC118" s="347" t="s">
        <v>220</v>
      </c>
      <c r="AD118" s="241"/>
      <c r="AE118" s="241"/>
      <c r="AF118" s="241"/>
      <c r="AG118" s="243"/>
    </row>
    <row r="119" spans="1:33" ht="29.25" customHeight="1" x14ac:dyDescent="0.2">
      <c r="A119" s="350"/>
      <c r="B119" s="341"/>
      <c r="C119" s="321"/>
      <c r="D119" s="321"/>
      <c r="E119" s="343"/>
      <c r="F119" s="321"/>
      <c r="G119" s="329"/>
      <c r="H119" s="255"/>
      <c r="I119" s="330"/>
      <c r="J119" s="260"/>
      <c r="K119" s="261"/>
      <c r="L119" s="262"/>
      <c r="M119" s="358"/>
      <c r="N119" s="91" t="s">
        <v>7</v>
      </c>
      <c r="O119" s="46" t="s">
        <v>11</v>
      </c>
      <c r="P119" s="48">
        <f>IF(O119="SÍ",5,"0")</f>
        <v>5</v>
      </c>
      <c r="Q119" s="261"/>
      <c r="R119" s="334"/>
      <c r="S119" s="273"/>
      <c r="T119" s="334"/>
      <c r="U119" s="336"/>
      <c r="V119" s="289"/>
      <c r="W119" s="285"/>
      <c r="X119" s="260"/>
      <c r="Y119" s="337"/>
      <c r="Z119" s="355"/>
      <c r="AA119" s="296"/>
      <c r="AB119" s="348"/>
      <c r="AC119" s="348"/>
      <c r="AD119" s="242"/>
      <c r="AE119" s="242"/>
      <c r="AF119" s="242"/>
      <c r="AG119" s="244"/>
    </row>
    <row r="120" spans="1:33" ht="29.25" customHeight="1" x14ac:dyDescent="0.2">
      <c r="A120" s="350"/>
      <c r="B120" s="341"/>
      <c r="C120" s="321"/>
      <c r="D120" s="321"/>
      <c r="E120" s="343"/>
      <c r="F120" s="321"/>
      <c r="G120" s="329"/>
      <c r="H120" s="255"/>
      <c r="I120" s="330"/>
      <c r="J120" s="260"/>
      <c r="K120" s="261"/>
      <c r="L120" s="225" t="str">
        <f>IF(AND(G118="(1) RARA VEZ",I118="(1) INSIGNIFICANTE"),"BAJA",IF(AND(G118="(1) RARA VEZ",I118="(2) MENOR"),"BAJA",IF(AND(G118="(2) IMPROBABLE",I118="(1) INSIGNIFICANTE"),"BAJA",IF(AND(G118="(3) POSIBLE",I118="(1) INSIGNIFICANTE"),"BAJA",IF(AND(G118="(4) PROBABLE",I118="(1) INSIGNIFICANTE"),"MODERADA",IF(AND(G118="(5) CASI SEGURO",I118="(1) INSIGNIFICANTE"),"ALTA",IF(AND(G118="(2) IMPROBABLE",I118="(2) MENOR"),"BAJA",IF(AND(G118="(3) POSIBLE",I118="(2) MENOR"),"MODERADA",IF(AND(G118="(4) PROBABLE",I118="(2) MENOR"),"ALTA",IF(AND(G118="(5) CASI SEGURO",I118="(2) MENOR"),"ALTA",IF(AND(G118="(1) RARA VEZ",I118="(3) MODERADO"),"MODERADA",IF(AND(G118="(2) IMPROBABLE",I118="(3) MODERADO"),"MODERADA",IF(AND(G118="(3) POSIBLE",I118="(3) MODERADO"),"ALTA",IF(AND(G118="(4) PROBABLE",I118="(3) MODERADO"),"ALTA",IF(AND(G118="(5) CASI SEGURO",I118="(3) MODERADO"),"EXTREMA",IF(AND(G118="(1) RARA VEZ",I118="(4) MAYOR"),"ALTA",IF(AND(G118="(2) IMPROBABLE",I118="(4) MAYOR"),"ALTA",IF(AND(G118="(3) POSIBLE",I118="(4) MAYOR"),"EXTREMA",IF(AND(G118="(4) PROBABLE",I118="(4) MAYOR"),"EXTREMA",IF(AND(G118="(5) CASI SEGURO",I118="(4) MAYOR"),"EXTREMA",IF(AND(G118="(1) RARA VEZ",I118="(5) CATASTRÓFICO"),"ALTA",IF(AND(G118="(2) IMPROBABLE",I118="(5) CATASTRÓFICO"),"EXTREMA",IF(AND(G118="(3) POSIBLE",I118="(5) CATASTRÓFICO"),"EXTREMA",IF(AND(G118="(4) PROBABLE",I118="(5) CATASTRÓFICO"),"EXTREMA",IF(AND(G118="(5) CASI SEGURO",I118="(5) CATASTRÓFICO"),"EXTREMA")))))))))))))))))))))))))</f>
        <v>ALTA</v>
      </c>
      <c r="M120" s="358"/>
      <c r="N120" s="92" t="s">
        <v>3</v>
      </c>
      <c r="O120" s="46" t="s">
        <v>12</v>
      </c>
      <c r="P120" s="48" t="str">
        <f>IF(O120="SÍ",15,"0")</f>
        <v>0</v>
      </c>
      <c r="Q120" s="261"/>
      <c r="R120" s="334"/>
      <c r="S120" s="273"/>
      <c r="T120" s="334"/>
      <c r="U120" s="336"/>
      <c r="V120" s="289"/>
      <c r="W120" s="285"/>
      <c r="X120" s="260"/>
      <c r="Y120" s="225" t="str">
        <f>IF(AND(V118="(1) RARA VEZ",W118="(1) INSIGNIFICANTE"),"BAJA",IF(AND(V118="(1) RARA VEZ",W118="(2) MENOR"),"BAJA",IF(AND(V118="(2) IMPROBABLE",W118="(1) INSIGNIFICANTE"),"BAJA",IF(AND(V118="(3) POSIBLE",W118="(1) INSIGNIFICANTE"),"BAJA",IF(AND(V118="(4) PROBABLE",W118="(1) INSIGNIFICANTE"),"MODERADO",IF(AND(V118="(5) CASI SEGURO",W118="(1) INSIGNIFICANTE"),"ALTA",IF(AND(V118="(2) IMPROBABLE",W118="(2) MENOR"),"BAJA",IF(AND(V118="(3) POSIBLE",W118="(2) MENOR"),"MODERADA",IF(AND(V118="(4) PROBABLE",W118="(2) MENOR"),"ALTA",IF(AND(V118="(5) CASI SEGURO",W118="(2) MENOR"),"ALTA",IF(AND(V118="(1) RARA VEZ",W118="(3) MODERADO"),"MODERADA",IF(AND(V118="(2) IMPROBABLE",W118="(3) MODERADO"),"MODERADA",IF(AND(V118="(3) POSIBLE",W118="(3) MODERADO"),"ALTA",IF(AND(V118="(4) PROBABLE",W118="(3) MODERADO"),"ALTA",IF(AND(V118="(5) CASI SEGURO",W118="(3) MODERADO"),"EXTREMA",IF(AND(V118="(1) RARA VEZ",W118="(4) MAYOR"),"ALTA",IF(AND(V118="(2) IMPROBABLE",W118="(4) MAYOR"),"ALTA",IF(AND(V118="(3) POSIBLE",W118="(4) MAYOR"),"EXTREMA",IF(AND(V118="(4) PROBABLE",W118="(4) MAYOR"),"EXTREMA",IF(AND(V118="(5) CASI SEGURO",W118="(4) MAYOR"),"EXTREMA",IF(AND(V118="(1) RARA VEZ",W118="(5) CATASTRÓFICO"),"ALTA",IF(AND(V118="(2) IMPROBABLE",W118="(5) CATASTRÓFICO"),"EXTREMA",IF(AND(V118="(3) POSIBLE",W118="(5) CATASTRÓFICO"),"EXTREMA",IF(AND(V118="(4) PROBABLE",W118="(5) CATASTRÓFICO"),"EXTREMA",IF(AND(V118="(5) CASI SEGURO",W118="(5) CATASTRÓFICO"),"EXTREMA")))))))))))))))))))))))))</f>
        <v>ALTA</v>
      </c>
      <c r="Z120" s="355"/>
      <c r="AA120" s="296"/>
      <c r="AB120" s="348"/>
      <c r="AC120" s="348"/>
      <c r="AD120" s="242"/>
      <c r="AE120" s="242"/>
      <c r="AF120" s="242"/>
      <c r="AG120" s="244"/>
    </row>
    <row r="121" spans="1:33" ht="29.25" customHeight="1" x14ac:dyDescent="0.2">
      <c r="A121" s="350"/>
      <c r="B121" s="341"/>
      <c r="C121" s="321"/>
      <c r="D121" s="321"/>
      <c r="E121" s="343"/>
      <c r="F121" s="321"/>
      <c r="G121" s="329"/>
      <c r="H121" s="255"/>
      <c r="I121" s="330"/>
      <c r="J121" s="260"/>
      <c r="K121" s="261"/>
      <c r="L121" s="225"/>
      <c r="M121" s="358"/>
      <c r="N121" s="92" t="s">
        <v>4</v>
      </c>
      <c r="O121" s="46" t="s">
        <v>11</v>
      </c>
      <c r="P121" s="48">
        <f>IF(O121="SÍ",10,"0")</f>
        <v>10</v>
      </c>
      <c r="Q121" s="261"/>
      <c r="R121" s="334"/>
      <c r="S121" s="273"/>
      <c r="T121" s="334"/>
      <c r="U121" s="336"/>
      <c r="V121" s="289"/>
      <c r="W121" s="285"/>
      <c r="X121" s="260"/>
      <c r="Y121" s="225"/>
      <c r="Z121" s="355"/>
      <c r="AA121" s="296"/>
      <c r="AB121" s="348"/>
      <c r="AC121" s="348"/>
      <c r="AD121" s="242"/>
      <c r="AE121" s="242"/>
      <c r="AF121" s="242"/>
      <c r="AG121" s="244"/>
    </row>
    <row r="122" spans="1:33" ht="29.25" customHeight="1" x14ac:dyDescent="0.2">
      <c r="A122" s="350"/>
      <c r="B122" s="341"/>
      <c r="C122" s="321"/>
      <c r="D122" s="321"/>
      <c r="E122" s="343"/>
      <c r="F122" s="321"/>
      <c r="G122" s="329"/>
      <c r="H122" s="255"/>
      <c r="I122" s="330"/>
      <c r="J122" s="260"/>
      <c r="K122" s="261"/>
      <c r="L122" s="225"/>
      <c r="M122" s="358"/>
      <c r="N122" s="91" t="s">
        <v>37</v>
      </c>
      <c r="O122" s="46" t="s">
        <v>12</v>
      </c>
      <c r="P122" s="48" t="str">
        <f>IF(O122="SÍ",15,"0")</f>
        <v>0</v>
      </c>
      <c r="Q122" s="261"/>
      <c r="R122" s="334"/>
      <c r="S122" s="273"/>
      <c r="T122" s="334"/>
      <c r="U122" s="336"/>
      <c r="V122" s="289"/>
      <c r="W122" s="285"/>
      <c r="X122" s="260"/>
      <c r="Y122" s="225"/>
      <c r="Z122" s="355"/>
      <c r="AA122" s="296"/>
      <c r="AB122" s="348"/>
      <c r="AC122" s="348"/>
      <c r="AD122" s="242"/>
      <c r="AE122" s="242"/>
      <c r="AF122" s="242"/>
      <c r="AG122" s="244"/>
    </row>
    <row r="123" spans="1:33" ht="29.25" customHeight="1" x14ac:dyDescent="0.2">
      <c r="A123" s="350"/>
      <c r="B123" s="341"/>
      <c r="C123" s="321"/>
      <c r="D123" s="321"/>
      <c r="E123" s="343"/>
      <c r="F123" s="321"/>
      <c r="G123" s="329"/>
      <c r="H123" s="255"/>
      <c r="I123" s="330"/>
      <c r="J123" s="260"/>
      <c r="K123" s="261"/>
      <c r="L123" s="225"/>
      <c r="M123" s="358"/>
      <c r="N123" s="91" t="s">
        <v>5</v>
      </c>
      <c r="O123" s="46" t="s">
        <v>11</v>
      </c>
      <c r="P123" s="48">
        <f>IF(O123="SÍ",10,"0")</f>
        <v>10</v>
      </c>
      <c r="Q123" s="261"/>
      <c r="R123" s="334"/>
      <c r="S123" s="273"/>
      <c r="T123" s="334"/>
      <c r="U123" s="336"/>
      <c r="V123" s="289"/>
      <c r="W123" s="285"/>
      <c r="X123" s="260"/>
      <c r="Y123" s="225"/>
      <c r="Z123" s="355"/>
      <c r="AA123" s="296"/>
      <c r="AB123" s="348"/>
      <c r="AC123" s="348"/>
      <c r="AD123" s="242"/>
      <c r="AE123" s="242"/>
      <c r="AF123" s="242"/>
      <c r="AG123" s="244"/>
    </row>
    <row r="124" spans="1:33" ht="29.25" customHeight="1" x14ac:dyDescent="0.2">
      <c r="A124" s="350"/>
      <c r="B124" s="341"/>
      <c r="C124" s="322"/>
      <c r="D124" s="322"/>
      <c r="E124" s="340"/>
      <c r="F124" s="322"/>
      <c r="G124" s="251"/>
      <c r="H124" s="256"/>
      <c r="I124" s="257"/>
      <c r="J124" s="260"/>
      <c r="K124" s="261"/>
      <c r="L124" s="226"/>
      <c r="M124" s="358"/>
      <c r="N124" s="93" t="s">
        <v>36</v>
      </c>
      <c r="O124" s="46" t="s">
        <v>12</v>
      </c>
      <c r="P124" s="48" t="str">
        <f>IF(O124="SÍ",30,"0")</f>
        <v>0</v>
      </c>
      <c r="Q124" s="261"/>
      <c r="R124" s="334"/>
      <c r="S124" s="273"/>
      <c r="T124" s="334"/>
      <c r="U124" s="336"/>
      <c r="V124" s="290"/>
      <c r="W124" s="286"/>
      <c r="X124" s="260"/>
      <c r="Y124" s="225"/>
      <c r="Z124" s="355"/>
      <c r="AA124" s="296"/>
      <c r="AB124" s="348"/>
      <c r="AC124" s="348"/>
      <c r="AD124" s="242"/>
      <c r="AE124" s="242"/>
      <c r="AF124" s="242"/>
      <c r="AG124" s="244"/>
    </row>
    <row r="125" spans="1:33" ht="29.25" customHeight="1" x14ac:dyDescent="0.2">
      <c r="A125" s="350"/>
      <c r="B125" s="341"/>
      <c r="C125" s="320" t="s">
        <v>221</v>
      </c>
      <c r="D125" s="320" t="s">
        <v>67</v>
      </c>
      <c r="E125" s="320" t="s">
        <v>222</v>
      </c>
      <c r="F125" s="320" t="s">
        <v>223</v>
      </c>
      <c r="G125" s="329" t="s">
        <v>15</v>
      </c>
      <c r="H125" s="254" t="str">
        <f>IF(G125="(1) RARA VEZ","1", IF(G125="(2) IMPROBABLE","2",IF(G125="(3) POSIBLE","3",IF(G125="(4) PROBABLE","4",IF(G125="(5) CASI SEGURO","5","")))))</f>
        <v>3</v>
      </c>
      <c r="I125" s="330" t="s">
        <v>72</v>
      </c>
      <c r="J125" s="260" t="str">
        <f>IF(I125="(1) INSIGNIFICANTE","1",IF(I125="(2) MENOR","2",IF(I125="(3) MODERADO","3",IF(I125="(4) MAYOR","4",IF(I125="(5) CATASTRÓFICO","5","")))))</f>
        <v>4</v>
      </c>
      <c r="K125" s="261">
        <f t="shared" ref="K125" si="1">H125*J125</f>
        <v>12</v>
      </c>
      <c r="L125" s="262">
        <f>+K125</f>
        <v>12</v>
      </c>
      <c r="M125" s="351" t="s">
        <v>224</v>
      </c>
      <c r="N125" s="90" t="s">
        <v>6</v>
      </c>
      <c r="O125" s="46" t="s">
        <v>11</v>
      </c>
      <c r="P125" s="77">
        <f>IF(O125="SÍ",15,"0")</f>
        <v>15</v>
      </c>
      <c r="Q125" s="266">
        <f>SUM(P125:P131)</f>
        <v>85</v>
      </c>
      <c r="R125" s="333">
        <f>IF(AND(Q125&gt;=0,Q125&lt;=50),0,IF(AND(Q125&gt;50,Q125&lt;=75),1,IF(AND(Q125&gt;75,Q125&lt;=100),2,"REVISAR")))</f>
        <v>2</v>
      </c>
      <c r="S125" s="272" t="s">
        <v>8</v>
      </c>
      <c r="T125" s="333">
        <f>IF(S125="PROBABILIDAD",H125-R125,J125-R125)</f>
        <v>1</v>
      </c>
      <c r="U125" s="335">
        <f>IF($T125&lt;=0,1,$T125)</f>
        <v>1</v>
      </c>
      <c r="V125" s="288" t="str">
        <f>IF(AND($S125="PROBABILIDAD",$U125=1),$AM$2,IF(AND(S125="PROBABILIDAD",$U125=2),$AM$3,IF(AND($S125="PROBABILIDAD",$U125=3),$AM$4,IF(AND($S125="PROBABILIDAD",$U125=4),$AM$5,IF(AND($S125="PROBABILIDAD",$U125=5),$AM$6,$G125)))))</f>
        <v>(1) RARA VEZ</v>
      </c>
      <c r="W125" s="284" t="str">
        <f>IF(AND($S125="IMPACTO",$U125=1),$AL$2,IF(AND(S125="IMPACTO",$U125=2),$AL$3,IF(AND($S125="IMPACTO",$U125=3),$AL$4,IF(AND($S125="IMPACTO",$U125=4),$AL$5,IF(AND($S125="IMPACTO",$U125=5),$AL$6,I125)))))</f>
        <v>(4) MAYOR</v>
      </c>
      <c r="X125" s="260">
        <f>IF(S125="PROBABILIDAD",U125*J125,U125*H125)</f>
        <v>4</v>
      </c>
      <c r="Y125" s="230">
        <f>$X125</f>
        <v>4</v>
      </c>
      <c r="Z125" s="347" t="str">
        <f>+M125</f>
        <v>* Mediante un Drive se verificando la cantidad de los AJ que asisten por taller diario.
* Se realizó articulación con los equipos psicosociales de las Unidades a fin de que los mismos realizaran seguimiEnto a la deserción de los AJ.</v>
      </c>
      <c r="AA125" s="295" t="s">
        <v>211</v>
      </c>
      <c r="AB125" s="347" t="s">
        <v>225</v>
      </c>
      <c r="AC125" s="359" t="s">
        <v>226</v>
      </c>
      <c r="AD125" s="241"/>
      <c r="AE125" s="241"/>
      <c r="AF125" s="241"/>
      <c r="AG125" s="243"/>
    </row>
    <row r="126" spans="1:33" ht="29.25" customHeight="1" x14ac:dyDescent="0.2">
      <c r="A126" s="350"/>
      <c r="B126" s="341"/>
      <c r="C126" s="321"/>
      <c r="D126" s="321"/>
      <c r="E126" s="320"/>
      <c r="F126" s="321"/>
      <c r="G126" s="329"/>
      <c r="H126" s="255"/>
      <c r="I126" s="330"/>
      <c r="J126" s="260"/>
      <c r="K126" s="261"/>
      <c r="L126" s="262"/>
      <c r="M126" s="358"/>
      <c r="N126" s="91" t="s">
        <v>7</v>
      </c>
      <c r="O126" s="46" t="s">
        <v>11</v>
      </c>
      <c r="P126" s="48">
        <f>IF(O126="SÍ",5,"0")</f>
        <v>5</v>
      </c>
      <c r="Q126" s="261"/>
      <c r="R126" s="334"/>
      <c r="S126" s="273"/>
      <c r="T126" s="334"/>
      <c r="U126" s="336"/>
      <c r="V126" s="289"/>
      <c r="W126" s="285"/>
      <c r="X126" s="260"/>
      <c r="Y126" s="337"/>
      <c r="Z126" s="348"/>
      <c r="AA126" s="296"/>
      <c r="AB126" s="348"/>
      <c r="AC126" s="355"/>
      <c r="AD126" s="242"/>
      <c r="AE126" s="242"/>
      <c r="AF126" s="242"/>
      <c r="AG126" s="244"/>
    </row>
    <row r="127" spans="1:33" ht="29.25" customHeight="1" x14ac:dyDescent="0.2">
      <c r="A127" s="350"/>
      <c r="B127" s="341"/>
      <c r="C127" s="321"/>
      <c r="D127" s="321"/>
      <c r="E127" s="320"/>
      <c r="F127" s="321"/>
      <c r="G127" s="329"/>
      <c r="H127" s="255"/>
      <c r="I127" s="330"/>
      <c r="J127" s="260"/>
      <c r="K127" s="261"/>
      <c r="L127" s="225" t="str">
        <f>IF(AND(G125="(1) RARA VEZ",I125="(1) INSIGNIFICANTE"),"BAJA",IF(AND(G125="(1) RARA VEZ",I125="(2) MENOR"),"BAJA",IF(AND(G125="(2) IMPROBABLE",I125="(1) INSIGNIFICANTE"),"BAJA",IF(AND(G125="(3) POSIBLE",I125="(1) INSIGNIFICANTE"),"BAJA",IF(AND(G125="(4) PROBABLE",I125="(1) INSIGNIFICANTE"),"MODERADA",IF(AND(G125="(5) CASI SEGURO",I125="(1) INSIGNIFICANTE"),"ALTA",IF(AND(G125="(2) IMPROBABLE",I125="(2) MENOR"),"BAJA",IF(AND(G125="(3) POSIBLE",I125="(2) MENOR"),"MODERADA",IF(AND(G125="(4) PROBABLE",I125="(2) MENOR"),"ALTA",IF(AND(G125="(5) CASI SEGURO",I125="(2) MENOR"),"ALTA",IF(AND(G125="(1) RARA VEZ",I125="(3) MODERADO"),"MODERADA",IF(AND(G125="(2) IMPROBABLE",I125="(3) MODERADO"),"MODERADA",IF(AND(G125="(3) POSIBLE",I125="(3) MODERADO"),"ALTA",IF(AND(G125="(4) PROBABLE",I125="(3) MODERADO"),"ALTA",IF(AND(G125="(5) CASI SEGURO",I125="(3) MODERADO"),"EXTREMA",IF(AND(G125="(1) RARA VEZ",I125="(4) MAYOR"),"ALTA",IF(AND(G125="(2) IMPROBABLE",I125="(4) MAYOR"),"ALTA",IF(AND(G125="(3) POSIBLE",I125="(4) MAYOR"),"EXTREMA",IF(AND(G125="(4) PROBABLE",I125="(4) MAYOR"),"EXTREMA",IF(AND(G125="(5) CASI SEGURO",I125="(4) MAYOR"),"EXTREMA",IF(AND(G125="(1) RARA VEZ",I125="(5) CATASTRÓFICO"),"ALTA",IF(AND(G125="(2) IMPROBABLE",I125="(5) CATASTRÓFICO"),"EXTREMA",IF(AND(G125="(3) POSIBLE",I125="(5) CATASTRÓFICO"),"EXTREMA",IF(AND(G125="(4) PROBABLE",I125="(5) CATASTRÓFICO"),"EXTREMA",IF(AND(G125="(5) CASI SEGURO",I125="(5) CATASTRÓFICO"),"EXTREMA")))))))))))))))))))))))))</f>
        <v>EXTREMA</v>
      </c>
      <c r="M127" s="358"/>
      <c r="N127" s="92" t="s">
        <v>3</v>
      </c>
      <c r="O127" s="46" t="s">
        <v>12</v>
      </c>
      <c r="P127" s="48" t="str">
        <f>IF(O127="SÍ",15,"0")</f>
        <v>0</v>
      </c>
      <c r="Q127" s="261"/>
      <c r="R127" s="334"/>
      <c r="S127" s="273"/>
      <c r="T127" s="334"/>
      <c r="U127" s="336"/>
      <c r="V127" s="289"/>
      <c r="W127" s="285"/>
      <c r="X127" s="260"/>
      <c r="Y127" s="225" t="str">
        <f>IF(AND(V125="(1) RARA VEZ",W125="(1) INSIGNIFICANTE"),"BAJA",IF(AND(V125="(1) RARA VEZ",W125="(2) MENOR"),"BAJA",IF(AND(V125="(2) IMPROBABLE",W125="(1) INSIGNIFICANTE"),"BAJA",IF(AND(V125="(3) POSIBLE",W125="(1) INSIGNIFICANTE"),"BAJA",IF(AND(V125="(4) PROBABLE",W125="(1) INSIGNIFICANTE"),"MODERADO",IF(AND(V125="(5) CASI SEGURO",W125="(1) INSIGNIFICANTE"),"ALTA",IF(AND(V125="(2) IMPROBABLE",W125="(2) MENOR"),"BAJA",IF(AND(V125="(3) POSIBLE",W125="(2) MENOR"),"MODERADA",IF(AND(V125="(4) PROBABLE",W125="(2) MENOR"),"ALTA",IF(AND(V125="(5) CASI SEGURO",W125="(2) MENOR"),"ALTA",IF(AND(V125="(1) RARA VEZ",W125="(3) MODERADO"),"MODERADA",IF(AND(V125="(2) IMPROBABLE",W125="(3) MODERADO"),"MODERADA",IF(AND(V125="(3) POSIBLE",W125="(3) MODERADO"),"ALTA",IF(AND(V125="(4) PROBABLE",W125="(3) MODERADO"),"ALTA",IF(AND(V125="(5) CASI SEGURO",W125="(3) MODERADO"),"EXTREMA",IF(AND(V125="(1) RARA VEZ",W125="(4) MAYOR"),"ALTA",IF(AND(V125="(2) IMPROBABLE",W125="(4) MAYOR"),"ALTA",IF(AND(V125="(3) POSIBLE",W125="(4) MAYOR"),"EXTREMA",IF(AND(V125="(4) PROBABLE",W125="(4) MAYOR"),"EXTREMA",IF(AND(V125="(5) CASI SEGURO",W125="(4) MAYOR"),"EXTREMA",IF(AND(V125="(1) RARA VEZ",W125="(5) CATASTRÓFICO"),"ALTA",IF(AND(V125="(2) IMPROBABLE",W125="(5) CATASTRÓFICO"),"EXTREMA",IF(AND(V125="(3) POSIBLE",W125="(5) CATASTRÓFICO"),"EXTREMA",IF(AND(V125="(4) PROBABLE",W125="(5) CATASTRÓFICO"),"EXTREMA",IF(AND(V125="(5) CASI SEGURO",W125="(5) CATASTRÓFICO"),"EXTREMA")))))))))))))))))))))))))</f>
        <v>ALTA</v>
      </c>
      <c r="Z127" s="348"/>
      <c r="AA127" s="296"/>
      <c r="AB127" s="348"/>
      <c r="AC127" s="355"/>
      <c r="AD127" s="242"/>
      <c r="AE127" s="242"/>
      <c r="AF127" s="242"/>
      <c r="AG127" s="244"/>
    </row>
    <row r="128" spans="1:33" ht="29.25" customHeight="1" x14ac:dyDescent="0.2">
      <c r="A128" s="350"/>
      <c r="B128" s="341"/>
      <c r="C128" s="321"/>
      <c r="D128" s="321"/>
      <c r="E128" s="320"/>
      <c r="F128" s="321"/>
      <c r="G128" s="329"/>
      <c r="H128" s="255"/>
      <c r="I128" s="330"/>
      <c r="J128" s="260"/>
      <c r="K128" s="261"/>
      <c r="L128" s="225"/>
      <c r="M128" s="358"/>
      <c r="N128" s="92" t="s">
        <v>4</v>
      </c>
      <c r="O128" s="46" t="s">
        <v>11</v>
      </c>
      <c r="P128" s="48">
        <f>IF(O128="SÍ",10,"0")</f>
        <v>10</v>
      </c>
      <c r="Q128" s="261"/>
      <c r="R128" s="334"/>
      <c r="S128" s="273"/>
      <c r="T128" s="334"/>
      <c r="U128" s="336"/>
      <c r="V128" s="289"/>
      <c r="W128" s="285"/>
      <c r="X128" s="260"/>
      <c r="Y128" s="225"/>
      <c r="Z128" s="348"/>
      <c r="AA128" s="296"/>
      <c r="AB128" s="348"/>
      <c r="AC128" s="355"/>
      <c r="AD128" s="242"/>
      <c r="AE128" s="242"/>
      <c r="AF128" s="242"/>
      <c r="AG128" s="244"/>
    </row>
    <row r="129" spans="1:33" ht="29.25" customHeight="1" x14ac:dyDescent="0.2">
      <c r="A129" s="350"/>
      <c r="B129" s="341"/>
      <c r="C129" s="321"/>
      <c r="D129" s="321"/>
      <c r="E129" s="320"/>
      <c r="F129" s="321"/>
      <c r="G129" s="329"/>
      <c r="H129" s="255"/>
      <c r="I129" s="330"/>
      <c r="J129" s="260"/>
      <c r="K129" s="261"/>
      <c r="L129" s="225"/>
      <c r="M129" s="358"/>
      <c r="N129" s="91" t="s">
        <v>37</v>
      </c>
      <c r="O129" s="46" t="s">
        <v>11</v>
      </c>
      <c r="P129" s="48">
        <f>IF(O129="SÍ",15,"0")</f>
        <v>15</v>
      </c>
      <c r="Q129" s="261"/>
      <c r="R129" s="334"/>
      <c r="S129" s="273"/>
      <c r="T129" s="334"/>
      <c r="U129" s="336"/>
      <c r="V129" s="289"/>
      <c r="W129" s="285"/>
      <c r="X129" s="260"/>
      <c r="Y129" s="225"/>
      <c r="Z129" s="348"/>
      <c r="AA129" s="296"/>
      <c r="AB129" s="348"/>
      <c r="AC129" s="355"/>
      <c r="AD129" s="242"/>
      <c r="AE129" s="242"/>
      <c r="AF129" s="242"/>
      <c r="AG129" s="244"/>
    </row>
    <row r="130" spans="1:33" ht="29.25" customHeight="1" x14ac:dyDescent="0.2">
      <c r="A130" s="350"/>
      <c r="B130" s="341"/>
      <c r="C130" s="321"/>
      <c r="D130" s="321"/>
      <c r="E130" s="320"/>
      <c r="F130" s="321"/>
      <c r="G130" s="329"/>
      <c r="H130" s="255"/>
      <c r="I130" s="330"/>
      <c r="J130" s="260"/>
      <c r="K130" s="261"/>
      <c r="L130" s="225"/>
      <c r="M130" s="358"/>
      <c r="N130" s="91" t="s">
        <v>5</v>
      </c>
      <c r="O130" s="46" t="s">
        <v>11</v>
      </c>
      <c r="P130" s="48">
        <f>IF(O130="SÍ",10,"0")</f>
        <v>10</v>
      </c>
      <c r="Q130" s="261"/>
      <c r="R130" s="334"/>
      <c r="S130" s="273"/>
      <c r="T130" s="334"/>
      <c r="U130" s="336"/>
      <c r="V130" s="289"/>
      <c r="W130" s="285"/>
      <c r="X130" s="260"/>
      <c r="Y130" s="225"/>
      <c r="Z130" s="348"/>
      <c r="AA130" s="296"/>
      <c r="AB130" s="348"/>
      <c r="AC130" s="355"/>
      <c r="AD130" s="242"/>
      <c r="AE130" s="242"/>
      <c r="AF130" s="242"/>
      <c r="AG130" s="244"/>
    </row>
    <row r="131" spans="1:33" ht="29.25" customHeight="1" x14ac:dyDescent="0.2">
      <c r="A131" s="350"/>
      <c r="B131" s="341"/>
      <c r="C131" s="322"/>
      <c r="D131" s="322"/>
      <c r="E131" s="245"/>
      <c r="F131" s="322"/>
      <c r="G131" s="251"/>
      <c r="H131" s="256"/>
      <c r="I131" s="257"/>
      <c r="J131" s="260"/>
      <c r="K131" s="261"/>
      <c r="L131" s="226"/>
      <c r="M131" s="358"/>
      <c r="N131" s="93" t="s">
        <v>36</v>
      </c>
      <c r="O131" s="46" t="s">
        <v>11</v>
      </c>
      <c r="P131" s="48">
        <f>IF(O131="SÍ",30,"0")</f>
        <v>30</v>
      </c>
      <c r="Q131" s="261"/>
      <c r="R131" s="334"/>
      <c r="S131" s="273"/>
      <c r="T131" s="334"/>
      <c r="U131" s="336"/>
      <c r="V131" s="290"/>
      <c r="W131" s="286"/>
      <c r="X131" s="260"/>
      <c r="Y131" s="225"/>
      <c r="Z131" s="348"/>
      <c r="AA131" s="296"/>
      <c r="AB131" s="348"/>
      <c r="AC131" s="355"/>
      <c r="AD131" s="242"/>
      <c r="AE131" s="242"/>
      <c r="AF131" s="242"/>
      <c r="AG131" s="244"/>
    </row>
    <row r="132" spans="1:33" ht="29.25" customHeight="1" x14ac:dyDescent="0.2">
      <c r="A132" s="350"/>
      <c r="B132" s="341"/>
      <c r="C132" s="320" t="s">
        <v>227</v>
      </c>
      <c r="D132" s="320" t="s">
        <v>71</v>
      </c>
      <c r="E132" s="320" t="s">
        <v>228</v>
      </c>
      <c r="F132" s="320" t="s">
        <v>229</v>
      </c>
      <c r="G132" s="251" t="s">
        <v>14</v>
      </c>
      <c r="H132" s="254" t="str">
        <f>IF(G132="(1) RARA VEZ","1", IF(G132="(2) IMPROBABLE","2",IF(G132="(3) POSIBLE","3",IF(G132="(4) PROBABLE","4",IF(G132="(5) CASI SEGURO","5","")))))</f>
        <v>2</v>
      </c>
      <c r="I132" s="330" t="s">
        <v>73</v>
      </c>
      <c r="J132" s="260" t="str">
        <f>IF(I132="(1) INSIGNIFICANTE","1",IF(I132="(2) MENOR","2",IF(I132="(3) MODERADO","3",IF(I132="(4) MAYOR","4",IF(I132="(5) CATASTRÓFICO","5","")))))</f>
        <v>5</v>
      </c>
      <c r="K132" s="261">
        <f t="shared" ref="K132" si="2">H132*J132</f>
        <v>10</v>
      </c>
      <c r="L132" s="262">
        <f>+K132</f>
        <v>10</v>
      </c>
      <c r="M132" s="351" t="s">
        <v>230</v>
      </c>
      <c r="N132" s="90" t="s">
        <v>6</v>
      </c>
      <c r="O132" s="46" t="s">
        <v>12</v>
      </c>
      <c r="P132" s="77" t="str">
        <f>IF(O132="SÍ",15,"0")</f>
        <v>0</v>
      </c>
      <c r="Q132" s="266">
        <f>SUM(P132:P138)</f>
        <v>25</v>
      </c>
      <c r="R132" s="333">
        <f>IF(AND(Q132&gt;=0,Q132&lt;=50),0,IF(AND(Q132&gt;50,Q132&lt;=75),1,IF(AND(Q132&gt;75,Q132&lt;=100),2,"REVISAR")))</f>
        <v>0</v>
      </c>
      <c r="S132" s="272" t="s">
        <v>9</v>
      </c>
      <c r="T132" s="333">
        <f>IF(S132="PROBABILIDAD",H132-R132,J132-R132)</f>
        <v>5</v>
      </c>
      <c r="U132" s="335">
        <f>IF($T132&lt;=0,1,$T132)</f>
        <v>5</v>
      </c>
      <c r="V132" s="288" t="str">
        <f>IF(AND($S132="PROBABILIDAD",$U132=1),$AM$2,IF(AND(S132="PROBABILIDAD",$U132=2),$AM$3,IF(AND($S132="PROBABILIDAD",$U132=3),$AM$4,IF(AND($S132="PROBABILIDAD",$U132=4),$AM$5,IF(AND($S132="PROBABILIDAD",$U132=5),$AM$6,$G132)))))</f>
        <v>(2) IMPROBABLE</v>
      </c>
      <c r="W132" s="284" t="str">
        <f>IF(AND($S132="IMPACTO",$U132=1),$AL$2,IF(AND(S132="IMPACTO",$U132=2),$AL$3,IF(AND($S132="IMPACTO",$U132=3),$AL$4,IF(AND($S132="IMPACTO",$U132=4),$AL$5,IF(AND($S132="IMPACTO",$U132=5),$AL$6,I132)))))</f>
        <v>(5) CATASTRÓFICO</v>
      </c>
      <c r="X132" s="260">
        <f>IF(S132="PROBABILIDAD",U132*J132,U132*H132)</f>
        <v>10</v>
      </c>
      <c r="Y132" s="230">
        <f>$X132</f>
        <v>10</v>
      </c>
      <c r="Z132" s="347" t="s">
        <v>230</v>
      </c>
      <c r="AA132" s="295" t="s">
        <v>211</v>
      </c>
      <c r="AB132" s="347" t="s">
        <v>231</v>
      </c>
      <c r="AC132" s="359" t="s">
        <v>232</v>
      </c>
      <c r="AD132" s="241"/>
      <c r="AE132" s="241"/>
      <c r="AF132" s="241"/>
      <c r="AG132" s="243"/>
    </row>
    <row r="133" spans="1:33" ht="29.25" customHeight="1" x14ac:dyDescent="0.2">
      <c r="A133" s="350"/>
      <c r="B133" s="341"/>
      <c r="C133" s="321"/>
      <c r="D133" s="321"/>
      <c r="E133" s="320"/>
      <c r="F133" s="321"/>
      <c r="G133" s="252"/>
      <c r="H133" s="255"/>
      <c r="I133" s="330"/>
      <c r="J133" s="260"/>
      <c r="K133" s="261"/>
      <c r="L133" s="262"/>
      <c r="M133" s="358"/>
      <c r="N133" s="91" t="s">
        <v>7</v>
      </c>
      <c r="O133" s="46" t="s">
        <v>11</v>
      </c>
      <c r="P133" s="48">
        <f>IF(O133="SÍ",5,"0")</f>
        <v>5</v>
      </c>
      <c r="Q133" s="261"/>
      <c r="R133" s="334"/>
      <c r="S133" s="273"/>
      <c r="T133" s="334"/>
      <c r="U133" s="336"/>
      <c r="V133" s="289"/>
      <c r="W133" s="285"/>
      <c r="X133" s="260"/>
      <c r="Y133" s="337"/>
      <c r="Z133" s="355"/>
      <c r="AA133" s="296"/>
      <c r="AB133" s="348"/>
      <c r="AC133" s="355"/>
      <c r="AD133" s="242"/>
      <c r="AE133" s="242"/>
      <c r="AF133" s="242"/>
      <c r="AG133" s="244"/>
    </row>
    <row r="134" spans="1:33" ht="29.25" customHeight="1" x14ac:dyDescent="0.2">
      <c r="A134" s="350"/>
      <c r="B134" s="341"/>
      <c r="C134" s="321"/>
      <c r="D134" s="321"/>
      <c r="E134" s="320"/>
      <c r="F134" s="321"/>
      <c r="G134" s="252"/>
      <c r="H134" s="255"/>
      <c r="I134" s="330"/>
      <c r="J134" s="260"/>
      <c r="K134" s="261"/>
      <c r="L134" s="225" t="str">
        <f>IF(AND(G132="(1) RARA VEZ",I132="(1) INSIGNIFICANTE"),"BAJA",IF(AND(G132="(1) RARA VEZ",I132="(2) MENOR"),"BAJA",IF(AND(G132="(2) IMPROBABLE",I132="(1) INSIGNIFICANTE"),"BAJA",IF(AND(G132="(3) POSIBLE",I132="(1) INSIGNIFICANTE"),"BAJA",IF(AND(G132="(4) PROBABLE",I132="(1) INSIGNIFICANTE"),"MODERADA",IF(AND(G132="(5) CASI SEGURO",I132="(1) INSIGNIFICANTE"),"ALTA",IF(AND(G132="(2) IMPROBABLE",I132="(2) MENOR"),"BAJA",IF(AND(G132="(3) POSIBLE",I132="(2) MENOR"),"MODERADA",IF(AND(G132="(4) PROBABLE",I132="(2) MENOR"),"ALTA",IF(AND(G132="(5) CASI SEGURO",I132="(2) MENOR"),"ALTA",IF(AND(G132="(1) RARA VEZ",I132="(3) MODERADO"),"MODERADA",IF(AND(G132="(2) IMPROBABLE",I132="(3) MODERADO"),"MODERADA",IF(AND(G132="(3) POSIBLE",I132="(3) MODERADO"),"ALTA",IF(AND(G132="(4) PROBABLE",I132="(3) MODERADO"),"ALTA",IF(AND(G132="(5) CASI SEGURO",I132="(3) MODERADO"),"EXTREMA",IF(AND(G132="(1) RARA VEZ",I132="(4) MAYOR"),"ALTA",IF(AND(G132="(2) IMPROBABLE",I132="(4) MAYOR"),"ALTA",IF(AND(G132="(3) POSIBLE",I132="(4) MAYOR"),"EXTREMA",IF(AND(G132="(4) PROBABLE",I132="(4) MAYOR"),"EXTREMA",IF(AND(G132="(5) CASI SEGURO",I132="(4) MAYOR"),"EXTREMA",IF(AND(G132="(1) RARA VEZ",I132="(5) CATASTRÓFICO"),"ALTA",IF(AND(G132="(2) IMPROBABLE",I132="(5) CATASTRÓFICO"),"EXTREMA",IF(AND(G132="(3) POSIBLE",I132="(5) CATASTRÓFICO"),"EXTREMA",IF(AND(G132="(4) PROBABLE",I132="(5) CATASTRÓFICO"),"EXTREMA",IF(AND(G132="(5) CASI SEGURO",I132="(5) CATASTRÓFICO"),"EXTREMA")))))))))))))))))))))))))</f>
        <v>EXTREMA</v>
      </c>
      <c r="M134" s="358"/>
      <c r="N134" s="92" t="s">
        <v>3</v>
      </c>
      <c r="O134" s="46" t="s">
        <v>12</v>
      </c>
      <c r="P134" s="48" t="str">
        <f>IF(O134="SÍ",15,"0")</f>
        <v>0</v>
      </c>
      <c r="Q134" s="261"/>
      <c r="R134" s="334"/>
      <c r="S134" s="273"/>
      <c r="T134" s="334"/>
      <c r="U134" s="336"/>
      <c r="V134" s="289"/>
      <c r="W134" s="285"/>
      <c r="X134" s="260"/>
      <c r="Y134" s="225" t="str">
        <f>IF(AND(V132="(1) RARA VEZ",W132="(1) INSIGNIFICANTE"),"BAJA",IF(AND(V132="(1) RARA VEZ",W132="(2) MENOR"),"BAJA",IF(AND(V132="(2) IMPROBABLE",W132="(1) INSIGNIFICANTE"),"BAJA",IF(AND(V132="(3) POSIBLE",W132="(1) INSIGNIFICANTE"),"BAJA",IF(AND(V132="(4) PROBABLE",W132="(1) INSIGNIFICANTE"),"MODERADO",IF(AND(V132="(5) CASI SEGURO",W132="(1) INSIGNIFICANTE"),"ALTA",IF(AND(V132="(2) IMPROBABLE",W132="(2) MENOR"),"BAJA",IF(AND(V132="(3) POSIBLE",W132="(2) MENOR"),"MODERADA",IF(AND(V132="(4) PROBABLE",W132="(2) MENOR"),"ALTA",IF(AND(V132="(5) CASI SEGURO",W132="(2) MENOR"),"ALTA",IF(AND(V132="(1) RARA VEZ",W132="(3) MODERADO"),"MODERADA",IF(AND(V132="(2) IMPROBABLE",W132="(3) MODERADO"),"MODERADA",IF(AND(V132="(3) POSIBLE",W132="(3) MODERADO"),"ALTA",IF(AND(V132="(4) PROBABLE",W132="(3) MODERADO"),"ALTA",IF(AND(V132="(5) CASI SEGURO",W132="(3) MODERADO"),"EXTREMA",IF(AND(V132="(1) RARA VEZ",W132="(4) MAYOR"),"ALTA",IF(AND(V132="(2) IMPROBABLE",W132="(4) MAYOR"),"ALTA",IF(AND(V132="(3) POSIBLE",W132="(4) MAYOR"),"EXTREMA",IF(AND(V132="(4) PROBABLE",W132="(4) MAYOR"),"EXTREMA",IF(AND(V132="(5) CASI SEGURO",W132="(4) MAYOR"),"EXTREMA",IF(AND(V132="(1) RARA VEZ",W132="(5) CATASTRÓFICO"),"ALTA",IF(AND(V132="(2) IMPROBABLE",W132="(5) CATASTRÓFICO"),"EXTREMA",IF(AND(V132="(3) POSIBLE",W132="(5) CATASTRÓFICO"),"EXTREMA",IF(AND(V132="(4) PROBABLE",W132="(5) CATASTRÓFICO"),"EXTREMA",IF(AND(V132="(5) CASI SEGURO",W132="(5) CATASTRÓFICO"),"EXTREMA")))))))))))))))))))))))))</f>
        <v>EXTREMA</v>
      </c>
      <c r="Z134" s="355"/>
      <c r="AA134" s="296"/>
      <c r="AB134" s="348"/>
      <c r="AC134" s="355"/>
      <c r="AD134" s="242"/>
      <c r="AE134" s="242"/>
      <c r="AF134" s="242"/>
      <c r="AG134" s="244"/>
    </row>
    <row r="135" spans="1:33" ht="29.25" customHeight="1" x14ac:dyDescent="0.2">
      <c r="A135" s="350"/>
      <c r="B135" s="341"/>
      <c r="C135" s="321"/>
      <c r="D135" s="321"/>
      <c r="E135" s="320"/>
      <c r="F135" s="321"/>
      <c r="G135" s="252"/>
      <c r="H135" s="255"/>
      <c r="I135" s="330"/>
      <c r="J135" s="260"/>
      <c r="K135" s="261"/>
      <c r="L135" s="225"/>
      <c r="M135" s="358"/>
      <c r="N135" s="92" t="s">
        <v>4</v>
      </c>
      <c r="O135" s="46" t="s">
        <v>11</v>
      </c>
      <c r="P135" s="48">
        <f>IF(O135="SÍ",10,"0")</f>
        <v>10</v>
      </c>
      <c r="Q135" s="261"/>
      <c r="R135" s="334"/>
      <c r="S135" s="273"/>
      <c r="T135" s="334"/>
      <c r="U135" s="336"/>
      <c r="V135" s="289"/>
      <c r="W135" s="285"/>
      <c r="X135" s="260"/>
      <c r="Y135" s="225"/>
      <c r="Z135" s="355"/>
      <c r="AA135" s="296"/>
      <c r="AB135" s="348"/>
      <c r="AC135" s="355"/>
      <c r="AD135" s="242"/>
      <c r="AE135" s="242"/>
      <c r="AF135" s="242"/>
      <c r="AG135" s="244"/>
    </row>
    <row r="136" spans="1:33" ht="29.25" customHeight="1" x14ac:dyDescent="0.2">
      <c r="A136" s="350"/>
      <c r="B136" s="341"/>
      <c r="C136" s="321"/>
      <c r="D136" s="321"/>
      <c r="E136" s="320"/>
      <c r="F136" s="321"/>
      <c r="G136" s="252"/>
      <c r="H136" s="255"/>
      <c r="I136" s="330"/>
      <c r="J136" s="260"/>
      <c r="K136" s="261"/>
      <c r="L136" s="225"/>
      <c r="M136" s="358"/>
      <c r="N136" s="91" t="s">
        <v>37</v>
      </c>
      <c r="O136" s="46" t="s">
        <v>12</v>
      </c>
      <c r="P136" s="48" t="str">
        <f>IF(O136="SÍ",15,"0")</f>
        <v>0</v>
      </c>
      <c r="Q136" s="261"/>
      <c r="R136" s="334"/>
      <c r="S136" s="273"/>
      <c r="T136" s="334"/>
      <c r="U136" s="336"/>
      <c r="V136" s="289"/>
      <c r="W136" s="285"/>
      <c r="X136" s="260"/>
      <c r="Y136" s="225"/>
      <c r="Z136" s="355"/>
      <c r="AA136" s="296"/>
      <c r="AB136" s="348"/>
      <c r="AC136" s="355"/>
      <c r="AD136" s="242"/>
      <c r="AE136" s="242"/>
      <c r="AF136" s="242"/>
      <c r="AG136" s="244"/>
    </row>
    <row r="137" spans="1:33" ht="29.25" customHeight="1" x14ac:dyDescent="0.2">
      <c r="A137" s="350"/>
      <c r="B137" s="341"/>
      <c r="C137" s="321"/>
      <c r="D137" s="321"/>
      <c r="E137" s="320"/>
      <c r="F137" s="321"/>
      <c r="G137" s="252"/>
      <c r="H137" s="255"/>
      <c r="I137" s="330"/>
      <c r="J137" s="260"/>
      <c r="K137" s="261"/>
      <c r="L137" s="225"/>
      <c r="M137" s="358"/>
      <c r="N137" s="91" t="s">
        <v>5</v>
      </c>
      <c r="O137" s="46" t="s">
        <v>11</v>
      </c>
      <c r="P137" s="48">
        <f>IF(O137="SÍ",10,"0")</f>
        <v>10</v>
      </c>
      <c r="Q137" s="261"/>
      <c r="R137" s="334"/>
      <c r="S137" s="273"/>
      <c r="T137" s="334"/>
      <c r="U137" s="336"/>
      <c r="V137" s="289"/>
      <c r="W137" s="285"/>
      <c r="X137" s="260"/>
      <c r="Y137" s="225"/>
      <c r="Z137" s="355"/>
      <c r="AA137" s="296"/>
      <c r="AB137" s="348"/>
      <c r="AC137" s="355"/>
      <c r="AD137" s="242"/>
      <c r="AE137" s="242"/>
      <c r="AF137" s="242"/>
      <c r="AG137" s="244"/>
    </row>
    <row r="138" spans="1:33" ht="29.25" customHeight="1" x14ac:dyDescent="0.2">
      <c r="A138" s="350"/>
      <c r="B138" s="342"/>
      <c r="C138" s="322"/>
      <c r="D138" s="322"/>
      <c r="E138" s="245"/>
      <c r="F138" s="322"/>
      <c r="G138" s="253"/>
      <c r="H138" s="256"/>
      <c r="I138" s="257"/>
      <c r="J138" s="260"/>
      <c r="K138" s="261"/>
      <c r="L138" s="226"/>
      <c r="M138" s="358"/>
      <c r="N138" s="93" t="s">
        <v>36</v>
      </c>
      <c r="O138" s="46" t="s">
        <v>12</v>
      </c>
      <c r="P138" s="48" t="str">
        <f>IF(O138="SÍ",30,"0")</f>
        <v>0</v>
      </c>
      <c r="Q138" s="261"/>
      <c r="R138" s="334"/>
      <c r="S138" s="273"/>
      <c r="T138" s="334"/>
      <c r="U138" s="336"/>
      <c r="V138" s="290"/>
      <c r="W138" s="286"/>
      <c r="X138" s="260"/>
      <c r="Y138" s="225"/>
      <c r="Z138" s="355"/>
      <c r="AA138" s="296"/>
      <c r="AB138" s="348"/>
      <c r="AC138" s="355"/>
      <c r="AD138" s="242"/>
      <c r="AE138" s="242"/>
      <c r="AF138" s="242"/>
      <c r="AG138" s="244"/>
    </row>
    <row r="139" spans="1:33" ht="27.75" customHeight="1" x14ac:dyDescent="0.2">
      <c r="A139" s="350"/>
      <c r="B139" s="340" t="s">
        <v>257</v>
      </c>
      <c r="C139" s="320" t="s">
        <v>234</v>
      </c>
      <c r="D139" s="343" t="s">
        <v>71</v>
      </c>
      <c r="E139" s="323" t="s">
        <v>235</v>
      </c>
      <c r="F139" s="326" t="s">
        <v>236</v>
      </c>
      <c r="G139" s="329" t="s">
        <v>16</v>
      </c>
      <c r="H139" s="254" t="str">
        <f>IF(G139="(1) RARA VEZ","1", IF(G139="(2) IMPROBABLE","2",IF(G139="(3) POSIBLE","3",IF(G139="(4) PROBABLE","4",IF(G139="(5) CASI SEGURO","5","")))))</f>
        <v>4</v>
      </c>
      <c r="I139" s="330" t="s">
        <v>72</v>
      </c>
      <c r="J139" s="260" t="str">
        <f>IF(I139="(1) INSIGNIFICANTE","1",IF(I139="(2) MENOR","2",IF(I139="(3) MODERADO","3",IF(I139="(4) MAYOR","4",IF(I139="(5) CATASTRÓFICO","5","")))))</f>
        <v>4</v>
      </c>
      <c r="K139" s="261">
        <f>H139*J139</f>
        <v>16</v>
      </c>
      <c r="L139" s="262">
        <f>+K139</f>
        <v>16</v>
      </c>
      <c r="M139" s="331" t="s">
        <v>237</v>
      </c>
      <c r="N139" s="90" t="s">
        <v>6</v>
      </c>
      <c r="O139" s="46" t="s">
        <v>11</v>
      </c>
      <c r="P139" s="77">
        <f>IF(O139="SÍ",15,"0")</f>
        <v>15</v>
      </c>
      <c r="Q139" s="266">
        <f>SUM(P139:P145)</f>
        <v>40</v>
      </c>
      <c r="R139" s="333">
        <f>IF(AND(Q139&gt;=0,Q139&lt;=50),0,IF(AND(Q139&gt;50,Q139&lt;=75),1,IF(AND(Q139&gt;75,Q139&lt;=100),2,"REVISAR")))</f>
        <v>0</v>
      </c>
      <c r="S139" s="272" t="s">
        <v>9</v>
      </c>
      <c r="T139" s="333">
        <f>IF(S139="PROBABILIDAD",H139-R139,J139-R139)</f>
        <v>4</v>
      </c>
      <c r="U139" s="335">
        <f>IF($T139&lt;=0,1,$T139)</f>
        <v>4</v>
      </c>
      <c r="V139" s="288" t="str">
        <f>IF(AND($S139="PROBABILIDAD",$U139=1),$AM$2,IF(AND(S139="PROBABILIDAD",$U139=2),$AM$3,IF(AND($S139="PROBABILIDAD",$U139=3),$AM$4,IF(AND($S139="PROBABILIDAD",$U139=4),$AM$5,IF(AND($S139="PROBABILIDAD",$U139=5),$AM$6,$G139)))))</f>
        <v>(4) PROBABLE</v>
      </c>
      <c r="W139" s="284" t="str">
        <f>IF(AND($S139="IMPACTO",$U139=1),$AL$2,IF(AND(S139="IMPACTO",$U139=2),$AL$3,IF(AND($S139="IMPACTO",$U139=3),$AL$4,IF(AND($S139="IMPACTO",$U139=4),$AL$5,IF(AND($S139="IMPACTO",$U139=5),$AL$6,I139)))))</f>
        <v>(4) MAYOR</v>
      </c>
      <c r="X139" s="260">
        <f>IF(S139="PROBABILIDAD",U139*J139,U139*H139)</f>
        <v>16</v>
      </c>
      <c r="Y139" s="230">
        <f>$X139</f>
        <v>16</v>
      </c>
      <c r="Z139" s="356" t="s">
        <v>238</v>
      </c>
      <c r="AA139" s="339" t="s">
        <v>239</v>
      </c>
      <c r="AB139" s="295" t="s">
        <v>240</v>
      </c>
      <c r="AC139" s="351" t="s">
        <v>241</v>
      </c>
      <c r="AD139" s="347"/>
      <c r="AE139" s="241"/>
      <c r="AF139" s="241"/>
      <c r="AG139" s="243"/>
    </row>
    <row r="140" spans="1:33" ht="27.75" customHeight="1" x14ac:dyDescent="0.2">
      <c r="A140" s="350"/>
      <c r="B140" s="341"/>
      <c r="C140" s="321"/>
      <c r="D140" s="344"/>
      <c r="E140" s="323"/>
      <c r="F140" s="327"/>
      <c r="G140" s="329"/>
      <c r="H140" s="255"/>
      <c r="I140" s="330"/>
      <c r="J140" s="260"/>
      <c r="K140" s="261"/>
      <c r="L140" s="262"/>
      <c r="M140" s="332"/>
      <c r="N140" s="91" t="s">
        <v>7</v>
      </c>
      <c r="O140" s="46" t="s">
        <v>11</v>
      </c>
      <c r="P140" s="48">
        <f>IF(O140="SÍ",5,"0")</f>
        <v>5</v>
      </c>
      <c r="Q140" s="261"/>
      <c r="R140" s="334"/>
      <c r="S140" s="273"/>
      <c r="T140" s="334"/>
      <c r="U140" s="336"/>
      <c r="V140" s="289"/>
      <c r="W140" s="285"/>
      <c r="X140" s="260"/>
      <c r="Y140" s="337"/>
      <c r="Z140" s="357"/>
      <c r="AA140" s="338"/>
      <c r="AB140" s="296"/>
      <c r="AC140" s="352"/>
      <c r="AD140" s="348"/>
      <c r="AE140" s="242"/>
      <c r="AF140" s="242"/>
      <c r="AG140" s="244"/>
    </row>
    <row r="141" spans="1:33" ht="27.75" customHeight="1" x14ac:dyDescent="0.2">
      <c r="A141" s="350"/>
      <c r="B141" s="341"/>
      <c r="C141" s="321"/>
      <c r="D141" s="344"/>
      <c r="E141" s="323"/>
      <c r="F141" s="327"/>
      <c r="G141" s="329"/>
      <c r="H141" s="255"/>
      <c r="I141" s="330"/>
      <c r="J141" s="260"/>
      <c r="K141" s="261"/>
      <c r="L141" s="225" t="str">
        <f>IF(AND(G139="(1) RARA VEZ",I139="(1) INSIGNIFICANTE"),"BAJA",IF(AND(G139="(1) RARA VEZ",I139="(2) MENOR"),"BAJA",IF(AND(G139="(2) IMPROBABLE",I139="(1) INSIGNIFICANTE"),"BAJA",IF(AND(G139="(3) POSIBLE",I139="(1) INSIGNIFICANTE"),"BAJA",IF(AND(G139="(4) PROBABLE",I139="(1) INSIGNIFICANTE"),"MODERADA",IF(AND(G139="(5) CASI SEGURO",I139="(1) INSIGNIFICANTE"),"ALTA",IF(AND(G139="(2) IMPROBABLE",I139="(2) MENOR"),"BAJA",IF(AND(G139="(3) POSIBLE",I139="(2) MENOR"),"MODERADA",IF(AND(G139="(4) PROBABLE",I139="(2) MENOR"),"ALTA",IF(AND(G139="(5) CASI SEGURO",I139="(2) MENOR"),"ALTA",IF(AND(G139="(1) RARA VEZ",I139="(3) MODERADO"),"MODERADA",IF(AND(G139="(2) IMPROBABLE",I139="(3) MODERADO"),"MODERADA",IF(AND(G139="(3) POSIBLE",I139="(3) MODERADO"),"ALTA",IF(AND(G139="(4) PROBABLE",I139="(3) MODERADO"),"ALTA",IF(AND(G139="(5) CASI SEGURO",I139="(3) MODERADO"),"EXTREMA",IF(AND(G139="(1) RARA VEZ",I139="(4) MAYOR"),"ALTA",IF(AND(G139="(2) IMPROBABLE",I139="(4) MAYOR"),"ALTA",IF(AND(G139="(3) POSIBLE",I139="(4) MAYOR"),"EXTREMA",IF(AND(G139="(4) PROBABLE",I139="(4) MAYOR"),"EXTREMA",IF(AND(G139="(5) CASI SEGURO",I139="(4) MAYOR"),"EXTREMA",IF(AND(G139="(1) RARA VEZ",I139="(5) CATASTRÓFICO"),"ALTA",IF(AND(G139="(2) IMPROBABLE",I139="(5) CATASTRÓFICO"),"EXTREMA",IF(AND(G139="(3) POSIBLE",I139="(5) CATASTRÓFICO"),"EXTREMA",IF(AND(G139="(4) PROBABLE",I139="(5) CATASTRÓFICO"),"EXTREMA",IF(AND(G139="(5) CASI SEGURO",I139="(5) CATASTRÓFICO"),"EXTREMA")))))))))))))))))))))))))</f>
        <v>EXTREMA</v>
      </c>
      <c r="M141" s="332"/>
      <c r="N141" s="92" t="s">
        <v>3</v>
      </c>
      <c r="O141" s="46" t="s">
        <v>12</v>
      </c>
      <c r="P141" s="48" t="str">
        <f>IF(O141="SÍ",15,"0")</f>
        <v>0</v>
      </c>
      <c r="Q141" s="261"/>
      <c r="R141" s="334"/>
      <c r="S141" s="273"/>
      <c r="T141" s="334"/>
      <c r="U141" s="336"/>
      <c r="V141" s="289"/>
      <c r="W141" s="285"/>
      <c r="X141" s="260"/>
      <c r="Y141" s="225" t="str">
        <f>IF(AND(V139="(1) RARA VEZ",W139="(1) INSIGNIFICANTE"),"BAJA",IF(AND(V139="(1) RARA VEZ",W139="(2) MENOR"),"BAJA",IF(AND(V139="(2) IMPROBABLE",W139="(1) INSIGNIFICANTE"),"BAJA",IF(AND(V139="(3) POSIBLE",W139="(1) INSIGNIFICANTE"),"BAJA",IF(AND(V139="(4) PROBABLE",W139="(1) INSIGNIFICANTE"),"MODERADO",IF(AND(V139="(5) CASI SEGURO",W139="(1) INSIGNIFICANTE"),"ALTA",IF(AND(V139="(2) IMPROBABLE",W139="(2) MENOR"),"BAJA",IF(AND(V139="(3) POSIBLE",W139="(2) MENOR"),"MODERADA",IF(AND(V139="(4) PROBABLE",W139="(2) MENOR"),"ALTA",IF(AND(V139="(5) CASI SEGURO",W139="(2) MENOR"),"ALTA",IF(AND(V139="(1) RARA VEZ",W139="(3) MODERADO"),"MODERADA",IF(AND(V139="(2) IMPROBABLE",W139="(3) MODERADO"),"MODERADA",IF(AND(V139="(3) POSIBLE",W139="(3) MODERADO"),"ALTA",IF(AND(V139="(4) PROBABLE",W139="(3) MODERADO"),"ALTA",IF(AND(V139="(5) CASI SEGURO",W139="(3) MODERADO"),"EXTREMA",IF(AND(V139="(1) RARA VEZ",W139="(4) MAYOR"),"ALTA",IF(AND(V139="(2) IMPROBABLE",W139="(4) MAYOR"),"ALTA",IF(AND(V139="(3) POSIBLE",W139="(4) MAYOR"),"EXTREMA",IF(AND(V139="(4) PROBABLE",W139="(4) MAYOR"),"EXTREMA",IF(AND(V139="(5) CASI SEGURO",W139="(4) MAYOR"),"EXTREMA",IF(AND(V139="(1) RARA VEZ",W139="(5) CATASTRÓFICO"),"ALTA",IF(AND(V139="(2) IMPROBABLE",W139="(5) CATASTRÓFICO"),"EXTREMA",IF(AND(V139="(3) POSIBLE",W139="(5) CATASTRÓFICO"),"EXTREMA",IF(AND(V139="(4) PROBABLE",W139="(5) CATASTRÓFICO"),"EXTREMA",IF(AND(V139="(5) CASI SEGURO",W139="(5) CATASTRÓFICO"),"EXTREMA")))))))))))))))))))))))))</f>
        <v>EXTREMA</v>
      </c>
      <c r="Z141" s="357"/>
      <c r="AA141" s="338"/>
      <c r="AB141" s="296"/>
      <c r="AC141" s="352"/>
      <c r="AD141" s="348"/>
      <c r="AE141" s="242"/>
      <c r="AF141" s="242"/>
      <c r="AG141" s="244"/>
    </row>
    <row r="142" spans="1:33" ht="27.75" customHeight="1" x14ac:dyDescent="0.2">
      <c r="A142" s="350"/>
      <c r="B142" s="341"/>
      <c r="C142" s="321"/>
      <c r="D142" s="344"/>
      <c r="E142" s="323"/>
      <c r="F142" s="327"/>
      <c r="G142" s="329"/>
      <c r="H142" s="255"/>
      <c r="I142" s="330"/>
      <c r="J142" s="260"/>
      <c r="K142" s="261"/>
      <c r="L142" s="225"/>
      <c r="M142" s="332"/>
      <c r="N142" s="92" t="s">
        <v>4</v>
      </c>
      <c r="O142" s="46" t="s">
        <v>11</v>
      </c>
      <c r="P142" s="48">
        <f>IF(O142="SÍ",10,"0")</f>
        <v>10</v>
      </c>
      <c r="Q142" s="261"/>
      <c r="R142" s="334"/>
      <c r="S142" s="273"/>
      <c r="T142" s="334"/>
      <c r="U142" s="336"/>
      <c r="V142" s="289"/>
      <c r="W142" s="285"/>
      <c r="X142" s="260"/>
      <c r="Y142" s="225"/>
      <c r="Z142" s="357"/>
      <c r="AA142" s="338"/>
      <c r="AB142" s="296"/>
      <c r="AC142" s="352"/>
      <c r="AD142" s="348"/>
      <c r="AE142" s="242"/>
      <c r="AF142" s="242"/>
      <c r="AG142" s="244"/>
    </row>
    <row r="143" spans="1:33" ht="27.75" customHeight="1" x14ac:dyDescent="0.2">
      <c r="A143" s="350"/>
      <c r="B143" s="341"/>
      <c r="C143" s="321"/>
      <c r="D143" s="344"/>
      <c r="E143" s="323"/>
      <c r="F143" s="327"/>
      <c r="G143" s="329"/>
      <c r="H143" s="255"/>
      <c r="I143" s="330"/>
      <c r="J143" s="260"/>
      <c r="K143" s="261"/>
      <c r="L143" s="225"/>
      <c r="M143" s="332"/>
      <c r="N143" s="91" t="s">
        <v>37</v>
      </c>
      <c r="O143" s="46" t="s">
        <v>12</v>
      </c>
      <c r="P143" s="48" t="str">
        <f>IF(O143="SÍ",15,"0")</f>
        <v>0</v>
      </c>
      <c r="Q143" s="261"/>
      <c r="R143" s="334"/>
      <c r="S143" s="273"/>
      <c r="T143" s="334"/>
      <c r="U143" s="336"/>
      <c r="V143" s="289"/>
      <c r="W143" s="285"/>
      <c r="X143" s="260"/>
      <c r="Y143" s="225"/>
      <c r="Z143" s="357"/>
      <c r="AA143" s="338"/>
      <c r="AB143" s="296"/>
      <c r="AC143" s="352"/>
      <c r="AD143" s="348"/>
      <c r="AE143" s="242"/>
      <c r="AF143" s="242"/>
      <c r="AG143" s="244"/>
    </row>
    <row r="144" spans="1:33" ht="27.75" customHeight="1" x14ac:dyDescent="0.2">
      <c r="A144" s="350"/>
      <c r="B144" s="341"/>
      <c r="C144" s="321"/>
      <c r="D144" s="344"/>
      <c r="E144" s="323"/>
      <c r="F144" s="327"/>
      <c r="G144" s="329"/>
      <c r="H144" s="255"/>
      <c r="I144" s="330"/>
      <c r="J144" s="260"/>
      <c r="K144" s="261"/>
      <c r="L144" s="225"/>
      <c r="M144" s="332"/>
      <c r="N144" s="91" t="s">
        <v>142</v>
      </c>
      <c r="O144" s="46" t="s">
        <v>11</v>
      </c>
      <c r="P144" s="48">
        <f>IF(O144="SÍ",10,"0")</f>
        <v>10</v>
      </c>
      <c r="Q144" s="261"/>
      <c r="R144" s="334"/>
      <c r="S144" s="273"/>
      <c r="T144" s="334"/>
      <c r="U144" s="336"/>
      <c r="V144" s="289"/>
      <c r="W144" s="285"/>
      <c r="X144" s="260"/>
      <c r="Y144" s="225"/>
      <c r="Z144" s="357"/>
      <c r="AA144" s="338"/>
      <c r="AB144" s="296"/>
      <c r="AC144" s="352"/>
      <c r="AD144" s="348"/>
      <c r="AE144" s="242"/>
      <c r="AF144" s="242"/>
      <c r="AG144" s="244"/>
    </row>
    <row r="145" spans="1:33" ht="27.75" customHeight="1" x14ac:dyDescent="0.2">
      <c r="A145" s="350"/>
      <c r="B145" s="341"/>
      <c r="C145" s="322"/>
      <c r="D145" s="254"/>
      <c r="E145" s="345"/>
      <c r="F145" s="328"/>
      <c r="G145" s="251"/>
      <c r="H145" s="256"/>
      <c r="I145" s="257"/>
      <c r="J145" s="260"/>
      <c r="K145" s="261"/>
      <c r="L145" s="226"/>
      <c r="M145" s="332"/>
      <c r="N145" s="93" t="s">
        <v>36</v>
      </c>
      <c r="O145" s="46" t="s">
        <v>12</v>
      </c>
      <c r="P145" s="48" t="str">
        <f>IF(O145="SÍ",30,"0")</f>
        <v>0</v>
      </c>
      <c r="Q145" s="261"/>
      <c r="R145" s="334"/>
      <c r="S145" s="273"/>
      <c r="T145" s="334"/>
      <c r="U145" s="336"/>
      <c r="V145" s="290"/>
      <c r="W145" s="286"/>
      <c r="X145" s="260"/>
      <c r="Y145" s="225"/>
      <c r="Z145" s="357"/>
      <c r="AA145" s="338"/>
      <c r="AB145" s="296"/>
      <c r="AC145" s="352"/>
      <c r="AD145" s="348"/>
      <c r="AE145" s="242"/>
      <c r="AF145" s="242"/>
      <c r="AG145" s="244"/>
    </row>
    <row r="146" spans="1:33" ht="27.75" customHeight="1" x14ac:dyDescent="0.2">
      <c r="A146" s="350"/>
      <c r="B146" s="341"/>
      <c r="C146" s="320" t="s">
        <v>242</v>
      </c>
      <c r="D146" s="343" t="s">
        <v>71</v>
      </c>
      <c r="E146" s="323" t="s">
        <v>243</v>
      </c>
      <c r="F146" s="326" t="s">
        <v>244</v>
      </c>
      <c r="G146" s="329" t="s">
        <v>16</v>
      </c>
      <c r="H146" s="254" t="str">
        <f>IF(G146="(1) RARA VEZ","1", IF(G146="(2) IMPROBABLE","2",IF(G146="(3) POSIBLE","3",IF(G146="(4) PROBABLE","4",IF(G146="(5) CASI SEGURO","5","")))))</f>
        <v>4</v>
      </c>
      <c r="I146" s="330" t="s">
        <v>72</v>
      </c>
      <c r="J146" s="260" t="str">
        <f>IF(I146="(1) INSIGNIFICANTE","1",IF(I146="(2) MENOR","2",IF(I146="(3) MODERADO","3",IF(I146="(4) MAYOR","4",IF(I146="(5) CATASTRÓFICO","5","")))))</f>
        <v>4</v>
      </c>
      <c r="K146" s="261">
        <f>H146*J146</f>
        <v>16</v>
      </c>
      <c r="L146" s="262">
        <f>+K146</f>
        <v>16</v>
      </c>
      <c r="M146" s="331" t="s">
        <v>245</v>
      </c>
      <c r="N146" s="90" t="s">
        <v>6</v>
      </c>
      <c r="O146" s="46" t="s">
        <v>11</v>
      </c>
      <c r="P146" s="77">
        <f>IF(O146="SÍ",15,"0")</f>
        <v>15</v>
      </c>
      <c r="Q146" s="266">
        <f>SUM(P146:P152)</f>
        <v>40</v>
      </c>
      <c r="R146" s="333">
        <f>IF(AND(Q146&gt;=0,Q146&lt;=50),0,IF(AND(Q146&gt;50,Q146&lt;=75),1,IF(AND(Q146&gt;75,Q146&lt;=100),2,"REVISAR")))</f>
        <v>0</v>
      </c>
      <c r="S146" s="272" t="s">
        <v>9</v>
      </c>
      <c r="T146" s="333">
        <f>IF(S146="PROBABILIDAD",H146-R146,J146-R146)</f>
        <v>4</v>
      </c>
      <c r="U146" s="335">
        <f>IF($T146&lt;=0,1,$T146)</f>
        <v>4</v>
      </c>
      <c r="V146" s="288" t="str">
        <f>IF(AND($S146="PROBABILIDAD",$U146=1),$AM$2,IF(AND(S146="PROBABILIDAD",$U146=2),$AM$3,IF(AND($S146="PROBABILIDAD",$U146=3),$AM$4,IF(AND($S146="PROBABILIDAD",$U146=4),$AM$5,IF(AND($S146="PROBABILIDAD",$U146=5),$AM$6,$G146)))))</f>
        <v>(4) PROBABLE</v>
      </c>
      <c r="W146" s="284" t="str">
        <f>IF(AND($S146="IMPACTO",$U146=1),$AL$2,IF(AND(S146="IMPACTO",$U146=2),$AL$3,IF(AND($S146="IMPACTO",$U146=3),$AL$4,IF(AND($S146="IMPACTO",$U146=4),$AL$5,IF(AND($S146="IMPACTO",$U146=5),$AL$6,I146)))))</f>
        <v>(4) MAYOR</v>
      </c>
      <c r="X146" s="260">
        <f>IF(S146="PROBABILIDAD",U146*J146,U146*H146)</f>
        <v>16</v>
      </c>
      <c r="Y146" s="230">
        <f>$X146</f>
        <v>16</v>
      </c>
      <c r="Z146" s="347" t="s">
        <v>246</v>
      </c>
      <c r="AA146" s="339" t="s">
        <v>247</v>
      </c>
      <c r="AB146" s="356" t="s">
        <v>248</v>
      </c>
      <c r="AC146" s="347" t="s">
        <v>249</v>
      </c>
      <c r="AD146" s="295"/>
      <c r="AE146" s="241"/>
      <c r="AF146" s="241"/>
      <c r="AG146" s="243"/>
    </row>
    <row r="147" spans="1:33" ht="27.75" customHeight="1" x14ac:dyDescent="0.2">
      <c r="A147" s="350"/>
      <c r="B147" s="341"/>
      <c r="C147" s="321"/>
      <c r="D147" s="344"/>
      <c r="E147" s="323"/>
      <c r="F147" s="327"/>
      <c r="G147" s="329"/>
      <c r="H147" s="255"/>
      <c r="I147" s="330"/>
      <c r="J147" s="260"/>
      <c r="K147" s="261"/>
      <c r="L147" s="262"/>
      <c r="M147" s="346"/>
      <c r="N147" s="91" t="s">
        <v>7</v>
      </c>
      <c r="O147" s="46" t="s">
        <v>11</v>
      </c>
      <c r="P147" s="48">
        <f>IF(O147="SÍ",5,"0")</f>
        <v>5</v>
      </c>
      <c r="Q147" s="261"/>
      <c r="R147" s="334"/>
      <c r="S147" s="273"/>
      <c r="T147" s="334"/>
      <c r="U147" s="336"/>
      <c r="V147" s="289"/>
      <c r="W147" s="285"/>
      <c r="X147" s="260"/>
      <c r="Y147" s="337"/>
      <c r="Z147" s="348"/>
      <c r="AA147" s="338"/>
      <c r="AB147" s="357"/>
      <c r="AC147" s="348"/>
      <c r="AD147" s="296"/>
      <c r="AE147" s="242"/>
      <c r="AF147" s="242"/>
      <c r="AG147" s="244"/>
    </row>
    <row r="148" spans="1:33" ht="27.75" customHeight="1" x14ac:dyDescent="0.2">
      <c r="A148" s="350"/>
      <c r="B148" s="341"/>
      <c r="C148" s="321"/>
      <c r="D148" s="344"/>
      <c r="E148" s="323"/>
      <c r="F148" s="327"/>
      <c r="G148" s="329"/>
      <c r="H148" s="255"/>
      <c r="I148" s="330"/>
      <c r="J148" s="260"/>
      <c r="K148" s="261"/>
      <c r="L148" s="225" t="str">
        <f>IF(AND(G146="(1) RARA VEZ",I146="(1) INSIGNIFICANTE"),"BAJA",IF(AND(G146="(1) RARA VEZ",I146="(2) MENOR"),"BAJA",IF(AND(G146="(2) IMPROBABLE",I146="(1) INSIGNIFICANTE"),"BAJA",IF(AND(G146="(3) POSIBLE",I146="(1) INSIGNIFICANTE"),"BAJA",IF(AND(G146="(4) PROBABLE",I146="(1) INSIGNIFICANTE"),"MODERADA",IF(AND(G146="(5) CASI SEGURO",I146="(1) INSIGNIFICANTE"),"ALTA",IF(AND(G146="(2) IMPROBABLE",I146="(2) MENOR"),"BAJA",IF(AND(G146="(3) POSIBLE",I146="(2) MENOR"),"MODERADA",IF(AND(G146="(4) PROBABLE",I146="(2) MENOR"),"ALTA",IF(AND(G146="(5) CASI SEGURO",I146="(2) MENOR"),"ALTA",IF(AND(G146="(1) RARA VEZ",I146="(3) MODERADO"),"MODERADA",IF(AND(G146="(2) IMPROBABLE",I146="(3) MODERADO"),"MODERADA",IF(AND(G146="(3) POSIBLE",I146="(3) MODERADO"),"ALTA",IF(AND(G146="(4) PROBABLE",I146="(3) MODERADO"),"ALTA",IF(AND(G146="(5) CASI SEGURO",I146="(3) MODERADO"),"EXTREMA",IF(AND(G146="(1) RARA VEZ",I146="(4) MAYOR"),"ALTA",IF(AND(G146="(2) IMPROBABLE",I146="(4) MAYOR"),"ALTA",IF(AND(G146="(3) POSIBLE",I146="(4) MAYOR"),"EXTREMA",IF(AND(G146="(4) PROBABLE",I146="(4) MAYOR"),"EXTREMA",IF(AND(G146="(5) CASI SEGURO",I146="(4) MAYOR"),"EXTREMA",IF(AND(G146="(1) RARA VEZ",I146="(5) CATASTRÓFICO"),"ALTA",IF(AND(G146="(2) IMPROBABLE",I146="(5) CATASTRÓFICO"),"EXTREMA",IF(AND(G146="(3) POSIBLE",I146="(5) CATASTRÓFICO"),"EXTREMA",IF(AND(G146="(4) PROBABLE",I146="(5) CATASTRÓFICO"),"EXTREMA",IF(AND(G146="(5) CASI SEGURO",I146="(5) CATASTRÓFICO"),"EXTREMA")))))))))))))))))))))))))</f>
        <v>EXTREMA</v>
      </c>
      <c r="M148" s="346"/>
      <c r="N148" s="92" t="s">
        <v>3</v>
      </c>
      <c r="O148" s="46" t="s">
        <v>12</v>
      </c>
      <c r="P148" s="48" t="str">
        <f>IF(O148="SÍ",15,"0")</f>
        <v>0</v>
      </c>
      <c r="Q148" s="261"/>
      <c r="R148" s="334"/>
      <c r="S148" s="273"/>
      <c r="T148" s="334"/>
      <c r="U148" s="336"/>
      <c r="V148" s="289"/>
      <c r="W148" s="285"/>
      <c r="X148" s="260"/>
      <c r="Y148" s="225" t="str">
        <f>IF(AND(V146="(1) RARA VEZ",W146="(1) INSIGNIFICANTE"),"BAJA",IF(AND(V146="(1) RARA VEZ",W146="(2) MENOR"),"BAJA",IF(AND(V146="(2) IMPROBABLE",W146="(1) INSIGNIFICANTE"),"BAJA",IF(AND(V146="(3) POSIBLE",W146="(1) INSIGNIFICANTE"),"BAJA",IF(AND(V146="(4) PROBABLE",W146="(1) INSIGNIFICANTE"),"MODERADO",IF(AND(V146="(5) CASI SEGURO",W146="(1) INSIGNIFICANTE"),"ALTA",IF(AND(V146="(2) IMPROBABLE",W146="(2) MENOR"),"BAJA",IF(AND(V146="(3) POSIBLE",W146="(2) MENOR"),"MODERADA",IF(AND(V146="(4) PROBABLE",W146="(2) MENOR"),"ALTA",IF(AND(V146="(5) CASI SEGURO",W146="(2) MENOR"),"ALTA",IF(AND(V146="(1) RARA VEZ",W146="(3) MODERADO"),"MODERADA",IF(AND(V146="(2) IMPROBABLE",W146="(3) MODERADO"),"MODERADA",IF(AND(V146="(3) POSIBLE",W146="(3) MODERADO"),"ALTA",IF(AND(V146="(4) PROBABLE",W146="(3) MODERADO"),"ALTA",IF(AND(V146="(5) CASI SEGURO",W146="(3) MODERADO"),"EXTREMA",IF(AND(V146="(1) RARA VEZ",W146="(4) MAYOR"),"ALTA",IF(AND(V146="(2) IMPROBABLE",W146="(4) MAYOR"),"ALTA",IF(AND(V146="(3) POSIBLE",W146="(4) MAYOR"),"EXTREMA",IF(AND(V146="(4) PROBABLE",W146="(4) MAYOR"),"EXTREMA",IF(AND(V146="(5) CASI SEGURO",W146="(4) MAYOR"),"EXTREMA",IF(AND(V146="(1) RARA VEZ",W146="(5) CATASTRÓFICO"),"ALTA",IF(AND(V146="(2) IMPROBABLE",W146="(5) CATASTRÓFICO"),"EXTREMA",IF(AND(V146="(3) POSIBLE",W146="(5) CATASTRÓFICO"),"EXTREMA",IF(AND(V146="(4) PROBABLE",W146="(5) CATASTRÓFICO"),"EXTREMA",IF(AND(V146="(5) CASI SEGURO",W146="(5) CATASTRÓFICO"),"EXTREMA")))))))))))))))))))))))))</f>
        <v>EXTREMA</v>
      </c>
      <c r="Z148" s="348"/>
      <c r="AA148" s="338"/>
      <c r="AB148" s="357"/>
      <c r="AC148" s="348"/>
      <c r="AD148" s="296"/>
      <c r="AE148" s="242"/>
      <c r="AF148" s="242"/>
      <c r="AG148" s="244"/>
    </row>
    <row r="149" spans="1:33" ht="27.75" customHeight="1" x14ac:dyDescent="0.2">
      <c r="A149" s="350"/>
      <c r="B149" s="341"/>
      <c r="C149" s="321"/>
      <c r="D149" s="344"/>
      <c r="E149" s="323"/>
      <c r="F149" s="327"/>
      <c r="G149" s="329"/>
      <c r="H149" s="255"/>
      <c r="I149" s="330"/>
      <c r="J149" s="260"/>
      <c r="K149" s="261"/>
      <c r="L149" s="225"/>
      <c r="M149" s="346"/>
      <c r="N149" s="92" t="s">
        <v>4</v>
      </c>
      <c r="O149" s="46" t="s">
        <v>11</v>
      </c>
      <c r="P149" s="48">
        <f>IF(O149="SÍ",10,"0")</f>
        <v>10</v>
      </c>
      <c r="Q149" s="261"/>
      <c r="R149" s="334"/>
      <c r="S149" s="273"/>
      <c r="T149" s="334"/>
      <c r="U149" s="336"/>
      <c r="V149" s="289"/>
      <c r="W149" s="285"/>
      <c r="X149" s="260"/>
      <c r="Y149" s="225"/>
      <c r="Z149" s="348"/>
      <c r="AA149" s="338"/>
      <c r="AB149" s="357"/>
      <c r="AC149" s="348"/>
      <c r="AD149" s="296"/>
      <c r="AE149" s="242"/>
      <c r="AF149" s="242"/>
      <c r="AG149" s="244"/>
    </row>
    <row r="150" spans="1:33" ht="27.75" customHeight="1" x14ac:dyDescent="0.2">
      <c r="A150" s="350"/>
      <c r="B150" s="341"/>
      <c r="C150" s="321"/>
      <c r="D150" s="344"/>
      <c r="E150" s="323"/>
      <c r="F150" s="327"/>
      <c r="G150" s="329"/>
      <c r="H150" s="255"/>
      <c r="I150" s="330"/>
      <c r="J150" s="260"/>
      <c r="K150" s="261"/>
      <c r="L150" s="225"/>
      <c r="M150" s="346"/>
      <c r="N150" s="91" t="s">
        <v>37</v>
      </c>
      <c r="O150" s="46" t="s">
        <v>12</v>
      </c>
      <c r="P150" s="48" t="str">
        <f>IF(O150="SÍ",15,"0")</f>
        <v>0</v>
      </c>
      <c r="Q150" s="261"/>
      <c r="R150" s="334"/>
      <c r="S150" s="273"/>
      <c r="T150" s="334"/>
      <c r="U150" s="336"/>
      <c r="V150" s="289"/>
      <c r="W150" s="285"/>
      <c r="X150" s="260"/>
      <c r="Y150" s="225"/>
      <c r="Z150" s="348"/>
      <c r="AA150" s="338"/>
      <c r="AB150" s="357"/>
      <c r="AC150" s="348"/>
      <c r="AD150" s="296"/>
      <c r="AE150" s="242"/>
      <c r="AF150" s="242"/>
      <c r="AG150" s="244"/>
    </row>
    <row r="151" spans="1:33" ht="27.75" customHeight="1" x14ac:dyDescent="0.2">
      <c r="A151" s="350"/>
      <c r="B151" s="341"/>
      <c r="C151" s="321"/>
      <c r="D151" s="344"/>
      <c r="E151" s="323"/>
      <c r="F151" s="327"/>
      <c r="G151" s="329"/>
      <c r="H151" s="255"/>
      <c r="I151" s="330"/>
      <c r="J151" s="260"/>
      <c r="K151" s="261"/>
      <c r="L151" s="225"/>
      <c r="M151" s="346"/>
      <c r="N151" s="91" t="s">
        <v>5</v>
      </c>
      <c r="O151" s="46" t="s">
        <v>11</v>
      </c>
      <c r="P151" s="48">
        <f>IF(O151="SÍ",10,"0")</f>
        <v>10</v>
      </c>
      <c r="Q151" s="261"/>
      <c r="R151" s="334"/>
      <c r="S151" s="273"/>
      <c r="T151" s="334"/>
      <c r="U151" s="336"/>
      <c r="V151" s="289"/>
      <c r="W151" s="285"/>
      <c r="X151" s="260"/>
      <c r="Y151" s="225"/>
      <c r="Z151" s="348"/>
      <c r="AA151" s="338"/>
      <c r="AB151" s="357"/>
      <c r="AC151" s="348"/>
      <c r="AD151" s="296"/>
      <c r="AE151" s="242"/>
      <c r="AF151" s="242"/>
      <c r="AG151" s="244"/>
    </row>
    <row r="152" spans="1:33" ht="27.75" customHeight="1" x14ac:dyDescent="0.2">
      <c r="A152" s="350"/>
      <c r="B152" s="341"/>
      <c r="C152" s="322"/>
      <c r="D152" s="254"/>
      <c r="E152" s="345"/>
      <c r="F152" s="328"/>
      <c r="G152" s="251"/>
      <c r="H152" s="256"/>
      <c r="I152" s="257"/>
      <c r="J152" s="260"/>
      <c r="K152" s="261"/>
      <c r="L152" s="226"/>
      <c r="M152" s="346"/>
      <c r="N152" s="93" t="s">
        <v>36</v>
      </c>
      <c r="O152" s="46" t="s">
        <v>12</v>
      </c>
      <c r="P152" s="48" t="str">
        <f>IF(O152="SÍ",30,"0")</f>
        <v>0</v>
      </c>
      <c r="Q152" s="261"/>
      <c r="R152" s="334"/>
      <c r="S152" s="273"/>
      <c r="T152" s="334"/>
      <c r="U152" s="336"/>
      <c r="V152" s="290"/>
      <c r="W152" s="286"/>
      <c r="X152" s="260"/>
      <c r="Y152" s="225"/>
      <c r="Z152" s="348"/>
      <c r="AA152" s="338"/>
      <c r="AB152" s="357"/>
      <c r="AC152" s="348"/>
      <c r="AD152" s="296"/>
      <c r="AE152" s="242"/>
      <c r="AF152" s="242"/>
      <c r="AG152" s="244"/>
    </row>
    <row r="153" spans="1:33" ht="27.75" customHeight="1" x14ac:dyDescent="0.2">
      <c r="A153" s="350"/>
      <c r="B153" s="341"/>
      <c r="C153" s="320" t="s">
        <v>250</v>
      </c>
      <c r="D153" s="320" t="s">
        <v>71</v>
      </c>
      <c r="E153" s="323" t="s">
        <v>251</v>
      </c>
      <c r="F153" s="326" t="s">
        <v>252</v>
      </c>
      <c r="G153" s="329" t="s">
        <v>16</v>
      </c>
      <c r="H153" s="254" t="str">
        <f>IF(G153="(1) RARA VEZ","1", IF(G153="(2) IMPROBABLE","2",IF(G153="(3) POSIBLE","3",IF(G153="(4) PROBABLE","4",IF(G153="(5) CASI SEGURO","5","")))))</f>
        <v>4</v>
      </c>
      <c r="I153" s="330" t="s">
        <v>70</v>
      </c>
      <c r="J153" s="260" t="str">
        <f>IF(I153="(1) INSIGNIFICANTE","1",IF(I153="(2) MENOR","2",IF(I153="(3) MODERADO","3",IF(I153="(4) MAYOR","4",IF(I153="(5) CATASTRÓFICO","5","")))))</f>
        <v>3</v>
      </c>
      <c r="K153" s="261">
        <f>H153*J153</f>
        <v>12</v>
      </c>
      <c r="L153" s="262">
        <f>+K153</f>
        <v>12</v>
      </c>
      <c r="M153" s="331" t="s">
        <v>253</v>
      </c>
      <c r="N153" s="90" t="s">
        <v>6</v>
      </c>
      <c r="O153" s="46" t="s">
        <v>12</v>
      </c>
      <c r="P153" s="77" t="str">
        <f>IF(O153="SÍ",15,"0")</f>
        <v>0</v>
      </c>
      <c r="Q153" s="266">
        <f>SUM(P153:P159)</f>
        <v>5</v>
      </c>
      <c r="R153" s="333">
        <f>IF(AND(Q153&gt;=0,Q153&lt;=50),0,IF(AND(Q153&gt;50,Q153&lt;=75),1,IF(AND(Q153&gt;75,Q153&lt;=100),2,"REVISAR")))</f>
        <v>0</v>
      </c>
      <c r="S153" s="272" t="s">
        <v>9</v>
      </c>
      <c r="T153" s="333">
        <f>IF(S153="PROBABILIDAD",H153-R153,J153-R153)</f>
        <v>3</v>
      </c>
      <c r="U153" s="335">
        <f>IF($T153&lt;=0,1,$T153)</f>
        <v>3</v>
      </c>
      <c r="V153" s="288" t="str">
        <f>IF(AND($S153="PROBABILIDAD",$U153=1),$AM$2,IF(AND(S153="PROBABILIDAD",$U153=2),$AM$3,IF(AND($S153="PROBABILIDAD",$U153=3),$AM$4,IF(AND($S153="PROBABILIDAD",$U153=4),$AM$5,IF(AND($S153="PROBABILIDAD",$U153=5),$AM$6,$G153)))))</f>
        <v>(4) PROBABLE</v>
      </c>
      <c r="W153" s="284" t="str">
        <f>IF(AND($S153="IMPACTO",$U153=1),$AL$2,IF(AND(S153="IMPACTO",$U153=2),$AL$3,IF(AND($S153="IMPACTO",$U153=3),$AL$4,IF(AND($S153="IMPACTO",$U153=4),$AL$5,IF(AND($S153="IMPACTO",$U153=5),$AL$6,I153)))))</f>
        <v>(3) MODERADO</v>
      </c>
      <c r="X153" s="260">
        <f>IF(S153="PROBABILIDAD",U153*J153,U153*H153)</f>
        <v>12</v>
      </c>
      <c r="Y153" s="230">
        <f>$X153</f>
        <v>12</v>
      </c>
      <c r="Z153" s="295" t="s">
        <v>254</v>
      </c>
      <c r="AA153" s="339" t="s">
        <v>247</v>
      </c>
      <c r="AB153" s="353" t="s">
        <v>255</v>
      </c>
      <c r="AC153" s="347" t="s">
        <v>256</v>
      </c>
      <c r="AD153" s="295"/>
      <c r="AE153" s="241"/>
      <c r="AF153" s="241"/>
      <c r="AG153" s="243"/>
    </row>
    <row r="154" spans="1:33" ht="27.75" customHeight="1" x14ac:dyDescent="0.2">
      <c r="A154" s="350"/>
      <c r="B154" s="341"/>
      <c r="C154" s="321"/>
      <c r="D154" s="321"/>
      <c r="E154" s="324"/>
      <c r="F154" s="327"/>
      <c r="G154" s="329"/>
      <c r="H154" s="255"/>
      <c r="I154" s="330"/>
      <c r="J154" s="260"/>
      <c r="K154" s="261"/>
      <c r="L154" s="262"/>
      <c r="M154" s="332"/>
      <c r="N154" s="91" t="s">
        <v>7</v>
      </c>
      <c r="O154" s="46" t="s">
        <v>11</v>
      </c>
      <c r="P154" s="48">
        <f>IF(O154="SÍ",5,"0")</f>
        <v>5</v>
      </c>
      <c r="Q154" s="261"/>
      <c r="R154" s="334"/>
      <c r="S154" s="273"/>
      <c r="T154" s="334"/>
      <c r="U154" s="336"/>
      <c r="V154" s="289"/>
      <c r="W154" s="285"/>
      <c r="X154" s="260"/>
      <c r="Y154" s="337"/>
      <c r="Z154" s="338"/>
      <c r="AA154" s="338"/>
      <c r="AB154" s="354"/>
      <c r="AC154" s="355"/>
      <c r="AD154" s="296"/>
      <c r="AE154" s="242"/>
      <c r="AF154" s="242"/>
      <c r="AG154" s="244"/>
    </row>
    <row r="155" spans="1:33" ht="27.75" customHeight="1" x14ac:dyDescent="0.2">
      <c r="A155" s="350"/>
      <c r="B155" s="341"/>
      <c r="C155" s="321"/>
      <c r="D155" s="321"/>
      <c r="E155" s="324"/>
      <c r="F155" s="327"/>
      <c r="G155" s="329"/>
      <c r="H155" s="255"/>
      <c r="I155" s="330"/>
      <c r="J155" s="260"/>
      <c r="K155" s="261"/>
      <c r="L155" s="225" t="str">
        <f>IF(AND(G153="(1) RARA VEZ",I153="(1) INSIGNIFICANTE"),"BAJA",IF(AND(G153="(1) RARA VEZ",I153="(2) MENOR"),"BAJA",IF(AND(G153="(2) IMPROBABLE",I153="(1) INSIGNIFICANTE"),"BAJA",IF(AND(G153="(3) POSIBLE",I153="(1) INSIGNIFICANTE"),"BAJA",IF(AND(G153="(4) PROBABLE",I153="(1) INSIGNIFICANTE"),"MODERADA",IF(AND(G153="(5) CASI SEGURO",I153="(1) INSIGNIFICANTE"),"ALTA",IF(AND(G153="(2) IMPROBABLE",I153="(2) MENOR"),"BAJA",IF(AND(G153="(3) POSIBLE",I153="(2) MENOR"),"MODERADA",IF(AND(G153="(4) PROBABLE",I153="(2) MENOR"),"ALTA",IF(AND(G153="(5) CASI SEGURO",I153="(2) MENOR"),"ALTA",IF(AND(G153="(1) RARA VEZ",I153="(3) MODERADO"),"MODERADA",IF(AND(G153="(2) IMPROBABLE",I153="(3) MODERADO"),"MODERADA",IF(AND(G153="(3) POSIBLE",I153="(3) MODERADO"),"ALTA",IF(AND(G153="(4) PROBABLE",I153="(3) MODERADO"),"ALTA",IF(AND(G153="(5) CASI SEGURO",I153="(3) MODERADO"),"EXTREMA",IF(AND(G153="(1) RARA VEZ",I153="(4) MAYOR"),"ALTA",IF(AND(G153="(2) IMPROBABLE",I153="(4) MAYOR"),"ALTA",IF(AND(G153="(3) POSIBLE",I153="(4) MAYOR"),"EXTREMA",IF(AND(G153="(4) PROBABLE",I153="(4) MAYOR"),"EXTREMA",IF(AND(G153="(5) CASI SEGURO",I153="(4) MAYOR"),"EXTREMA",IF(AND(G153="(1) RARA VEZ",I153="(5) CATASTRÓFICO"),"ALTA",IF(AND(G153="(2) IMPROBABLE",I153="(5) CATASTRÓFICO"),"EXTREMA",IF(AND(G153="(3) POSIBLE",I153="(5) CATASTRÓFICO"),"EXTREMA",IF(AND(G153="(4) PROBABLE",I153="(5) CATASTRÓFICO"),"EXTREMA",IF(AND(G153="(5) CASI SEGURO",I153="(5) CATASTRÓFICO"),"EXTREMA")))))))))))))))))))))))))</f>
        <v>ALTA</v>
      </c>
      <c r="M155" s="332"/>
      <c r="N155" s="92" t="s">
        <v>3</v>
      </c>
      <c r="O155" s="46" t="s">
        <v>12</v>
      </c>
      <c r="P155" s="48" t="str">
        <f>IF(O155="SÍ",15,"0")</f>
        <v>0</v>
      </c>
      <c r="Q155" s="261"/>
      <c r="R155" s="334"/>
      <c r="S155" s="273"/>
      <c r="T155" s="334"/>
      <c r="U155" s="336"/>
      <c r="V155" s="289"/>
      <c r="W155" s="285"/>
      <c r="X155" s="260"/>
      <c r="Y155" s="225" t="str">
        <f>IF(AND(V153="(1) RARA VEZ",W153="(1) INSIGNIFICANTE"),"BAJA",IF(AND(V153="(1) RARA VEZ",W153="(2) MENOR"),"BAJA",IF(AND(V153="(2) IMPROBABLE",W153="(1) INSIGNIFICANTE"),"BAJA",IF(AND(V153="(3) POSIBLE",W153="(1) INSIGNIFICANTE"),"BAJA",IF(AND(V153="(4) PROBABLE",W153="(1) INSIGNIFICANTE"),"MODERADO",IF(AND(V153="(5) CASI SEGURO",W153="(1) INSIGNIFICANTE"),"ALTA",IF(AND(V153="(2) IMPROBABLE",W153="(2) MENOR"),"BAJA",IF(AND(V153="(3) POSIBLE",W153="(2) MENOR"),"MODERADA",IF(AND(V153="(4) PROBABLE",W153="(2) MENOR"),"ALTA",IF(AND(V153="(5) CASI SEGURO",W153="(2) MENOR"),"ALTA",IF(AND(V153="(1) RARA VEZ",W153="(3) MODERADO"),"MODERADA",IF(AND(V153="(2) IMPROBABLE",W153="(3) MODERADO"),"MODERADA",IF(AND(V153="(3) POSIBLE",W153="(3) MODERADO"),"ALTA",IF(AND(V153="(4) PROBABLE",W153="(3) MODERADO"),"ALTA",IF(AND(V153="(5) CASI SEGURO",W153="(3) MODERADO"),"EXTREMA",IF(AND(V153="(1) RARA VEZ",W153="(4) MAYOR"),"ALTA",IF(AND(V153="(2) IMPROBABLE",W153="(4) MAYOR"),"ALTA",IF(AND(V153="(3) POSIBLE",W153="(4) MAYOR"),"EXTREMA",IF(AND(V153="(4) PROBABLE",W153="(4) MAYOR"),"EXTREMA",IF(AND(V153="(5) CASI SEGURO",W153="(4) MAYOR"),"EXTREMA",IF(AND(V153="(1) RARA VEZ",W153="(5) CATASTRÓFICO"),"ALTA",IF(AND(V153="(2) IMPROBABLE",W153="(5) CATASTRÓFICO"),"EXTREMA",IF(AND(V153="(3) POSIBLE",W153="(5) CATASTRÓFICO"),"EXTREMA",IF(AND(V153="(4) PROBABLE",W153="(5) CATASTRÓFICO"),"EXTREMA",IF(AND(V153="(5) CASI SEGURO",W153="(5) CATASTRÓFICO"),"EXTREMA")))))))))))))))))))))))))</f>
        <v>ALTA</v>
      </c>
      <c r="Z155" s="338"/>
      <c r="AA155" s="338"/>
      <c r="AB155" s="354"/>
      <c r="AC155" s="355"/>
      <c r="AD155" s="296"/>
      <c r="AE155" s="242"/>
      <c r="AF155" s="242"/>
      <c r="AG155" s="244"/>
    </row>
    <row r="156" spans="1:33" ht="27.75" customHeight="1" x14ac:dyDescent="0.2">
      <c r="A156" s="350"/>
      <c r="B156" s="341"/>
      <c r="C156" s="321"/>
      <c r="D156" s="321"/>
      <c r="E156" s="324"/>
      <c r="F156" s="327"/>
      <c r="G156" s="329"/>
      <c r="H156" s="255"/>
      <c r="I156" s="330"/>
      <c r="J156" s="260"/>
      <c r="K156" s="261"/>
      <c r="L156" s="225"/>
      <c r="M156" s="332"/>
      <c r="N156" s="92" t="s">
        <v>4</v>
      </c>
      <c r="O156" s="46" t="s">
        <v>12</v>
      </c>
      <c r="P156" s="48" t="str">
        <f>IF(O156="SÍ",10,"0")</f>
        <v>0</v>
      </c>
      <c r="Q156" s="261"/>
      <c r="R156" s="334"/>
      <c r="S156" s="273"/>
      <c r="T156" s="334"/>
      <c r="U156" s="336"/>
      <c r="V156" s="289"/>
      <c r="W156" s="285"/>
      <c r="X156" s="260"/>
      <c r="Y156" s="225"/>
      <c r="Z156" s="338"/>
      <c r="AA156" s="338"/>
      <c r="AB156" s="354"/>
      <c r="AC156" s="355"/>
      <c r="AD156" s="296"/>
      <c r="AE156" s="242"/>
      <c r="AF156" s="242"/>
      <c r="AG156" s="244"/>
    </row>
    <row r="157" spans="1:33" ht="27.75" customHeight="1" x14ac:dyDescent="0.2">
      <c r="A157" s="350"/>
      <c r="B157" s="341"/>
      <c r="C157" s="321"/>
      <c r="D157" s="321"/>
      <c r="E157" s="324"/>
      <c r="F157" s="327"/>
      <c r="G157" s="329"/>
      <c r="H157" s="255"/>
      <c r="I157" s="330"/>
      <c r="J157" s="260"/>
      <c r="K157" s="261"/>
      <c r="L157" s="225"/>
      <c r="M157" s="332"/>
      <c r="N157" s="91" t="s">
        <v>37</v>
      </c>
      <c r="O157" s="46" t="s">
        <v>12</v>
      </c>
      <c r="P157" s="48" t="str">
        <f>IF(O157="SÍ",15,"0")</f>
        <v>0</v>
      </c>
      <c r="Q157" s="261"/>
      <c r="R157" s="334"/>
      <c r="S157" s="273"/>
      <c r="T157" s="334"/>
      <c r="U157" s="336"/>
      <c r="V157" s="289"/>
      <c r="W157" s="285"/>
      <c r="X157" s="260"/>
      <c r="Y157" s="225"/>
      <c r="Z157" s="338"/>
      <c r="AA157" s="338"/>
      <c r="AB157" s="354"/>
      <c r="AC157" s="355"/>
      <c r="AD157" s="296"/>
      <c r="AE157" s="242"/>
      <c r="AF157" s="242"/>
      <c r="AG157" s="244"/>
    </row>
    <row r="158" spans="1:33" ht="27.75" customHeight="1" x14ac:dyDescent="0.2">
      <c r="A158" s="350"/>
      <c r="B158" s="341"/>
      <c r="C158" s="321"/>
      <c r="D158" s="321"/>
      <c r="E158" s="324"/>
      <c r="F158" s="327"/>
      <c r="G158" s="329"/>
      <c r="H158" s="255"/>
      <c r="I158" s="330"/>
      <c r="J158" s="260"/>
      <c r="K158" s="261"/>
      <c r="L158" s="225"/>
      <c r="M158" s="332"/>
      <c r="N158" s="91" t="s">
        <v>142</v>
      </c>
      <c r="O158" s="46" t="s">
        <v>12</v>
      </c>
      <c r="P158" s="48" t="str">
        <f>IF(O158="SÍ",10,"0")</f>
        <v>0</v>
      </c>
      <c r="Q158" s="261"/>
      <c r="R158" s="334"/>
      <c r="S158" s="273"/>
      <c r="T158" s="334"/>
      <c r="U158" s="336"/>
      <c r="V158" s="289"/>
      <c r="W158" s="285"/>
      <c r="X158" s="260"/>
      <c r="Y158" s="225"/>
      <c r="Z158" s="338"/>
      <c r="AA158" s="338"/>
      <c r="AB158" s="354"/>
      <c r="AC158" s="355"/>
      <c r="AD158" s="296"/>
      <c r="AE158" s="242"/>
      <c r="AF158" s="242"/>
      <c r="AG158" s="244"/>
    </row>
    <row r="159" spans="1:33" ht="27.75" customHeight="1" x14ac:dyDescent="0.2">
      <c r="A159" s="350"/>
      <c r="B159" s="342"/>
      <c r="C159" s="322"/>
      <c r="D159" s="322"/>
      <c r="E159" s="325"/>
      <c r="F159" s="328"/>
      <c r="G159" s="251"/>
      <c r="H159" s="256"/>
      <c r="I159" s="257"/>
      <c r="J159" s="260"/>
      <c r="K159" s="261"/>
      <c r="L159" s="226"/>
      <c r="M159" s="332"/>
      <c r="N159" s="93" t="s">
        <v>36</v>
      </c>
      <c r="O159" s="46" t="s">
        <v>12</v>
      </c>
      <c r="P159" s="48" t="str">
        <f>IF(O159="SÍ",30,"0")</f>
        <v>0</v>
      </c>
      <c r="Q159" s="261"/>
      <c r="R159" s="334"/>
      <c r="S159" s="273"/>
      <c r="T159" s="334"/>
      <c r="U159" s="336"/>
      <c r="V159" s="290"/>
      <c r="W159" s="286"/>
      <c r="X159" s="260"/>
      <c r="Y159" s="225"/>
      <c r="Z159" s="338"/>
      <c r="AA159" s="338"/>
      <c r="AB159" s="354"/>
      <c r="AC159" s="355"/>
      <c r="AD159" s="296"/>
      <c r="AE159" s="242"/>
      <c r="AF159" s="242"/>
      <c r="AG159" s="244"/>
    </row>
    <row r="160" spans="1:33" ht="31.5" customHeight="1" x14ac:dyDescent="0.2">
      <c r="A160" s="350"/>
      <c r="B160" s="297" t="s">
        <v>275</v>
      </c>
      <c r="C160" s="231" t="s">
        <v>258</v>
      </c>
      <c r="D160" s="245" t="s">
        <v>71</v>
      </c>
      <c r="E160" s="248" t="s">
        <v>259</v>
      </c>
      <c r="F160" s="248" t="s">
        <v>260</v>
      </c>
      <c r="G160" s="251" t="s">
        <v>15</v>
      </c>
      <c r="H160" s="254" t="str">
        <f>IF(G160="(1) RARA VEZ","1", IF(G160="(2) IMPROBABLE","2",IF(G160="(3) POSIBLE","3",IF(G160="(4) PROBABLE","4",IF(G160="(5) CASI SEGURO","5","")))))</f>
        <v>3</v>
      </c>
      <c r="I160" s="257" t="s">
        <v>70</v>
      </c>
      <c r="J160" s="260" t="str">
        <f>IF(I160="(1) INSIGNIFICANTE","1",IF(I160="(2) MENOR","2",IF(I160="(3) MODERADO","3",IF(I160="(4) MAYOR","4",IF(I160="(5) CATASTRÓFICO","5","")))))</f>
        <v>3</v>
      </c>
      <c r="K160" s="261">
        <f>H160*J160</f>
        <v>9</v>
      </c>
      <c r="L160" s="262">
        <f>+K160</f>
        <v>9</v>
      </c>
      <c r="M160" s="299" t="s">
        <v>261</v>
      </c>
      <c r="N160" s="90" t="s">
        <v>6</v>
      </c>
      <c r="O160" s="94" t="s">
        <v>12</v>
      </c>
      <c r="P160" s="95" t="str">
        <f>IF(O160="SÍ",15,"0")</f>
        <v>0</v>
      </c>
      <c r="Q160" s="302">
        <f>SUM(P160:P166)</f>
        <v>10</v>
      </c>
      <c r="R160" s="305">
        <f>IF(AND(Q160&gt;=0,Q160&lt;=50),0,IF(AND(Q160&gt;50,Q160&lt;=75),1,IF(AND(Q160&gt;75,Q160&lt;=100),2,"REVISAR")))</f>
        <v>0</v>
      </c>
      <c r="S160" s="308" t="s">
        <v>8</v>
      </c>
      <c r="T160" s="311">
        <f>IF(S160="PROBABILIDAD",H160-R160,J160-R160)</f>
        <v>3</v>
      </c>
      <c r="U160" s="314">
        <f>IF($T160&lt;=0,1,$T160)</f>
        <v>3</v>
      </c>
      <c r="V160" s="317" t="str">
        <f>IF(AND($S160="PROBABILIDAD",$U160=1),$AM$2,IF(AND(S160="PROBABILIDAD",$U160=2),$AM$3,IF(AND($S160="PROBABILIDAD",$U160=3),$AM$4,IF(AND($S160="PROBABILIDAD",$U160=4),$AM$5,IF(AND($S160="PROBABILIDAD",$U160=5),$AM$6,$G160)))))</f>
        <v>(3) POSIBLE</v>
      </c>
      <c r="W160" s="291" t="str">
        <f>IF(AND($S160="IMPACTO",$U160=1),$AL$2,IF(AND(S160="IMPACTO",$U160=2),$AL$3,IF(AND($S160="IMPACTO",$U160=3),$AL$4,IF(AND($S160="IMPACTO",$U160=4),$AL$5,IF(AND($S160="IMPACTO",$U160=5),$AL$6,I160)))))</f>
        <v>(3) MODERADO</v>
      </c>
      <c r="X160" s="294">
        <f>IF(S160="PROBABILIDAD",U160*J160,U160*H160)</f>
        <v>9</v>
      </c>
      <c r="Y160" s="229">
        <f>$X160</f>
        <v>9</v>
      </c>
      <c r="Z160" s="231" t="s">
        <v>262</v>
      </c>
      <c r="AA160" s="234" t="s">
        <v>263</v>
      </c>
      <c r="AB160" s="231" t="s">
        <v>264</v>
      </c>
      <c r="AC160" s="238" t="s">
        <v>265</v>
      </c>
      <c r="AD160" s="241"/>
      <c r="AE160" s="241"/>
      <c r="AF160" s="241"/>
      <c r="AG160" s="243"/>
    </row>
    <row r="161" spans="1:33" ht="31.5" customHeight="1" x14ac:dyDescent="0.2">
      <c r="A161" s="350"/>
      <c r="B161" s="298"/>
      <c r="C161" s="236"/>
      <c r="D161" s="246"/>
      <c r="E161" s="248"/>
      <c r="F161" s="249"/>
      <c r="G161" s="252"/>
      <c r="H161" s="255"/>
      <c r="I161" s="258"/>
      <c r="J161" s="260"/>
      <c r="K161" s="261"/>
      <c r="L161" s="262"/>
      <c r="M161" s="300"/>
      <c r="N161" s="91" t="s">
        <v>7</v>
      </c>
      <c r="O161" s="94" t="s">
        <v>12</v>
      </c>
      <c r="P161" s="96" t="str">
        <f>IF(O161="SÍ",5,"0")</f>
        <v>0</v>
      </c>
      <c r="Q161" s="303"/>
      <c r="R161" s="306"/>
      <c r="S161" s="309"/>
      <c r="T161" s="312"/>
      <c r="U161" s="315"/>
      <c r="V161" s="318"/>
      <c r="W161" s="292"/>
      <c r="X161" s="287"/>
      <c r="Y161" s="230"/>
      <c r="Z161" s="232"/>
      <c r="AA161" s="235"/>
      <c r="AB161" s="236"/>
      <c r="AC161" s="239"/>
      <c r="AD161" s="242"/>
      <c r="AE161" s="242"/>
      <c r="AF161" s="242"/>
      <c r="AG161" s="244"/>
    </row>
    <row r="162" spans="1:33" ht="31.5" customHeight="1" x14ac:dyDescent="0.2">
      <c r="A162" s="350"/>
      <c r="B162" s="298"/>
      <c r="C162" s="236"/>
      <c r="D162" s="246"/>
      <c r="E162" s="248"/>
      <c r="F162" s="249"/>
      <c r="G162" s="252"/>
      <c r="H162" s="255"/>
      <c r="I162" s="258"/>
      <c r="J162" s="260"/>
      <c r="K162" s="261"/>
      <c r="L162" s="225" t="str">
        <f>IF(AND(G160="(1) RARA VEZ",I160="(1) INSIGNIFICANTE"),"BAJA",IF(AND(G160="(1) RARA VEZ",I160="(2) MENOR"),"BAJA",IF(AND(G160="(2) IMPROBABLE",I160="(1) INSIGNIFICANTE"),"BAJA",IF(AND(G160="(3) POSIBLE",I160="(1) INSIGNIFICANTE"),"BAJA",IF(AND(G160="(4) PROBABLE",I160="(1) INSIGNIFICANTE"),"MODERADA",IF(AND(G160="(5) CASI SEGURO",I160="(1) INSIGNIFICANTE"),"ALTA",IF(AND(G160="(2) IMPROBABLE",I160="(2) MENOR"),"BAJA",IF(AND(G160="(3) POSIBLE",I160="(2) MENOR"),"MODERADA",IF(AND(G160="(4) PROBABLE",I160="(2) MENOR"),"ALTA",IF(AND(G160="(5) CASI SEGURO",I160="(2) MENOR"),"ALTA",IF(AND(G160="(1) RARA VEZ",I160="(3) MODERADO"),"MODERADA",IF(AND(G160="(2) IMPROBABLE",I160="(3) MODERADO"),"MODERADA",IF(AND(G160="(3) POSIBLE",I160="(3) MODERADO"),"ALTA",IF(AND(G160="(4) PROBABLE",I160="(3) MODERADO"),"ALTA",IF(AND(G160="(5) CASI SEGURO",I160="(3) MODERADO"),"EXTREMA",IF(AND(G160="(1) RARA VEZ",I160="(4) MAYOR"),"ALTA",IF(AND(G160="(2) IMPROBABLE",I160="(4) MAYOR"),"ALTA",IF(AND(G160="(3) POSIBLE",I160="(4) MAYOR"),"EXTREMA",IF(AND(G160="(4) PROBABLE",I160="(4) MAYOR"),"EXTREMA",IF(AND(G160="(5) CASI SEGURO",I160="(4) MAYOR"),"EXTREMA",IF(AND(G160="(1) RARA VEZ",I160="(5) CATASTRÓFICO"),"ALTA",IF(AND(G160="(2) IMPROBABLE",I160="(5) CATASTRÓFICO"),"EXTREMA",IF(AND(G160="(3) POSIBLE",I160="(5) CATASTRÓFICO"),"EXTREMA",IF(AND(G160="(4) PROBABLE",I160="(5) CATASTRÓFICO"),"EXTREMA",IF(AND(G160="(5) CASI SEGURO",I160="(5) CATASTRÓFICO"),"EXTREMA")))))))))))))))))))))))))</f>
        <v>ALTA</v>
      </c>
      <c r="M162" s="300"/>
      <c r="N162" s="92" t="s">
        <v>3</v>
      </c>
      <c r="O162" s="94" t="s">
        <v>12</v>
      </c>
      <c r="P162" s="96" t="str">
        <f>IF(O162="SÍ",15,"0")</f>
        <v>0</v>
      </c>
      <c r="Q162" s="303"/>
      <c r="R162" s="306"/>
      <c r="S162" s="309"/>
      <c r="T162" s="312"/>
      <c r="U162" s="315"/>
      <c r="V162" s="318"/>
      <c r="W162" s="292"/>
      <c r="X162" s="287"/>
      <c r="Y162" s="226" t="str">
        <f>IF(AND(V160="(1) RARA VEZ",W160="(1) INSIGNIFICANTE"),"BAJA",IF(AND(V160="(1) RARA VEZ",W160="(2) MENOR"),"BAJA",IF(AND(V160="(2) IMPROBABLE",W160="(1) INSIGNIFICANTE"),"BAJA",IF(AND(V160="(3) POSIBLE",W160="(1) INSIGNIFICANTE"),"BAJA",IF(AND(V160="(4) PROBABLE",W160="(1) INSIGNIFICANTE"),"MODERADO",IF(AND(V160="(5) CASI SEGURO",W160="(1) INSIGNIFICANTE"),"ALTA",IF(AND(V160="(2) IMPROBABLE",W160="(2) MENOR"),"BAJA",IF(AND(V160="(3) POSIBLE",W160="(2) MENOR"),"MODERADA",IF(AND(V160="(4) PROBABLE",W160="(2) MENOR"),"ALTA",IF(AND(V160="(5) CASI SEGURO",W160="(2) MENOR"),"ALTA",IF(AND(V160="(1) RARA VEZ",W160="(3) MODERADO"),"MODERADA",IF(AND(V160="(2) IMPROBABLE",W160="(3) MODERADO"),"MODERADA",IF(AND(V160="(3) POSIBLE",W160="(3) MODERADO"),"ALTA",IF(AND(V160="(4) PROBABLE",W160="(3) MODERADO"),"ALTA",IF(AND(V160="(5) CASI SEGURO",W160="(3) MODERADO"),"EXTREMA",IF(AND(V160="(1) RARA VEZ",W160="(4) MAYOR"),"ALTA",IF(AND(V160="(2) IMPROBABLE",W160="(4) MAYOR"),"ALTA",IF(AND(V160="(3) POSIBLE",W160="(4) MAYOR"),"EXTREMA",IF(AND(V160="(4) PROBABLE",W160="(4) MAYOR"),"EXTREMA",IF(AND(V160="(5) CASI SEGURO",W160="(4) MAYOR"),"EXTREMA",IF(AND(V160="(1) RARA VEZ",W160="(5) CATASTRÓFICO"),"ALTA",IF(AND(V160="(2) IMPROBABLE",W160="(5) CATASTRÓFICO"),"EXTREMA",IF(AND(V160="(3) POSIBLE",W160="(5) CATASTRÓFICO"),"EXTREMA",IF(AND(V160="(4) PROBABLE",W160="(5) CATASTRÓFICO"),"EXTREMA",IF(AND(V160="(5) CASI SEGURO",W160="(5) CATASTRÓFICO"),"EXTREMA")))))))))))))))))))))))))</f>
        <v>ALTA</v>
      </c>
      <c r="Z162" s="232"/>
      <c r="AA162" s="235"/>
      <c r="AB162" s="236"/>
      <c r="AC162" s="239"/>
      <c r="AD162" s="242"/>
      <c r="AE162" s="242"/>
      <c r="AF162" s="242"/>
      <c r="AG162" s="244"/>
    </row>
    <row r="163" spans="1:33" ht="31.5" customHeight="1" x14ac:dyDescent="0.2">
      <c r="A163" s="350"/>
      <c r="B163" s="298"/>
      <c r="C163" s="236"/>
      <c r="D163" s="246"/>
      <c r="E163" s="248"/>
      <c r="F163" s="249"/>
      <c r="G163" s="252"/>
      <c r="H163" s="255"/>
      <c r="I163" s="258"/>
      <c r="J163" s="260"/>
      <c r="K163" s="261"/>
      <c r="L163" s="225"/>
      <c r="M163" s="300"/>
      <c r="N163" s="92" t="s">
        <v>4</v>
      </c>
      <c r="O163" s="94" t="s">
        <v>11</v>
      </c>
      <c r="P163" s="96">
        <f>IF(O163="SÍ",10,"0")</f>
        <v>10</v>
      </c>
      <c r="Q163" s="303"/>
      <c r="R163" s="306"/>
      <c r="S163" s="309"/>
      <c r="T163" s="312"/>
      <c r="U163" s="315"/>
      <c r="V163" s="318"/>
      <c r="W163" s="292"/>
      <c r="X163" s="287"/>
      <c r="Y163" s="227"/>
      <c r="Z163" s="232"/>
      <c r="AA163" s="235"/>
      <c r="AB163" s="236"/>
      <c r="AC163" s="239"/>
      <c r="AD163" s="242"/>
      <c r="AE163" s="242"/>
      <c r="AF163" s="242"/>
      <c r="AG163" s="244"/>
    </row>
    <row r="164" spans="1:33" ht="31.5" customHeight="1" x14ac:dyDescent="0.2">
      <c r="A164" s="350"/>
      <c r="B164" s="298"/>
      <c r="C164" s="236"/>
      <c r="D164" s="246"/>
      <c r="E164" s="248"/>
      <c r="F164" s="249"/>
      <c r="G164" s="252"/>
      <c r="H164" s="255"/>
      <c r="I164" s="258"/>
      <c r="J164" s="260"/>
      <c r="K164" s="261"/>
      <c r="L164" s="225"/>
      <c r="M164" s="300"/>
      <c r="N164" s="91" t="s">
        <v>37</v>
      </c>
      <c r="O164" s="94" t="s">
        <v>12</v>
      </c>
      <c r="P164" s="96" t="str">
        <f>IF(O164="SÍ",15,"0")</f>
        <v>0</v>
      </c>
      <c r="Q164" s="303"/>
      <c r="R164" s="306"/>
      <c r="S164" s="309"/>
      <c r="T164" s="312"/>
      <c r="U164" s="315"/>
      <c r="V164" s="318"/>
      <c r="W164" s="292"/>
      <c r="X164" s="287"/>
      <c r="Y164" s="227"/>
      <c r="Z164" s="232"/>
      <c r="AA164" s="235"/>
      <c r="AB164" s="236"/>
      <c r="AC164" s="239"/>
      <c r="AD164" s="242"/>
      <c r="AE164" s="242"/>
      <c r="AF164" s="242"/>
      <c r="AG164" s="244"/>
    </row>
    <row r="165" spans="1:33" ht="31.5" customHeight="1" x14ac:dyDescent="0.2">
      <c r="A165" s="350"/>
      <c r="B165" s="298"/>
      <c r="C165" s="236"/>
      <c r="D165" s="246"/>
      <c r="E165" s="248"/>
      <c r="F165" s="249"/>
      <c r="G165" s="252"/>
      <c r="H165" s="255"/>
      <c r="I165" s="258"/>
      <c r="J165" s="260"/>
      <c r="K165" s="261"/>
      <c r="L165" s="225"/>
      <c r="M165" s="300"/>
      <c r="N165" s="91" t="s">
        <v>5</v>
      </c>
      <c r="O165" s="94" t="s">
        <v>12</v>
      </c>
      <c r="P165" s="96" t="str">
        <f>IF(O165="SÍ",10,"0")</f>
        <v>0</v>
      </c>
      <c r="Q165" s="303"/>
      <c r="R165" s="306"/>
      <c r="S165" s="309"/>
      <c r="T165" s="312"/>
      <c r="U165" s="315"/>
      <c r="V165" s="318"/>
      <c r="W165" s="292"/>
      <c r="X165" s="287"/>
      <c r="Y165" s="227"/>
      <c r="Z165" s="232"/>
      <c r="AA165" s="235"/>
      <c r="AB165" s="236"/>
      <c r="AC165" s="239"/>
      <c r="AD165" s="242"/>
      <c r="AE165" s="242"/>
      <c r="AF165" s="242"/>
      <c r="AG165" s="244"/>
    </row>
    <row r="166" spans="1:33" ht="31.5" customHeight="1" x14ac:dyDescent="0.2">
      <c r="A166" s="350"/>
      <c r="B166" s="298"/>
      <c r="C166" s="237"/>
      <c r="D166" s="247"/>
      <c r="E166" s="231"/>
      <c r="F166" s="250"/>
      <c r="G166" s="253"/>
      <c r="H166" s="256"/>
      <c r="I166" s="259"/>
      <c r="J166" s="260"/>
      <c r="K166" s="261"/>
      <c r="L166" s="226"/>
      <c r="M166" s="301"/>
      <c r="N166" s="93" t="s">
        <v>36</v>
      </c>
      <c r="O166" s="94" t="s">
        <v>12</v>
      </c>
      <c r="P166" s="96" t="str">
        <f>IF(O166="SÍ",30,"0")</f>
        <v>0</v>
      </c>
      <c r="Q166" s="304"/>
      <c r="R166" s="307"/>
      <c r="S166" s="310"/>
      <c r="T166" s="313"/>
      <c r="U166" s="316"/>
      <c r="V166" s="319"/>
      <c r="W166" s="293"/>
      <c r="X166" s="287"/>
      <c r="Y166" s="228"/>
      <c r="Z166" s="233"/>
      <c r="AA166" s="235"/>
      <c r="AB166" s="237"/>
      <c r="AC166" s="240"/>
      <c r="AD166" s="242"/>
      <c r="AE166" s="242"/>
      <c r="AF166" s="242"/>
      <c r="AG166" s="244"/>
    </row>
    <row r="167" spans="1:33" ht="31.5" customHeight="1" x14ac:dyDescent="0.2">
      <c r="A167" s="350"/>
      <c r="B167" s="298"/>
      <c r="C167" s="231" t="s">
        <v>266</v>
      </c>
      <c r="D167" s="245" t="s">
        <v>71</v>
      </c>
      <c r="E167" s="248" t="s">
        <v>267</v>
      </c>
      <c r="F167" s="248" t="s">
        <v>268</v>
      </c>
      <c r="G167" s="251" t="s">
        <v>17</v>
      </c>
      <c r="H167" s="254" t="str">
        <f>IF(G167="(1) RARA VEZ","1", IF(G167="(2) IMPROBABLE","2",IF(G167="(3) POSIBLE","3",IF(G167="(4) PROBABLE","4",IF(G167="(5) CASI SEGURO","5","")))))</f>
        <v>5</v>
      </c>
      <c r="I167" s="257" t="s">
        <v>72</v>
      </c>
      <c r="J167" s="260" t="str">
        <f>IF(I167="(1) INSIGNIFICANTE","1",IF(I167="(2) MENOR","2",IF(I167="(3) MODERADO","3",IF(I167="(4) MAYOR","4",IF(I167="(5) CATASTRÓFICO","5","")))))</f>
        <v>4</v>
      </c>
      <c r="K167" s="261">
        <f>H167*J167</f>
        <v>20</v>
      </c>
      <c r="L167" s="262">
        <f>+K167</f>
        <v>20</v>
      </c>
      <c r="M167" s="263" t="s">
        <v>269</v>
      </c>
      <c r="N167" s="90" t="s">
        <v>6</v>
      </c>
      <c r="O167" s="97" t="s">
        <v>11</v>
      </c>
      <c r="P167" s="77">
        <f>IF(O167="SÍ",15,"0")</f>
        <v>15</v>
      </c>
      <c r="Q167" s="266">
        <f>SUM(P167:P173)</f>
        <v>40</v>
      </c>
      <c r="R167" s="269">
        <f>IF(AND(Q167&gt;=0,Q167&lt;=50),0,IF(AND(Q167&gt;50,Q167&lt;=75),1,IF(AND(Q167&gt;75,Q167&lt;=100),2,"REVISAR")))</f>
        <v>0</v>
      </c>
      <c r="S167" s="272" t="s">
        <v>8</v>
      </c>
      <c r="T167" s="275">
        <f>IF(S167="PROBABILIDAD",H167-R167,J167-R167)</f>
        <v>5</v>
      </c>
      <c r="U167" s="278">
        <f>IF($T167&lt;=0,1,$T167)</f>
        <v>5</v>
      </c>
      <c r="V167" s="281" t="str">
        <f>IF(AND($S167="PROBABILIDAD",$U167=1),$AM$2,IF(AND(S167="PROBABILIDAD",$U167=2),$AM$3,IF(AND($S167="PROBABILIDAD",$U167=3),$AM$4,IF(AND($S167="PROBABILIDAD",$U167=4),$AM$5,IF(AND($S167="PROBABILIDAD",$U167=5),$AM$6,$G167)))))</f>
        <v>(5) CASI SEGURO</v>
      </c>
      <c r="W167" s="284" t="str">
        <f>IF(AND($S167="IMPACTO",$U167=1),$AL$2,IF(AND(S167="IMPACTO",$U167=2),$AL$3,IF(AND($S167="IMPACTO",$U167=3),$AL$4,IF(AND($S167="IMPACTO",$U167=4),$AL$5,IF(AND($S167="IMPACTO",$U167=5),$AL$6,I167)))))</f>
        <v>(4) MAYOR</v>
      </c>
      <c r="X167" s="287">
        <f>IF(S167="PROBABILIDAD",U167*J167,U167*H167)</f>
        <v>20</v>
      </c>
      <c r="Y167" s="229">
        <f>$X167</f>
        <v>20</v>
      </c>
      <c r="Z167" s="231" t="s">
        <v>270</v>
      </c>
      <c r="AA167" s="234" t="s">
        <v>263</v>
      </c>
      <c r="AB167" s="231" t="s">
        <v>271</v>
      </c>
      <c r="AC167" s="238" t="s">
        <v>272</v>
      </c>
      <c r="AD167" s="241"/>
      <c r="AE167" s="241"/>
      <c r="AF167" s="241"/>
      <c r="AG167" s="243"/>
    </row>
    <row r="168" spans="1:33" ht="31.5" customHeight="1" x14ac:dyDescent="0.2">
      <c r="A168" s="350"/>
      <c r="B168" s="298"/>
      <c r="C168" s="236"/>
      <c r="D168" s="246"/>
      <c r="E168" s="248"/>
      <c r="F168" s="249"/>
      <c r="G168" s="252"/>
      <c r="H168" s="255"/>
      <c r="I168" s="258"/>
      <c r="J168" s="260"/>
      <c r="K168" s="261"/>
      <c r="L168" s="262"/>
      <c r="M168" s="264"/>
      <c r="N168" s="91" t="s">
        <v>7</v>
      </c>
      <c r="O168" s="97" t="s">
        <v>11</v>
      </c>
      <c r="P168" s="48">
        <f>IF(O168="SÍ",5,"0")</f>
        <v>5</v>
      </c>
      <c r="Q168" s="267"/>
      <c r="R168" s="270"/>
      <c r="S168" s="273"/>
      <c r="T168" s="276"/>
      <c r="U168" s="279"/>
      <c r="V168" s="282"/>
      <c r="W168" s="285"/>
      <c r="X168" s="287"/>
      <c r="Y168" s="230"/>
      <c r="Z168" s="232"/>
      <c r="AA168" s="235"/>
      <c r="AB168" s="236"/>
      <c r="AC168" s="239"/>
      <c r="AD168" s="242"/>
      <c r="AE168" s="242"/>
      <c r="AF168" s="242"/>
      <c r="AG168" s="244"/>
    </row>
    <row r="169" spans="1:33" ht="31.5" customHeight="1" x14ac:dyDescent="0.2">
      <c r="A169" s="350"/>
      <c r="B169" s="298"/>
      <c r="C169" s="236"/>
      <c r="D169" s="246"/>
      <c r="E169" s="248"/>
      <c r="F169" s="249"/>
      <c r="G169" s="252"/>
      <c r="H169" s="255"/>
      <c r="I169" s="258"/>
      <c r="J169" s="260"/>
      <c r="K169" s="261"/>
      <c r="L169" s="225" t="str">
        <f>IF(AND(G167="(1) RARA VEZ",I167="(1) INSIGNIFICANTE"),"BAJA",IF(AND(G167="(1) RARA VEZ",I167="(2) MENOR"),"BAJA",IF(AND(G167="(2) IMPROBABLE",I167="(1) INSIGNIFICANTE"),"BAJA",IF(AND(G167="(3) POSIBLE",I167="(1) INSIGNIFICANTE"),"BAJA",IF(AND(G167="(4) PROBABLE",I167="(1) INSIGNIFICANTE"),"MODERADA",IF(AND(G167="(5) CASI SEGURO",I167="(1) INSIGNIFICANTE"),"ALTA",IF(AND(G167="(2) IMPROBABLE",I167="(2) MENOR"),"BAJA",IF(AND(G167="(3) POSIBLE",I167="(2) MENOR"),"MODERADA",IF(AND(G167="(4) PROBABLE",I167="(2) MENOR"),"ALTA",IF(AND(G167="(5) CASI SEGURO",I167="(2) MENOR"),"ALTA",IF(AND(G167="(1) RARA VEZ",I167="(3) MODERADO"),"MODERADA",IF(AND(G167="(2) IMPROBABLE",I167="(3) MODERADO"),"MODERADA",IF(AND(G167="(3) POSIBLE",I167="(3) MODERADO"),"ALTA",IF(AND(G167="(4) PROBABLE",I167="(3) MODERADO"),"ALTA",IF(AND(G167="(5) CASI SEGURO",I167="(3) MODERADO"),"EXTREMA",IF(AND(G167="(1) RARA VEZ",I167="(4) MAYOR"),"ALTA",IF(AND(G167="(2) IMPROBABLE",I167="(4) MAYOR"),"ALTA",IF(AND(G167="(3) POSIBLE",I167="(4) MAYOR"),"EXTREMA",IF(AND(G167="(4) PROBABLE",I167="(4) MAYOR"),"EXTREMA",IF(AND(G167="(5) CASI SEGURO",I167="(4) MAYOR"),"EXTREMA",IF(AND(G167="(1) RARA VEZ",I167="(5) CATASTRÓFICO"),"ALTA",IF(AND(G167="(2) IMPROBABLE",I167="(5) CATASTRÓFICO"),"EXTREMA",IF(AND(G167="(3) POSIBLE",I167="(5) CATASTRÓFICO"),"EXTREMA",IF(AND(G167="(4) PROBABLE",I167="(5) CATASTRÓFICO"),"EXTREMA",IF(AND(G167="(5) CASI SEGURO",I167="(5) CATASTRÓFICO"),"EXTREMA")))))))))))))))))))))))))</f>
        <v>EXTREMA</v>
      </c>
      <c r="M169" s="264"/>
      <c r="N169" s="92" t="s">
        <v>3</v>
      </c>
      <c r="O169" s="97" t="s">
        <v>12</v>
      </c>
      <c r="P169" s="48" t="str">
        <f>IF(O169="SÍ",15,"0")</f>
        <v>0</v>
      </c>
      <c r="Q169" s="267"/>
      <c r="R169" s="270"/>
      <c r="S169" s="273"/>
      <c r="T169" s="276"/>
      <c r="U169" s="279"/>
      <c r="V169" s="282"/>
      <c r="W169" s="285"/>
      <c r="X169" s="287"/>
      <c r="Y169" s="226" t="str">
        <f>IF(AND(V167="(1) RARA VEZ",W167="(1) INSIGNIFICANTE"),"BAJA",IF(AND(V167="(1) RARA VEZ",W167="(2) MENOR"),"BAJA",IF(AND(V167="(2) IMPROBABLE",W167="(1) INSIGNIFICANTE"),"BAJA",IF(AND(V167="(3) POSIBLE",W167="(1) INSIGNIFICANTE"),"BAJA",IF(AND(V167="(4) PROBABLE",W167="(1) INSIGNIFICANTE"),"MODERADO",IF(AND(V167="(5) CASI SEGURO",W167="(1) INSIGNIFICANTE"),"ALTA",IF(AND(V167="(2) IMPROBABLE",W167="(2) MENOR"),"BAJA",IF(AND(V167="(3) POSIBLE",W167="(2) MENOR"),"MODERADA",IF(AND(V167="(4) PROBABLE",W167="(2) MENOR"),"ALTA",IF(AND(V167="(5) CASI SEGURO",W167="(2) MENOR"),"ALTA",IF(AND(V167="(1) RARA VEZ",W167="(3) MODERADO"),"MODERADA",IF(AND(V167="(2) IMPROBABLE",W167="(3) MODERADO"),"MODERADA",IF(AND(V167="(3) POSIBLE",W167="(3) MODERADO"),"ALTA",IF(AND(V167="(4) PROBABLE",W167="(3) MODERADO"),"ALTA",IF(AND(V167="(5) CASI SEGURO",W167="(3) MODERADO"),"EXTREMA",IF(AND(V167="(1) RARA VEZ",W167="(4) MAYOR"),"ALTA",IF(AND(V167="(2) IMPROBABLE",W167="(4) MAYOR"),"ALTA",IF(AND(V167="(3) POSIBLE",W167="(4) MAYOR"),"EXTREMA",IF(AND(V167="(4) PROBABLE",W167="(4) MAYOR"),"EXTREMA",IF(AND(V167="(5) CASI SEGURO",W167="(4) MAYOR"),"EXTREMA",IF(AND(V167="(1) RARA VEZ",W167="(5) CATASTRÓFICO"),"ALTA",IF(AND(V167="(2) IMPROBABLE",W167="(5) CATASTRÓFICO"),"EXTREMA",IF(AND(V167="(3) POSIBLE",W167="(5) CATASTRÓFICO"),"EXTREMA",IF(AND(V167="(4) PROBABLE",W167="(5) CATASTRÓFICO"),"EXTREMA",IF(AND(V167="(5) CASI SEGURO",W167="(5) CATASTRÓFICO"),"EXTREMA")))))))))))))))))))))))))</f>
        <v>EXTREMA</v>
      </c>
      <c r="Z169" s="232"/>
      <c r="AA169" s="235"/>
      <c r="AB169" s="236"/>
      <c r="AC169" s="239"/>
      <c r="AD169" s="242"/>
      <c r="AE169" s="242"/>
      <c r="AF169" s="242"/>
      <c r="AG169" s="244"/>
    </row>
    <row r="170" spans="1:33" ht="31.5" customHeight="1" x14ac:dyDescent="0.2">
      <c r="A170" s="350"/>
      <c r="B170" s="298"/>
      <c r="C170" s="236"/>
      <c r="D170" s="246"/>
      <c r="E170" s="248"/>
      <c r="F170" s="249"/>
      <c r="G170" s="252"/>
      <c r="H170" s="255"/>
      <c r="I170" s="258"/>
      <c r="J170" s="260"/>
      <c r="K170" s="261"/>
      <c r="L170" s="225"/>
      <c r="M170" s="264"/>
      <c r="N170" s="92" t="s">
        <v>4</v>
      </c>
      <c r="O170" s="97" t="s">
        <v>11</v>
      </c>
      <c r="P170" s="48">
        <f>IF(O170="SÍ",10,"0")</f>
        <v>10</v>
      </c>
      <c r="Q170" s="267"/>
      <c r="R170" s="270"/>
      <c r="S170" s="273"/>
      <c r="T170" s="276"/>
      <c r="U170" s="279"/>
      <c r="V170" s="282"/>
      <c r="W170" s="285"/>
      <c r="X170" s="287"/>
      <c r="Y170" s="227"/>
      <c r="Z170" s="232"/>
      <c r="AA170" s="235"/>
      <c r="AB170" s="236"/>
      <c r="AC170" s="239"/>
      <c r="AD170" s="242"/>
      <c r="AE170" s="242"/>
      <c r="AF170" s="242"/>
      <c r="AG170" s="244"/>
    </row>
    <row r="171" spans="1:33" ht="31.5" customHeight="1" x14ac:dyDescent="0.2">
      <c r="A171" s="350"/>
      <c r="B171" s="298"/>
      <c r="C171" s="236"/>
      <c r="D171" s="246"/>
      <c r="E171" s="248"/>
      <c r="F171" s="249"/>
      <c r="G171" s="252"/>
      <c r="H171" s="255"/>
      <c r="I171" s="258"/>
      <c r="J171" s="260"/>
      <c r="K171" s="261"/>
      <c r="L171" s="225"/>
      <c r="M171" s="264"/>
      <c r="N171" s="91" t="s">
        <v>37</v>
      </c>
      <c r="O171" s="97" t="s">
        <v>12</v>
      </c>
      <c r="P171" s="48" t="str">
        <f>IF(O171="SÍ",15,"0")</f>
        <v>0</v>
      </c>
      <c r="Q171" s="267"/>
      <c r="R171" s="270"/>
      <c r="S171" s="273"/>
      <c r="T171" s="276"/>
      <c r="U171" s="279"/>
      <c r="V171" s="282"/>
      <c r="W171" s="285"/>
      <c r="X171" s="287"/>
      <c r="Y171" s="227"/>
      <c r="Z171" s="232"/>
      <c r="AA171" s="235"/>
      <c r="AB171" s="236"/>
      <c r="AC171" s="239"/>
      <c r="AD171" s="242"/>
      <c r="AE171" s="242"/>
      <c r="AF171" s="242"/>
      <c r="AG171" s="244"/>
    </row>
    <row r="172" spans="1:33" ht="31.5" customHeight="1" x14ac:dyDescent="0.2">
      <c r="A172" s="350"/>
      <c r="B172" s="298"/>
      <c r="C172" s="236"/>
      <c r="D172" s="246"/>
      <c r="E172" s="248"/>
      <c r="F172" s="249"/>
      <c r="G172" s="252"/>
      <c r="H172" s="255"/>
      <c r="I172" s="258"/>
      <c r="J172" s="260"/>
      <c r="K172" s="261"/>
      <c r="L172" s="225"/>
      <c r="M172" s="264"/>
      <c r="N172" s="91" t="s">
        <v>5</v>
      </c>
      <c r="O172" s="97" t="s">
        <v>11</v>
      </c>
      <c r="P172" s="48">
        <f>IF(O172="SÍ",10,"0")</f>
        <v>10</v>
      </c>
      <c r="Q172" s="267"/>
      <c r="R172" s="270"/>
      <c r="S172" s="273"/>
      <c r="T172" s="276"/>
      <c r="U172" s="279"/>
      <c r="V172" s="282"/>
      <c r="W172" s="285"/>
      <c r="X172" s="287"/>
      <c r="Y172" s="227"/>
      <c r="Z172" s="232"/>
      <c r="AA172" s="235"/>
      <c r="AB172" s="236"/>
      <c r="AC172" s="239"/>
      <c r="AD172" s="242"/>
      <c r="AE172" s="242"/>
      <c r="AF172" s="242"/>
      <c r="AG172" s="244"/>
    </row>
    <row r="173" spans="1:33" ht="31.5" customHeight="1" x14ac:dyDescent="0.2">
      <c r="A173" s="350"/>
      <c r="B173" s="298"/>
      <c r="C173" s="237"/>
      <c r="D173" s="247"/>
      <c r="E173" s="231"/>
      <c r="F173" s="250"/>
      <c r="G173" s="253"/>
      <c r="H173" s="256"/>
      <c r="I173" s="259"/>
      <c r="J173" s="260"/>
      <c r="K173" s="261"/>
      <c r="L173" s="226"/>
      <c r="M173" s="265"/>
      <c r="N173" s="93" t="s">
        <v>36</v>
      </c>
      <c r="O173" s="97" t="s">
        <v>12</v>
      </c>
      <c r="P173" s="48" t="str">
        <f>IF(O173="SÍ",30,"0")</f>
        <v>0</v>
      </c>
      <c r="Q173" s="268"/>
      <c r="R173" s="271"/>
      <c r="S173" s="274"/>
      <c r="T173" s="277"/>
      <c r="U173" s="280"/>
      <c r="V173" s="283"/>
      <c r="W173" s="286"/>
      <c r="X173" s="287"/>
      <c r="Y173" s="228"/>
      <c r="Z173" s="233"/>
      <c r="AA173" s="235"/>
      <c r="AB173" s="237"/>
      <c r="AC173" s="240"/>
      <c r="AD173" s="242"/>
      <c r="AE173" s="242"/>
      <c r="AF173" s="242"/>
      <c r="AG173" s="244"/>
    </row>
    <row r="174" spans="1:33" x14ac:dyDescent="0.2">
      <c r="A174" s="433" t="s">
        <v>56</v>
      </c>
      <c r="B174" s="433"/>
      <c r="C174" s="433" t="s">
        <v>276</v>
      </c>
      <c r="D174" s="433"/>
      <c r="E174" s="433"/>
      <c r="F174" s="433"/>
      <c r="G174" s="433"/>
      <c r="H174" s="433"/>
      <c r="I174" s="433"/>
      <c r="J174" s="433"/>
      <c r="K174" s="433"/>
      <c r="L174" s="433"/>
      <c r="M174" s="433"/>
      <c r="N174" s="433"/>
      <c r="O174" s="433"/>
      <c r="P174" s="433"/>
      <c r="Q174" s="433"/>
      <c r="R174" s="433"/>
      <c r="S174" s="433"/>
      <c r="T174" s="433"/>
      <c r="U174" s="433"/>
      <c r="V174" s="433"/>
      <c r="W174" s="433"/>
      <c r="X174" s="433"/>
      <c r="Y174" s="433"/>
      <c r="Z174" s="433"/>
      <c r="AA174" s="433"/>
      <c r="AB174" s="434" t="s">
        <v>58</v>
      </c>
      <c r="AC174" s="434"/>
      <c r="AD174" s="434"/>
      <c r="AE174" s="435" t="s">
        <v>27</v>
      </c>
      <c r="AF174" s="436"/>
      <c r="AG174" s="437"/>
    </row>
    <row r="175" spans="1:33" x14ac:dyDescent="0.2">
      <c r="A175" s="438">
        <v>1</v>
      </c>
      <c r="B175" s="439"/>
      <c r="C175" s="343" t="s">
        <v>277</v>
      </c>
      <c r="D175" s="343"/>
      <c r="E175" s="343"/>
      <c r="F175" s="343"/>
      <c r="G175" s="343"/>
      <c r="H175" s="343"/>
      <c r="I175" s="343"/>
      <c r="J175" s="343"/>
      <c r="K175" s="343"/>
      <c r="L175" s="343"/>
      <c r="M175" s="343"/>
      <c r="N175" s="343"/>
      <c r="O175" s="343"/>
      <c r="P175" s="343"/>
      <c r="Q175" s="343"/>
      <c r="R175" s="343"/>
      <c r="S175" s="343"/>
      <c r="T175" s="343"/>
      <c r="U175" s="343"/>
      <c r="V175" s="343"/>
      <c r="W175" s="343"/>
      <c r="X175" s="343"/>
      <c r="Y175" s="343"/>
      <c r="Z175" s="343"/>
      <c r="AA175" s="343"/>
      <c r="AB175" s="440">
        <v>43124</v>
      </c>
      <c r="AC175" s="441"/>
      <c r="AD175" s="442"/>
      <c r="AE175" s="343" t="s">
        <v>278</v>
      </c>
      <c r="AF175" s="343"/>
      <c r="AG175" s="343"/>
    </row>
    <row r="176" spans="1:33" x14ac:dyDescent="0.2">
      <c r="A176" s="438"/>
      <c r="B176" s="439"/>
      <c r="C176" s="443"/>
      <c r="D176" s="443"/>
      <c r="E176" s="443"/>
      <c r="F176" s="443"/>
      <c r="G176" s="443"/>
      <c r="H176" s="443"/>
      <c r="I176" s="443"/>
      <c r="J176" s="443"/>
      <c r="K176" s="443"/>
      <c r="L176" s="443"/>
      <c r="M176" s="443"/>
      <c r="N176" s="443"/>
      <c r="O176" s="443"/>
      <c r="P176" s="443"/>
      <c r="Q176" s="443"/>
      <c r="R176" s="443"/>
      <c r="S176" s="443"/>
      <c r="T176" s="443"/>
      <c r="U176" s="443"/>
      <c r="V176" s="443"/>
      <c r="W176" s="443"/>
      <c r="X176" s="443"/>
      <c r="Y176" s="443"/>
      <c r="Z176" s="443"/>
      <c r="AA176" s="443"/>
      <c r="AB176" s="444"/>
      <c r="AC176" s="441"/>
      <c r="AD176" s="442"/>
      <c r="AE176" s="344"/>
      <c r="AF176" s="344"/>
      <c r="AG176" s="344"/>
    </row>
    <row r="177" spans="1:33" x14ac:dyDescent="0.2">
      <c r="A177" s="438"/>
      <c r="B177" s="439"/>
      <c r="C177" s="443"/>
      <c r="D177" s="443"/>
      <c r="E177" s="443"/>
      <c r="F177" s="443"/>
      <c r="G177" s="443"/>
      <c r="H177" s="443"/>
      <c r="I177" s="443"/>
      <c r="J177" s="443"/>
      <c r="K177" s="443"/>
      <c r="L177" s="443"/>
      <c r="M177" s="443"/>
      <c r="N177" s="443"/>
      <c r="O177" s="443"/>
      <c r="P177" s="443"/>
      <c r="Q177" s="443"/>
      <c r="R177" s="443"/>
      <c r="S177" s="443"/>
      <c r="T177" s="443"/>
      <c r="U177" s="443"/>
      <c r="V177" s="443"/>
      <c r="W177" s="443"/>
      <c r="X177" s="443"/>
      <c r="Y177" s="443"/>
      <c r="Z177" s="443"/>
      <c r="AA177" s="443"/>
      <c r="AB177" s="444"/>
      <c r="AC177" s="441"/>
      <c r="AD177" s="442"/>
      <c r="AE177" s="344"/>
      <c r="AF177" s="344"/>
      <c r="AG177" s="344"/>
    </row>
    <row r="178" spans="1:33" hidden="1" x14ac:dyDescent="0.2">
      <c r="A178" s="445" t="s">
        <v>38</v>
      </c>
      <c r="B178" s="446"/>
      <c r="C178" s="446"/>
      <c r="D178" s="446"/>
      <c r="E178" s="446"/>
      <c r="F178" s="446"/>
      <c r="G178" s="446"/>
      <c r="H178" s="446"/>
      <c r="I178" s="446"/>
      <c r="J178" s="446"/>
      <c r="K178" s="446"/>
      <c r="L178" s="446"/>
      <c r="M178" s="446"/>
      <c r="N178" s="446"/>
      <c r="O178" s="446"/>
      <c r="P178" s="446"/>
      <c r="Q178" s="446"/>
      <c r="R178" s="446"/>
      <c r="S178" s="446"/>
      <c r="T178" s="446"/>
      <c r="U178" s="446"/>
      <c r="V178" s="446"/>
      <c r="W178" s="446"/>
      <c r="X178" s="446"/>
      <c r="Y178" s="446"/>
      <c r="Z178" s="446"/>
      <c r="AA178" s="446"/>
      <c r="AB178" s="446"/>
      <c r="AC178" s="446"/>
      <c r="AD178" s="446"/>
      <c r="AE178" s="446"/>
      <c r="AF178" s="446"/>
      <c r="AG178" s="447"/>
    </row>
    <row r="179" spans="1:33" hidden="1" x14ac:dyDescent="0.2">
      <c r="A179" s="262" t="s">
        <v>27</v>
      </c>
      <c r="B179" s="262"/>
      <c r="C179" s="262"/>
      <c r="D179" s="262"/>
      <c r="E179" s="262"/>
      <c r="F179" s="262"/>
      <c r="G179" s="262"/>
      <c r="H179" s="262"/>
      <c r="I179" s="262"/>
      <c r="J179" s="98"/>
      <c r="K179" s="98"/>
      <c r="L179" s="448" t="s">
        <v>279</v>
      </c>
      <c r="M179" s="262"/>
      <c r="N179" s="262"/>
      <c r="O179" s="262"/>
      <c r="P179" s="262"/>
      <c r="Q179" s="262"/>
      <c r="R179" s="262"/>
      <c r="S179" s="262"/>
      <c r="T179" s="262"/>
      <c r="U179" s="262"/>
      <c r="V179" s="262"/>
      <c r="W179" s="262"/>
      <c r="X179" s="99"/>
      <c r="Y179" s="262" t="s">
        <v>280</v>
      </c>
      <c r="Z179" s="262"/>
      <c r="AA179" s="449"/>
      <c r="AB179" s="449"/>
      <c r="AC179" s="449"/>
      <c r="AD179" s="449"/>
      <c r="AE179" s="449"/>
      <c r="AF179" s="449"/>
      <c r="AG179" s="449"/>
    </row>
    <row r="180" spans="1:33" hidden="1" x14ac:dyDescent="0.2">
      <c r="A180" s="100" t="s">
        <v>32</v>
      </c>
      <c r="B180" s="262"/>
      <c r="C180" s="262"/>
      <c r="D180" s="262"/>
      <c r="E180" s="262"/>
      <c r="F180" s="262"/>
      <c r="G180" s="262"/>
      <c r="H180" s="262"/>
      <c r="I180" s="262"/>
      <c r="J180" s="101"/>
      <c r="K180" s="102"/>
      <c r="L180" s="100" t="s">
        <v>32</v>
      </c>
      <c r="M180" s="344"/>
      <c r="N180" s="344"/>
      <c r="O180" s="344"/>
      <c r="P180" s="344"/>
      <c r="Q180" s="344"/>
      <c r="R180" s="344"/>
      <c r="S180" s="344"/>
      <c r="T180" s="344"/>
      <c r="U180" s="344"/>
      <c r="V180" s="344"/>
      <c r="W180" s="344"/>
      <c r="X180" s="103"/>
      <c r="Y180" s="100" t="s">
        <v>32</v>
      </c>
      <c r="Z180" s="262"/>
      <c r="AA180" s="262"/>
      <c r="AB180" s="262"/>
      <c r="AC180" s="262"/>
      <c r="AD180" s="262"/>
      <c r="AE180" s="262"/>
      <c r="AF180" s="262"/>
      <c r="AG180" s="262"/>
    </row>
    <row r="181" spans="1:33" hidden="1" x14ac:dyDescent="0.2">
      <c r="A181" s="100" t="s">
        <v>33</v>
      </c>
      <c r="B181" s="262" t="s">
        <v>281</v>
      </c>
      <c r="C181" s="262"/>
      <c r="D181" s="262"/>
      <c r="E181" s="262"/>
      <c r="F181" s="262"/>
      <c r="G181" s="262"/>
      <c r="H181" s="262"/>
      <c r="I181" s="262"/>
      <c r="J181" s="101"/>
      <c r="K181" s="102"/>
      <c r="L181" s="100" t="s">
        <v>33</v>
      </c>
      <c r="M181" s="344"/>
      <c r="N181" s="344"/>
      <c r="O181" s="344"/>
      <c r="P181" s="344"/>
      <c r="Q181" s="344"/>
      <c r="R181" s="344"/>
      <c r="S181" s="344"/>
      <c r="T181" s="344"/>
      <c r="U181" s="344"/>
      <c r="V181" s="344"/>
      <c r="W181" s="344"/>
      <c r="X181" s="103"/>
      <c r="Y181" s="100" t="s">
        <v>33</v>
      </c>
      <c r="Z181" s="262" t="s">
        <v>282</v>
      </c>
      <c r="AA181" s="262"/>
      <c r="AB181" s="262"/>
      <c r="AC181" s="262"/>
      <c r="AD181" s="262"/>
      <c r="AE181" s="262"/>
      <c r="AF181" s="262"/>
      <c r="AG181" s="262"/>
    </row>
    <row r="182" spans="1:33" hidden="1" x14ac:dyDescent="0.2">
      <c r="A182" s="100" t="s">
        <v>34</v>
      </c>
      <c r="B182" s="262" t="s">
        <v>283</v>
      </c>
      <c r="C182" s="262"/>
      <c r="D182" s="262"/>
      <c r="E182" s="262"/>
      <c r="F182" s="262"/>
      <c r="G182" s="262"/>
      <c r="H182" s="262"/>
      <c r="I182" s="262"/>
      <c r="J182" s="104"/>
      <c r="K182" s="105"/>
      <c r="L182" s="100" t="s">
        <v>34</v>
      </c>
      <c r="M182" s="344"/>
      <c r="N182" s="344"/>
      <c r="O182" s="344"/>
      <c r="P182" s="344"/>
      <c r="Q182" s="344"/>
      <c r="R182" s="344"/>
      <c r="S182" s="344"/>
      <c r="T182" s="344"/>
      <c r="U182" s="344"/>
      <c r="V182" s="344"/>
      <c r="W182" s="344"/>
      <c r="X182" s="103"/>
      <c r="Y182" s="100" t="s">
        <v>34</v>
      </c>
      <c r="Z182" s="262" t="s">
        <v>284</v>
      </c>
      <c r="AA182" s="262"/>
      <c r="AB182" s="262"/>
      <c r="AC182" s="262"/>
      <c r="AD182" s="262"/>
      <c r="AE182" s="262"/>
      <c r="AF182" s="262"/>
      <c r="AG182" s="262"/>
    </row>
    <row r="183" spans="1:33" hidden="1" x14ac:dyDescent="0.2"/>
    <row r="184" spans="1:33" hidden="1" x14ac:dyDescent="0.2"/>
    <row r="185" spans="1:33" hidden="1" x14ac:dyDescent="0.2"/>
    <row r="186" spans="1:33" hidden="1" x14ac:dyDescent="0.2"/>
  </sheetData>
  <sheetProtection selectLockedCells="1"/>
  <dataConsolidate/>
  <mergeCells count="751">
    <mergeCell ref="A177:B177"/>
    <mergeCell ref="C177:AA177"/>
    <mergeCell ref="AB177:AD177"/>
    <mergeCell ref="AE177:AG177"/>
    <mergeCell ref="A178:AG178"/>
    <mergeCell ref="B182:I182"/>
    <mergeCell ref="M182:W182"/>
    <mergeCell ref="Z182:AG182"/>
    <mergeCell ref="A179:I179"/>
    <mergeCell ref="L179:W179"/>
    <mergeCell ref="Y179:AG179"/>
    <mergeCell ref="B180:I180"/>
    <mergeCell ref="M180:W180"/>
    <mergeCell ref="Z180:AG180"/>
    <mergeCell ref="B181:I181"/>
    <mergeCell ref="M181:W181"/>
    <mergeCell ref="Z181:AG181"/>
    <mergeCell ref="B13:B40"/>
    <mergeCell ref="C20:C26"/>
    <mergeCell ref="J41:J47"/>
    <mergeCell ref="K41:K47"/>
    <mergeCell ref="L41:L42"/>
    <mergeCell ref="A176:B176"/>
    <mergeCell ref="C176:AA176"/>
    <mergeCell ref="AB176:AD176"/>
    <mergeCell ref="AE176:AG176"/>
    <mergeCell ref="A174:B174"/>
    <mergeCell ref="C174:AA174"/>
    <mergeCell ref="AB174:AD174"/>
    <mergeCell ref="AE174:AG174"/>
    <mergeCell ref="A175:B175"/>
    <mergeCell ref="C175:AA175"/>
    <mergeCell ref="AB175:AD175"/>
    <mergeCell ref="AE175:AG175"/>
    <mergeCell ref="B41:B47"/>
    <mergeCell ref="C41:C47"/>
    <mergeCell ref="D41:D47"/>
    <mergeCell ref="E41:E47"/>
    <mergeCell ref="F41:F47"/>
    <mergeCell ref="G41:G47"/>
    <mergeCell ref="H41:H47"/>
    <mergeCell ref="I41:I47"/>
    <mergeCell ref="A7:AG7"/>
    <mergeCell ref="AE34:AE40"/>
    <mergeCell ref="AF34:AF40"/>
    <mergeCell ref="AG34:AG40"/>
    <mergeCell ref="L36:L40"/>
    <mergeCell ref="Y36:Y40"/>
    <mergeCell ref="V34:V40"/>
    <mergeCell ref="W34:W40"/>
    <mergeCell ref="X34:X40"/>
    <mergeCell ref="Y34:Y35"/>
    <mergeCell ref="Z34:Z40"/>
    <mergeCell ref="AA34:AA40"/>
    <mergeCell ref="AB34:AB40"/>
    <mergeCell ref="AC34:AC40"/>
    <mergeCell ref="AD34:AD40"/>
    <mergeCell ref="J34:J40"/>
    <mergeCell ref="K34:K40"/>
    <mergeCell ref="L34:L35"/>
    <mergeCell ref="M34:M40"/>
    <mergeCell ref="Q34:Q40"/>
    <mergeCell ref="R34:R40"/>
    <mergeCell ref="S34:S40"/>
    <mergeCell ref="T34:T40"/>
    <mergeCell ref="U34:U40"/>
    <mergeCell ref="A8:B8"/>
    <mergeCell ref="C8:F8"/>
    <mergeCell ref="G8:AG8"/>
    <mergeCell ref="Z13:Z19"/>
    <mergeCell ref="Z20:Z26"/>
    <mergeCell ref="N10:AC10"/>
    <mergeCell ref="G11:L11"/>
    <mergeCell ref="N11:N12"/>
    <mergeCell ref="O11:O12"/>
    <mergeCell ref="V11:Y11"/>
    <mergeCell ref="AA11:AC11"/>
    <mergeCell ref="C13:C19"/>
    <mergeCell ref="E13:E19"/>
    <mergeCell ref="F13:F19"/>
    <mergeCell ref="G13:G19"/>
    <mergeCell ref="H13:H19"/>
    <mergeCell ref="A9:F9"/>
    <mergeCell ref="G9:AC9"/>
    <mergeCell ref="AD9:AD12"/>
    <mergeCell ref="AE9:AG11"/>
    <mergeCell ref="A10:A12"/>
    <mergeCell ref="C10:C12"/>
    <mergeCell ref="E10:E12"/>
    <mergeCell ref="B10:B12"/>
    <mergeCell ref="Z11:Z12"/>
    <mergeCell ref="F10:F12"/>
    <mergeCell ref="G10:L10"/>
    <mergeCell ref="M10:M12"/>
    <mergeCell ref="D10:D12"/>
    <mergeCell ref="X13:X19"/>
    <mergeCell ref="Y13:Y14"/>
    <mergeCell ref="R13:R19"/>
    <mergeCell ref="T13:T19"/>
    <mergeCell ref="U13:U19"/>
    <mergeCell ref="I13:I19"/>
    <mergeCell ref="J13:J19"/>
    <mergeCell ref="K13:K19"/>
    <mergeCell ref="L13:L14"/>
    <mergeCell ref="M13:M19"/>
    <mergeCell ref="Q13:Q19"/>
    <mergeCell ref="D13:D19"/>
    <mergeCell ref="S11:S12"/>
    <mergeCell ref="S13:S19"/>
    <mergeCell ref="AE20:AE26"/>
    <mergeCell ref="AF20:AF26"/>
    <mergeCell ref="AG20:AG26"/>
    <mergeCell ref="Y20:Y21"/>
    <mergeCell ref="AA20:AA26"/>
    <mergeCell ref="Y22:Y26"/>
    <mergeCell ref="AG13:AG19"/>
    <mergeCell ref="L15:L19"/>
    <mergeCell ref="Y15:Y19"/>
    <mergeCell ref="AE13:AE19"/>
    <mergeCell ref="AF13:AF19"/>
    <mergeCell ref="AA13:AA19"/>
    <mergeCell ref="AB13:AB19"/>
    <mergeCell ref="AC13:AC19"/>
    <mergeCell ref="AD13:AD19"/>
    <mergeCell ref="V13:V19"/>
    <mergeCell ref="W13:W19"/>
    <mergeCell ref="AB20:AB26"/>
    <mergeCell ref="AC20:AC26"/>
    <mergeCell ref="AD20:AD26"/>
    <mergeCell ref="T20:T26"/>
    <mergeCell ref="U20:U26"/>
    <mergeCell ref="V20:V26"/>
    <mergeCell ref="W20:W26"/>
    <mergeCell ref="X20:X26"/>
    <mergeCell ref="J20:J26"/>
    <mergeCell ref="K20:K26"/>
    <mergeCell ref="L20:L21"/>
    <mergeCell ref="M20:M26"/>
    <mergeCell ref="Q20:Q26"/>
    <mergeCell ref="R20:R26"/>
    <mergeCell ref="L22:L26"/>
    <mergeCell ref="D20:D26"/>
    <mergeCell ref="S20:S26"/>
    <mergeCell ref="E20:E26"/>
    <mergeCell ref="F20:F26"/>
    <mergeCell ref="G20:G26"/>
    <mergeCell ref="H20:H26"/>
    <mergeCell ref="I20:I26"/>
    <mergeCell ref="AF27:AF33"/>
    <mergeCell ref="AG27:AG33"/>
    <mergeCell ref="L29:L33"/>
    <mergeCell ref="Y29:Y33"/>
    <mergeCell ref="V27:V33"/>
    <mergeCell ref="W27:W33"/>
    <mergeCell ref="X27:X33"/>
    <mergeCell ref="Y27:Y28"/>
    <mergeCell ref="Z27:Z33"/>
    <mergeCell ref="AA27:AA33"/>
    <mergeCell ref="AB27:AB33"/>
    <mergeCell ref="AC27:AC33"/>
    <mergeCell ref="AD27:AD33"/>
    <mergeCell ref="L27:L28"/>
    <mergeCell ref="M27:M33"/>
    <mergeCell ref="Q27:Q33"/>
    <mergeCell ref="R27:R33"/>
    <mergeCell ref="S27:S33"/>
    <mergeCell ref="T27:T33"/>
    <mergeCell ref="U27:U33"/>
    <mergeCell ref="AE27:AE33"/>
    <mergeCell ref="J27:J33"/>
    <mergeCell ref="K27:K33"/>
    <mergeCell ref="C34:C40"/>
    <mergeCell ref="D34:D40"/>
    <mergeCell ref="E34:E40"/>
    <mergeCell ref="F34:F40"/>
    <mergeCell ref="G34:G40"/>
    <mergeCell ref="H34:H40"/>
    <mergeCell ref="I34:I40"/>
    <mergeCell ref="C27:C33"/>
    <mergeCell ref="D27:D33"/>
    <mergeCell ref="E27:E33"/>
    <mergeCell ref="F27:F33"/>
    <mergeCell ref="G27:G33"/>
    <mergeCell ref="H27:H33"/>
    <mergeCell ref="I27:I33"/>
    <mergeCell ref="M41:M47"/>
    <mergeCell ref="Q41:Q47"/>
    <mergeCell ref="R41:R47"/>
    <mergeCell ref="S41:S47"/>
    <mergeCell ref="T41:T47"/>
    <mergeCell ref="U41:U47"/>
    <mergeCell ref="L43:L47"/>
    <mergeCell ref="Y43:Y47"/>
    <mergeCell ref="B48:B54"/>
    <mergeCell ref="C48:C54"/>
    <mergeCell ref="D48:D54"/>
    <mergeCell ref="E48:E54"/>
    <mergeCell ref="F48:F54"/>
    <mergeCell ref="G48:G54"/>
    <mergeCell ref="H48:H54"/>
    <mergeCell ref="I48:I54"/>
    <mergeCell ref="J48:J54"/>
    <mergeCell ref="K48:K54"/>
    <mergeCell ref="L48:L49"/>
    <mergeCell ref="M48:M54"/>
    <mergeCell ref="Q48:Q54"/>
    <mergeCell ref="R48:R54"/>
    <mergeCell ref="S48:S54"/>
    <mergeCell ref="T48:T54"/>
    <mergeCell ref="U48:U54"/>
    <mergeCell ref="V48:V54"/>
    <mergeCell ref="V41:V47"/>
    <mergeCell ref="W41:W47"/>
    <mergeCell ref="X41:X47"/>
    <mergeCell ref="Y41:Y42"/>
    <mergeCell ref="Z48:Z54"/>
    <mergeCell ref="AA48:AA54"/>
    <mergeCell ref="AB48:AB54"/>
    <mergeCell ref="AC48:AC54"/>
    <mergeCell ref="AD48:AD54"/>
    <mergeCell ref="AE48:AE54"/>
    <mergeCell ref="AE41:AE47"/>
    <mergeCell ref="AF41:AF47"/>
    <mergeCell ref="AG41:AG47"/>
    <mergeCell ref="Z41:Z47"/>
    <mergeCell ref="AA41:AA47"/>
    <mergeCell ref="AB41:AB47"/>
    <mergeCell ref="AC41:AC47"/>
    <mergeCell ref="AD41:AD47"/>
    <mergeCell ref="AF48:AF54"/>
    <mergeCell ref="AG48:AG54"/>
    <mergeCell ref="L50:L54"/>
    <mergeCell ref="Y50:Y54"/>
    <mergeCell ref="C55:C61"/>
    <mergeCell ref="D55:D61"/>
    <mergeCell ref="E55:E61"/>
    <mergeCell ref="F55:F61"/>
    <mergeCell ref="G55:G61"/>
    <mergeCell ref="H55:H61"/>
    <mergeCell ref="I55:I61"/>
    <mergeCell ref="J55:J61"/>
    <mergeCell ref="K55:K61"/>
    <mergeCell ref="L55:L56"/>
    <mergeCell ref="M55:M61"/>
    <mergeCell ref="Q55:Q61"/>
    <mergeCell ref="R55:R61"/>
    <mergeCell ref="S55:S61"/>
    <mergeCell ref="T55:T61"/>
    <mergeCell ref="U55:U61"/>
    <mergeCell ref="V55:V61"/>
    <mergeCell ref="W48:W54"/>
    <mergeCell ref="X48:X54"/>
    <mergeCell ref="Y48:Y49"/>
    <mergeCell ref="L57:L61"/>
    <mergeCell ref="Y57:Y61"/>
    <mergeCell ref="C62:C68"/>
    <mergeCell ref="D62:D68"/>
    <mergeCell ref="E62:E68"/>
    <mergeCell ref="F62:F68"/>
    <mergeCell ref="G62:G68"/>
    <mergeCell ref="H62:H68"/>
    <mergeCell ref="I62:I68"/>
    <mergeCell ref="J62:J68"/>
    <mergeCell ref="K62:K68"/>
    <mergeCell ref="L62:L63"/>
    <mergeCell ref="M62:M68"/>
    <mergeCell ref="Q62:Q68"/>
    <mergeCell ref="R62:R68"/>
    <mergeCell ref="S62:S68"/>
    <mergeCell ref="T62:T68"/>
    <mergeCell ref="U62:U68"/>
    <mergeCell ref="V62:V68"/>
    <mergeCell ref="W62:W68"/>
    <mergeCell ref="L64:L68"/>
    <mergeCell ref="W55:W61"/>
    <mergeCell ref="X55:X61"/>
    <mergeCell ref="Y55:Y56"/>
    <mergeCell ref="Z62:Z68"/>
    <mergeCell ref="AA62:AA68"/>
    <mergeCell ref="AB62:AB68"/>
    <mergeCell ref="AC62:AC68"/>
    <mergeCell ref="AD62:AD68"/>
    <mergeCell ref="AE62:AE68"/>
    <mergeCell ref="Y64:Y68"/>
    <mergeCell ref="AF62:AF68"/>
    <mergeCell ref="AF55:AF61"/>
    <mergeCell ref="AG55:AG61"/>
    <mergeCell ref="Z55:Z61"/>
    <mergeCell ref="AA55:AA61"/>
    <mergeCell ref="AB55:AB61"/>
    <mergeCell ref="AC55:AC61"/>
    <mergeCell ref="AD55:AD61"/>
    <mergeCell ref="AE55:AE61"/>
    <mergeCell ref="AG62:AG68"/>
    <mergeCell ref="C69:C75"/>
    <mergeCell ref="D69:D75"/>
    <mergeCell ref="E69:E75"/>
    <mergeCell ref="F69:F75"/>
    <mergeCell ref="G69:G75"/>
    <mergeCell ref="H69:H75"/>
    <mergeCell ref="I69:I75"/>
    <mergeCell ref="J69:J75"/>
    <mergeCell ref="K69:K75"/>
    <mergeCell ref="L69:L70"/>
    <mergeCell ref="M69:M75"/>
    <mergeCell ref="Q69:Q75"/>
    <mergeCell ref="R69:R75"/>
    <mergeCell ref="S69:S75"/>
    <mergeCell ref="T69:T75"/>
    <mergeCell ref="U69:U75"/>
    <mergeCell ref="V69:V75"/>
    <mergeCell ref="W69:W75"/>
    <mergeCell ref="X69:X75"/>
    <mergeCell ref="X62:X68"/>
    <mergeCell ref="Y62:Y63"/>
    <mergeCell ref="Y69:Y70"/>
    <mergeCell ref="Z69:Z75"/>
    <mergeCell ref="AA69:AA75"/>
    <mergeCell ref="AB69:AB75"/>
    <mergeCell ref="AC69:AC75"/>
    <mergeCell ref="AD69:AD75"/>
    <mergeCell ref="AE69:AE75"/>
    <mergeCell ref="AF69:AF75"/>
    <mergeCell ref="AG69:AG75"/>
    <mergeCell ref="L71:L75"/>
    <mergeCell ref="Y71:Y75"/>
    <mergeCell ref="C76:C82"/>
    <mergeCell ref="D76:D82"/>
    <mergeCell ref="E76:E82"/>
    <mergeCell ref="F76:F82"/>
    <mergeCell ref="G76:G82"/>
    <mergeCell ref="H76:H82"/>
    <mergeCell ref="I76:I82"/>
    <mergeCell ref="J76:J82"/>
    <mergeCell ref="K76:K82"/>
    <mergeCell ref="L76:L77"/>
    <mergeCell ref="M76:M82"/>
    <mergeCell ref="Q76:Q82"/>
    <mergeCell ref="R76:R82"/>
    <mergeCell ref="S76:S82"/>
    <mergeCell ref="T76:T82"/>
    <mergeCell ref="U76:U82"/>
    <mergeCell ref="V76:V82"/>
    <mergeCell ref="W76:W82"/>
    <mergeCell ref="X76:X82"/>
    <mergeCell ref="Y76:Y77"/>
    <mergeCell ref="AA76:AA82"/>
    <mergeCell ref="AB76:AB82"/>
    <mergeCell ref="AC76:AC82"/>
    <mergeCell ref="AD76:AD82"/>
    <mergeCell ref="AE76:AE82"/>
    <mergeCell ref="AF76:AF82"/>
    <mergeCell ref="AG76:AG82"/>
    <mergeCell ref="L78:L82"/>
    <mergeCell ref="Y78:Y82"/>
    <mergeCell ref="C83:C89"/>
    <mergeCell ref="D83:D89"/>
    <mergeCell ref="E83:E89"/>
    <mergeCell ref="F83:F89"/>
    <mergeCell ref="G83:G89"/>
    <mergeCell ref="H83:H89"/>
    <mergeCell ref="I83:I89"/>
    <mergeCell ref="B111:B138"/>
    <mergeCell ref="Z76:Z82"/>
    <mergeCell ref="J83:J89"/>
    <mergeCell ref="K83:K89"/>
    <mergeCell ref="L83:L84"/>
    <mergeCell ref="M83:M89"/>
    <mergeCell ref="Q83:Q89"/>
    <mergeCell ref="R83:R89"/>
    <mergeCell ref="S83:S89"/>
    <mergeCell ref="T83:T89"/>
    <mergeCell ref="U83:U89"/>
    <mergeCell ref="Y90:Y91"/>
    <mergeCell ref="Z90:Z96"/>
    <mergeCell ref="Y97:Y98"/>
    <mergeCell ref="Z97:Z103"/>
    <mergeCell ref="D104:D110"/>
    <mergeCell ref="E104:E110"/>
    <mergeCell ref="AG83:AG89"/>
    <mergeCell ref="L85:L89"/>
    <mergeCell ref="Y85:Y89"/>
    <mergeCell ref="C90:C96"/>
    <mergeCell ref="D90:D96"/>
    <mergeCell ref="E90:E96"/>
    <mergeCell ref="F90:F96"/>
    <mergeCell ref="G90:G96"/>
    <mergeCell ref="H90:H96"/>
    <mergeCell ref="I90:I96"/>
    <mergeCell ref="J90:J96"/>
    <mergeCell ref="K90:K96"/>
    <mergeCell ref="L90:L91"/>
    <mergeCell ref="M90:M96"/>
    <mergeCell ref="Q90:Q96"/>
    <mergeCell ref="R90:R96"/>
    <mergeCell ref="S90:S96"/>
    <mergeCell ref="T90:T96"/>
    <mergeCell ref="U90:U96"/>
    <mergeCell ref="V90:V96"/>
    <mergeCell ref="V83:V89"/>
    <mergeCell ref="W83:W89"/>
    <mergeCell ref="X83:X89"/>
    <mergeCell ref="Y83:Y84"/>
    <mergeCell ref="AA90:AA96"/>
    <mergeCell ref="AB90:AB96"/>
    <mergeCell ref="AC90:AC96"/>
    <mergeCell ref="AD90:AD96"/>
    <mergeCell ref="AE90:AE96"/>
    <mergeCell ref="AE83:AE89"/>
    <mergeCell ref="AF83:AF89"/>
    <mergeCell ref="Z83:Z89"/>
    <mergeCell ref="AA83:AA89"/>
    <mergeCell ref="AB83:AB89"/>
    <mergeCell ref="AC83:AC89"/>
    <mergeCell ref="AD83:AD89"/>
    <mergeCell ref="AF90:AF96"/>
    <mergeCell ref="AG90:AG96"/>
    <mergeCell ref="L92:L96"/>
    <mergeCell ref="Y92:Y96"/>
    <mergeCell ref="C97:C103"/>
    <mergeCell ref="D97:D103"/>
    <mergeCell ref="E97:E103"/>
    <mergeCell ref="F97:F103"/>
    <mergeCell ref="G97:G103"/>
    <mergeCell ref="H97:H103"/>
    <mergeCell ref="I97:I103"/>
    <mergeCell ref="J97:J103"/>
    <mergeCell ref="K97:K103"/>
    <mergeCell ref="L97:L98"/>
    <mergeCell ref="M97:M103"/>
    <mergeCell ref="Q97:Q103"/>
    <mergeCell ref="R97:R103"/>
    <mergeCell ref="S97:S103"/>
    <mergeCell ref="T97:T103"/>
    <mergeCell ref="U97:U103"/>
    <mergeCell ref="V97:V103"/>
    <mergeCell ref="W97:W103"/>
    <mergeCell ref="W90:W96"/>
    <mergeCell ref="X90:X96"/>
    <mergeCell ref="X97:X103"/>
    <mergeCell ref="AA97:AA103"/>
    <mergeCell ref="AB97:AB103"/>
    <mergeCell ref="AC97:AC103"/>
    <mergeCell ref="AD97:AD103"/>
    <mergeCell ref="AE97:AE103"/>
    <mergeCell ref="AF97:AF103"/>
    <mergeCell ref="M104:M110"/>
    <mergeCell ref="Q104:Q110"/>
    <mergeCell ref="R104:R110"/>
    <mergeCell ref="S104:S110"/>
    <mergeCell ref="T104:T110"/>
    <mergeCell ref="U104:U110"/>
    <mergeCell ref="V104:V110"/>
    <mergeCell ref="W104:W110"/>
    <mergeCell ref="X104:X110"/>
    <mergeCell ref="AB104:AB110"/>
    <mergeCell ref="AC104:AC110"/>
    <mergeCell ref="AD104:AD110"/>
    <mergeCell ref="AE104:AE110"/>
    <mergeCell ref="AF104:AF110"/>
    <mergeCell ref="Y99:Y103"/>
    <mergeCell ref="F104:F110"/>
    <mergeCell ref="G104:G110"/>
    <mergeCell ref="H104:H110"/>
    <mergeCell ref="I104:I110"/>
    <mergeCell ref="J104:J110"/>
    <mergeCell ref="K104:K110"/>
    <mergeCell ref="L104:L105"/>
    <mergeCell ref="Z104:Z110"/>
    <mergeCell ref="AA104:AA110"/>
    <mergeCell ref="AG104:AG110"/>
    <mergeCell ref="AG97:AG103"/>
    <mergeCell ref="L106:L110"/>
    <mergeCell ref="Y106:Y110"/>
    <mergeCell ref="B55:B110"/>
    <mergeCell ref="C111:C117"/>
    <mergeCell ref="D111:D117"/>
    <mergeCell ref="E111:E117"/>
    <mergeCell ref="F111:F117"/>
    <mergeCell ref="G111:G117"/>
    <mergeCell ref="H111:H117"/>
    <mergeCell ref="I111:I117"/>
    <mergeCell ref="J111:J117"/>
    <mergeCell ref="K111:K117"/>
    <mergeCell ref="L111:L112"/>
    <mergeCell ref="M111:M117"/>
    <mergeCell ref="Q111:Q117"/>
    <mergeCell ref="R111:R117"/>
    <mergeCell ref="S111:S117"/>
    <mergeCell ref="T111:T117"/>
    <mergeCell ref="U111:U117"/>
    <mergeCell ref="V111:V117"/>
    <mergeCell ref="Y104:Y105"/>
    <mergeCell ref="L99:L103"/>
    <mergeCell ref="C104:C110"/>
    <mergeCell ref="L113:L117"/>
    <mergeCell ref="Y113:Y117"/>
    <mergeCell ref="C118:C124"/>
    <mergeCell ref="D118:D124"/>
    <mergeCell ref="E118:E124"/>
    <mergeCell ref="F118:F124"/>
    <mergeCell ref="G118:G124"/>
    <mergeCell ref="H118:H124"/>
    <mergeCell ref="I118:I124"/>
    <mergeCell ref="J118:J124"/>
    <mergeCell ref="K118:K124"/>
    <mergeCell ref="L118:L119"/>
    <mergeCell ref="M118:M124"/>
    <mergeCell ref="Q118:Q124"/>
    <mergeCell ref="R118:R124"/>
    <mergeCell ref="S118:S124"/>
    <mergeCell ref="T118:T124"/>
    <mergeCell ref="U118:U124"/>
    <mergeCell ref="V118:V124"/>
    <mergeCell ref="W118:W124"/>
    <mergeCell ref="W111:W117"/>
    <mergeCell ref="X111:X117"/>
    <mergeCell ref="Y111:Y112"/>
    <mergeCell ref="Z118:Z124"/>
    <mergeCell ref="AA118:AA124"/>
    <mergeCell ref="AB118:AB124"/>
    <mergeCell ref="AC118:AC124"/>
    <mergeCell ref="AD118:AD124"/>
    <mergeCell ref="AE118:AE124"/>
    <mergeCell ref="AF118:AF124"/>
    <mergeCell ref="AF111:AF117"/>
    <mergeCell ref="AG111:AG117"/>
    <mergeCell ref="Z111:Z117"/>
    <mergeCell ref="AA111:AA117"/>
    <mergeCell ref="AB111:AB117"/>
    <mergeCell ref="AC111:AC117"/>
    <mergeCell ref="AD111:AD117"/>
    <mergeCell ref="AE111:AE117"/>
    <mergeCell ref="AG118:AG124"/>
    <mergeCell ref="L120:L124"/>
    <mergeCell ref="Y120:Y124"/>
    <mergeCell ref="C125:C131"/>
    <mergeCell ref="D125:D131"/>
    <mergeCell ref="E125:E131"/>
    <mergeCell ref="F125:F131"/>
    <mergeCell ref="G125:G131"/>
    <mergeCell ref="H125:H131"/>
    <mergeCell ref="I125:I131"/>
    <mergeCell ref="J125:J131"/>
    <mergeCell ref="K125:K131"/>
    <mergeCell ref="L125:L126"/>
    <mergeCell ref="M125:M131"/>
    <mergeCell ref="Q125:Q131"/>
    <mergeCell ref="R125:R131"/>
    <mergeCell ref="S125:S131"/>
    <mergeCell ref="T125:T131"/>
    <mergeCell ref="U125:U131"/>
    <mergeCell ref="V125:V131"/>
    <mergeCell ref="W125:W131"/>
    <mergeCell ref="X125:X131"/>
    <mergeCell ref="X118:X124"/>
    <mergeCell ref="Y118:Y119"/>
    <mergeCell ref="Y125:Y126"/>
    <mergeCell ref="Z125:Z131"/>
    <mergeCell ref="AA125:AA131"/>
    <mergeCell ref="AB125:AB131"/>
    <mergeCell ref="AC125:AC131"/>
    <mergeCell ref="AD125:AD131"/>
    <mergeCell ref="AE125:AE131"/>
    <mergeCell ref="AF125:AF131"/>
    <mergeCell ref="AG125:AG131"/>
    <mergeCell ref="C132:C138"/>
    <mergeCell ref="D132:D138"/>
    <mergeCell ref="E132:E138"/>
    <mergeCell ref="F132:F138"/>
    <mergeCell ref="G132:G138"/>
    <mergeCell ref="H132:H138"/>
    <mergeCell ref="I132:I138"/>
    <mergeCell ref="J132:J138"/>
    <mergeCell ref="K132:K138"/>
    <mergeCell ref="AC132:AC138"/>
    <mergeCell ref="AD132:AD138"/>
    <mergeCell ref="AE132:AE138"/>
    <mergeCell ref="AF132:AF138"/>
    <mergeCell ref="AG132:AG138"/>
    <mergeCell ref="L134:L138"/>
    <mergeCell ref="Y134:Y138"/>
    <mergeCell ref="L127:L131"/>
    <mergeCell ref="Y127:Y131"/>
    <mergeCell ref="L132:L133"/>
    <mergeCell ref="M132:M138"/>
    <mergeCell ref="Q132:Q138"/>
    <mergeCell ref="R132:R138"/>
    <mergeCell ref="S132:S138"/>
    <mergeCell ref="T132:T138"/>
    <mergeCell ref="U132:U138"/>
    <mergeCell ref="V132:V138"/>
    <mergeCell ref="W132:W138"/>
    <mergeCell ref="X132:X138"/>
    <mergeCell ref="Y132:Y133"/>
    <mergeCell ref="E139:E145"/>
    <mergeCell ref="F139:F145"/>
    <mergeCell ref="G139:G145"/>
    <mergeCell ref="H139:H145"/>
    <mergeCell ref="I139:I145"/>
    <mergeCell ref="J139:J145"/>
    <mergeCell ref="Z132:Z138"/>
    <mergeCell ref="AA132:AA138"/>
    <mergeCell ref="AB132:AB138"/>
    <mergeCell ref="L139:L140"/>
    <mergeCell ref="M139:M145"/>
    <mergeCell ref="Q139:Q145"/>
    <mergeCell ref="Y139:Y140"/>
    <mergeCell ref="Z139:Z145"/>
    <mergeCell ref="L141:L145"/>
    <mergeCell ref="Y141:Y145"/>
    <mergeCell ref="AF139:AF145"/>
    <mergeCell ref="A13:A173"/>
    <mergeCell ref="W139:W145"/>
    <mergeCell ref="X139:X145"/>
    <mergeCell ref="AA139:AA145"/>
    <mergeCell ref="AB139:AB145"/>
    <mergeCell ref="AC139:AC145"/>
    <mergeCell ref="AD139:AD145"/>
    <mergeCell ref="AE139:AE145"/>
    <mergeCell ref="K139:K145"/>
    <mergeCell ref="R139:R145"/>
    <mergeCell ref="S139:S145"/>
    <mergeCell ref="T139:T145"/>
    <mergeCell ref="U139:U145"/>
    <mergeCell ref="V139:V145"/>
    <mergeCell ref="C139:C145"/>
    <mergeCell ref="D139:D145"/>
    <mergeCell ref="AE146:AE152"/>
    <mergeCell ref="AF146:AF152"/>
    <mergeCell ref="AB153:AB159"/>
    <mergeCell ref="AC153:AC159"/>
    <mergeCell ref="AD153:AD159"/>
    <mergeCell ref="AB146:AB152"/>
    <mergeCell ref="AC146:AC152"/>
    <mergeCell ref="AG139:AG145"/>
    <mergeCell ref="B139:B159"/>
    <mergeCell ref="C146:C152"/>
    <mergeCell ref="D146:D152"/>
    <mergeCell ref="E146:E152"/>
    <mergeCell ref="F146:F152"/>
    <mergeCell ref="G146:G152"/>
    <mergeCell ref="H146:H152"/>
    <mergeCell ref="I146:I152"/>
    <mergeCell ref="J146:J152"/>
    <mergeCell ref="K146:K152"/>
    <mergeCell ref="L146:L147"/>
    <mergeCell ref="M146:M152"/>
    <mergeCell ref="Q146:Q152"/>
    <mergeCell ref="R146:R152"/>
    <mergeCell ref="S146:S152"/>
    <mergeCell ref="T146:T152"/>
    <mergeCell ref="U146:U152"/>
    <mergeCell ref="V146:V152"/>
    <mergeCell ref="W146:W152"/>
    <mergeCell ref="X146:X152"/>
    <mergeCell ref="Y146:Y147"/>
    <mergeCell ref="Z146:Z152"/>
    <mergeCell ref="AA146:AA152"/>
    <mergeCell ref="AG146:AG152"/>
    <mergeCell ref="L148:L152"/>
    <mergeCell ref="Y148:Y152"/>
    <mergeCell ref="C153:C159"/>
    <mergeCell ref="D153:D159"/>
    <mergeCell ref="E153:E159"/>
    <mergeCell ref="F153:F159"/>
    <mergeCell ref="G153:G159"/>
    <mergeCell ref="H153:H159"/>
    <mergeCell ref="I153:I159"/>
    <mergeCell ref="J153:J159"/>
    <mergeCell ref="K153:K159"/>
    <mergeCell ref="L153:L154"/>
    <mergeCell ref="M153:M159"/>
    <mergeCell ref="Q153:Q159"/>
    <mergeCell ref="R153:R159"/>
    <mergeCell ref="S153:S159"/>
    <mergeCell ref="T153:T159"/>
    <mergeCell ref="U153:U159"/>
    <mergeCell ref="W153:W159"/>
    <mergeCell ref="X153:X159"/>
    <mergeCell ref="Y153:Y154"/>
    <mergeCell ref="Z153:Z159"/>
    <mergeCell ref="AA153:AA159"/>
    <mergeCell ref="AD146:AD152"/>
    <mergeCell ref="AE153:AE159"/>
    <mergeCell ref="AF153:AF159"/>
    <mergeCell ref="AG153:AG159"/>
    <mergeCell ref="L155:L159"/>
    <mergeCell ref="Y155:Y159"/>
    <mergeCell ref="B160:B173"/>
    <mergeCell ref="C160:C166"/>
    <mergeCell ref="D160:D166"/>
    <mergeCell ref="E160:E166"/>
    <mergeCell ref="F160:F166"/>
    <mergeCell ref="G160:G166"/>
    <mergeCell ref="H160:H166"/>
    <mergeCell ref="I160:I166"/>
    <mergeCell ref="J160:J166"/>
    <mergeCell ref="K160:K166"/>
    <mergeCell ref="L160:L161"/>
    <mergeCell ref="M160:M166"/>
    <mergeCell ref="Q160:Q166"/>
    <mergeCell ref="R160:R166"/>
    <mergeCell ref="S160:S166"/>
    <mergeCell ref="T160:T166"/>
    <mergeCell ref="U160:U166"/>
    <mergeCell ref="V160:V166"/>
    <mergeCell ref="V153:V159"/>
    <mergeCell ref="W160:W166"/>
    <mergeCell ref="X160:X166"/>
    <mergeCell ref="Y160:Y161"/>
    <mergeCell ref="Z160:Z166"/>
    <mergeCell ref="AA160:AA166"/>
    <mergeCell ref="AB160:AB166"/>
    <mergeCell ref="AC160:AC166"/>
    <mergeCell ref="AD160:AD166"/>
    <mergeCell ref="AF167:AF173"/>
    <mergeCell ref="AG167:AG173"/>
    <mergeCell ref="AE160:AE166"/>
    <mergeCell ref="AF160:AF166"/>
    <mergeCell ref="AG160:AG166"/>
    <mergeCell ref="L162:L166"/>
    <mergeCell ref="Y162:Y166"/>
    <mergeCell ref="C167:C173"/>
    <mergeCell ref="D167:D173"/>
    <mergeCell ref="E167:E173"/>
    <mergeCell ref="F167:F173"/>
    <mergeCell ref="G167:G173"/>
    <mergeCell ref="H167:H173"/>
    <mergeCell ref="I167:I173"/>
    <mergeCell ref="J167:J173"/>
    <mergeCell ref="K167:K173"/>
    <mergeCell ref="L167:L168"/>
    <mergeCell ref="M167:M173"/>
    <mergeCell ref="Q167:Q173"/>
    <mergeCell ref="R167:R173"/>
    <mergeCell ref="S167:S173"/>
    <mergeCell ref="T167:T173"/>
    <mergeCell ref="U167:U173"/>
    <mergeCell ref="V167:V173"/>
    <mergeCell ref="L169:L173"/>
    <mergeCell ref="Y169:Y173"/>
    <mergeCell ref="Y167:Y168"/>
    <mergeCell ref="Z167:Z173"/>
    <mergeCell ref="AA167:AA173"/>
    <mergeCell ref="AB167:AB173"/>
    <mergeCell ref="AC167:AC173"/>
    <mergeCell ref="AD167:AD173"/>
    <mergeCell ref="AE167:AE173"/>
    <mergeCell ref="W167:W173"/>
    <mergeCell ref="X167:X173"/>
  </mergeCells>
  <conditionalFormatting sqref="L13:L19">
    <cfRule type="expression" dxfId="246" priority="377">
      <formula>$L$15="BAJA"</formula>
    </cfRule>
    <cfRule type="expression" dxfId="245" priority="378">
      <formula>$L$15="MODERADA"</formula>
    </cfRule>
    <cfRule type="expression" dxfId="244" priority="379">
      <formula>$L$15="ALTA"</formula>
    </cfRule>
    <cfRule type="expression" dxfId="243" priority="380">
      <formula>$L$15="EXTREMA"</formula>
    </cfRule>
  </conditionalFormatting>
  <conditionalFormatting sqref="Y13:Y19">
    <cfRule type="expression" dxfId="242" priority="373">
      <formula>$Y$15="MODERADA"</formula>
    </cfRule>
    <cfRule type="expression" dxfId="241" priority="374">
      <formula>$Y$15="EXTREMA"</formula>
    </cfRule>
    <cfRule type="expression" dxfId="240" priority="375">
      <formula>$Y$15="ALTA"</formula>
    </cfRule>
    <cfRule type="expression" dxfId="239" priority="376">
      <formula>$Y$15="BAJA"</formula>
    </cfRule>
  </conditionalFormatting>
  <conditionalFormatting sqref="L20:L21">
    <cfRule type="expression" dxfId="238" priority="329">
      <formula>$L$22="BAJA"</formula>
    </cfRule>
    <cfRule type="expression" dxfId="237" priority="330">
      <formula>$L$22="MODERADA"</formula>
    </cfRule>
    <cfRule type="expression" dxfId="236" priority="331">
      <formula>$L$22="ALTA"</formula>
    </cfRule>
    <cfRule type="expression" dxfId="235" priority="332">
      <formula>$L$22="EXTREMA"</formula>
    </cfRule>
  </conditionalFormatting>
  <conditionalFormatting sqref="Y20:Y26">
    <cfRule type="expression" dxfId="234" priority="325">
      <formula>$Y$22="MODERADA"</formula>
    </cfRule>
    <cfRule type="expression" dxfId="233" priority="326">
      <formula>$Y$22="EXTREMA"</formula>
    </cfRule>
    <cfRule type="expression" dxfId="232" priority="327">
      <formula>$Y$22="ALTA"</formula>
    </cfRule>
    <cfRule type="expression" dxfId="231" priority="328">
      <formula>$Y$22="BAJA"</formula>
    </cfRule>
  </conditionalFormatting>
  <conditionalFormatting sqref="L22:L26">
    <cfRule type="expression" dxfId="230" priority="305">
      <formula>$L$22="BAJA"</formula>
    </cfRule>
    <cfRule type="expression" dxfId="229" priority="306">
      <formula>$L$22="MODERADA"</formula>
    </cfRule>
    <cfRule type="expression" dxfId="228" priority="307">
      <formula>$L$22="ALTA"</formula>
    </cfRule>
    <cfRule type="expression" dxfId="227" priority="308">
      <formula>$L$22="EXTREMA"</formula>
    </cfRule>
  </conditionalFormatting>
  <conditionalFormatting sqref="L27:L28">
    <cfRule type="expression" dxfId="226" priority="293">
      <formula>$L$29="BAJA"</formula>
    </cfRule>
    <cfRule type="expression" dxfId="225" priority="294">
      <formula>$L$29="MODERADA"</formula>
    </cfRule>
    <cfRule type="expression" dxfId="224" priority="295">
      <formula>$L$29="ALTA"</formula>
    </cfRule>
    <cfRule type="expression" dxfId="223" priority="296">
      <formula>$L$29="EXTREMA"</formula>
    </cfRule>
  </conditionalFormatting>
  <conditionalFormatting sqref="Y27:Y33">
    <cfRule type="expression" dxfId="222" priority="289">
      <formula>$Y$29="MODERADA"</formula>
    </cfRule>
    <cfRule type="expression" dxfId="221" priority="290">
      <formula>$Y$29="EXTREMA"</formula>
    </cfRule>
    <cfRule type="expression" dxfId="220" priority="291">
      <formula>$Y$29="ALTA"</formula>
    </cfRule>
    <cfRule type="expression" dxfId="219" priority="292">
      <formula>$Y$29="BAJA"</formula>
    </cfRule>
  </conditionalFormatting>
  <conditionalFormatting sqref="L29:L33">
    <cfRule type="expression" dxfId="218" priority="285">
      <formula>$L$29="BAJA"</formula>
    </cfRule>
    <cfRule type="expression" dxfId="217" priority="286">
      <formula>$L$29="MODERADA"</formula>
    </cfRule>
    <cfRule type="expression" dxfId="216" priority="287">
      <formula>$L$29="ALTA"</formula>
    </cfRule>
    <cfRule type="expression" dxfId="215" priority="288">
      <formula>$L$29="EXTREMA"</formula>
    </cfRule>
  </conditionalFormatting>
  <conditionalFormatting sqref="L34:L40">
    <cfRule type="expression" dxfId="214" priority="257">
      <formula>$L$36="BAJA"</formula>
    </cfRule>
    <cfRule type="expression" dxfId="213" priority="258">
      <formula>$L$36="MODERADA"</formula>
    </cfRule>
    <cfRule type="expression" dxfId="212" priority="259">
      <formula>$L$36="ALTA"</formula>
    </cfRule>
    <cfRule type="expression" dxfId="211" priority="260">
      <formula>$L$36="EXTREMA"</formula>
    </cfRule>
  </conditionalFormatting>
  <conditionalFormatting sqref="L41:L47">
    <cfRule type="expression" dxfId="210" priority="253">
      <formula>$L$43="BAJA"</formula>
    </cfRule>
    <cfRule type="expression" dxfId="209" priority="254">
      <formula>$L$43="MODERADA"</formula>
    </cfRule>
    <cfRule type="expression" dxfId="208" priority="255">
      <formula>$L$43="ALTA"</formula>
    </cfRule>
    <cfRule type="expression" dxfId="207" priority="256">
      <formula>$L$43="EXTREMA"</formula>
    </cfRule>
  </conditionalFormatting>
  <conditionalFormatting sqref="Y34:Y40">
    <cfRule type="expression" dxfId="206" priority="249">
      <formula>$Y$36="MODERADA"</formula>
    </cfRule>
    <cfRule type="expression" dxfId="205" priority="250">
      <formula>$Y$36="EXTREMA"</formula>
    </cfRule>
    <cfRule type="expression" dxfId="204" priority="251">
      <formula>$Y$36="ALTA"</formula>
    </cfRule>
    <cfRule type="expression" dxfId="203" priority="252">
      <formula>$Y$36="BAJA"</formula>
    </cfRule>
  </conditionalFormatting>
  <conditionalFormatting sqref="Y41:Y47">
    <cfRule type="expression" dxfId="202" priority="245">
      <formula>$Y$43="MODERADA"</formula>
    </cfRule>
    <cfRule type="expression" dxfId="201" priority="246">
      <formula>$Y$43="EXTREMA"</formula>
    </cfRule>
    <cfRule type="expression" dxfId="200" priority="247">
      <formula>$Y$43="ALTA"</formula>
    </cfRule>
    <cfRule type="expression" dxfId="199" priority="248">
      <formula>$Y$43="BAJA"</formula>
    </cfRule>
  </conditionalFormatting>
  <conditionalFormatting sqref="L48:L49">
    <cfRule type="expression" dxfId="198" priority="233">
      <formula>$L$22="BAJA"</formula>
    </cfRule>
    <cfRule type="expression" dxfId="197" priority="234">
      <formula>$L$22="MODERADA"</formula>
    </cfRule>
    <cfRule type="expression" dxfId="196" priority="235">
      <formula>$L$22="ALTA"</formula>
    </cfRule>
    <cfRule type="expression" dxfId="195" priority="236">
      <formula>$L$22="EXTREMA"</formula>
    </cfRule>
  </conditionalFormatting>
  <conditionalFormatting sqref="L50:L54">
    <cfRule type="expression" dxfId="194" priority="229">
      <formula>$L$22="BAJA"</formula>
    </cfRule>
    <cfRule type="expression" dxfId="193" priority="230">
      <formula>$L$22="MODERADA"</formula>
    </cfRule>
    <cfRule type="expression" dxfId="192" priority="231">
      <formula>$L$22="ALTA"</formula>
    </cfRule>
    <cfRule type="expression" dxfId="191" priority="232">
      <formula>$L$22="EXTREMA"</formula>
    </cfRule>
  </conditionalFormatting>
  <conditionalFormatting sqref="L83:L89">
    <cfRule type="expression" dxfId="190" priority="213">
      <formula>$L$85="BAJA"</formula>
    </cfRule>
    <cfRule type="expression" dxfId="189" priority="214">
      <formula>$L$85="MODERADA"</formula>
    </cfRule>
    <cfRule type="expression" dxfId="188" priority="215">
      <formula>$L$85="ALTA"</formula>
    </cfRule>
    <cfRule type="expression" dxfId="187" priority="216">
      <formula>$L$85="EXTREMA"</formula>
    </cfRule>
  </conditionalFormatting>
  <conditionalFormatting sqref="Y83:Y89">
    <cfRule type="expression" dxfId="186" priority="209">
      <formula>$Y$85="MODERADA"</formula>
    </cfRule>
    <cfRule type="expression" dxfId="185" priority="210">
      <formula>$Y$85="EXTREMA"</formula>
    </cfRule>
    <cfRule type="expression" dxfId="184" priority="211">
      <formula>$Y$85="ALTA"</formula>
    </cfRule>
    <cfRule type="expression" dxfId="183" priority="212">
      <formula>$Y$85="BAJA"</formula>
    </cfRule>
  </conditionalFormatting>
  <conditionalFormatting sqref="L90:L91">
    <cfRule type="expression" dxfId="182" priority="205">
      <formula>$L$92="BAJA"</formula>
    </cfRule>
    <cfRule type="expression" dxfId="181" priority="206">
      <formula>$L$92="MODERADA"</formula>
    </cfRule>
    <cfRule type="expression" dxfId="180" priority="207">
      <formula>$L$92="ALTA"</formula>
    </cfRule>
    <cfRule type="expression" dxfId="179" priority="208">
      <formula>$L$92="EXTREMA"</formula>
    </cfRule>
  </conditionalFormatting>
  <conditionalFormatting sqref="Y90:Y96">
    <cfRule type="expression" dxfId="178" priority="201">
      <formula>$Y$92="MODERADA"</formula>
    </cfRule>
    <cfRule type="expression" dxfId="177" priority="202">
      <formula>$Y$92="EXTREMA"</formula>
    </cfRule>
    <cfRule type="expression" dxfId="176" priority="203">
      <formula>$Y$92="ALTA"</formula>
    </cfRule>
    <cfRule type="expression" dxfId="175" priority="204">
      <formula>$Y$92="BAJA"</formula>
    </cfRule>
  </conditionalFormatting>
  <conditionalFormatting sqref="L104:L105">
    <cfRule type="expression" dxfId="174" priority="197">
      <formula>$L$106="BAJA"</formula>
    </cfRule>
    <cfRule type="expression" dxfId="173" priority="198">
      <formula>$L$106="MODERADA"</formula>
    </cfRule>
    <cfRule type="expression" dxfId="172" priority="199">
      <formula>$L$106="ALTA"</formula>
    </cfRule>
    <cfRule type="expression" dxfId="171" priority="200">
      <formula>$L$106="EXTREMA"</formula>
    </cfRule>
  </conditionalFormatting>
  <conditionalFormatting sqref="Y104:Y110">
    <cfRule type="expression" dxfId="170" priority="193">
      <formula>$Y$106="MODERADA"</formula>
    </cfRule>
    <cfRule type="expression" dxfId="169" priority="194">
      <formula>$Y$106="EXTREMA"</formula>
    </cfRule>
    <cfRule type="expression" dxfId="168" priority="195">
      <formula>$Y$106="ALTA"</formula>
    </cfRule>
    <cfRule type="expression" dxfId="167" priority="196">
      <formula>$Y$106="BAJA"</formula>
    </cfRule>
  </conditionalFormatting>
  <conditionalFormatting sqref="L106:L110">
    <cfRule type="expression" dxfId="166" priority="185">
      <formula>$L$106="BAJA"</formula>
    </cfRule>
    <cfRule type="expression" dxfId="165" priority="186">
      <formula>$L$106="MODERADA"</formula>
    </cfRule>
    <cfRule type="expression" dxfId="164" priority="187">
      <formula>$L$106="ALTA"</formula>
    </cfRule>
    <cfRule type="expression" dxfId="163" priority="188">
      <formula>$L$106="EXTREMA"</formula>
    </cfRule>
  </conditionalFormatting>
  <conditionalFormatting sqref="L92:L96">
    <cfRule type="expression" dxfId="162" priority="189">
      <formula>$L$92="BAJA"</formula>
    </cfRule>
    <cfRule type="expression" dxfId="161" priority="190">
      <formula>$L$92="MODERADA"</formula>
    </cfRule>
    <cfRule type="expression" dxfId="160" priority="191">
      <formula>$L$92="ALTA"</formula>
    </cfRule>
    <cfRule type="expression" dxfId="159" priority="192">
      <formula>$L$92="EXTREMA"</formula>
    </cfRule>
  </conditionalFormatting>
  <conditionalFormatting sqref="L62:L63">
    <cfRule type="expression" dxfId="158" priority="173">
      <formula>$L$64="BAJA"</formula>
    </cfRule>
    <cfRule type="expression" dxfId="157" priority="174">
      <formula>$L$64="MODERADA"</formula>
    </cfRule>
    <cfRule type="expression" dxfId="156" priority="175">
      <formula>$L$64="ALTA"</formula>
    </cfRule>
    <cfRule type="expression" dxfId="155" priority="176">
      <formula>$L$64="EXTREMA"</formula>
    </cfRule>
  </conditionalFormatting>
  <conditionalFormatting sqref="L64:L68">
    <cfRule type="expression" dxfId="154" priority="169">
      <formula>$L$64="BAJA"</formula>
    </cfRule>
    <cfRule type="expression" dxfId="153" priority="170">
      <formula>$L$64="MODERADA"</formula>
    </cfRule>
    <cfRule type="expression" dxfId="152" priority="171">
      <formula>$L$64="ALTA"</formula>
    </cfRule>
    <cfRule type="expression" dxfId="151" priority="172">
      <formula>$L$64="EXTREMA"</formula>
    </cfRule>
  </conditionalFormatting>
  <conditionalFormatting sqref="L69:L70">
    <cfRule type="expression" dxfId="150" priority="165">
      <formula>$L$71="BAJA"</formula>
    </cfRule>
    <cfRule type="expression" dxfId="149" priority="166">
      <formula>$L$71="MODERADA"</formula>
    </cfRule>
    <cfRule type="expression" dxfId="148" priority="167">
      <formula>$L$71="ALTA"</formula>
    </cfRule>
    <cfRule type="expression" dxfId="147" priority="168">
      <formula>$L$71="EXTREMA"</formula>
    </cfRule>
  </conditionalFormatting>
  <conditionalFormatting sqref="L71:L75">
    <cfRule type="expression" dxfId="146" priority="161">
      <formula>$L$71="BAJA"</formula>
    </cfRule>
    <cfRule type="expression" dxfId="145" priority="162">
      <formula>$L$71="MODERADA"</formula>
    </cfRule>
    <cfRule type="expression" dxfId="144" priority="163">
      <formula>$L$71="ALTA"</formula>
    </cfRule>
    <cfRule type="expression" dxfId="143" priority="164">
      <formula>$L$71="EXTREMA"</formula>
    </cfRule>
  </conditionalFormatting>
  <conditionalFormatting sqref="L76:L77">
    <cfRule type="expression" dxfId="142" priority="157">
      <formula>$L$78="BAJA"</formula>
    </cfRule>
    <cfRule type="expression" dxfId="141" priority="158">
      <formula>$L$78="MODERADA"</formula>
    </cfRule>
    <cfRule type="expression" dxfId="140" priority="159">
      <formula>$L$78="ALTA"</formula>
    </cfRule>
    <cfRule type="expression" dxfId="139" priority="160">
      <formula>$L$78="EXTREMA"</formula>
    </cfRule>
  </conditionalFormatting>
  <conditionalFormatting sqref="L78:L82">
    <cfRule type="expression" dxfId="138" priority="153">
      <formula>$L$78="BAJA"</formula>
    </cfRule>
    <cfRule type="expression" dxfId="137" priority="154">
      <formula>$L$78="MODERADA"</formula>
    </cfRule>
    <cfRule type="expression" dxfId="136" priority="155">
      <formula>$L$78="ALTA"</formula>
    </cfRule>
    <cfRule type="expression" dxfId="135" priority="156">
      <formula>$L$78="EXTREMA"</formula>
    </cfRule>
  </conditionalFormatting>
  <conditionalFormatting sqref="Y76:Y82">
    <cfRule type="expression" dxfId="134" priority="149">
      <formula>$Y$78="MODERADA"</formula>
    </cfRule>
    <cfRule type="expression" dxfId="133" priority="150">
      <formula>$Y$78="EXTREMA"</formula>
    </cfRule>
    <cfRule type="expression" dxfId="132" priority="151">
      <formula>$Y$78="ALTA"</formula>
    </cfRule>
    <cfRule type="expression" dxfId="131" priority="152">
      <formula>$Y$78="BAJA"</formula>
    </cfRule>
  </conditionalFormatting>
  <conditionalFormatting sqref="Y62:Y68">
    <cfRule type="expression" dxfId="130" priority="141">
      <formula>$Y$64="MODERADA"</formula>
    </cfRule>
    <cfRule type="expression" dxfId="129" priority="142">
      <formula>$Y$64="EXTREMA"</formula>
    </cfRule>
    <cfRule type="expression" dxfId="128" priority="143">
      <formula>$Y$64="ALTA"</formula>
    </cfRule>
    <cfRule type="expression" dxfId="127" priority="144">
      <formula>$Y$64="BAJA"</formula>
    </cfRule>
  </conditionalFormatting>
  <conditionalFormatting sqref="Y69:Y75">
    <cfRule type="expression" dxfId="126" priority="137">
      <formula>$Y$71="MODERADA"</formula>
    </cfRule>
    <cfRule type="expression" dxfId="125" priority="138">
      <formula>$Y$71="EXTREMA"</formula>
    </cfRule>
    <cfRule type="expression" dxfId="124" priority="139">
      <formula>$Y$71="ALTA"</formula>
    </cfRule>
    <cfRule type="expression" dxfId="123" priority="140">
      <formula>$Y$71="BAJA"</formula>
    </cfRule>
  </conditionalFormatting>
  <conditionalFormatting sqref="L97:L103">
    <cfRule type="expression" dxfId="122" priority="133">
      <formula>$L$99="BAJA"</formula>
    </cfRule>
    <cfRule type="expression" dxfId="121" priority="134">
      <formula>$L$99="MODERADA"</formula>
    </cfRule>
    <cfRule type="expression" dxfId="120" priority="135">
      <formula>$L$99="ALTA"</formula>
    </cfRule>
    <cfRule type="expression" dxfId="119" priority="136">
      <formula>$L$99="EXTREMA"</formula>
    </cfRule>
  </conditionalFormatting>
  <conditionalFormatting sqref="Y97:Y103">
    <cfRule type="expression" dxfId="118" priority="129">
      <formula>$Y$99="MODERADA"</formula>
    </cfRule>
    <cfRule type="expression" dxfId="117" priority="130">
      <formula>$Y$99="EXTREMA"</formula>
    </cfRule>
    <cfRule type="expression" dxfId="116" priority="131">
      <formula>$Y$99="ALTA"</formula>
    </cfRule>
    <cfRule type="expression" dxfId="115" priority="132">
      <formula>$Y$99="BAJA"</formula>
    </cfRule>
  </conditionalFormatting>
  <conditionalFormatting sqref="Y55:Y61">
    <cfRule type="expression" dxfId="114" priority="125">
      <formula>$Y$57="MODERADA"</formula>
    </cfRule>
    <cfRule type="expression" dxfId="113" priority="126">
      <formula>$Y$57="EXTREMA"</formula>
    </cfRule>
    <cfRule type="expression" dxfId="112" priority="127">
      <formula>$Y$57="ALTA"</formula>
    </cfRule>
    <cfRule type="expression" dxfId="111" priority="128">
      <formula>$Y$57="BAJA"</formula>
    </cfRule>
  </conditionalFormatting>
  <conditionalFormatting sqref="L55:L56">
    <cfRule type="expression" dxfId="110" priority="122">
      <formula>$L$57="MODERADA"</formula>
    </cfRule>
    <cfRule type="expression" dxfId="109" priority="123">
      <formula>$L$57="ALTA"</formula>
    </cfRule>
    <cfRule type="expression" dxfId="108" priority="124">
      <formula>$L$57="EXTREMA"</formula>
    </cfRule>
  </conditionalFormatting>
  <conditionalFormatting sqref="L57:L61">
    <cfRule type="expression" dxfId="107" priority="118">
      <formula>$L$57="MODERADA"</formula>
    </cfRule>
    <cfRule type="expression" dxfId="106" priority="119">
      <formula>$L$57="ALTA"</formula>
    </cfRule>
    <cfRule type="expression" dxfId="105" priority="120">
      <formula>$L$57="EXTREMA"</formula>
    </cfRule>
  </conditionalFormatting>
  <conditionalFormatting sqref="L55:L61">
    <cfRule type="expression" dxfId="104" priority="117">
      <formula>$L$57="BAJA"</formula>
    </cfRule>
  </conditionalFormatting>
  <conditionalFormatting sqref="Y50:Y54">
    <cfRule type="expression" dxfId="103" priority="109">
      <formula>$Y$50="MODERADA"</formula>
    </cfRule>
    <cfRule type="expression" dxfId="102" priority="110">
      <formula>$Y$50="EXTREMA"</formula>
    </cfRule>
    <cfRule type="expression" dxfId="101" priority="111">
      <formula>$Y$50="ALTA"</formula>
    </cfRule>
    <cfRule type="expression" dxfId="100" priority="112">
      <formula>$Y$50="BAJA"</formula>
    </cfRule>
  </conditionalFormatting>
  <conditionalFormatting sqref="Y48:Y49">
    <cfRule type="expression" dxfId="99" priority="105">
      <formula>$Y$50="MODERADA"</formula>
    </cfRule>
    <cfRule type="expression" dxfId="98" priority="106">
      <formula>$Y$50="EXTREMA"</formula>
    </cfRule>
    <cfRule type="expression" dxfId="97" priority="107">
      <formula>$Y$50="ALTA"</formula>
    </cfRule>
    <cfRule type="expression" dxfId="96" priority="108">
      <formula>$Y$50="BAJA"</formula>
    </cfRule>
  </conditionalFormatting>
  <conditionalFormatting sqref="L111:L117">
    <cfRule type="expression" dxfId="95" priority="101">
      <formula>$L$113="BAJA"</formula>
    </cfRule>
    <cfRule type="expression" dxfId="94" priority="102">
      <formula>$L$113="MODERADA"</formula>
    </cfRule>
    <cfRule type="expression" dxfId="93" priority="103">
      <formula>$L$113="ALTA"</formula>
    </cfRule>
    <cfRule type="expression" dxfId="92" priority="104">
      <formula>$L$113="EXTREMA"</formula>
    </cfRule>
  </conditionalFormatting>
  <conditionalFormatting sqref="Y111:Y117">
    <cfRule type="expression" dxfId="91" priority="97">
      <formula>$Y$113="MODERADA"</formula>
    </cfRule>
    <cfRule type="expression" dxfId="90" priority="98">
      <formula>$Y$113="EXTREMA"</formula>
    </cfRule>
    <cfRule type="expression" dxfId="89" priority="99">
      <formula>$Y$113="ALTA"</formula>
    </cfRule>
    <cfRule type="expression" dxfId="88" priority="100">
      <formula>$Y$113="BAJA"</formula>
    </cfRule>
  </conditionalFormatting>
  <conditionalFormatting sqref="L118:L119">
    <cfRule type="expression" dxfId="87" priority="93">
      <formula>$L$120="BAJA"</formula>
    </cfRule>
    <cfRule type="expression" dxfId="86" priority="94">
      <formula>$L$120="MODERADA"</formula>
    </cfRule>
    <cfRule type="expression" dxfId="85" priority="95">
      <formula>$L$120="ALTA"</formula>
    </cfRule>
    <cfRule type="expression" dxfId="84" priority="96">
      <formula>$L$120="EXTREMA"</formula>
    </cfRule>
  </conditionalFormatting>
  <conditionalFormatting sqref="Y118:Y124">
    <cfRule type="expression" dxfId="83" priority="89">
      <formula>$Y$120="MODERADA"</formula>
    </cfRule>
    <cfRule type="expression" dxfId="82" priority="90">
      <formula>$Y$120="EXTREMA"</formula>
    </cfRule>
    <cfRule type="expression" dxfId="81" priority="91">
      <formula>$Y$120="ALTA"</formula>
    </cfRule>
    <cfRule type="expression" dxfId="80" priority="92">
      <formula>$Y$120="BAJA"</formula>
    </cfRule>
  </conditionalFormatting>
  <conditionalFormatting sqref="Y125:Y131">
    <cfRule type="expression" dxfId="79" priority="85">
      <formula>$Y$127="MODERADA"</formula>
    </cfRule>
    <cfRule type="expression" dxfId="78" priority="86">
      <formula>$Y$127="EXTREMA"</formula>
    </cfRule>
    <cfRule type="expression" dxfId="77" priority="87">
      <formula>$Y$127="ALTA"</formula>
    </cfRule>
    <cfRule type="expression" dxfId="76" priority="88">
      <formula>$Y$127="BAJA"</formula>
    </cfRule>
  </conditionalFormatting>
  <conditionalFormatting sqref="L132:L133">
    <cfRule type="expression" dxfId="75" priority="81">
      <formula>$L$134="BAJA"</formula>
    </cfRule>
    <cfRule type="expression" dxfId="74" priority="82">
      <formula>$L$134="MODERADA"</formula>
    </cfRule>
    <cfRule type="expression" dxfId="73" priority="83">
      <formula>$L$134="ALTA"</formula>
    </cfRule>
    <cfRule type="expression" dxfId="72" priority="84">
      <formula>$L$134="EXTREMA"</formula>
    </cfRule>
  </conditionalFormatting>
  <conditionalFormatting sqref="Y132:Y138">
    <cfRule type="expression" dxfId="71" priority="77">
      <formula>$Y$134="MODERADA"</formula>
    </cfRule>
    <cfRule type="expression" dxfId="70" priority="78">
      <formula>$Y$134="EXTREMA"</formula>
    </cfRule>
    <cfRule type="expression" dxfId="69" priority="79">
      <formula>$Y$134="ALTA"</formula>
    </cfRule>
    <cfRule type="expression" dxfId="68" priority="80">
      <formula>$Y$134="BAJA"</formula>
    </cfRule>
  </conditionalFormatting>
  <conditionalFormatting sqref="L134:L138">
    <cfRule type="expression" dxfId="67" priority="69">
      <formula>$L$134="BAJA"</formula>
    </cfRule>
    <cfRule type="expression" dxfId="66" priority="70">
      <formula>$L$134="MODERADA"</formula>
    </cfRule>
    <cfRule type="expression" dxfId="65" priority="71">
      <formula>$L$134="ALTA"</formula>
    </cfRule>
    <cfRule type="expression" dxfId="64" priority="72">
      <formula>$L$134="EXTREMA"</formula>
    </cfRule>
  </conditionalFormatting>
  <conditionalFormatting sqref="L120:L124">
    <cfRule type="expression" dxfId="63" priority="73">
      <formula>$L$120="BAJA"</formula>
    </cfRule>
    <cfRule type="expression" dxfId="62" priority="74">
      <formula>$L$120="MODERADA"</formula>
    </cfRule>
    <cfRule type="expression" dxfId="61" priority="75">
      <formula>$L$120="ALTA"</formula>
    </cfRule>
    <cfRule type="expression" dxfId="60" priority="76">
      <formula>$L$120="EXTREMA"</formula>
    </cfRule>
  </conditionalFormatting>
  <conditionalFormatting sqref="L125:L126">
    <cfRule type="expression" dxfId="59" priority="65">
      <formula>$L$127="BAJA"</formula>
    </cfRule>
    <cfRule type="expression" dxfId="58" priority="66">
      <formula>$L$127="MODERADA"</formula>
    </cfRule>
    <cfRule type="expression" dxfId="57" priority="67">
      <formula>$L$127="ALTA"</formula>
    </cfRule>
    <cfRule type="expression" dxfId="56" priority="68">
      <formula>$L$127="EXTREMA"</formula>
    </cfRule>
  </conditionalFormatting>
  <conditionalFormatting sqref="L127:L131">
    <cfRule type="expression" dxfId="55" priority="61">
      <formula>$L$127="BAJA"</formula>
    </cfRule>
    <cfRule type="expression" dxfId="54" priority="62">
      <formula>$L$127="MODERADA"</formula>
    </cfRule>
    <cfRule type="expression" dxfId="53" priority="63">
      <formula>$L$127="ALTA"</formula>
    </cfRule>
    <cfRule type="expression" dxfId="52" priority="64">
      <formula>$L$127="EXTREMA"</formula>
    </cfRule>
  </conditionalFormatting>
  <conditionalFormatting sqref="L139:L145">
    <cfRule type="expression" dxfId="51" priority="49">
      <formula>$L$141="BAJA"</formula>
    </cfRule>
    <cfRule type="expression" dxfId="50" priority="50">
      <formula>$L$141="MODERADA"</formula>
    </cfRule>
    <cfRule type="expression" dxfId="49" priority="51">
      <formula>$L$141="ALTA"</formula>
    </cfRule>
    <cfRule type="expression" dxfId="48" priority="52">
      <formula>$L$141="EXTREMA"</formula>
    </cfRule>
  </conditionalFormatting>
  <conditionalFormatting sqref="Y139:Y145">
    <cfRule type="expression" dxfId="47" priority="45">
      <formula>$Y$141="MODERADA"</formula>
    </cfRule>
    <cfRule type="expression" dxfId="46" priority="46">
      <formula>$Y$141="EXTREMA"</formula>
    </cfRule>
    <cfRule type="expression" dxfId="45" priority="47">
      <formula>$Y$141="ALTA"</formula>
    </cfRule>
    <cfRule type="expression" dxfId="44" priority="48">
      <formula>$Y$141="BAJA"</formula>
    </cfRule>
  </conditionalFormatting>
  <conditionalFormatting sqref="L146:L147">
    <cfRule type="expression" dxfId="43" priority="41">
      <formula>$L$148="BAJA"</formula>
    </cfRule>
    <cfRule type="expression" dxfId="42" priority="42">
      <formula>$L$148="MODERADA"</formula>
    </cfRule>
    <cfRule type="expression" dxfId="41" priority="43">
      <formula>$L$148="ALTA"</formula>
    </cfRule>
    <cfRule type="expression" dxfId="40" priority="44">
      <formula>$L$148="EXTREMA"</formula>
    </cfRule>
  </conditionalFormatting>
  <conditionalFormatting sqref="Y146:Y152">
    <cfRule type="expression" dxfId="39" priority="37">
      <formula>$Y$148="MODERADA"</formula>
    </cfRule>
    <cfRule type="expression" dxfId="38" priority="38">
      <formula>$Y$148="EXTREMA"</formula>
    </cfRule>
    <cfRule type="expression" dxfId="37" priority="39">
      <formula>$Y$148="ALTA"</formula>
    </cfRule>
    <cfRule type="expression" dxfId="36" priority="40">
      <formula>$Y$148="BAJA"</formula>
    </cfRule>
  </conditionalFormatting>
  <conditionalFormatting sqref="L153:L154">
    <cfRule type="expression" dxfId="35" priority="33">
      <formula>$L$155="BAJA"</formula>
    </cfRule>
    <cfRule type="expression" dxfId="34" priority="34">
      <formula>$L$155="MODERADA"</formula>
    </cfRule>
    <cfRule type="expression" dxfId="33" priority="35">
      <formula>$L$155="ALTA"</formula>
    </cfRule>
    <cfRule type="expression" dxfId="32" priority="36">
      <formula>$L$155="EXTREMA"</formula>
    </cfRule>
  </conditionalFormatting>
  <conditionalFormatting sqref="Y153:Y159">
    <cfRule type="expression" dxfId="31" priority="29">
      <formula>$Y$155="MODERADA"</formula>
    </cfRule>
    <cfRule type="expression" dxfId="30" priority="30">
      <formula>$Y$155="EXTREMA"</formula>
    </cfRule>
    <cfRule type="expression" dxfId="29" priority="31">
      <formula>$Y$155="ALTA"</formula>
    </cfRule>
    <cfRule type="expression" dxfId="28" priority="32">
      <formula>$Y$155="BAJA"</formula>
    </cfRule>
  </conditionalFormatting>
  <conditionalFormatting sqref="L155:L159">
    <cfRule type="expression" dxfId="27" priority="21">
      <formula>$L$155="BAJA"</formula>
    </cfRule>
    <cfRule type="expression" dxfId="26" priority="22">
      <formula>$L$155="MODERADA"</formula>
    </cfRule>
    <cfRule type="expression" dxfId="25" priority="23">
      <formula>$L$155="ALTA"</formula>
    </cfRule>
    <cfRule type="expression" dxfId="24" priority="24">
      <formula>$L$155="EXTREMA"</formula>
    </cfRule>
  </conditionalFormatting>
  <conditionalFormatting sqref="L148:L152">
    <cfRule type="expression" dxfId="23" priority="25">
      <formula>$L$148="BAJA"</formula>
    </cfRule>
    <cfRule type="expression" dxfId="22" priority="26">
      <formula>$L$148="MODERADA"</formula>
    </cfRule>
    <cfRule type="expression" dxfId="21" priority="27">
      <formula>$L$148="ALTA"</formula>
    </cfRule>
    <cfRule type="expression" dxfId="20" priority="28">
      <formula>$L$148="EXTREMA"</formula>
    </cfRule>
  </conditionalFormatting>
  <conditionalFormatting sqref="L160:L166">
    <cfRule type="expression" dxfId="19" priority="17">
      <formula>$L$162="BAJA"</formula>
    </cfRule>
    <cfRule type="expression" dxfId="18" priority="18">
      <formula>$L$162="MODERADA"</formula>
    </cfRule>
    <cfRule type="expression" dxfId="17" priority="19">
      <formula>$L$162="ALTA"</formula>
    </cfRule>
    <cfRule type="expression" dxfId="16" priority="20">
      <formula>$L$62="EXTREMA"</formula>
    </cfRule>
  </conditionalFormatting>
  <conditionalFormatting sqref="L167:L168">
    <cfRule type="expression" dxfId="15" priority="13">
      <formula>$L$169="BAJA"</formula>
    </cfRule>
    <cfRule type="expression" dxfId="14" priority="14">
      <formula>$L$169="MODERADA"</formula>
    </cfRule>
    <cfRule type="expression" dxfId="13" priority="15">
      <formula>$L$169="ALTA"</formula>
    </cfRule>
    <cfRule type="expression" dxfId="12" priority="16">
      <formula>$L$169="EXTREMA"</formula>
    </cfRule>
  </conditionalFormatting>
  <conditionalFormatting sqref="L169:L173">
    <cfRule type="expression" dxfId="11" priority="9">
      <formula>$L$169="BAJA"</formula>
    </cfRule>
    <cfRule type="expression" dxfId="10" priority="10">
      <formula>$L$169="MODERADA"</formula>
    </cfRule>
    <cfRule type="expression" dxfId="9" priority="11">
      <formula>$L$169="ALTA"</formula>
    </cfRule>
    <cfRule type="expression" dxfId="8" priority="12">
      <formula>$L$169="EXTREMA"</formula>
    </cfRule>
  </conditionalFormatting>
  <conditionalFormatting sqref="Y160:Y166">
    <cfRule type="expression" dxfId="7" priority="5">
      <formula>$Y$162="MODERADA"</formula>
    </cfRule>
    <cfRule type="expression" dxfId="6" priority="6">
      <formula>$Y$162="EXTREMA"</formula>
    </cfRule>
    <cfRule type="expression" dxfId="5" priority="7">
      <formula>$Y$162="ALTA"</formula>
    </cfRule>
    <cfRule type="expression" dxfId="4" priority="8">
      <formula>$Y$162="BAJA"</formula>
    </cfRule>
  </conditionalFormatting>
  <conditionalFormatting sqref="Y167:Y173">
    <cfRule type="expression" dxfId="3" priority="1">
      <formula>$Y$169="MODERADA"</formula>
    </cfRule>
    <cfRule type="expression" dxfId="2" priority="2">
      <formula>$Y$169="EXTREMA"</formula>
    </cfRule>
    <cfRule type="expression" dxfId="1" priority="3">
      <formula>$Y$169="ALTA"</formula>
    </cfRule>
    <cfRule type="expression" dxfId="0" priority="4">
      <formula>$Y$169="BAJA"</formula>
    </cfRule>
  </conditionalFormatting>
  <dataValidations count="7">
    <dataValidation type="list" allowBlank="1" showInputMessage="1" showErrorMessage="1" sqref="O13:O159" xr:uid="{00000000-0002-0000-0100-000000000000}">
      <formula1>$AJ$2:$AJ$3</formula1>
    </dataValidation>
    <dataValidation type="list" allowBlank="1" showInputMessage="1" showErrorMessage="1" sqref="D13:D40" xr:uid="{00000000-0002-0000-0100-000001000000}">
      <formula1>$AK$2:$AK$8</formula1>
    </dataValidation>
    <dataValidation type="list" allowBlank="1" showInputMessage="1" showErrorMessage="1" sqref="I13:I173" xr:uid="{00000000-0002-0000-0100-000002000000}">
      <formula1>$AL$2:$AL$6</formula1>
    </dataValidation>
    <dataValidation type="list" allowBlank="1" showInputMessage="1" showErrorMessage="1" sqref="S13:S173" xr:uid="{00000000-0002-0000-0100-000003000000}">
      <formula1>$AL$1:$AM$1</formula1>
    </dataValidation>
    <dataValidation type="list" allowBlank="1" showInputMessage="1" showErrorMessage="1" sqref="G13:G173" xr:uid="{00000000-0002-0000-0100-000004000000}">
      <formula1>$AM$2:$AM$6</formula1>
    </dataValidation>
    <dataValidation type="list" allowBlank="1" showInputMessage="1" showErrorMessage="1" sqref="D41:D173" xr:uid="{2B3150F1-0101-4673-A242-16149DC95C36}">
      <formula1>$AK$2:$AK$7</formula1>
    </dataValidation>
    <dataValidation type="list" allowBlank="1" showInputMessage="1" showErrorMessage="1" sqref="O160:O173" xr:uid="{A800CE47-E8C9-4DF1-B273-C86DCDD37546}">
      <formula1>$AH$2:$AH$3</formula1>
    </dataValidation>
  </dataValidations>
  <printOptions horizontalCentered="1"/>
  <pageMargins left="0" right="0" top="0.39370078740157483" bottom="0.51181102362204722" header="0.31496062992125984" footer="0.31496062992125984"/>
  <pageSetup scale="25" orientation="landscape"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3"/>
  <sheetViews>
    <sheetView topLeftCell="A2" zoomScale="70" zoomScaleNormal="70" workbookViewId="0">
      <selection activeCell="C15" sqref="C15"/>
    </sheetView>
  </sheetViews>
  <sheetFormatPr baseColWidth="10" defaultRowHeight="15.75" x14ac:dyDescent="0.25"/>
  <cols>
    <col min="1" max="1" width="32.42578125" style="68" customWidth="1"/>
    <col min="2" max="2" width="26.85546875" style="69" customWidth="1"/>
    <col min="3" max="3" width="179" style="70" customWidth="1"/>
    <col min="4" max="4" width="34.140625" customWidth="1"/>
  </cols>
  <sheetData>
    <row r="1" spans="1:3" ht="46.5" customHeight="1" x14ac:dyDescent="0.45">
      <c r="A1" s="450" t="s">
        <v>25</v>
      </c>
      <c r="B1" s="451"/>
      <c r="C1" s="452"/>
    </row>
    <row r="2" spans="1:3" ht="129" customHeight="1" x14ac:dyDescent="0.25">
      <c r="A2" s="470" t="s">
        <v>78</v>
      </c>
      <c r="B2" s="471"/>
      <c r="C2" s="472"/>
    </row>
    <row r="3" spans="1:3" ht="33.75" customHeight="1" x14ac:dyDescent="0.25">
      <c r="A3" s="61" t="s">
        <v>76</v>
      </c>
      <c r="B3" s="455" t="s">
        <v>79</v>
      </c>
      <c r="C3" s="456"/>
    </row>
    <row r="4" spans="1:3" ht="15" customHeight="1" x14ac:dyDescent="0.25">
      <c r="A4" s="453" t="s">
        <v>80</v>
      </c>
      <c r="B4" s="457" t="s">
        <v>81</v>
      </c>
      <c r="C4" s="458"/>
    </row>
    <row r="5" spans="1:3" ht="107.25" customHeight="1" x14ac:dyDescent="0.25">
      <c r="A5" s="454"/>
      <c r="B5" s="459"/>
      <c r="C5" s="460"/>
    </row>
    <row r="6" spans="1:3" s="63" customFormat="1" ht="36" customHeight="1" x14ac:dyDescent="0.25">
      <c r="A6" s="62" t="s">
        <v>41</v>
      </c>
      <c r="B6" s="461" t="s">
        <v>82</v>
      </c>
      <c r="C6" s="462"/>
    </row>
    <row r="7" spans="1:3" s="63" customFormat="1" ht="409.6" customHeight="1" x14ac:dyDescent="0.25">
      <c r="A7" s="62" t="s">
        <v>64</v>
      </c>
      <c r="B7" s="461" t="s">
        <v>83</v>
      </c>
      <c r="C7" s="462"/>
    </row>
    <row r="8" spans="1:3" ht="174.75" customHeight="1" x14ac:dyDescent="0.25">
      <c r="A8" s="62" t="s">
        <v>42</v>
      </c>
      <c r="B8" s="461" t="s">
        <v>84</v>
      </c>
      <c r="C8" s="462"/>
    </row>
    <row r="9" spans="1:3" ht="48.75" customHeight="1" x14ac:dyDescent="0.25">
      <c r="A9" s="62" t="s">
        <v>43</v>
      </c>
      <c r="B9" s="461" t="s">
        <v>85</v>
      </c>
      <c r="C9" s="462"/>
    </row>
    <row r="10" spans="1:3" ht="324.75" customHeight="1" x14ac:dyDescent="0.25">
      <c r="A10" s="473" t="s">
        <v>86</v>
      </c>
      <c r="B10" s="64" t="s">
        <v>8</v>
      </c>
      <c r="C10" s="65" t="s">
        <v>87</v>
      </c>
    </row>
    <row r="11" spans="1:3" ht="409.6" customHeight="1" x14ac:dyDescent="0.25">
      <c r="A11" s="474"/>
      <c r="B11" s="64" t="s">
        <v>9</v>
      </c>
      <c r="C11" s="65" t="s">
        <v>88</v>
      </c>
    </row>
    <row r="12" spans="1:3" ht="55.5" customHeight="1" x14ac:dyDescent="0.25">
      <c r="A12" s="474"/>
      <c r="B12" s="64" t="s">
        <v>10</v>
      </c>
      <c r="C12" s="65" t="s">
        <v>89</v>
      </c>
    </row>
    <row r="13" spans="1:3" ht="34.5" customHeight="1" x14ac:dyDescent="0.25">
      <c r="A13" s="62" t="s">
        <v>60</v>
      </c>
      <c r="B13" s="475" t="s">
        <v>90</v>
      </c>
      <c r="C13" s="476"/>
    </row>
    <row r="14" spans="1:3" ht="45.75" customHeight="1" x14ac:dyDescent="0.25">
      <c r="A14" s="62" t="s">
        <v>91</v>
      </c>
      <c r="B14" s="461" t="s">
        <v>59</v>
      </c>
      <c r="C14" s="462"/>
    </row>
    <row r="15" spans="1:3" ht="126.75" customHeight="1" x14ac:dyDescent="0.25">
      <c r="A15" s="66" t="s">
        <v>45</v>
      </c>
      <c r="B15" s="64" t="s">
        <v>46</v>
      </c>
      <c r="C15" s="65" t="s">
        <v>92</v>
      </c>
    </row>
    <row r="16" spans="1:3" ht="41.25" customHeight="1" x14ac:dyDescent="0.25">
      <c r="A16" s="62" t="s">
        <v>62</v>
      </c>
      <c r="B16" s="461" t="s">
        <v>93</v>
      </c>
      <c r="C16" s="462"/>
    </row>
    <row r="17" spans="1:3" ht="33" customHeight="1" x14ac:dyDescent="0.25">
      <c r="A17" s="463" t="s">
        <v>94</v>
      </c>
      <c r="B17" s="64" t="s">
        <v>47</v>
      </c>
      <c r="C17" s="65" t="s">
        <v>95</v>
      </c>
    </row>
    <row r="18" spans="1:3" ht="49.5" customHeight="1" x14ac:dyDescent="0.25">
      <c r="A18" s="464"/>
      <c r="B18" s="64" t="s">
        <v>48</v>
      </c>
      <c r="C18" s="65" t="s">
        <v>96</v>
      </c>
    </row>
    <row r="19" spans="1:3" ht="36.75" customHeight="1" x14ac:dyDescent="0.25">
      <c r="A19" s="465"/>
      <c r="B19" s="64" t="s">
        <v>49</v>
      </c>
      <c r="C19" s="65" t="s">
        <v>97</v>
      </c>
    </row>
    <row r="20" spans="1:3" ht="36.75" customHeight="1" x14ac:dyDescent="0.25">
      <c r="A20" s="67" t="s">
        <v>98</v>
      </c>
      <c r="B20" s="468" t="s">
        <v>99</v>
      </c>
      <c r="C20" s="469"/>
    </row>
    <row r="21" spans="1:3" ht="36.75" customHeight="1" x14ac:dyDescent="0.25">
      <c r="A21" s="463" t="s">
        <v>100</v>
      </c>
      <c r="B21" s="64" t="s">
        <v>48</v>
      </c>
      <c r="C21" s="65" t="s">
        <v>101</v>
      </c>
    </row>
    <row r="22" spans="1:3" ht="19.5" customHeight="1" x14ac:dyDescent="0.25">
      <c r="A22" s="466"/>
      <c r="B22" s="64" t="s">
        <v>51</v>
      </c>
      <c r="C22" s="65" t="s">
        <v>102</v>
      </c>
    </row>
    <row r="23" spans="1:3" x14ac:dyDescent="0.25">
      <c r="A23" s="467"/>
      <c r="B23" s="64" t="s">
        <v>52</v>
      </c>
      <c r="C23" s="65" t="s">
        <v>103</v>
      </c>
    </row>
  </sheetData>
  <mergeCells count="16">
    <mergeCell ref="A17:A19"/>
    <mergeCell ref="A21:A23"/>
    <mergeCell ref="B20:C20"/>
    <mergeCell ref="A2:C2"/>
    <mergeCell ref="B14:C14"/>
    <mergeCell ref="B7:C7"/>
    <mergeCell ref="B8:C8"/>
    <mergeCell ref="B9:C9"/>
    <mergeCell ref="A10:A12"/>
    <mergeCell ref="B13:C13"/>
    <mergeCell ref="B16:C16"/>
    <mergeCell ref="A1:C1"/>
    <mergeCell ref="A4:A5"/>
    <mergeCell ref="B3:C3"/>
    <mergeCell ref="B4:C5"/>
    <mergeCell ref="B6:C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MAPA DE RIESGOS CORRUPCIÓN</vt:lpstr>
      <vt:lpstr>FORMATO</vt:lpstr>
      <vt:lpstr>INSTRUCTIVO DE DILIGENCIAMIENTO</vt:lpstr>
      <vt:lpstr>FORMATO!Área_de_impresión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Yuly Milena Gomez Romero</cp:lastModifiedBy>
  <cp:lastPrinted>2016-11-25T16:21:45Z</cp:lastPrinted>
  <dcterms:created xsi:type="dcterms:W3CDTF">2016-10-28T13:56:30Z</dcterms:created>
  <dcterms:modified xsi:type="dcterms:W3CDTF">2019-03-15T20:14:19Z</dcterms:modified>
</cp:coreProperties>
</file>