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suario\Documents\AXLR\AXLR IDIPRON\SEGUIMIENTO A MAPAS DE RIESGOS DE GESTIÓN\"/>
    </mc:Choice>
  </mc:AlternateContent>
  <bookViews>
    <workbookView xWindow="0" yWindow="0" windowWidth="16815" windowHeight="6765"/>
  </bookViews>
  <sheets>
    <sheet name="COMUNICACIONES" sheetId="8" r:id="rId1"/>
    <sheet name="PLANEACION" sheetId="9" r:id="rId2"/>
    <sheet name="INVESTIGACION" sheetId="10" r:id="rId3"/>
  </sheets>
  <definedNames>
    <definedName name="_xlnm._FilterDatabase" localSheetId="0" hidden="1">COMUNICACIONES!$A$1:$AL$53</definedName>
    <definedName name="_xlnm._FilterDatabase" localSheetId="2" hidden="1">INVESTIGACION!$A$1:$AL$36</definedName>
    <definedName name="_xlnm._FilterDatabase" localSheetId="1" hidden="1">PLANEACION!$A$1:$AL$56</definedName>
    <definedName name="_xlnm.Print_Area" localSheetId="0">COMUNICACIONES!$A$1:$AG$53</definedName>
    <definedName name="_xlnm.Print_Area" localSheetId="2">INVESTIGACION!$A$1:$AG$41</definedName>
    <definedName name="_xlnm.Print_Area" localSheetId="1">PLANEACION!$A$1:$AG$56</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B39" i="10" l="1"/>
  <c r="N32" i="10"/>
  <c r="N31" i="10"/>
  <c r="N30" i="10"/>
  <c r="N29" i="10"/>
  <c r="N28" i="10"/>
  <c r="N27" i="10"/>
  <c r="O26" i="10"/>
  <c r="O29" i="10" s="1"/>
  <c r="N26" i="10"/>
  <c r="I26" i="10"/>
  <c r="I27" i="10" s="1"/>
  <c r="N25" i="10"/>
  <c r="N24" i="10"/>
  <c r="N23" i="10"/>
  <c r="N22" i="10"/>
  <c r="N21" i="10"/>
  <c r="N20" i="10"/>
  <c r="I20" i="10"/>
  <c r="I21" i="10" s="1"/>
  <c r="N19" i="10"/>
  <c r="O19" i="10" s="1"/>
  <c r="O22" i="10" s="1"/>
  <c r="I19" i="10"/>
  <c r="N18" i="10"/>
  <c r="N17" i="10"/>
  <c r="N16" i="10"/>
  <c r="N15" i="10"/>
  <c r="N14" i="10"/>
  <c r="N13" i="10"/>
  <c r="O12" i="10"/>
  <c r="O15" i="10" s="1"/>
  <c r="N12" i="10"/>
  <c r="I12" i="10"/>
  <c r="I13" i="10" s="1"/>
  <c r="J12" i="10" l="1"/>
  <c r="I14" i="10"/>
  <c r="R22" i="10"/>
  <c r="Q22" i="10"/>
  <c r="Q19" i="10" s="1"/>
  <c r="J26" i="10"/>
  <c r="I28" i="10"/>
  <c r="Q29" i="10"/>
  <c r="Q26" i="10" s="1"/>
  <c r="R29" i="10"/>
  <c r="R15" i="10"/>
  <c r="Q15" i="10"/>
  <c r="J19" i="10"/>
  <c r="T29" i="10" l="1"/>
  <c r="T15" i="10"/>
  <c r="S29" i="10"/>
  <c r="S15" i="10"/>
  <c r="T22" i="10"/>
  <c r="S22" i="10"/>
  <c r="Q12" i="10"/>
  <c r="N46" i="9" l="1"/>
  <c r="N45" i="9"/>
  <c r="N44" i="9"/>
  <c r="N43" i="9"/>
  <c r="N42" i="9"/>
  <c r="N41" i="9"/>
  <c r="I41" i="9"/>
  <c r="J40" i="9" s="1"/>
  <c r="N40" i="9"/>
  <c r="O40" i="9" s="1"/>
  <c r="O43" i="9" s="1"/>
  <c r="I40" i="9"/>
  <c r="N39" i="9"/>
  <c r="N38" i="9"/>
  <c r="N37" i="9"/>
  <c r="N36" i="9"/>
  <c r="N35" i="9"/>
  <c r="N34" i="9"/>
  <c r="N33" i="9"/>
  <c r="O33" i="9" s="1"/>
  <c r="O36" i="9" s="1"/>
  <c r="I33" i="9"/>
  <c r="I34" i="9" s="1"/>
  <c r="N32" i="9"/>
  <c r="N31" i="9"/>
  <c r="N30" i="9"/>
  <c r="N29" i="9"/>
  <c r="N28" i="9"/>
  <c r="N27" i="9"/>
  <c r="I27" i="9"/>
  <c r="J26" i="9" s="1"/>
  <c r="N26" i="9"/>
  <c r="O26" i="9" s="1"/>
  <c r="O29" i="9" s="1"/>
  <c r="I26" i="9"/>
  <c r="N25" i="9"/>
  <c r="N24" i="9"/>
  <c r="N23" i="9"/>
  <c r="N22" i="9"/>
  <c r="N21" i="9"/>
  <c r="N20" i="9"/>
  <c r="N19" i="9"/>
  <c r="O19" i="9" s="1"/>
  <c r="O22" i="9" s="1"/>
  <c r="I19" i="9"/>
  <c r="I20" i="9" s="1"/>
  <c r="N18" i="9"/>
  <c r="N17" i="9"/>
  <c r="N16" i="9"/>
  <c r="N15" i="9"/>
  <c r="N14" i="9"/>
  <c r="N13" i="9"/>
  <c r="I13" i="9"/>
  <c r="J12" i="9" s="1"/>
  <c r="N12" i="9"/>
  <c r="O12" i="9" s="1"/>
  <c r="O15" i="9" s="1"/>
  <c r="I12" i="9"/>
  <c r="Q36" i="9" l="1"/>
  <c r="Q33" i="9" s="1"/>
  <c r="R36" i="9"/>
  <c r="R12" i="9"/>
  <c r="Q15" i="9"/>
  <c r="R40" i="9"/>
  <c r="Q43" i="9"/>
  <c r="Q40" i="9" s="1"/>
  <c r="J19" i="9"/>
  <c r="I21" i="9"/>
  <c r="R19" i="9"/>
  <c r="Q22" i="9"/>
  <c r="Q19" i="9" s="1"/>
  <c r="R26" i="9"/>
  <c r="Q29" i="9"/>
  <c r="Q26" i="9" s="1"/>
  <c r="I35" i="9"/>
  <c r="J33" i="9"/>
  <c r="I14" i="9"/>
  <c r="I28" i="9"/>
  <c r="I42" i="9"/>
  <c r="S43" i="9" l="1"/>
  <c r="S29" i="9"/>
  <c r="S15" i="9"/>
  <c r="T22" i="9"/>
  <c r="T36" i="9"/>
  <c r="Q12" i="9"/>
  <c r="S36" i="9"/>
  <c r="S22" i="9"/>
  <c r="T43" i="9"/>
  <c r="T29" i="9"/>
  <c r="T15" i="9"/>
  <c r="AB51" i="8" l="1"/>
  <c r="N40" i="8"/>
  <c r="N39" i="8"/>
  <c r="N38" i="8"/>
  <c r="N37" i="8"/>
  <c r="N36" i="8"/>
  <c r="N35" i="8"/>
  <c r="O34" i="8"/>
  <c r="O37" i="8" s="1"/>
  <c r="N34" i="8"/>
  <c r="I34" i="8"/>
  <c r="I35" i="8" s="1"/>
  <c r="N29" i="8"/>
  <c r="N28" i="8"/>
  <c r="N27" i="8"/>
  <c r="N26" i="8"/>
  <c r="N25" i="8"/>
  <c r="N24" i="8"/>
  <c r="I24" i="8"/>
  <c r="J23" i="8" s="1"/>
  <c r="N23" i="8"/>
  <c r="O23" i="8" s="1"/>
  <c r="O26" i="8" s="1"/>
  <c r="I23" i="8"/>
  <c r="N18" i="8"/>
  <c r="N17" i="8"/>
  <c r="N16" i="8"/>
  <c r="N15" i="8"/>
  <c r="N14" i="8"/>
  <c r="I14" i="8"/>
  <c r="N13" i="8"/>
  <c r="I13" i="8"/>
  <c r="N12" i="8"/>
  <c r="O12" i="8" s="1"/>
  <c r="O15" i="8" s="1"/>
  <c r="Q15" i="8" s="1"/>
  <c r="J12" i="8"/>
  <c r="I12" i="8"/>
  <c r="T37" i="8" l="1"/>
  <c r="T15" i="8"/>
  <c r="S37" i="8"/>
  <c r="S15" i="8"/>
  <c r="Q12" i="8"/>
  <c r="T26" i="8"/>
  <c r="S26" i="8"/>
  <c r="R37" i="8"/>
  <c r="Q37" i="8"/>
  <c r="Q34" i="8" s="1"/>
  <c r="R26" i="8"/>
  <c r="Q26" i="8"/>
  <c r="Q23" i="8" s="1"/>
  <c r="J34" i="8"/>
  <c r="I36" i="8"/>
  <c r="I25" i="8"/>
</calcChain>
</file>

<file path=xl/sharedStrings.xml><?xml version="1.0" encoding="utf-8"?>
<sst xmlns="http://schemas.openxmlformats.org/spreadsheetml/2006/main" count="1231" uniqueCount="333">
  <si>
    <t>IMPACTO</t>
  </si>
  <si>
    <t>PROBABILIDAD</t>
  </si>
  <si>
    <t>TIPO DE RIESGO</t>
  </si>
  <si>
    <t>ASIGNADO</t>
  </si>
  <si>
    <t>SÍ</t>
  </si>
  <si>
    <t>RARA VEZ</t>
  </si>
  <si>
    <t>ESTRATÉGICO</t>
  </si>
  <si>
    <t>NO ASIGNADO</t>
  </si>
  <si>
    <t>NO</t>
  </si>
  <si>
    <t>IMPROBABLE</t>
  </si>
  <si>
    <t>DE IMAGEN O REPUTACIONAL</t>
  </si>
  <si>
    <t>ADECUADO</t>
  </si>
  <si>
    <t>INADECUADO</t>
  </si>
  <si>
    <t>MODERADO</t>
  </si>
  <si>
    <t>POSIBLE</t>
  </si>
  <si>
    <t>OPERATIVO</t>
  </si>
  <si>
    <t>OPORTUNA</t>
  </si>
  <si>
    <t>INOPORTUNA</t>
  </si>
  <si>
    <t>MAYOR</t>
  </si>
  <si>
    <t>PROBABLE</t>
  </si>
  <si>
    <t>FINANCIERO</t>
  </si>
  <si>
    <t>DETECTAR</t>
  </si>
  <si>
    <t>NO ES UN CONTROL</t>
  </si>
  <si>
    <t>CUMPLIMIENTO</t>
  </si>
  <si>
    <t>CATASTRÓFICO</t>
  </si>
  <si>
    <t>CASI SEGURO</t>
  </si>
  <si>
    <t>GERENCIAL</t>
  </si>
  <si>
    <t>FECHA DE ACTUALIZACIÓN:</t>
  </si>
  <si>
    <r>
      <t xml:space="preserve">ACCIÓN: </t>
    </r>
    <r>
      <rPr>
        <sz val="10"/>
        <color theme="1"/>
        <rFont val="Times New Roman"/>
        <family val="1"/>
      </rPr>
      <t>(Marcar con "X")</t>
    </r>
  </si>
  <si>
    <t>FORMULACIÓN</t>
  </si>
  <si>
    <t>X</t>
  </si>
  <si>
    <t>SEGUIMIENTO 1</t>
  </si>
  <si>
    <t>SEGUIMIENTO 2</t>
  </si>
  <si>
    <t>SEGUIMIENTO 3</t>
  </si>
  <si>
    <t>CONFIABLE</t>
  </si>
  <si>
    <t>NO CONFIABLE</t>
  </si>
  <si>
    <t>TECNOLOGÍA</t>
  </si>
  <si>
    <t xml:space="preserve">DE CUMPLIMIENTO </t>
  </si>
  <si>
    <t>IDENTIFICACIÓN DEL RIESGO</t>
  </si>
  <si>
    <t>VALORACIÓN DEL RIESGO</t>
  </si>
  <si>
    <t>FECHA</t>
  </si>
  <si>
    <t>MONITOREO Y REVISIÓN</t>
  </si>
  <si>
    <t>SE INVESTIGAN Y SE RESUELVEN OPORTUNAMENTE</t>
  </si>
  <si>
    <t>NO SE INVESTIGAN Y SE RESUELVEN OPORTUNAMENTE</t>
  </si>
  <si>
    <t>TÉCNOLOGIA</t>
  </si>
  <si>
    <t>PROCESO/
OBJETIVO</t>
  </si>
  <si>
    <t>ÁREA*/ OBJETIVO</t>
  </si>
  <si>
    <t>CAUSA</t>
  </si>
  <si>
    <t>RIESGO</t>
  </si>
  <si>
    <t>CONSECUENCIAS</t>
  </si>
  <si>
    <t>ANÁLISIS DEL RIESGO</t>
  </si>
  <si>
    <t>EVALUACIÓN DEL RIESGO</t>
  </si>
  <si>
    <t>RIESGO RESIDUAL</t>
  </si>
  <si>
    <t>COMPLETA</t>
  </si>
  <si>
    <t>INCOMPLETA</t>
  </si>
  <si>
    <t>NO EXISTE</t>
  </si>
  <si>
    <t>RIESGO INHERENTE</t>
  </si>
  <si>
    <t xml:space="preserve">DESCRIPCIÓN DE LA ACTIVIDAD DE CONTROL </t>
  </si>
  <si>
    <t xml:space="preserve">CARACTERISTICAS DEL CONTROL </t>
  </si>
  <si>
    <t>SÍ/NO</t>
  </si>
  <si>
    <t>Valor</t>
  </si>
  <si>
    <t>PESO DEL DISEÑO DE CADA CONTROL</t>
  </si>
  <si>
    <t>PESO DE LA EJECUCIÓN DE CADA CONTROL</t>
  </si>
  <si>
    <t>SOLIDEZ INDIVIDUAL DE CADA CONTROL</t>
  </si>
  <si>
    <t xml:space="preserve">DEBE ESTABLECER ACCIONES PARA FORTALECER EL CONTROL </t>
  </si>
  <si>
    <t>CONTROLES AYUDAN A DISMINUIR PROBABILIDAD</t>
  </si>
  <si>
    <t>CONTROLES AYUDAN A DISMINUIR IMPACTO</t>
  </si>
  <si>
    <t>ZONA DE RIESGO RESIDUAL</t>
  </si>
  <si>
    <t>OPCIÓN DE MANEJO</t>
  </si>
  <si>
    <t>FECHA DE ÚLTIMA MATERIALIZACIÓN DEL RIESGO</t>
  </si>
  <si>
    <t>ACCIONES DE CONTINGENCIA EN CASO DE MATERIALIZACIÓN DEL RIESGO</t>
  </si>
  <si>
    <t>ACCIONES ASOCIADAS AL FORTALECIMIENTO DEL CONTROL O A LA CAUSA</t>
  </si>
  <si>
    <t>FUERTE (SIEMPRE SE EJECUTA)</t>
  </si>
  <si>
    <t>MODERADO (ALGUNAS VECES)</t>
  </si>
  <si>
    <t>DÉBIL (NO SE EJECUTA)</t>
  </si>
  <si>
    <t>INSIGNIFICANTE</t>
  </si>
  <si>
    <t>BAJO</t>
  </si>
  <si>
    <t>ZONA DE RIESGO INHERENTE</t>
  </si>
  <si>
    <t>ACCIONES A IMPLEMENTAR PARA EL FORTALECIMIENTO</t>
  </si>
  <si>
    <t>PERIODO DE EJECUCIÓN DE LAS ACCIONES A IMPLEMENTAR</t>
  </si>
  <si>
    <t>TIPO DE CONTROL</t>
  </si>
  <si>
    <t>REGISTRO</t>
  </si>
  <si>
    <t>ACCIONES IMPLEMENTADAS</t>
  </si>
  <si>
    <t>RESPONSABLE</t>
  </si>
  <si>
    <t>INDICADORES</t>
  </si>
  <si>
    <t>OBSERVACIONES DEL MONITOREO</t>
  </si>
  <si>
    <t>Sí</t>
  </si>
  <si>
    <t>MENOR</t>
  </si>
  <si>
    <t>1. BAJO</t>
  </si>
  <si>
    <t>¿Existe un responsable asignado a la ejecución del control?</t>
  </si>
  <si>
    <t>DIRECTAMENTE</t>
  </si>
  <si>
    <t>REDUCIR EL RIESGO</t>
  </si>
  <si>
    <t>DETECTIVO</t>
  </si>
  <si>
    <t>EXTREMO</t>
  </si>
  <si>
    <t>ALTO</t>
  </si>
  <si>
    <t>PREVENTIVO</t>
  </si>
  <si>
    <t>2. BAJO</t>
  </si>
  <si>
    <t>¿El responsable tiene la autoridad y adecuada segregación de funciones en la ejecución del control?</t>
  </si>
  <si>
    <t>INDIRECTAMENTE</t>
  </si>
  <si>
    <t>3. BAJO</t>
  </si>
  <si>
    <t>¿La oportunidad en que se ejecuta el control ayuda a prevenir la mitigación del riesgo o a detectar la materialización del riesgo de manera oportuna?</t>
  </si>
  <si>
    <t>No. De columnas en la matriz de riesgo que se desplaza en el eje de la probabilidad.</t>
  </si>
  <si>
    <t>No. De columnas en la matriz de riesgo que se desplaza en el eje de la impacto.</t>
  </si>
  <si>
    <t>ACEPTAR EL RIESGO</t>
  </si>
  <si>
    <t>EVITAR EL RIESGO</t>
  </si>
  <si>
    <t>COMPARTIR EL RIESGO</t>
  </si>
  <si>
    <t>4. BAJO</t>
  </si>
  <si>
    <t>DESCRIPCIÓN DEL RIESGO</t>
  </si>
  <si>
    <t>PREVENIR</t>
  </si>
  <si>
    <t>5. BAJO</t>
  </si>
  <si>
    <t>¿La fuente de información que se utiliza en el desarrollo del control es información confiable que permita mitigar el riesgo?</t>
  </si>
  <si>
    <t>FRECUENCIA DE EJECUCIÓN DE LAS ACCIONES DE CONTROL PLANTEADAS</t>
  </si>
  <si>
    <t>NO DISMINUYE</t>
  </si>
  <si>
    <t>1. MODERADO</t>
  </si>
  <si>
    <t>¿Las observaciones, desviaciones o diferencias identificadas como resultados de la ejecución del control son investigadas y resueltas de manera oportuna?</t>
  </si>
  <si>
    <t>2. MODERADO</t>
  </si>
  <si>
    <t>¿Se deja evidencia o rastro de la ejecución del control que permita a cualquier tercero con la evidencia llegar a la misma conclusión?</t>
  </si>
  <si>
    <t>3. MODERADO</t>
  </si>
  <si>
    <t>Trimestral</t>
  </si>
  <si>
    <t xml:space="preserve">* El campo "Área" solo aplica al interior del IDIPRON para entender el objetivo del área donde se genera el riesgo y el alcance del mismo  </t>
  </si>
  <si>
    <t>6. ALTO</t>
  </si>
  <si>
    <t>CONTROL DE CAMBIOS</t>
  </si>
  <si>
    <t>7. ALTO</t>
  </si>
  <si>
    <t>ACTUALIZACIÓN</t>
  </si>
  <si>
    <t>DESCRIPCIÓN DE CAMBIOS EN RIESGOS</t>
  </si>
  <si>
    <t>ELABORÓ</t>
  </si>
  <si>
    <t>1. EXTREMO</t>
  </si>
  <si>
    <t>2. EXTREMO</t>
  </si>
  <si>
    <t>3. EXTREMO</t>
  </si>
  <si>
    <t>4. EXTREMO</t>
  </si>
  <si>
    <t>REVISION Y APROBACIÓN</t>
  </si>
  <si>
    <t>REVISÓ</t>
  </si>
  <si>
    <t>APROBACIÓN LÍDER DEL PROCESO</t>
  </si>
  <si>
    <t>APOYO OFICINA DE ASESORA DE PLANEACIÓN</t>
  </si>
  <si>
    <t>NOMBRE:</t>
  </si>
  <si>
    <t>YULY MILENA GÓMEZ ROMERO</t>
  </si>
  <si>
    <t>6. EXTREMO</t>
  </si>
  <si>
    <t>CARGO:</t>
  </si>
  <si>
    <t>7. EXTREMO</t>
  </si>
  <si>
    <t>¿Las actividades que se desarrollan en el
control realmente buscan por si sola prevenir o detectar las causas que pueden dar origen al riesgo, Ej.: verificar, validar, cotejar, comparar, revisar, etc.?</t>
  </si>
  <si>
    <t>MENSUAL</t>
  </si>
  <si>
    <t>4. MODERADO</t>
  </si>
  <si>
    <t>5. MODERADO</t>
  </si>
  <si>
    <t>FECHA  (DD/MM/AAAA)</t>
  </si>
  <si>
    <t>1. ALTO</t>
  </si>
  <si>
    <t>2. ALTO</t>
  </si>
  <si>
    <t>#</t>
  </si>
  <si>
    <t>3. ALTO</t>
  </si>
  <si>
    <t>4. ALTO</t>
  </si>
  <si>
    <t>5. ALTO</t>
  </si>
  <si>
    <t>5. EXTREMO</t>
  </si>
  <si>
    <t xml:space="preserve">Formulación, cambios en los riesgos o acciones, </t>
  </si>
  <si>
    <t>PROFESIONAL CONTRATISTA</t>
  </si>
  <si>
    <t>PROFESIONAL UNIVERSITARIO</t>
  </si>
  <si>
    <t>APOYO OFICINA DE CONTROL INTERNO</t>
  </si>
  <si>
    <t>DD/MM/AAAA</t>
  </si>
  <si>
    <t>El proceso de comunicaciones en el IDIPRON se fundamenta en una estrategia de comunicaciones cuyo objetivo propende por el fortalecimiento y posicionamiento de la imagen institucional ante las demás entidades distritales y nacionales, proyectando y difundiendo las diferentes actividades de gestión del modelo pedagógico del instituto; teniendo en cuenta todas sus etapas, contextos pedagógicos de intervención y áreas de derecho, garantizando un adecuado flujo de comunicación con el público interno y externo.</t>
  </si>
  <si>
    <t>Comunicaciones</t>
  </si>
  <si>
    <t xml:space="preserve">Desconocimiento de los  liniamientos para el correcto uso del logo del IDIPRON por parte de las diferentes áreas del instituto </t>
  </si>
  <si>
    <t xml:space="preserve">Probabilidad de hacer  un uso indebido del la imagen  Institucional por parte de las áreas u oficinas del IDIPRON.   </t>
  </si>
  <si>
    <t xml:space="preserve">• Confusión en lo que respecta a la imagen de la Institución. 
• Creación de piezas gráficas, piezas digitales  y prendas de vestir del Instituto que no cumplen con el lineamiento oficial. </t>
  </si>
  <si>
    <t>Actualmente se realiza un control preventivo trabajando con las áreas para que se dé el correcto manejo de la imagen institucional mientras se termina de diseñar el manual y se socializa
Actualmente el área está trabajando en el diseño del manual de imagen institucional atendiendo las recomendaciones de la alcaldía mayor y los lineamientos del manejo de la imagen " Bogotá" para entidades distritales.</t>
  </si>
  <si>
    <t xml:space="preserve">Comunicarse inmediatamente con el líder del área de comunicaciones 
Realizar los ajustes pertinentes a las piezas gráficas, de vestuario o documentación que se realizaron utilizando mal el logo institucional 
</t>
  </si>
  <si>
    <t xml:space="preserve">Diseñar el manual de imagen y uso del logo institucional 
Realizar la socialización con las áreas, oficinas y dependencias del IDIPRON para correcto uso de imagen institucional </t>
  </si>
  <si>
    <t xml:space="preserve">Durante la vigencia </t>
  </si>
  <si>
    <t xml:space="preserve">Documento del manual de imagen diseñado, actas de las socializaciones del manual de imagen </t>
  </si>
  <si>
    <t xml:space="preserve">Durante el cuatrimestre el área de comunicaciones diseño y actualizo el manual de imagen institucional, atendiendo las recomendaciones de la Alcaldía Mayor para el manejo de la imagen y las nuevas dispocisiones de la marca ciudad de Bogotá al que se acogen todas las entidades distritales </t>
  </si>
  <si>
    <t xml:space="preserve">Proofesional contratista área de comunicaciones </t>
  </si>
  <si>
    <r>
      <rPr>
        <b/>
        <sz val="10"/>
        <color theme="1"/>
        <rFont val="Times New Roman"/>
        <family val="1"/>
      </rPr>
      <t xml:space="preserve">EFICACIA:
</t>
    </r>
    <r>
      <rPr>
        <sz val="10"/>
        <color theme="1"/>
        <rFont val="Times New Roman"/>
        <family val="1"/>
      </rPr>
      <t xml:space="preserve">
1 manual de imagen diseñado / 1 manual de imagen propuesto = 100%
# De socializaciones del manual de imagen realizadas = 0 socializaciones  
 </t>
    </r>
  </si>
  <si>
    <t xml:space="preserve">No se evidencia el cumplimiento de esta actividad de control por parte del proceso, al no estar debidamente formalizado y socializado, lo que expone a la entidad a la materialización del riesgo durante este periodo. Se recomienda aplicar la actividad de control y revisar el indicador de efectividad, toda vez que no es coherente con la misma. </t>
  </si>
  <si>
    <r>
      <rPr>
        <b/>
        <sz val="10"/>
        <color theme="1"/>
        <rFont val="Times New Roman"/>
        <family val="1"/>
      </rPr>
      <t xml:space="preserve">EFECTIVIDAD:
 RESULTADO DE 
</t>
    </r>
    <r>
      <rPr>
        <sz val="10"/>
        <color theme="1"/>
        <rFont val="Times New Roman"/>
        <family val="1"/>
      </rPr>
      <t xml:space="preserve">Efectividad del
plan de manejo
de riesgos=
((# de casos
de desabastecimiento
presentados
periodo actual
- # de casos de
desabastecimiento presentados periodo
anterior) / # de
casos de desabastecimiento
presentados
periodo
anterior) x 100
</t>
    </r>
  </si>
  <si>
    <t xml:space="preserve">El manual de imagen institucional es un documento que brinda los lineamientos para el correcto uso del logo institucional y las aplicaciones que se pueden realizar de este, al no tener claro su implementación por parte de las áreas se puede afectar la imagen institucional y tener dificultades a la hora de realizar piezas comunicativas, documentación interna y demás lo que afectaría la consolidación de imagen </t>
  </si>
  <si>
    <t xml:space="preserve">Cuatrimestral </t>
  </si>
  <si>
    <t xml:space="preserve"> -	Inoportunidad en la implementación de los procedimientos para la realización de los Backup o respaldo de la información 
-	Desconocimiento de las políticas o procedimientos para salvaguardar la información institucional 
 </t>
  </si>
  <si>
    <t xml:space="preserve">Posibilidad de que se presente la perdida de inofrmación audiovisual institucional producidad en el área </t>
  </si>
  <si>
    <t>Perdida de la información institucional
Retraso en los procesos internos del área
Incumplimiento en la entrega de productos a las demás áreas u oficinas
Pérdida de memoria audiovisual y fotográfica  de la institución</t>
  </si>
  <si>
    <t xml:space="preserve">El área de comunicaciones como herramienta de control de este posible riesgo viene implementando el procedimiento del área de sistemas Copia y resguardo de la información 
 A-TIC-PR-005 el cual define los lineamientos para la protección de la información generada y de propiedad del Instituto, con el fin de conservar, respaldar y custodiar la información institucional.
</t>
  </si>
  <si>
    <t xml:space="preserve">Si </t>
  </si>
  <si>
    <t>Mayo de 2019</t>
  </si>
  <si>
    <t xml:space="preserve">Comunicar inmediatamente al líder del área de comunicaciones 
Informar inmediatamente al área de sistemas
Verificar si se puede establecer un mecanismo de recuperación de información </t>
  </si>
  <si>
    <t xml:space="preserve">Se seguirá implementando las directrices contempladas en el procedimiento A-TIC-PR-005 del área de sistemas para realizar los Backup de la información producida por el área de comunicaciones y almacenada en discos duros externos 
Se realizaran Backups cuatrimestralmente ( tres backups al año )  para asegurar la protección de la información que se va produciendo durante la vigencia. 
</t>
  </si>
  <si>
    <t xml:space="preserve">Bitácora entregada por el área de sistemas donde se especifica la información que se respaldo 
Solicitudes de realización de backup hechas por el área de comunicaciones 
</t>
  </si>
  <si>
    <t xml:space="preserve">Durante el cuatrimestre se realizó la solicitud al área de sistemas para realizar uno de los tres  Backup de inofrmación propuestos durante la vigencia  a  los discos duros externos del área, el Backup fue realizado por el área de sistemas.  </t>
  </si>
  <si>
    <t xml:space="preserve">Profesional contratista área de comunicaciones </t>
  </si>
  <si>
    <r>
      <rPr>
        <b/>
        <sz val="14"/>
        <color theme="1"/>
        <rFont val="Times New Roman"/>
        <family val="1"/>
      </rPr>
      <t xml:space="preserve">EFICACIA:
</t>
    </r>
    <r>
      <rPr>
        <sz val="14"/>
        <color theme="1"/>
        <rFont val="Times New Roman"/>
        <family val="1"/>
      </rPr>
      <t xml:space="preserve">
1Backup realizado /  3 Backup propuestos  = 33,33 % 
</t>
    </r>
  </si>
  <si>
    <t xml:space="preserve">Vericados los soportes que se adjuntan para el presente seguimiento, se observa que durante el monitoreo se realizaron las acciones pertinentes para que el área de sistemas realizara el Backup y salvarguardara la inofromación en el área de comunicaciones, se recomienda crear carpetas compartidas que facilite y garantice la seguridad de la información digital a diario. Es importante revisar el indicador de efectividad, toda vez que no es coherente con la actividad de control propuesta. </t>
  </si>
  <si>
    <t xml:space="preserve">Al no realizar un backup de la inofrmación producida en el área y alojada en discos duros externos se puede perder la inofrmación afectando gravemente la gestión del áreay la memoria historica institucional  </t>
  </si>
  <si>
    <t xml:space="preserve">Inoportunidad en a la entrega de la información a publicar por parte de las áreas u oficinas 
Desconocimiento de los procesos y procedimientos requeridos para la publicación de información 
Carencia de acciones para realizar un seguimiento de las información a publicar y sus responsables 
</t>
  </si>
  <si>
    <t xml:space="preserve">Posibilidad de que se presente la desactualización de la inofrmación publicada en la pagina web institucional </t>
  </si>
  <si>
    <t>• Falta de transparencia de la información ante la comunidad 
• Sanciones por parte de los entes de control</t>
  </si>
  <si>
    <t xml:space="preserve">El área de comunicaciones viene implementando el diseño y envió de alertas de publicación de información a las áreas y oficinas que consiste en enviar mensualmente una alerta con la fecha límite de publicación, el área que la debe publicar y la información que debe publicar, durante 2019 se priorizaron para esta acción 2 oficinas y 2 áreas.    
</t>
  </si>
  <si>
    <t xml:space="preserve">Durante la ultima vigencia no se ha registrado la materialización del riesgo </t>
  </si>
  <si>
    <t xml:space="preserve">Dar aviso al área u oficina responsable de la información a publicar y solicitar la información que se debe publicar 
Proceder a publicar la información que no se ha publicado de forma inmediata 
Alertar al área de comunicaciones sobre los motivos de la no publicación de la información </t>
  </si>
  <si>
    <t xml:space="preserve">Aumentar el número de áreas y oficinas a las que se les realizara las alertas de publicación de información  
Realizar de forma oportuna 10 alertas de publicación de información ( una alerta mensual durante la vigencia ) a las áreas priorizadas 
</t>
  </si>
  <si>
    <t xml:space="preserve">Diseño de las alertas de publicación de información 
Pantallazos del envío de la alerta de publicación vía correo electrónico </t>
  </si>
  <si>
    <t>30/042020</t>
  </si>
  <si>
    <t xml:space="preserve">Durante el cuatrimestre se realizaron el diseño y envio de alertas de publicación de información corrspondientes a los meses de marzo y abril , cuempliendo con 2 envios de los 10 programados, asi mismo se ampliaron las alertas a todas las áreas u oficinas en relación con el envío del seguimiento de los planes de acción y mapas de riesgos de gestión y corrupción  </t>
  </si>
  <si>
    <r>
      <rPr>
        <b/>
        <sz val="10"/>
        <color theme="1"/>
        <rFont val="Times New Roman"/>
        <family val="1"/>
      </rPr>
      <t xml:space="preserve">EFICACIA:
</t>
    </r>
    <r>
      <rPr>
        <sz val="10"/>
        <color theme="1"/>
        <rFont val="Times New Roman"/>
        <family val="1"/>
      </rPr>
      <t xml:space="preserve">
# de areas y oficinas priorizadas para el envio de las alertas = 4 áreas priorizadas 
</t>
    </r>
  </si>
  <si>
    <t>Se evidencia la aplicación de la actividad de control para la mitigación del riesgo identificado. Se realiza el monitoreo y la generación de alertas relacionadas con planes de acción, mapas de riesgos que abarcan a todas áreas del instituto, entre otras, lo que contribuye al cumplimiento de la ley de transparencia. Se recomienda continuar fortaleciendo esta estrategia para la publicación de la información de manera oportuna, asi mismo revisar los indicadores que miden su eficacia y efectividad.</t>
  </si>
  <si>
    <t xml:space="preserve">EFECTIVIDAD:
# De alertas realizadas 2 / # de alertas propuestas 10
= 20% cumplimiento 
</t>
  </si>
  <si>
    <t xml:space="preserve">Gerson Ramiro Carreño Toloza </t>
  </si>
  <si>
    <t xml:space="preserve">Walter Barbosa Rodríguez </t>
  </si>
  <si>
    <t>ANDRES RICARDO CASTILLO</t>
  </si>
  <si>
    <t xml:space="preserve">Profesional contratista </t>
  </si>
  <si>
    <t xml:space="preserve">Pofesional univeristario </t>
  </si>
  <si>
    <t>PROCESO</t>
  </si>
  <si>
    <t>GESTIÓN DE MEJORAMIENTO</t>
  </si>
  <si>
    <t>CÓDIGO</t>
  </si>
  <si>
    <t>E-MEJ-FT-009</t>
  </si>
  <si>
    <t>VERSIÓN</t>
  </si>
  <si>
    <t>DE IMAGEN O REPUTACIÓN</t>
  </si>
  <si>
    <t>FORMATO</t>
  </si>
  <si>
    <t>MAPA DE RIESGOS DE GESTIÓN</t>
  </si>
  <si>
    <t>PÁGINA</t>
  </si>
  <si>
    <t>1 de 1</t>
  </si>
  <si>
    <t>VIGENTE DESDE</t>
  </si>
  <si>
    <t xml:space="preserve">CARACTERÍSTICAS DEL CONTROL </t>
  </si>
  <si>
    <t>Planeación 
Proyectar con base en el contexto estratégico, el Plan de Desarrollo vigente en Bogotá y la Participación de la Ciudadanía, los compromisos de corto y mediano plazo, para el cumplimiento de la misión de la Entidad en el marco de la política pública y en busca del mejoramiento continuo, que apoye la prevención protección y restitución de los derechos a los niños, niñas, adolescentes y jóvenes del IDIPRON; lo cual se materializa en planes, programas y proyectos.</t>
  </si>
  <si>
    <t>Planeación - Planeación</t>
  </si>
  <si>
    <t xml:space="preserve">Entrega de información inexacta o desactualizada errónea que incida en la formulación de los proyectos de inversión
</t>
  </si>
  <si>
    <t>Formulación de proyectos de inversión que no respondan a las necesidades reales del Instituto y sus beneficiarios.</t>
  </si>
  <si>
    <t>Errores en la planeación de acciones especificas
Incumplimiento del plan de desarrollo institucional
Desvió de recursos y esfuerzos a proyectos no pertinentes para el IDIPRON</t>
  </si>
  <si>
    <t>La formulación de los proyectos de inversión de IDIPRON es realizada de manera  conjunta entre los subdirectores (Gerentes de Proyecto) y la Oficina Asesora de Planeación, de acuerdo con las necesidades manifiestas de sus áreas usando como herramienta el documento "PLANIFICACIÓN DE FINES,
MEDIOS, RECURSOS, TOMA DE
DECISIONES Y SEGUIMIENTO DE
LA GESTIÓN DEL IDIPRON E-PLA-PR-001" y complementarios.
Es revisada interna y externamente por:
Interna: Jefe Oficina de Planeación
Externa: Secretaría de Hacienda y Planeación Distrital-SEGPLAN
Se revisan los estatutos internos y reglamentaria del IDIPRON</t>
  </si>
  <si>
    <t>No se tiene evidencia de la materialización de este riesgo</t>
  </si>
  <si>
    <t>En caso de presentarse errores en la planeación de los proyectos de inversión se debe realizar la priorización de gasto</t>
  </si>
  <si>
    <t>Revisión y actualización de los documentos del SEGPLAN según sea la necesidad del cambio de contexto</t>
  </si>
  <si>
    <t>Enero a diciembre de 2020</t>
  </si>
  <si>
    <t>Reformulaciones de Proyectos de Inversión e informe de seguimiento SEGPLAN</t>
  </si>
  <si>
    <t>30_04_2020</t>
  </si>
  <si>
    <t>Se actualizaron las formulaciones de los 3 proyectos de Inversión año 2020</t>
  </si>
  <si>
    <t>LIGIA STELLA ROZO REINA</t>
  </si>
  <si>
    <r>
      <rPr>
        <b/>
        <sz val="10"/>
        <color theme="1"/>
        <rFont val="Times New Roman"/>
        <family val="1"/>
      </rPr>
      <t xml:space="preserve">EFICACIA:
</t>
    </r>
    <r>
      <rPr>
        <sz val="10"/>
        <color theme="1"/>
        <rFont val="Times New Roman"/>
        <family val="1"/>
      </rPr>
      <t xml:space="preserve">
No.de documentos de información sobre proyectos de inversión
</t>
    </r>
  </si>
  <si>
    <t xml:space="preserve">Se realizaron las 3 Reformulaciones de a los proyectos de Inversión 971, 1106, 1104 2020, accion que permite tener la información actualizda y acode a las operaciones de la entidad, acción que mitiga el riesgo identificado, se recomienda continuar implementando acciones prevetivas que facilite la operación de los proyectos de inversión.
Las reformulaciones que se realizaron fueron por Actualización de información  </t>
  </si>
  <si>
    <t>En caso de materializarse el riesgo, lo descrito en la formulación de proyectos de inversión, se aleja de las necesidades reales y por tanto no impactan la atención de los NNAJ</t>
  </si>
  <si>
    <t>PARTICIPACIÓN CIUDADANA</t>
  </si>
  <si>
    <t>Debilidades en la comunicación de los equipos de participación y la coordinación 
No contar con el personal cualificado y suficiente para cumplir con los requerimientos establecidos en las instancias locales y distritales
No se cuenta con una herramienta o metodología que permita recopilar la información de participación
Falta de organización y consolidación en la información del área
Alta rotación de personal</t>
  </si>
  <si>
    <t>No dar cumplimiento a los compromisos adquiridos en las diferentes instancias de participación.</t>
  </si>
  <si>
    <t>Debilidad en el seguimiento y análisis a los compromisos adquiridos en los diferentes escenarios de participación
Afectación negativa en la imagen y credibilidad institucional
Hallazgos de auditorías internas y externas (Entes de control)
Incumplimiento de acuerdos locales y distritales que afectan directa e indirectamente la atención de los NNAJ en los territorios.</t>
  </si>
  <si>
    <t>La Oficina Asesora de Planeación cuenta con equipo de participación ciudadana para la coordinación, seguimiento y cualificación de los servidores que representan al Instituto en los diferentes escenarios.
Formulación de la Estrategia de Participación Institucional.
Matriz de seguimiento a las acciones de participación</t>
  </si>
  <si>
    <t>Fortalecer el equipo de participación con delegados de cada UPI
Reunión con la Subdirección de Métodos para definir metodológicamente la asignación de espacios de participación y la cualificación de los equipos.
Socialización de instrumentos efectivos para la retroalimentación de la información y comunicación permanente con los diferentes responsables de la participación a las instancias institucionales. 
Seguimiento a la herramienta implementada</t>
  </si>
  <si>
    <t>Matriz de distribución de instancias locales y distritales y Matrices de diligenciamiento</t>
  </si>
  <si>
    <t>Reunión llevada a cabo el 4 de febrero con dirección, Oficina Asesora de Planeación y los delegados de las instancias de coordinación distrital y local, con el objetivo de plantear mejoras en la asistencia y cumplimiento de compromisos.
Diligenciamiento mensual del formato Matriz de diligenciamiento - instancias de coordinación y participación locales y distritales E-PLA-FT-019
Envio mensual de seguimiento a la Matriz de diligenciamiento - instancias de coordinación y participación locales y distritales E-PLA-FT-019 
Implementación formato borrador - piloto para recolección de compromisos.  
Implementación estrategia gerencias de zonas, delegado del equipo de participación por zonas, para el acompañamiento a la participación en las instancias locales.</t>
  </si>
  <si>
    <t>EDWIN ÁLVARO HERRERA GONZÁLEZ</t>
  </si>
  <si>
    <t>EFICACIA:
RESULTADO DE 
No de compromisos adquiridos x / No de compromisos cumplidos 
100
Uno por cada acción</t>
  </si>
  <si>
    <t>Se evidencia el cumplimiento de las acciones de control formuladas para mitigar este riesgo de gestón por parte del proceso. El seguimiento de cumplimiento de compromisos  se realiza sobre instancias locales y distritales. Se recomienda continuar con actividades en el marco de la participación ciudadana y transparencia.  
El seguimiento se realiza sobre el cumplimiento de compromisos de instancias convocadas</t>
  </si>
  <si>
    <t xml:space="preserve">EFECTIVIDAD:
 RESULTADO DE 
Efectividad del
plan de manejo
de riesgos=
No de compromisos adquiridos/ No de instancias convocadas </t>
  </si>
  <si>
    <t xml:space="preserve">En caso de materializarse el riesgo, impacta en la imagen institucional ya que no se cumpliría con las acciones pactadas cuando se desarrollen acciones en el marco de los Planes de Acción de las instancias y/0 articulaciones interinstitucionales. </t>
  </si>
  <si>
    <t>Planeación - Administración del Sistema de Información Misional (SIMI)</t>
  </si>
  <si>
    <t>Debilidades en el Sistema de Información Misional que contenga toda la información de la población objeto
Falta de controles en la información cargada en el SIMI y en los seguimientos
Obsolescencia de la herramienta para generar desarrollos acorde a las necesidades
Falta de articulación entre la herramienta y el Manual de procesos y procedimientos  - Proceso Misional
Error humano</t>
  </si>
  <si>
    <t>Carencia de controles suficientes en el ingreso de la información misional</t>
  </si>
  <si>
    <t xml:space="preserve">Información de los  Niños, Niñas, adolescente y Jóvenes incompleta y desactualizada en el sistema que induzca a errores en la planeación institucional. </t>
  </si>
  <si>
    <t>La Oficina Asesora de Planeación cuenta con un equipo para la Administración del SIMI quienes se articulan con los  profesionales de apoyo a los procesos misionales para conocer los requerimientos frente a la herramienta y gestión con el Área de Sistemas para el desarrollo del  mejoramiento del aplicativo
Capacitaciones al personal que manipula el SIMI
Visitas de seguimiento a las UPI, Áreas y dependencias
Video tutoriales
Manual del SIMI</t>
  </si>
  <si>
    <t>Verificar los desarrollo por parte del área de sistemas frente a la implementación del nuevo sistema de información que contienen los controles de tiempo, calidad y oportunidad de la información</t>
  </si>
  <si>
    <t>Avances en el Desarrollo e Implementación del mejoramiento del aplicativo Sistema de Información Misional SIMI</t>
  </si>
  <si>
    <t>ANUAL
POR DEMANDA</t>
  </si>
  <si>
    <t>Correos del área de sistemas que evidencian los desarrollo de los diferentes módulos que posee el sistema de información. A su vez la administración SIMI realiza las pruebas al desarrollo enviando correos y archivos adjuntos pertinentes que reflejan la aprobación o los posibles cambios que se deben tener en cuenta</t>
  </si>
  <si>
    <t>Se avanza en el desarrollo del Sistema de Información Misional realizando, los formularios  desarrollos en el sistema y las pruebas necesarias para garantizar su buen funcionamiento.  En este año se ha realizado la revisión de dos formularios ,con su respectiva retroalimentación del caso al área de sistemas
Se realiza retroalimentación con las áreas dependiendo del resultado de la prueba.  
El resultado de -93,33 refleja una variación con respecto a la vigencia anterior, ya que, en este año se han realizado la revisión de dos formularios ,con su respectiva retroalimentación del caso al área de sistemas</t>
  </si>
  <si>
    <t>WILMAN FERNANDO SANABRIA HIGUERA</t>
  </si>
  <si>
    <r>
      <rPr>
        <b/>
        <sz val="10"/>
        <color theme="1"/>
        <rFont val="Times New Roman"/>
        <family val="1"/>
      </rPr>
      <t xml:space="preserve">EFICACIA:
</t>
    </r>
    <r>
      <rPr>
        <sz val="10"/>
        <color theme="1"/>
        <rFont val="Times New Roman"/>
        <family val="1"/>
      </rPr>
      <t xml:space="preserve">
</t>
    </r>
    <r>
      <rPr>
        <b/>
        <sz val="10"/>
        <color theme="1"/>
        <rFont val="Times New Roman"/>
        <family val="1"/>
      </rPr>
      <t xml:space="preserve">RESULTADO DE </t>
    </r>
    <r>
      <rPr>
        <sz val="10"/>
        <color theme="1"/>
        <rFont val="Times New Roman"/>
        <family val="1"/>
      </rPr>
      <t xml:space="preserve">
No de revisiones realizadas /No. De desarrollos realizados x
100
Uno por cada acción</t>
    </r>
  </si>
  <si>
    <t xml:space="preserve">Se evidencia enla implementación de los controles de acuerdo a los soportes remitidos para el presente seguimiento, se avanza en el desarrollo del Sistema de Información Misional SIMI, realizando los formularios  desarrollos en el sistema y las pruebas necesarias para garantizar su buen funcionamiento. 
Se recomienda continuar con acciones preventivas y fortalecer los controles tendientes a garantizar que la información que se alimente en el SIMI sea oportuna y veraz, asi como desarrollos que mejoren continuamente el sistema y acorde a las necesiades operativas realizadas en el marco de la misioonalidad del Idipron, lo anterior teniendo en cuenta las debilidades detectadas en las diferentes evaluaciones realizadas por la oficina de control interno. El proceso menciona efectividad en cuanto a la aplicación de esta acción de control, las cules impactan de manera positiva en la gestión del proceso misional. </t>
  </si>
  <si>
    <r>
      <rPr>
        <b/>
        <sz val="10"/>
        <color theme="1"/>
        <rFont val="Times New Roman"/>
        <family val="1"/>
      </rPr>
      <t xml:space="preserve">EFECTIVIDAD:
 RESULTADO DE 
</t>
    </r>
    <r>
      <rPr>
        <sz val="10"/>
        <color theme="1"/>
        <rFont val="Times New Roman"/>
        <family val="1"/>
      </rPr>
      <t>Efectividad del
plan de manejo
de riesgos=
((No. Formularios vigencia actual/No. Formularios vigencia anterior )-1)x 100</t>
    </r>
  </si>
  <si>
    <t>En caso de materializarse el riesgo, se pueden producir informes no confiables a la ciudadanía, directivas y partes interesadas en general</t>
  </si>
  <si>
    <t>El hardware que contiene la información histórica del IDIPRON, presenta debilidades
El back up de la información que se hace es solo de ciertas carpetas.
El hardware puede presentar riesgos en la seguridad de la información</t>
  </si>
  <si>
    <t>Pérdida de la información de histórica del Instituto -  Planeación</t>
  </si>
  <si>
    <t>Pérdida de información histórica del IDIPRON</t>
  </si>
  <si>
    <t>La Oficina Asesora de Planeación cuenta con DISCO DURO alterno que permite hace backup de toda la información contenida en el hardware</t>
  </si>
  <si>
    <t>Hacer backup completa de la información contenida en el hardware, y posteriormente realizarla regularmente</t>
  </si>
  <si>
    <t>Realizar backup permanente del Hardware</t>
  </si>
  <si>
    <t>POR NECESIDAD</t>
  </si>
  <si>
    <t>Disco duro con backup Planeación02</t>
  </si>
  <si>
    <t>No fue posible en el I cuatrimestre realizar BacKup en Disco duro de planeación</t>
  </si>
  <si>
    <t>LIGIA  STELLA ROZO REINA</t>
  </si>
  <si>
    <r>
      <rPr>
        <b/>
        <sz val="10"/>
        <color theme="1"/>
        <rFont val="Times New Roman"/>
        <family val="1"/>
      </rPr>
      <t xml:space="preserve">EFICACIA:
</t>
    </r>
    <r>
      <rPr>
        <sz val="10"/>
        <color theme="1"/>
        <rFont val="Times New Roman"/>
        <family val="1"/>
      </rPr>
      <t xml:space="preserve">
</t>
    </r>
    <r>
      <rPr>
        <b/>
        <sz val="10"/>
        <color theme="1"/>
        <rFont val="Times New Roman"/>
        <family val="1"/>
      </rPr>
      <t xml:space="preserve">RESULTADO DE </t>
    </r>
    <r>
      <rPr>
        <sz val="10"/>
        <color theme="1"/>
        <rFont val="Times New Roman"/>
        <family val="1"/>
      </rPr>
      <t xml:space="preserve">
No. De Backup de Información del equipo de Planeación02 realizada
Uno por cada acción</t>
    </r>
  </si>
  <si>
    <t>Debido a que no fue posible en el I cuatrimestre realizar BacKup en Disco duro de la oficina de planeación, la entidad se encuentra expuesta a posibles perdidas de información historica y actual , se recomienda dar cumplimiento a esta actividad de control  de manera prioritaria, involucrando a las áreas que correspondan a fin de garantizar la proteccion de la información ante posibles eventos que resulten en la pérdida de la información institucional y la relacionada con la ejecución de los proyectos de inversión.</t>
  </si>
  <si>
    <r>
      <rPr>
        <b/>
        <sz val="10"/>
        <color theme="1"/>
        <rFont val="Times New Roman"/>
        <family val="1"/>
      </rPr>
      <t xml:space="preserve">EFECTIVIDAD:
 RESULTADO DE 
</t>
    </r>
    <r>
      <rPr>
        <sz val="10"/>
        <color theme="1"/>
        <rFont val="Times New Roman"/>
        <family val="1"/>
      </rPr>
      <t xml:space="preserve">Efectividad del
plan de manejo
de riesgos=
((No. Casos de pérdidas de información presentadas en periodo actual-No. Casos de pérdidas de información presentadas en periodo anterior)/ No. Casos de pérdidas de información presentadas en periodo anterior x 100
</t>
    </r>
  </si>
  <si>
    <t>En caso de materializarse el riesgo, el IDIPRON, no podría informar sobre la planeación en el IDIPRON de 1995 a la fecha</t>
  </si>
  <si>
    <t>Planeación - Participación ciudadana</t>
  </si>
  <si>
    <t xml:space="preserve">Debilidades en la compilación y salvaguarda de información relacionada con Participación Ciudadana
Debilidades en la consolidación de la información que contenga toda la información histórica completa, ordenada y actualizada de Participación Ciudadana.
No contar con un archivo histórico completo, ordenado y actualizado tanto digital como físico.
Falta de controles en el proceso de archivo de documentación histórica del equipo de Participación Ciudadana  
Error humano </t>
  </si>
  <si>
    <t>Carencia de la información histórica y ordenada que no permite dar cumplimiento y respuestas oportunas a los compromisos y solicitudes requeridas en relación a los temas de Participación Ciudadana.</t>
  </si>
  <si>
    <t>Información histórica incompleta, desordenada y desactualizada en los archivos digitales que induzca a errores y demoras en la planeación y toma de decisiones institucional. 
Debilidad en el seguimiento, comprensión y análisis de la información histórica con referencia a Participación Ciudadana.</t>
  </si>
  <si>
    <t>La Oficina Asesora de Planeación cuenta con Equipo de Participación Ciudadana quienes llevan un seguimiento y control de la documentación digital y física generada en cumplimiento de sus actividades.
Consolidación de los archivos digitales en el DRIVE enlazado al correo de Participación Ciudadana.
Matriz de seguimiento a las acciones de participación</t>
  </si>
  <si>
    <t xml:space="preserve">Revisión de archivos disponibles para la recuperación de la información </t>
  </si>
  <si>
    <t>Alimentar constantemente la carpeta digital con la información Consolidada y hacer backup en DISCO DURO</t>
  </si>
  <si>
    <t>Carpeta en DRIVE</t>
  </si>
  <si>
    <t>Carpeta en Drive del correo de participación con acceso las personas contratadas del equipo, donde se encuentra la documentación ordenada  y oportuna del año 2019 y lo corrido a corte 30 de marzo del año 2020, el siguiente link los llevará a la carpeta  https://drive.google.com/drive/u/1/folders/1dNua1_DoY32bCpF3btV9c1p8vO5oUNYQ</t>
  </si>
  <si>
    <r>
      <rPr>
        <b/>
        <sz val="10"/>
        <color theme="1"/>
        <rFont val="Times New Roman"/>
        <family val="1"/>
      </rPr>
      <t xml:space="preserve">EFICACIA:
</t>
    </r>
    <r>
      <rPr>
        <sz val="10"/>
        <color theme="1"/>
        <rFont val="Times New Roman"/>
        <family val="1"/>
      </rPr>
      <t xml:space="preserve">
</t>
    </r>
    <r>
      <rPr>
        <b/>
        <sz val="10"/>
        <color theme="1"/>
        <rFont val="Times New Roman"/>
        <family val="1"/>
      </rPr>
      <t xml:space="preserve">RESULTADO DE </t>
    </r>
    <r>
      <rPr>
        <sz val="10"/>
        <color theme="1"/>
        <rFont val="Times New Roman"/>
        <family val="1"/>
      </rPr>
      <t xml:space="preserve">
No. De carpetas a digitalizar en carpeta compartida OAP
Uno por cada acción</t>
    </r>
  </si>
  <si>
    <t xml:space="preserve">Si bien el proceso adjunta soportes en cuanto a información que se encuentra en la carpeta DRIVE de la oficina por cada línea de trabajo, donde se depositan los productos que a la fecha han sido requeridos, no se adjunta una evidencia la creación de esta carpeta, se recomienda para el segundo seguimiento aportar esta información y articularla con la acción anterior, toda vez que es importante tener un Backup de esta información en cumplimiento de la directrices del proceso de gestión tecnologica y de la información en carpeta compartida y que además sea de consulta de todo el equipo de trabajo en cualquier momento.  </t>
  </si>
  <si>
    <r>
      <rPr>
        <b/>
        <sz val="10"/>
        <color theme="1"/>
        <rFont val="Times New Roman"/>
        <family val="1"/>
      </rPr>
      <t xml:space="preserve">EFECTIVIDAD:
 RESULTADO DE 
</t>
    </r>
    <r>
      <rPr>
        <sz val="10"/>
        <color theme="1"/>
        <rFont val="Times New Roman"/>
        <family val="1"/>
      </rPr>
      <t xml:space="preserve">Efectividad del
plan de manejo
de riesgos=
No de carpetas digitalizadas/ No de líneas de trabajo equipo participación
</t>
    </r>
  </si>
  <si>
    <t xml:space="preserve">
Incumplimientos o atrasos en las respuestas dadas a solicitudes de información, como consecuencia de la consolidación de la información del Participación Ciudadana</t>
  </si>
  <si>
    <t>Formulación en formato actualizado</t>
  </si>
  <si>
    <t>REVISIÓN Y APROBACIÓN</t>
  </si>
  <si>
    <t>FABIAN ANDRÉS CORREA ÁLVAREZ</t>
  </si>
  <si>
    <t>ANDRÉS RICARDO CASTILLO</t>
  </si>
  <si>
    <t>JEFE DE OFICINA ASESORA DE PLANEACIÓN</t>
  </si>
  <si>
    <r>
      <t xml:space="preserve">INVESTIGACIÓN:
</t>
    </r>
    <r>
      <rPr>
        <sz val="10"/>
        <color theme="1"/>
        <rFont val="Times New Roman"/>
        <family val="1"/>
      </rPr>
      <t>Producción de conocimiento  con el propósito de aportar en la transformación de las condiciones de vida de niñas, niños, adolescentes y jóvenes que se encuentran en situación de calle y/o en riesgo de calle, por medio del mejoramiento de los procesos misionales y la comprensión de las problemáticas relacionadas con la vida en calle.</t>
    </r>
  </si>
  <si>
    <t>INVESTIGACIONES</t>
  </si>
  <si>
    <t xml:space="preserve">  - Por el inadecuado proceso de archivo u organización de la información que es materia de investigación
- Por la ausencia en la clasificación de acuerdo con las categorías de investigación.
- Que no se haga una revisión rigurosa de fuentes y que no se profundice en cada una de estas.
- Que no se cuente con una contextualización sobre la investigación que se está realizando.
 - Que no se cuente con una formación en investigación social.</t>
  </si>
  <si>
    <t xml:space="preserve"> - En caso de requerirse  información si no se cuenta con esta, se hace necesario un reproceso. </t>
  </si>
  <si>
    <t xml:space="preserve"> - Se construirá un documento para la centralización de la información recopilada en los distintos proyectos de investigación.
- Se realiza un ejercicio de seguimiento y control a la centralización de la información con dos filtros, uno por un investigador Senior y el otro por el coordinador de investigación</t>
  </si>
  <si>
    <t>Elaborar nuevamente el documento que se requiere.</t>
  </si>
  <si>
    <t xml:space="preserve">Elaborar una matriz para el registro de los documentos. 
Registrar los documentos que se centralizan en el drive de investigación.
</t>
  </si>
  <si>
    <t>Elaborar una matriz de registro para el seguimiento de los documentos que se centralizan en el drive de investigación</t>
  </si>
  <si>
    <t xml:space="preserve">
Se envió a capacitación con el área de administración documental a la persona del área de investigación asignada para la organización del archivo.
Evidencia: Acta de reunión del día 26 de marzo de 2020.
Se realizó envío de la información a la persona encargada de la organización del archivo general del área de investigación para registrar los documentos en la matriz de seguimiento y subir los archivos al drive del correo investigacion@idipron.gov.co </t>
  </si>
  <si>
    <t>Sandra Martínez Murillo</t>
  </si>
  <si>
    <r>
      <rPr>
        <b/>
        <sz val="10"/>
        <color theme="1"/>
        <rFont val="Times New Roman"/>
        <family val="1"/>
      </rPr>
      <t xml:space="preserve">EFICACIA:
</t>
    </r>
    <r>
      <rPr>
        <sz val="10"/>
        <color theme="1"/>
        <rFont val="Times New Roman"/>
        <family val="1"/>
      </rPr>
      <t xml:space="preserve">
</t>
    </r>
    <r>
      <rPr>
        <b/>
        <sz val="10"/>
        <color theme="1"/>
        <rFont val="Times New Roman"/>
        <family val="1"/>
      </rPr>
      <t xml:space="preserve">RESULTADO DE </t>
    </r>
    <r>
      <rPr>
        <sz val="10"/>
        <color theme="1"/>
        <rFont val="Times New Roman"/>
        <family val="1"/>
      </rPr>
      <t xml:space="preserve">
Índice de cumplimiento actividades= (6 registros de seguimiento en la matriz
/ 6 registros programados) x
100
Uno por cada acción</t>
    </r>
  </si>
  <si>
    <t>La pérdida o ausencia de información en los distintos procesos de investigaciones</t>
  </si>
  <si>
    <r>
      <rPr>
        <b/>
        <sz val="10"/>
        <color theme="1"/>
        <rFont val="Times New Roman"/>
        <family val="1"/>
      </rPr>
      <t>EFECTIVIDAD:
 RESULTADO DE 
1 registro de seguimiento realizado en la matriz correspondiente/6 registros programados</t>
    </r>
    <r>
      <rPr>
        <sz val="10"/>
        <color theme="1"/>
        <rFont val="Times New Roman"/>
        <family val="1"/>
      </rPr>
      <t xml:space="preserve">
</t>
    </r>
  </si>
  <si>
    <t>Cada dos meses</t>
  </si>
  <si>
    <t xml:space="preserve"> - No se cuente con una contextualización sobre las dinámicas de calle, y sobre la niñez y juventud.
- Que el Diseño Metodológico no involucre actores y fuentes relevantes para abordar la problemática que se está abordando
- Que la pregunta de investigación e hipótesis no estén formuladas con la rigurosidad necesaria.
- Que en el proceso de campo y de análisis de la información no se implementen los controles necesarios.</t>
  </si>
  <si>
    <t xml:space="preserve"> - Que se tomen decisiones sin tener en cuenta la información producida por el área de investigación. 
-Que se elaboren productos que no tengan utilidad para el Instituto. </t>
  </si>
  <si>
    <t xml:space="preserve">Fortalecer la estrategia de difusión al interior del Instituto. 
Fortalecer los canales de comunicación con directivas. </t>
  </si>
  <si>
    <t>Plan de refuerzo de divulgación al interior del Instituto</t>
  </si>
  <si>
    <t xml:space="preserve">Elaboración y publicación de boletines en el Sistema Integrado de Seguimiento y Análisis SISAS 
</t>
  </si>
  <si>
    <t>Publicación en SISAS</t>
  </si>
  <si>
    <t>Se elaboró documento para Boletín en SISAS.
Se realizaron ajustes, según comentarios e indicaciones de la coordinadora del área de investigación. 
Se envió solicitud al área de comunicaciones para la publicación del Boletín en SISAS</t>
  </si>
  <si>
    <r>
      <rPr>
        <b/>
        <sz val="10"/>
        <color theme="1"/>
        <rFont val="Times New Roman"/>
        <family val="1"/>
      </rPr>
      <t xml:space="preserve">EFICACIA:
</t>
    </r>
    <r>
      <rPr>
        <sz val="10"/>
        <color theme="1"/>
        <rFont val="Times New Roman"/>
        <family val="1"/>
      </rPr>
      <t xml:space="preserve">
</t>
    </r>
    <r>
      <rPr>
        <b/>
        <sz val="10"/>
        <color theme="1"/>
        <rFont val="Times New Roman"/>
        <family val="1"/>
      </rPr>
      <t xml:space="preserve">RESULTADO DE </t>
    </r>
    <r>
      <rPr>
        <sz val="10"/>
        <color theme="1"/>
        <rFont val="Times New Roman"/>
        <family val="1"/>
      </rPr>
      <t xml:space="preserve">
Índice de cumplimiento actividades= (4 Boletines elaborados y publicados en SISAS
/ 4 boletines
programados) x
100
Uno por cada acción</t>
    </r>
  </si>
  <si>
    <t>Que los productos de investigación no se tengan en cuenta para la toma de decisiones en el IDIPRON</t>
  </si>
  <si>
    <r>
      <rPr>
        <b/>
        <sz val="10"/>
        <color theme="1"/>
        <rFont val="Times New Roman"/>
        <family val="1"/>
      </rPr>
      <t xml:space="preserve">EFECTIVIDAD:
 RESULTADO DE 
</t>
    </r>
    <r>
      <rPr>
        <sz val="10"/>
        <color theme="1"/>
        <rFont val="Times New Roman"/>
        <family val="1"/>
      </rPr>
      <t xml:space="preserve">1 Boletín elaborado y publicado en SISAS/4 Boletines programados 
</t>
    </r>
  </si>
  <si>
    <t xml:space="preserve">Cada tres meses </t>
  </si>
  <si>
    <t xml:space="preserve"> - No se deje soporte ni evidencia de los compromisos que asume cada área con la cual se está articulando el proceso de investigación.
- Que los compromisos adquiridos por las otras áreas no hagan parte de sus planes de trabajo.
- Que las otras áreas no reconozcan la importancia del ejercicio de indagación.</t>
  </si>
  <si>
    <t xml:space="preserve">
   - Retraso en la entrega de los productos de investigación
- Afectación al plan de trabajo del área
</t>
  </si>
  <si>
    <t>Se realizan reuniones de seguimiento a los compromisos y se solicita por medio de correo electrónico</t>
  </si>
  <si>
    <t>Plan de refuerzo con las áreas involucradas</t>
  </si>
  <si>
    <t>Diseño y ejecución de diálogos de saberes con otras áreas del IDIPRON</t>
  </si>
  <si>
    <t>Acta diálogo de saberes</t>
  </si>
  <si>
    <t xml:space="preserve">El día 20 de enero de 2020, se llevó a cabo Diálogo de Saberes con el área de Territorio del IDIPRON con el propósito de realizar una caracterización de lo barrios priorizados para la atención del Instituto en Bogotá. 
</t>
  </si>
  <si>
    <r>
      <rPr>
        <b/>
        <sz val="10"/>
        <color theme="1"/>
        <rFont val="Times New Roman"/>
        <family val="1"/>
      </rPr>
      <t xml:space="preserve">EFICACIA:
</t>
    </r>
    <r>
      <rPr>
        <sz val="10"/>
        <color theme="1"/>
        <rFont val="Times New Roman"/>
        <family val="1"/>
      </rPr>
      <t xml:space="preserve">
</t>
    </r>
    <r>
      <rPr>
        <b/>
        <sz val="10"/>
        <color theme="1"/>
        <rFont val="Times New Roman"/>
        <family val="1"/>
      </rPr>
      <t xml:space="preserve">RESULTADO DE </t>
    </r>
    <r>
      <rPr>
        <sz val="10"/>
        <color theme="1"/>
        <rFont val="Times New Roman"/>
        <family val="1"/>
      </rPr>
      <t xml:space="preserve">
Índice de cumplimiento actividades= (3 diálogos de saberes realizados
/ 3 diálogos
programados) x
100
Uno por cada acción</t>
    </r>
  </si>
  <si>
    <t>Incumplimiento de los compromisos por parte de otras áreas en el marco de ejercicios de indagación conjuntos o de aquellos que reciben asesoría técnica por parte del área de investigaciones</t>
  </si>
  <si>
    <r>
      <rPr>
        <b/>
        <sz val="10"/>
        <color theme="1"/>
        <rFont val="Times New Roman"/>
        <family val="1"/>
      </rPr>
      <t xml:space="preserve">EFECTIVIDAD:
 RESULTADO DE 
</t>
    </r>
    <r>
      <rPr>
        <sz val="10"/>
        <color theme="1"/>
        <rFont val="Times New Roman"/>
        <family val="1"/>
      </rPr>
      <t xml:space="preserve">1 Diálogo de saberes realizado / 3 diálogos programados
</t>
    </r>
  </si>
  <si>
    <t>Cada cuatro meses</t>
  </si>
  <si>
    <t xml:space="preserve">1. Se ajustaron las consecuencias del riesgo “La pérdida o ausencia de información en los distintos procesos de investigaciones” que estaban planteadas de la siguiente manera: - Estudios de investigación sin rigurosidad sin un alto nivel académico.
- Puede formular rutas de trabajo inadecuadas o insuficientes para la gestión institucional.
Lo anterior, porque se considera que la pérdida o ausencia de información genera reprocesos, por ejemplo, en el caso en el cual se requiere un diseño metodológico diseñado en otros estudios que no se guardó y consolidó en una base y es necesario volverlo a construir. 
En este sentido las consecuencias quedaron planteadas de la siguiente manera: - En caso de requerirse la información, si no se cuenta con esta se hace necesario un reproceso.
2. Se ajustó el segundo riesgo de gestión “Que los productos de investigación no sean relevantes para la misionalidad del IDIPRON” dado que, todos los productos que elabora el área de investigación están directamente relacionados con la misión del IDIPRON. Sin embargo, sí existe el riesgo de que algún producto no se tenga en cuenta para las acciones del Instituto. 
En este sentido, se acordó que el riesgo queda de la siguiente manera: “Que los productos de investigación no se tengan en cuenta para la toma de decisiones en el IDIPRON”Formulación, cambios en los riesgos o acciones, </t>
  </si>
  <si>
    <t>SANDRA MARTÍNEZ MURILLO</t>
  </si>
  <si>
    <t>COORDINADORA ÁREA DE INVESTIGACIÓN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</si>
</sst>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1"/>
      <color theme="1"/>
      <name val="Calibri"/>
      <family val="2"/>
      <scheme val="minor"/>
    </font>
    <font>
      <b/>
      <sz val="11"/>
      <color theme="1"/>
      <name val="Calibri"/>
      <family val="2"/>
      <scheme val="minor"/>
    </font>
    <font>
      <sz val="10"/>
      <color theme="1"/>
      <name val="Times New Roman"/>
      <family val="1"/>
    </font>
    <font>
      <b/>
      <sz val="10"/>
      <color theme="1"/>
      <name val="Times New Roman"/>
      <family val="1"/>
    </font>
    <font>
      <b/>
      <sz val="10"/>
      <name val="Times New Roman"/>
      <family val="1"/>
    </font>
    <font>
      <b/>
      <sz val="12"/>
      <name val="Times New Roman"/>
      <family val="1"/>
    </font>
    <font>
      <b/>
      <sz val="12"/>
      <color theme="1"/>
      <name val="Times New Roman"/>
      <family val="1"/>
    </font>
    <font>
      <sz val="12"/>
      <color theme="1"/>
      <name val="Times New Roman"/>
      <family val="1"/>
    </font>
    <font>
      <b/>
      <sz val="16"/>
      <color theme="1"/>
      <name val="Times New Roman"/>
      <family val="1"/>
    </font>
    <font>
      <b/>
      <sz val="11"/>
      <color theme="1"/>
      <name val="Times New Roman"/>
      <family val="1"/>
    </font>
    <font>
      <b/>
      <sz val="14"/>
      <color theme="1"/>
      <name val="Times New Roman"/>
      <family val="1"/>
    </font>
    <font>
      <sz val="10"/>
      <name val="Times New Roman"/>
      <family val="1"/>
    </font>
    <font>
      <b/>
      <sz val="11"/>
      <name val="Times New Roman"/>
      <family val="1"/>
    </font>
    <font>
      <sz val="14"/>
      <color theme="1"/>
      <name val="Times New Roman"/>
      <family val="1"/>
    </font>
    <font>
      <sz val="10"/>
      <color theme="0" tint="-0.34998626667073579"/>
      <name val="Times New Roman"/>
      <family val="1"/>
    </font>
    <font>
      <b/>
      <sz val="20"/>
      <color rgb="FF000000"/>
      <name val="Times New Roman"/>
      <family val="1"/>
    </font>
    <font>
      <b/>
      <sz val="16"/>
      <color rgb="FF000000"/>
      <name val="Times New Roman"/>
      <family val="1"/>
    </font>
    <font>
      <b/>
      <sz val="8"/>
      <color theme="1"/>
      <name val="Times New Roman"/>
      <family val="1"/>
    </font>
  </fonts>
  <fills count="9">
    <fill>
      <patternFill patternType="none"/>
    </fill>
    <fill>
      <patternFill patternType="gray125"/>
    </fill>
    <fill>
      <patternFill patternType="solid">
        <fgColor theme="0"/>
        <bgColor indexed="64"/>
      </patternFill>
    </fill>
    <fill>
      <patternFill patternType="solid">
        <fgColor theme="0" tint="-0.249977111117893"/>
        <bgColor indexed="64"/>
      </patternFill>
    </fill>
    <fill>
      <patternFill patternType="solid">
        <fgColor rgb="FFFFFF00"/>
        <bgColor indexed="64"/>
      </patternFill>
    </fill>
    <fill>
      <patternFill patternType="solid">
        <fgColor theme="6" tint="0.79998168889431442"/>
        <bgColor indexed="64"/>
      </patternFill>
    </fill>
    <fill>
      <patternFill patternType="solid">
        <fgColor theme="8" tint="0.79998168889431442"/>
        <bgColor indexed="64"/>
      </patternFill>
    </fill>
    <fill>
      <patternFill patternType="solid">
        <fgColor theme="0" tint="-0.14999847407452621"/>
        <bgColor indexed="64"/>
      </patternFill>
    </fill>
    <fill>
      <patternFill patternType="solid">
        <fgColor rgb="FF00B0F0"/>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style="thin">
        <color indexed="64"/>
      </top>
      <bottom/>
      <diagonal/>
    </border>
    <border>
      <left/>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bottom/>
      <diagonal/>
    </border>
    <border>
      <left style="hair">
        <color indexed="64"/>
      </left>
      <right style="thin">
        <color indexed="64"/>
      </right>
      <top style="hair">
        <color indexed="64"/>
      </top>
      <bottom/>
      <diagonal/>
    </border>
    <border>
      <left/>
      <right/>
      <top style="hair">
        <color indexed="64"/>
      </top>
      <bottom/>
      <diagonal/>
    </border>
    <border>
      <left style="hair">
        <color indexed="64"/>
      </left>
      <right style="hair">
        <color indexed="64"/>
      </right>
      <top style="hair">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bottom/>
      <diagonal/>
    </border>
  </borders>
  <cellStyleXfs count="1">
    <xf numFmtId="0" fontId="0" fillId="0" borderId="0"/>
  </cellStyleXfs>
  <cellXfs count="357">
    <xf numFmtId="0" fontId="0" fillId="0" borderId="0" xfId="0"/>
    <xf numFmtId="0" fontId="2" fillId="0" borderId="0" xfId="0" applyFont="1" applyAlignment="1" applyProtection="1">
      <alignment vertical="center"/>
    </xf>
    <xf numFmtId="0" fontId="3" fillId="3" borderId="1" xfId="0" applyFont="1" applyFill="1" applyBorder="1" applyAlignment="1" applyProtection="1">
      <alignment horizontal="left" vertical="center"/>
      <protection locked="0"/>
    </xf>
    <xf numFmtId="14" fontId="4" fillId="0" borderId="1" xfId="0" applyNumberFormat="1" applyFont="1" applyBorder="1" applyAlignment="1" applyProtection="1">
      <alignment horizontal="center" vertical="center"/>
      <protection locked="0"/>
    </xf>
    <xf numFmtId="0" fontId="4" fillId="0" borderId="1" xfId="0" applyFont="1" applyBorder="1" applyAlignment="1" applyProtection="1">
      <alignment horizontal="center" vertical="center"/>
      <protection locked="0"/>
    </xf>
    <xf numFmtId="0" fontId="3" fillId="2" borderId="2" xfId="0" applyFont="1" applyFill="1" applyBorder="1" applyAlignment="1" applyProtection="1">
      <alignment horizontal="right" vertical="center"/>
    </xf>
    <xf numFmtId="0" fontId="3" fillId="2" borderId="3" xfId="0" applyFont="1" applyFill="1" applyBorder="1" applyAlignment="1" applyProtection="1">
      <alignment horizontal="right" vertical="center"/>
    </xf>
    <xf numFmtId="0" fontId="3" fillId="2" borderId="4" xfId="0" applyFont="1" applyFill="1" applyBorder="1" applyAlignment="1" applyProtection="1">
      <alignment horizontal="right" vertical="center"/>
    </xf>
    <xf numFmtId="0" fontId="1" fillId="3" borderId="1" xfId="0" applyFont="1" applyFill="1" applyBorder="1" applyAlignment="1" applyProtection="1">
      <alignment horizontal="center" vertical="center"/>
    </xf>
    <xf numFmtId="0" fontId="1" fillId="3" borderId="4" xfId="0" applyFont="1" applyFill="1" applyBorder="1" applyAlignment="1" applyProtection="1">
      <alignment horizontal="center" vertical="center"/>
    </xf>
    <xf numFmtId="0" fontId="2" fillId="2" borderId="2" xfId="0" applyFont="1" applyFill="1" applyBorder="1" applyAlignment="1" applyProtection="1">
      <alignment horizontal="center" vertical="center"/>
    </xf>
    <xf numFmtId="0" fontId="2" fillId="2" borderId="4" xfId="0" applyFont="1" applyFill="1" applyBorder="1" applyAlignment="1" applyProtection="1">
      <alignment horizontal="center" vertical="center"/>
    </xf>
    <xf numFmtId="0" fontId="2" fillId="2" borderId="1" xfId="0" applyFont="1" applyFill="1" applyBorder="1" applyAlignment="1" applyProtection="1">
      <alignment horizontal="center" vertical="center"/>
    </xf>
    <xf numFmtId="0" fontId="1" fillId="3" borderId="2" xfId="0" applyFont="1" applyFill="1" applyBorder="1" applyAlignment="1" applyProtection="1">
      <alignment horizontal="center" vertical="center"/>
    </xf>
    <xf numFmtId="0" fontId="0" fillId="2" borderId="1" xfId="0" applyFill="1" applyBorder="1" applyAlignment="1" applyProtection="1">
      <alignment horizontal="center" vertical="center"/>
    </xf>
    <xf numFmtId="0" fontId="3" fillId="3" borderId="1" xfId="0" applyFont="1" applyFill="1" applyBorder="1" applyAlignment="1" applyProtection="1">
      <alignment horizontal="center" vertical="center"/>
    </xf>
    <xf numFmtId="0" fontId="3" fillId="3" borderId="5" xfId="0" applyFont="1" applyFill="1" applyBorder="1" applyAlignment="1" applyProtection="1">
      <alignment horizontal="center" vertical="center"/>
    </xf>
    <xf numFmtId="0" fontId="3" fillId="3" borderId="6" xfId="0" applyFont="1" applyFill="1" applyBorder="1" applyAlignment="1" applyProtection="1">
      <alignment horizontal="center" vertical="center"/>
    </xf>
    <xf numFmtId="0" fontId="3" fillId="3" borderId="7" xfId="0" applyFont="1" applyFill="1" applyBorder="1" applyAlignment="1" applyProtection="1">
      <alignment horizontal="center" vertical="center"/>
    </xf>
    <xf numFmtId="0" fontId="3" fillId="3" borderId="0" xfId="0" applyFont="1" applyFill="1" applyBorder="1" applyAlignment="1" applyProtection="1">
      <alignment horizontal="center" vertical="center"/>
    </xf>
    <xf numFmtId="0" fontId="3" fillId="3" borderId="1" xfId="0" applyFont="1" applyFill="1" applyBorder="1" applyAlignment="1" applyProtection="1">
      <alignment horizontal="center" vertical="center" wrapText="1"/>
    </xf>
    <xf numFmtId="0" fontId="3" fillId="3" borderId="6" xfId="0" applyFont="1" applyFill="1" applyBorder="1" applyAlignment="1" applyProtection="1">
      <alignment horizontal="center" vertical="center" wrapText="1"/>
    </xf>
    <xf numFmtId="0" fontId="3" fillId="3" borderId="8" xfId="0" applyFont="1" applyFill="1" applyBorder="1" applyAlignment="1" applyProtection="1">
      <alignment horizontal="center" vertical="center"/>
    </xf>
    <xf numFmtId="0" fontId="3" fillId="3" borderId="8" xfId="0" applyFont="1" applyFill="1" applyBorder="1" applyAlignment="1" applyProtection="1">
      <alignment horizontal="center" vertical="center" wrapText="1"/>
    </xf>
    <xf numFmtId="0" fontId="3" fillId="3" borderId="9" xfId="0" applyFont="1" applyFill="1" applyBorder="1" applyAlignment="1" applyProtection="1">
      <alignment horizontal="center" vertical="center"/>
    </xf>
    <xf numFmtId="0" fontId="4" fillId="3" borderId="6" xfId="0" applyFont="1" applyFill="1" applyBorder="1" applyAlignment="1" applyProtection="1">
      <alignment horizontal="center" vertical="center" wrapText="1"/>
    </xf>
    <xf numFmtId="0" fontId="4" fillId="3" borderId="9" xfId="0" applyFont="1" applyFill="1" applyBorder="1" applyAlignment="1" applyProtection="1">
      <alignment horizontal="center" vertical="center" wrapText="1"/>
    </xf>
    <xf numFmtId="0" fontId="3" fillId="3" borderId="10" xfId="0" applyFont="1" applyFill="1" applyBorder="1" applyAlignment="1" applyProtection="1">
      <alignment horizontal="center" vertical="center"/>
    </xf>
    <xf numFmtId="0" fontId="3" fillId="3" borderId="9" xfId="0" applyFont="1" applyFill="1" applyBorder="1" applyAlignment="1" applyProtection="1">
      <alignment horizontal="center" vertical="center" wrapText="1"/>
    </xf>
    <xf numFmtId="0" fontId="4" fillId="3" borderId="8" xfId="0" applyFont="1" applyFill="1" applyBorder="1" applyAlignment="1" applyProtection="1">
      <alignment horizontal="center" vertical="center"/>
    </xf>
    <xf numFmtId="0" fontId="5" fillId="3" borderId="9" xfId="0" applyFont="1" applyFill="1" applyBorder="1" applyAlignment="1" applyProtection="1">
      <alignment horizontal="center" vertical="center" wrapText="1"/>
    </xf>
    <xf numFmtId="0" fontId="4" fillId="3" borderId="1" xfId="0" applyFont="1" applyFill="1" applyBorder="1" applyAlignment="1" applyProtection="1">
      <alignment horizontal="center" vertical="center" wrapText="1"/>
    </xf>
    <xf numFmtId="0" fontId="3" fillId="3" borderId="1" xfId="0" applyFont="1" applyFill="1" applyBorder="1" applyAlignment="1" applyProtection="1">
      <alignment horizontal="center" vertical="center" wrapText="1"/>
    </xf>
    <xf numFmtId="0" fontId="3" fillId="3" borderId="1" xfId="0" applyFont="1" applyFill="1" applyBorder="1" applyAlignment="1" applyProtection="1">
      <alignment horizontal="center" vertical="center"/>
    </xf>
    <xf numFmtId="0" fontId="4" fillId="3" borderId="1" xfId="0" applyFont="1" applyFill="1" applyBorder="1" applyAlignment="1" applyProtection="1">
      <alignment horizontal="center" vertical="center"/>
    </xf>
    <xf numFmtId="0" fontId="5" fillId="2" borderId="6" xfId="0" applyFont="1" applyFill="1" applyBorder="1" applyAlignment="1" applyProtection="1">
      <alignment horizontal="center" vertical="center"/>
    </xf>
    <xf numFmtId="1" fontId="7" fillId="0" borderId="12" xfId="0" applyNumberFormat="1" applyFont="1" applyBorder="1" applyAlignment="1" applyProtection="1">
      <alignment horizontal="center" vertical="center"/>
    </xf>
    <xf numFmtId="0" fontId="6" fillId="0" borderId="6" xfId="0" applyFont="1" applyBorder="1" applyAlignment="1" applyProtection="1">
      <alignment horizontal="center" vertical="center" wrapText="1"/>
    </xf>
    <xf numFmtId="0" fontId="5" fillId="2" borderId="8" xfId="0" applyFont="1" applyFill="1" applyBorder="1" applyAlignment="1" applyProtection="1">
      <alignment horizontal="center" vertical="center"/>
    </xf>
    <xf numFmtId="1" fontId="7" fillId="0" borderId="15" xfId="0" applyNumberFormat="1" applyFont="1" applyBorder="1" applyAlignment="1" applyProtection="1">
      <alignment horizontal="center" vertical="center"/>
    </xf>
    <xf numFmtId="0" fontId="6" fillId="0" borderId="8" xfId="0" applyFont="1" applyBorder="1" applyAlignment="1" applyProtection="1">
      <alignment horizontal="center" vertical="center" wrapText="1"/>
    </xf>
    <xf numFmtId="0" fontId="7" fillId="6" borderId="1" xfId="0" applyFont="1" applyFill="1" applyBorder="1" applyAlignment="1" applyProtection="1">
      <alignment horizontal="center" vertical="center" wrapText="1"/>
    </xf>
    <xf numFmtId="0" fontId="3" fillId="7" borderId="1" xfId="0" applyFont="1" applyFill="1" applyBorder="1" applyAlignment="1" applyProtection="1">
      <alignment horizontal="center" vertical="center" wrapText="1"/>
      <protection locked="0"/>
    </xf>
    <xf numFmtId="1" fontId="7" fillId="0" borderId="19" xfId="0" applyNumberFormat="1" applyFont="1" applyBorder="1" applyAlignment="1" applyProtection="1">
      <alignment horizontal="center" vertical="center"/>
    </xf>
    <xf numFmtId="0" fontId="6" fillId="0" borderId="9" xfId="0" applyFont="1" applyBorder="1" applyAlignment="1" applyProtection="1">
      <alignment horizontal="center" vertical="center" wrapText="1"/>
    </xf>
    <xf numFmtId="0" fontId="4" fillId="0" borderId="1" xfId="0" applyFont="1" applyFill="1" applyBorder="1" applyAlignment="1" applyProtection="1">
      <alignment horizontal="center" vertical="center" wrapText="1"/>
      <protection locked="0"/>
    </xf>
    <xf numFmtId="0" fontId="4" fillId="0" borderId="1" xfId="0" applyFont="1" applyBorder="1" applyAlignment="1" applyProtection="1">
      <alignment horizontal="center" vertical="center" wrapText="1"/>
      <protection locked="0"/>
    </xf>
    <xf numFmtId="0" fontId="4" fillId="4" borderId="6" xfId="0" applyFont="1" applyFill="1" applyBorder="1" applyAlignment="1" applyProtection="1">
      <alignment horizontal="center" vertical="center" wrapText="1"/>
      <protection locked="0"/>
    </xf>
    <xf numFmtId="0" fontId="3" fillId="0" borderId="12" xfId="0" applyFont="1" applyBorder="1" applyAlignment="1" applyProtection="1">
      <alignment horizontal="center" vertical="center" wrapText="1"/>
      <protection locked="0"/>
    </xf>
    <xf numFmtId="1" fontId="8" fillId="0" borderId="13" xfId="0" applyNumberFormat="1" applyFont="1" applyBorder="1" applyAlignment="1" applyProtection="1">
      <alignment horizontal="center" vertical="center" wrapText="1"/>
    </xf>
    <xf numFmtId="0" fontId="8" fillId="5" borderId="1" xfId="0" applyFont="1" applyFill="1" applyBorder="1" applyAlignment="1" applyProtection="1">
      <alignment horizontal="center" vertical="center"/>
    </xf>
    <xf numFmtId="0" fontId="9" fillId="0" borderId="1" xfId="0" applyFont="1" applyBorder="1" applyAlignment="1" applyProtection="1">
      <alignment horizontal="center" vertical="center" wrapText="1"/>
    </xf>
    <xf numFmtId="0" fontId="10" fillId="0" borderId="1" xfId="0" applyFont="1" applyBorder="1" applyAlignment="1" applyProtection="1">
      <alignment horizontal="center" vertical="center"/>
      <protection locked="0"/>
    </xf>
    <xf numFmtId="0" fontId="4" fillId="0" borderId="6" xfId="0" applyFont="1" applyBorder="1" applyAlignment="1" applyProtection="1">
      <alignment horizontal="center" vertical="center" wrapText="1"/>
    </xf>
    <xf numFmtId="0" fontId="2" fillId="0" borderId="1" xfId="0" applyFont="1" applyBorder="1" applyAlignment="1" applyProtection="1">
      <alignment horizontal="center" vertical="center"/>
      <protection locked="0"/>
    </xf>
    <xf numFmtId="0" fontId="2" fillId="0" borderId="6" xfId="0" applyFont="1" applyBorder="1" applyAlignment="1" applyProtection="1">
      <alignment horizontal="justify" vertical="center"/>
      <protection locked="0"/>
    </xf>
    <xf numFmtId="0" fontId="8" fillId="0" borderId="6" xfId="0" applyFont="1" applyBorder="1" applyAlignment="1" applyProtection="1">
      <alignment horizontal="center" vertical="center"/>
      <protection locked="0"/>
    </xf>
    <xf numFmtId="0" fontId="2" fillId="0" borderId="1" xfId="0" applyFont="1" applyBorder="1" applyAlignment="1" applyProtection="1">
      <alignment horizontal="center" vertical="center" wrapText="1"/>
      <protection locked="0"/>
    </xf>
    <xf numFmtId="0" fontId="3" fillId="0" borderId="15" xfId="0" applyFont="1" applyBorder="1" applyAlignment="1" applyProtection="1">
      <alignment horizontal="center" vertical="center" wrapText="1"/>
      <protection locked="0"/>
    </xf>
    <xf numFmtId="1" fontId="8" fillId="0" borderId="16" xfId="0" applyNumberFormat="1" applyFont="1" applyBorder="1" applyAlignment="1" applyProtection="1">
      <alignment horizontal="center" vertical="center" wrapText="1"/>
    </xf>
    <xf numFmtId="0" fontId="4" fillId="0" borderId="8" xfId="0" applyFont="1" applyBorder="1" applyAlignment="1" applyProtection="1">
      <alignment horizontal="center" vertical="center" wrapText="1"/>
    </xf>
    <xf numFmtId="0" fontId="8" fillId="0" borderId="8" xfId="0" applyFont="1" applyBorder="1" applyAlignment="1" applyProtection="1">
      <alignment horizontal="center" vertical="center"/>
      <protection locked="0"/>
    </xf>
    <xf numFmtId="0" fontId="10" fillId="0" borderId="17" xfId="0" applyFont="1" applyBorder="1" applyAlignment="1" applyProtection="1">
      <alignment horizontal="center" vertical="center" wrapText="1"/>
    </xf>
    <xf numFmtId="0" fontId="10" fillId="5" borderId="1" xfId="0" applyFont="1" applyFill="1" applyBorder="1" applyAlignment="1" applyProtection="1">
      <alignment horizontal="center" vertical="center" wrapText="1"/>
    </xf>
    <xf numFmtId="0" fontId="8" fillId="0" borderId="8" xfId="0" applyFont="1" applyBorder="1" applyAlignment="1" applyProtection="1">
      <alignment horizontal="center" vertical="center" wrapText="1"/>
    </xf>
    <xf numFmtId="0" fontId="8" fillId="6" borderId="1" xfId="0" applyFont="1" applyFill="1" applyBorder="1" applyAlignment="1" applyProtection="1">
      <alignment horizontal="center" vertical="center" wrapText="1"/>
    </xf>
    <xf numFmtId="0" fontId="8" fillId="6" borderId="6" xfId="0" applyFont="1" applyFill="1" applyBorder="1" applyAlignment="1" applyProtection="1">
      <alignment horizontal="center" vertical="center" wrapText="1"/>
    </xf>
    <xf numFmtId="0" fontId="10" fillId="0" borderId="16" xfId="0" applyFont="1" applyBorder="1" applyAlignment="1" applyProtection="1">
      <alignment horizontal="center" vertical="center" wrapText="1"/>
    </xf>
    <xf numFmtId="0" fontId="8" fillId="6" borderId="8" xfId="0" applyFont="1" applyFill="1" applyBorder="1" applyAlignment="1" applyProtection="1">
      <alignment horizontal="center" vertical="center" wrapText="1"/>
    </xf>
    <xf numFmtId="0" fontId="4" fillId="0" borderId="6" xfId="0" applyFont="1" applyFill="1" applyBorder="1" applyAlignment="1" applyProtection="1">
      <alignment horizontal="center" vertical="center" wrapText="1"/>
      <protection locked="0"/>
    </xf>
    <xf numFmtId="0" fontId="4" fillId="0" borderId="6" xfId="0" applyFont="1" applyBorder="1" applyAlignment="1" applyProtection="1">
      <alignment horizontal="center" vertical="center" wrapText="1"/>
      <protection locked="0"/>
    </xf>
    <xf numFmtId="0" fontId="3" fillId="0" borderId="19" xfId="0" applyFont="1" applyBorder="1" applyAlignment="1" applyProtection="1">
      <alignment horizontal="center" vertical="center" wrapText="1"/>
      <protection locked="0"/>
    </xf>
    <xf numFmtId="0" fontId="10" fillId="5" borderId="6" xfId="0" applyFont="1" applyFill="1" applyBorder="1" applyAlignment="1" applyProtection="1">
      <alignment horizontal="center" vertical="center" wrapText="1"/>
    </xf>
    <xf numFmtId="0" fontId="8" fillId="0" borderId="9" xfId="0" applyFont="1" applyBorder="1" applyAlignment="1" applyProtection="1">
      <alignment horizontal="center" vertical="center" wrapText="1"/>
    </xf>
    <xf numFmtId="0" fontId="10" fillId="0" borderId="6" xfId="0" applyFont="1" applyBorder="1" applyAlignment="1" applyProtection="1">
      <alignment horizontal="center" vertical="center"/>
      <protection locked="0"/>
    </xf>
    <xf numFmtId="0" fontId="2" fillId="0" borderId="6" xfId="0" applyFont="1" applyBorder="1" applyAlignment="1" applyProtection="1">
      <alignment horizontal="center" vertical="center"/>
      <protection locked="0"/>
    </xf>
    <xf numFmtId="0" fontId="8" fillId="0" borderId="9" xfId="0" applyFont="1" applyBorder="1" applyAlignment="1" applyProtection="1">
      <alignment horizontal="center" vertical="center"/>
      <protection locked="0"/>
    </xf>
    <xf numFmtId="0" fontId="2" fillId="0" borderId="6" xfId="0" applyFont="1" applyBorder="1" applyAlignment="1" applyProtection="1">
      <alignment horizontal="center" vertical="center" wrapText="1"/>
      <protection locked="0"/>
    </xf>
    <xf numFmtId="0" fontId="2" fillId="0" borderId="1" xfId="0" applyFont="1" applyBorder="1" applyAlignment="1" applyProtection="1">
      <alignment horizontal="left" vertical="center" wrapText="1"/>
      <protection locked="0"/>
    </xf>
    <xf numFmtId="0" fontId="12" fillId="0" borderId="0" xfId="0" applyFont="1" applyBorder="1" applyAlignment="1" applyProtection="1">
      <alignment vertical="center" wrapText="1"/>
    </xf>
    <xf numFmtId="0" fontId="3" fillId="8" borderId="1" xfId="0" applyFont="1" applyFill="1" applyBorder="1" applyAlignment="1">
      <alignment horizontal="center" vertical="center" wrapText="1"/>
    </xf>
    <xf numFmtId="0" fontId="3" fillId="0" borderId="1" xfId="0" applyFont="1" applyBorder="1" applyAlignment="1" applyProtection="1">
      <alignment horizontal="center" vertical="center" wrapText="1"/>
      <protection locked="0"/>
    </xf>
    <xf numFmtId="0" fontId="4" fillId="0" borderId="1" xfId="0" applyFont="1" applyBorder="1" applyAlignment="1" applyProtection="1">
      <alignment horizontal="left" vertical="center"/>
    </xf>
    <xf numFmtId="0" fontId="4" fillId="0" borderId="1" xfId="0" applyFont="1" applyBorder="1" applyAlignment="1" applyProtection="1">
      <alignment vertical="center"/>
    </xf>
    <xf numFmtId="0" fontId="4" fillId="0" borderId="20" xfId="0" applyFont="1" applyBorder="1" applyAlignment="1" applyProtection="1">
      <alignment vertical="center"/>
    </xf>
    <xf numFmtId="0" fontId="4" fillId="0" borderId="9" xfId="0" applyFont="1" applyBorder="1" applyAlignment="1" applyProtection="1">
      <alignment horizontal="left" vertical="center"/>
    </xf>
    <xf numFmtId="0" fontId="4" fillId="0" borderId="0" xfId="0" applyFont="1" applyBorder="1" applyAlignment="1" applyProtection="1">
      <alignment vertical="center"/>
    </xf>
    <xf numFmtId="0" fontId="2" fillId="0" borderId="0" xfId="0" applyFont="1" applyProtection="1"/>
    <xf numFmtId="0" fontId="2" fillId="3" borderId="2" xfId="0" applyFont="1" applyFill="1" applyBorder="1" applyAlignment="1" applyProtection="1">
      <alignment horizontal="center"/>
    </xf>
    <xf numFmtId="0" fontId="2" fillId="3" borderId="3" xfId="0" applyFont="1" applyFill="1" applyBorder="1" applyAlignment="1" applyProtection="1">
      <alignment horizontal="center"/>
    </xf>
    <xf numFmtId="0" fontId="2" fillId="3" borderId="4" xfId="0" applyFont="1" applyFill="1" applyBorder="1" applyAlignment="1" applyProtection="1">
      <alignment horizontal="center"/>
    </xf>
    <xf numFmtId="0" fontId="2" fillId="3" borderId="1" xfId="0" applyFont="1" applyFill="1" applyBorder="1" applyAlignment="1" applyProtection="1">
      <alignment horizontal="center"/>
    </xf>
    <xf numFmtId="0" fontId="3" fillId="3" borderId="1" xfId="0" applyFont="1" applyFill="1" applyBorder="1" applyAlignment="1" applyProtection="1">
      <alignment horizontal="center"/>
    </xf>
    <xf numFmtId="0" fontId="3" fillId="3" borderId="2" xfId="0" applyFont="1" applyFill="1" applyBorder="1" applyAlignment="1" applyProtection="1">
      <alignment horizontal="center"/>
    </xf>
    <xf numFmtId="0" fontId="3" fillId="3" borderId="3" xfId="0" applyFont="1" applyFill="1" applyBorder="1" applyAlignment="1" applyProtection="1">
      <alignment horizontal="center"/>
    </xf>
    <xf numFmtId="0" fontId="3" fillId="3" borderId="5" xfId="0" applyFont="1" applyFill="1" applyBorder="1" applyAlignment="1" applyProtection="1">
      <alignment horizontal="center"/>
    </xf>
    <xf numFmtId="0" fontId="3" fillId="3" borderId="4" xfId="0" applyFont="1" applyFill="1" applyBorder="1" applyAlignment="1" applyProtection="1">
      <alignment horizontal="center"/>
    </xf>
    <xf numFmtId="0" fontId="3" fillId="0" borderId="0" xfId="0" applyFont="1" applyProtection="1"/>
    <xf numFmtId="0" fontId="3" fillId="3" borderId="9" xfId="0" applyFont="1" applyFill="1" applyBorder="1" applyAlignment="1" applyProtection="1">
      <alignment horizontal="center"/>
    </xf>
    <xf numFmtId="0" fontId="10" fillId="0" borderId="1" xfId="0" applyFont="1" applyBorder="1" applyAlignment="1" applyProtection="1">
      <alignment horizontal="center" vertical="center" wrapText="1"/>
      <protection locked="0"/>
    </xf>
    <xf numFmtId="0" fontId="7" fillId="0" borderId="11" xfId="0" applyFont="1" applyBorder="1" applyAlignment="1" applyProtection="1">
      <alignment horizontal="justify" vertical="top" wrapText="1"/>
    </xf>
    <xf numFmtId="0" fontId="2" fillId="0" borderId="6" xfId="0" applyFont="1" applyBorder="1" applyAlignment="1" applyProtection="1">
      <alignment horizontal="center"/>
    </xf>
    <xf numFmtId="0" fontId="13" fillId="0" borderId="1" xfId="0" applyFont="1" applyBorder="1" applyAlignment="1" applyProtection="1">
      <alignment horizontal="center" vertical="center" wrapText="1"/>
      <protection locked="0"/>
    </xf>
    <xf numFmtId="0" fontId="11" fillId="0" borderId="1" xfId="0" applyFont="1" applyFill="1" applyBorder="1" applyAlignment="1" applyProtection="1">
      <alignment horizontal="center" vertical="center" wrapText="1"/>
      <protection locked="0"/>
    </xf>
    <xf numFmtId="0" fontId="7" fillId="0" borderId="14" xfId="0" applyFont="1" applyBorder="1" applyAlignment="1" applyProtection="1">
      <alignment horizontal="justify" vertical="top" wrapText="1"/>
    </xf>
    <xf numFmtId="0" fontId="2" fillId="0" borderId="8" xfId="0" applyFont="1" applyBorder="1" applyAlignment="1" applyProtection="1">
      <alignment horizontal="center"/>
    </xf>
    <xf numFmtId="0" fontId="7" fillId="0" borderId="0" xfId="0" applyFont="1" applyAlignment="1">
      <alignment vertical="top" wrapText="1"/>
    </xf>
    <xf numFmtId="0" fontId="8" fillId="0" borderId="8" xfId="0" applyFont="1" applyBorder="1" applyAlignment="1" applyProtection="1">
      <alignment horizontal="center" vertical="top" wrapText="1"/>
    </xf>
    <xf numFmtId="0" fontId="2" fillId="0" borderId="8" xfId="0" applyFont="1" applyBorder="1" applyAlignment="1" applyProtection="1">
      <alignment horizontal="center" vertical="center" wrapText="1"/>
      <protection locked="0"/>
    </xf>
    <xf numFmtId="0" fontId="2" fillId="0" borderId="9" xfId="0" applyFont="1" applyBorder="1" applyAlignment="1" applyProtection="1">
      <alignment horizontal="center" vertical="center" wrapText="1"/>
      <protection locked="0"/>
    </xf>
    <xf numFmtId="0" fontId="7" fillId="0" borderId="18" xfId="0" applyFont="1" applyBorder="1" applyAlignment="1" applyProtection="1">
      <alignment horizontal="justify" vertical="top" wrapText="1"/>
    </xf>
    <xf numFmtId="0" fontId="8" fillId="0" borderId="9" xfId="0" applyFont="1" applyBorder="1" applyAlignment="1" applyProtection="1">
      <alignment horizontal="center" vertical="top" wrapText="1"/>
    </xf>
    <xf numFmtId="0" fontId="11" fillId="0" borderId="6" xfId="0" applyFont="1" applyFill="1" applyBorder="1" applyAlignment="1" applyProtection="1">
      <alignment horizontal="center" vertical="center" wrapText="1"/>
      <protection locked="0"/>
    </xf>
    <xf numFmtId="0" fontId="2" fillId="0" borderId="6" xfId="0" applyFont="1" applyBorder="1" applyAlignment="1" applyProtection="1">
      <alignment horizontal="center"/>
      <protection locked="0"/>
    </xf>
    <xf numFmtId="0" fontId="2" fillId="0" borderId="1" xfId="0" applyFont="1" applyBorder="1" applyAlignment="1" applyProtection="1">
      <alignment horizontal="center"/>
      <protection locked="0"/>
    </xf>
    <xf numFmtId="0" fontId="2" fillId="0" borderId="8" xfId="0" applyFont="1" applyBorder="1" applyAlignment="1" applyProtection="1">
      <alignment horizontal="center"/>
      <protection locked="0"/>
    </xf>
    <xf numFmtId="0" fontId="2" fillId="0" borderId="9" xfId="0" applyFont="1" applyBorder="1" applyAlignment="1" applyProtection="1">
      <alignment horizontal="center"/>
      <protection locked="0"/>
    </xf>
    <xf numFmtId="0" fontId="2" fillId="0" borderId="9" xfId="0" applyFont="1" applyBorder="1" applyAlignment="1" applyProtection="1">
      <alignment horizontal="center" vertical="center"/>
      <protection locked="0"/>
    </xf>
    <xf numFmtId="14" fontId="2" fillId="0" borderId="1" xfId="0" applyNumberFormat="1" applyFont="1" applyBorder="1" applyAlignment="1" applyProtection="1">
      <alignment horizontal="center"/>
      <protection locked="0"/>
    </xf>
    <xf numFmtId="0" fontId="2" fillId="0" borderId="8" xfId="0" applyFont="1" applyBorder="1" applyAlignment="1" applyProtection="1">
      <alignment horizontal="center" vertical="center"/>
      <protection locked="0"/>
    </xf>
    <xf numFmtId="0" fontId="11" fillId="0" borderId="1" xfId="0" applyFont="1" applyBorder="1" applyAlignment="1" applyProtection="1">
      <alignment horizontal="center" vertical="center" wrapText="1"/>
      <protection locked="0"/>
    </xf>
    <xf numFmtId="0" fontId="11" fillId="0" borderId="6" xfId="0" applyFont="1" applyBorder="1" applyAlignment="1" applyProtection="1">
      <alignment horizontal="center" vertical="center" wrapText="1"/>
      <protection locked="0"/>
    </xf>
    <xf numFmtId="0" fontId="2" fillId="0" borderId="1" xfId="0" applyFont="1" applyBorder="1" applyAlignment="1" applyProtection="1">
      <alignment horizontal="center" vertical="top" wrapText="1"/>
      <protection locked="0"/>
    </xf>
    <xf numFmtId="0" fontId="3" fillId="8" borderId="1" xfId="0" applyFont="1" applyFill="1" applyBorder="1" applyAlignment="1" applyProtection="1">
      <alignment horizontal="center" vertical="center" wrapText="1"/>
    </xf>
    <xf numFmtId="0" fontId="3" fillId="2" borderId="9" xfId="0" applyFont="1" applyFill="1" applyBorder="1" applyAlignment="1" applyProtection="1">
      <alignment horizontal="center" vertical="center" wrapText="1"/>
    </xf>
    <xf numFmtId="0" fontId="3" fillId="2" borderId="9" xfId="0" applyFont="1" applyFill="1" applyBorder="1" applyAlignment="1" applyProtection="1">
      <alignment horizontal="center" vertical="center"/>
    </xf>
    <xf numFmtId="0" fontId="3" fillId="2" borderId="1" xfId="0" applyFont="1" applyFill="1" applyBorder="1" applyAlignment="1" applyProtection="1">
      <alignment horizontal="center" vertical="center"/>
    </xf>
    <xf numFmtId="0" fontId="3" fillId="0" borderId="2" xfId="0" applyFont="1" applyBorder="1" applyAlignment="1" applyProtection="1">
      <alignment horizontal="center" vertical="top" wrapText="1"/>
      <protection locked="0"/>
    </xf>
    <xf numFmtId="0" fontId="3" fillId="0" borderId="4" xfId="0" applyFont="1" applyBorder="1" applyAlignment="1" applyProtection="1">
      <alignment horizontal="center" vertical="top" wrapText="1"/>
      <protection locked="0"/>
    </xf>
    <xf numFmtId="14" fontId="2" fillId="0" borderId="2" xfId="0" applyNumberFormat="1" applyFont="1" applyBorder="1" applyAlignment="1" applyProtection="1">
      <alignment horizontal="center"/>
      <protection locked="0"/>
    </xf>
    <xf numFmtId="0" fontId="2" fillId="0" borderId="3" xfId="0" applyFont="1" applyBorder="1" applyAlignment="1" applyProtection="1">
      <alignment horizontal="center"/>
      <protection locked="0"/>
    </xf>
    <xf numFmtId="0" fontId="2" fillId="0" borderId="4" xfId="0" applyFont="1" applyBorder="1" applyAlignment="1" applyProtection="1">
      <alignment horizontal="center"/>
      <protection locked="0"/>
    </xf>
    <xf numFmtId="0" fontId="2" fillId="0" borderId="0" xfId="0" applyFont="1" applyBorder="1" applyAlignment="1" applyProtection="1">
      <alignment horizontal="center"/>
      <protection locked="0"/>
    </xf>
    <xf numFmtId="0" fontId="2" fillId="0" borderId="0" xfId="0" applyFont="1" applyProtection="1">
      <protection locked="0"/>
    </xf>
    <xf numFmtId="0" fontId="3" fillId="0" borderId="1" xfId="0" applyFont="1" applyBorder="1" applyAlignment="1" applyProtection="1">
      <alignment horizontal="center" vertical="top" wrapText="1"/>
      <protection locked="0"/>
    </xf>
    <xf numFmtId="0" fontId="2" fillId="0" borderId="2" xfId="0" applyFont="1" applyBorder="1" applyAlignment="1" applyProtection="1">
      <alignment horizontal="center"/>
      <protection locked="0"/>
    </xf>
    <xf numFmtId="0" fontId="3" fillId="8" borderId="1" xfId="0" applyFont="1" applyFill="1" applyBorder="1" applyAlignment="1" applyProtection="1">
      <alignment horizontal="center" wrapText="1"/>
    </xf>
    <xf numFmtId="0" fontId="12" fillId="0" borderId="9" xfId="0" applyFont="1" applyBorder="1" applyAlignment="1" applyProtection="1">
      <alignment horizontal="center" vertical="center"/>
    </xf>
    <xf numFmtId="0" fontId="12" fillId="0" borderId="2" xfId="0" applyFont="1" applyBorder="1" applyAlignment="1" applyProtection="1">
      <alignment horizontal="center" vertical="center"/>
    </xf>
    <xf numFmtId="0" fontId="12" fillId="0" borderId="3" xfId="0" applyFont="1" applyBorder="1" applyAlignment="1" applyProtection="1">
      <alignment horizontal="center" vertical="center"/>
    </xf>
    <xf numFmtId="0" fontId="12" fillId="0" borderId="4" xfId="0" applyFont="1" applyBorder="1" applyAlignment="1" applyProtection="1">
      <alignment horizontal="center" vertical="center"/>
    </xf>
    <xf numFmtId="0" fontId="12" fillId="0" borderId="1" xfId="0" applyFont="1" applyBorder="1" applyAlignment="1" applyProtection="1">
      <alignment horizontal="center" vertical="center" wrapText="1"/>
    </xf>
    <xf numFmtId="0" fontId="0" fillId="0" borderId="0" xfId="0" applyBorder="1" applyProtection="1"/>
    <xf numFmtId="0" fontId="0" fillId="0" borderId="0" xfId="0" applyProtection="1"/>
    <xf numFmtId="0" fontId="4" fillId="0" borderId="2" xfId="0" applyFont="1" applyBorder="1" applyAlignment="1" applyProtection="1">
      <alignment horizontal="center" vertical="center"/>
    </xf>
    <xf numFmtId="0" fontId="4" fillId="0" borderId="3" xfId="0" applyFont="1" applyBorder="1" applyAlignment="1" applyProtection="1">
      <alignment horizontal="center" vertical="center"/>
    </xf>
    <xf numFmtId="0" fontId="4" fillId="0" borderId="4" xfId="0" applyFont="1" applyBorder="1" applyAlignment="1" applyProtection="1">
      <alignment horizontal="center" vertical="center"/>
    </xf>
    <xf numFmtId="0" fontId="4" fillId="0" borderId="20" xfId="0" applyFont="1" applyBorder="1" applyAlignment="1" applyProtection="1">
      <alignment horizontal="center" vertical="center"/>
    </xf>
    <xf numFmtId="0" fontId="4" fillId="0" borderId="21" xfId="0" applyFont="1" applyBorder="1" applyAlignment="1" applyProtection="1">
      <alignment horizontal="center" vertical="center"/>
    </xf>
    <xf numFmtId="0" fontId="0" fillId="0" borderId="1" xfId="0" applyBorder="1" applyAlignment="1" applyProtection="1">
      <alignment horizontal="center" vertical="center"/>
      <protection locked="0"/>
    </xf>
    <xf numFmtId="0" fontId="0" fillId="0" borderId="0" xfId="0" applyBorder="1" applyAlignment="1" applyProtection="1">
      <protection locked="0"/>
    </xf>
    <xf numFmtId="0" fontId="0" fillId="0" borderId="0" xfId="0" applyBorder="1" applyProtection="1">
      <protection locked="0"/>
    </xf>
    <xf numFmtId="0" fontId="0" fillId="0" borderId="0" xfId="0" applyProtection="1">
      <protection locked="0"/>
    </xf>
    <xf numFmtId="0" fontId="4" fillId="0" borderId="1" xfId="0" applyFont="1" applyBorder="1" applyAlignment="1" applyProtection="1">
      <alignment horizontal="center" vertical="center"/>
    </xf>
    <xf numFmtId="0" fontId="2" fillId="0" borderId="0" xfId="0" applyFont="1" applyBorder="1" applyProtection="1">
      <protection locked="0"/>
    </xf>
    <xf numFmtId="0" fontId="2" fillId="0" borderId="0" xfId="0" applyFont="1" applyBorder="1" applyProtection="1"/>
    <xf numFmtId="0" fontId="2" fillId="0" borderId="1" xfId="0" applyFont="1" applyBorder="1" applyAlignment="1" applyProtection="1">
      <alignment horizontal="justify" vertical="center" wrapText="1"/>
      <protection locked="0"/>
    </xf>
    <xf numFmtId="0" fontId="2" fillId="0" borderId="6" xfId="0" applyFont="1" applyBorder="1" applyAlignment="1" applyProtection="1">
      <alignment horizontal="justify" vertical="center" wrapText="1"/>
      <protection locked="0"/>
    </xf>
    <xf numFmtId="14" fontId="2" fillId="0" borderId="6" xfId="0" applyNumberFormat="1" applyFont="1" applyBorder="1" applyAlignment="1" applyProtection="1">
      <alignment horizontal="center" vertical="center"/>
      <protection locked="0"/>
    </xf>
    <xf numFmtId="14" fontId="2" fillId="0" borderId="1" xfId="0" applyNumberFormat="1" applyFont="1" applyBorder="1" applyAlignment="1" applyProtection="1">
      <alignment horizontal="center" vertical="center"/>
      <protection locked="0"/>
    </xf>
    <xf numFmtId="0" fontId="2" fillId="0" borderId="8" xfId="0" applyFont="1" applyBorder="1" applyAlignment="1" applyProtection="1">
      <alignment horizontal="justify" vertical="center" wrapText="1"/>
      <protection locked="0"/>
    </xf>
    <xf numFmtId="0" fontId="3" fillId="0" borderId="6" xfId="0" applyFont="1" applyBorder="1" applyAlignment="1" applyProtection="1">
      <alignment horizontal="center" vertical="center" wrapText="1"/>
      <protection locked="0"/>
    </xf>
    <xf numFmtId="0" fontId="2" fillId="0" borderId="9" xfId="0" applyFont="1" applyBorder="1" applyAlignment="1" applyProtection="1">
      <alignment horizontal="justify" vertical="center" wrapText="1"/>
      <protection locked="0"/>
    </xf>
    <xf numFmtId="0" fontId="12" fillId="0" borderId="9" xfId="0" applyFont="1" applyBorder="1" applyAlignment="1">
      <alignment horizontal="center" vertical="center" wrapText="1"/>
    </xf>
    <xf numFmtId="0" fontId="12" fillId="0" borderId="2" xfId="0" applyFont="1" applyBorder="1" applyAlignment="1">
      <alignment horizontal="center" vertical="center" wrapText="1"/>
    </xf>
    <xf numFmtId="0" fontId="12" fillId="0" borderId="3" xfId="0" applyFont="1" applyBorder="1" applyAlignment="1">
      <alignment horizontal="center" vertical="center" wrapText="1"/>
    </xf>
    <xf numFmtId="0" fontId="12" fillId="0" borderId="4" xfId="0" applyFont="1" applyBorder="1" applyAlignment="1">
      <alignment horizontal="center" vertical="center" wrapText="1"/>
    </xf>
    <xf numFmtId="0" fontId="3" fillId="0" borderId="1" xfId="0" applyFont="1" applyFill="1" applyBorder="1" applyAlignment="1" applyProtection="1">
      <alignment horizontal="center" vertical="center" wrapText="1"/>
      <protection locked="0"/>
    </xf>
    <xf numFmtId="0" fontId="2" fillId="0" borderId="1" xfId="0" applyFont="1" applyBorder="1" applyAlignment="1" applyProtection="1">
      <alignment horizontal="justify" vertical="center"/>
      <protection locked="0"/>
    </xf>
    <xf numFmtId="0" fontId="3" fillId="0" borderId="8" xfId="0" applyFont="1" applyBorder="1" applyAlignment="1" applyProtection="1">
      <alignment horizontal="center" vertical="center" wrapText="1"/>
      <protection locked="0"/>
    </xf>
    <xf numFmtId="0" fontId="2" fillId="2" borderId="0" xfId="0" applyFont="1" applyFill="1"/>
    <xf numFmtId="0" fontId="2" fillId="2" borderId="0" xfId="0" applyFont="1" applyFill="1" applyAlignment="1">
      <alignment vertical="center"/>
    </xf>
    <xf numFmtId="0" fontId="2" fillId="0" borderId="0" xfId="0" applyFont="1"/>
    <xf numFmtId="0" fontId="2" fillId="3" borderId="2" xfId="0" applyFont="1" applyFill="1" applyBorder="1" applyAlignment="1">
      <alignment horizontal="center"/>
    </xf>
    <xf numFmtId="0" fontId="2" fillId="3" borderId="3" xfId="0" applyFont="1" applyFill="1" applyBorder="1" applyAlignment="1">
      <alignment horizontal="center"/>
    </xf>
    <xf numFmtId="0" fontId="2" fillId="3" borderId="4" xfId="0" applyFont="1" applyFill="1" applyBorder="1" applyAlignment="1">
      <alignment horizontal="center"/>
    </xf>
    <xf numFmtId="0" fontId="3" fillId="2" borderId="2" xfId="0" applyFont="1" applyFill="1" applyBorder="1" applyAlignment="1">
      <alignment horizontal="right" vertical="center"/>
    </xf>
    <xf numFmtId="0" fontId="3" fillId="2" borderId="3" xfId="0" applyFont="1" applyFill="1" applyBorder="1" applyAlignment="1">
      <alignment horizontal="right" vertical="center"/>
    </xf>
    <xf numFmtId="0" fontId="3" fillId="2" borderId="4" xfId="0" applyFont="1" applyFill="1" applyBorder="1" applyAlignment="1">
      <alignment horizontal="right" vertical="center"/>
    </xf>
    <xf numFmtId="0" fontId="1" fillId="3" borderId="1" xfId="0" applyFont="1" applyFill="1" applyBorder="1" applyAlignment="1">
      <alignment horizontal="center" vertical="center"/>
    </xf>
    <xf numFmtId="0" fontId="2" fillId="2" borderId="1" xfId="0" applyFont="1" applyFill="1" applyBorder="1" applyAlignment="1">
      <alignment horizontal="center" vertical="center"/>
    </xf>
    <xf numFmtId="0" fontId="1" fillId="3" borderId="4" xfId="0" applyFont="1" applyFill="1" applyBorder="1" applyAlignment="1">
      <alignment horizontal="center" vertical="center"/>
    </xf>
    <xf numFmtId="0" fontId="2" fillId="2" borderId="2" xfId="0" applyFont="1" applyFill="1" applyBorder="1" applyAlignment="1">
      <alignment horizontal="center" vertical="center"/>
    </xf>
    <xf numFmtId="0" fontId="2" fillId="2" borderId="4" xfId="0" applyFont="1" applyFill="1" applyBorder="1" applyAlignment="1">
      <alignment horizontal="center" vertical="center"/>
    </xf>
    <xf numFmtId="0" fontId="1" fillId="3" borderId="2" xfId="0" applyFont="1" applyFill="1" applyBorder="1" applyAlignment="1">
      <alignment horizontal="center" vertical="center"/>
    </xf>
    <xf numFmtId="0" fontId="0" fillId="2" borderId="1" xfId="0" applyFill="1" applyBorder="1" applyAlignment="1">
      <alignment horizontal="center" vertical="center"/>
    </xf>
    <xf numFmtId="0" fontId="2" fillId="3" borderId="1" xfId="0" applyFont="1" applyFill="1" applyBorder="1" applyAlignment="1">
      <alignment horizontal="center"/>
    </xf>
    <xf numFmtId="0" fontId="3" fillId="3" borderId="1" xfId="0" applyFont="1" applyFill="1" applyBorder="1" applyAlignment="1">
      <alignment horizontal="center"/>
    </xf>
    <xf numFmtId="0" fontId="3" fillId="3" borderId="2" xfId="0" applyFont="1" applyFill="1" applyBorder="1" applyAlignment="1">
      <alignment horizontal="center"/>
    </xf>
    <xf numFmtId="0" fontId="3" fillId="3" borderId="3" xfId="0" applyFont="1" applyFill="1" applyBorder="1" applyAlignment="1">
      <alignment horizontal="center"/>
    </xf>
    <xf numFmtId="0" fontId="3" fillId="3" borderId="5" xfId="0" applyFont="1" applyFill="1" applyBorder="1" applyAlignment="1">
      <alignment horizontal="center"/>
    </xf>
    <xf numFmtId="0" fontId="3" fillId="3" borderId="4" xfId="0" applyFont="1" applyFill="1" applyBorder="1" applyAlignment="1">
      <alignment horizontal="center"/>
    </xf>
    <xf numFmtId="0" fontId="3" fillId="3" borderId="6" xfId="0" applyFont="1" applyFill="1" applyBorder="1" applyAlignment="1">
      <alignment horizontal="center" vertical="center"/>
    </xf>
    <xf numFmtId="0" fontId="3" fillId="3" borderId="7" xfId="0" applyFont="1" applyFill="1" applyBorder="1" applyAlignment="1">
      <alignment horizontal="center" vertical="center"/>
    </xf>
    <xf numFmtId="0" fontId="3" fillId="3" borderId="0" xfId="0" applyFont="1" applyFill="1" applyAlignment="1">
      <alignment horizontal="center" vertical="center"/>
    </xf>
    <xf numFmtId="0" fontId="3" fillId="3" borderId="1" xfId="0" applyFont="1" applyFill="1" applyBorder="1" applyAlignment="1">
      <alignment horizontal="center" vertical="center" wrapText="1"/>
    </xf>
    <xf numFmtId="0" fontId="3" fillId="3" borderId="6" xfId="0" applyFont="1" applyFill="1" applyBorder="1" applyAlignment="1">
      <alignment horizontal="center" vertical="center" wrapText="1"/>
    </xf>
    <xf numFmtId="0" fontId="3" fillId="3" borderId="1" xfId="0" applyFont="1" applyFill="1" applyBorder="1" applyAlignment="1">
      <alignment horizontal="center" vertical="center"/>
    </xf>
    <xf numFmtId="0" fontId="3" fillId="3" borderId="8" xfId="0" applyFont="1" applyFill="1" applyBorder="1" applyAlignment="1">
      <alignment horizontal="center" vertical="center"/>
    </xf>
    <xf numFmtId="0" fontId="3" fillId="0" borderId="0" xfId="0" applyFont="1"/>
    <xf numFmtId="0" fontId="3" fillId="3" borderId="8" xfId="0" applyFont="1" applyFill="1" applyBorder="1" applyAlignment="1">
      <alignment horizontal="center" vertical="center" wrapText="1"/>
    </xf>
    <xf numFmtId="0" fontId="3" fillId="3" borderId="9" xfId="0" applyFont="1" applyFill="1" applyBorder="1" applyAlignment="1">
      <alignment horizontal="center"/>
    </xf>
    <xf numFmtId="0" fontId="4" fillId="3" borderId="6" xfId="0" applyFont="1" applyFill="1" applyBorder="1" applyAlignment="1">
      <alignment horizontal="center" vertical="center" wrapText="1"/>
    </xf>
    <xf numFmtId="0" fontId="4" fillId="3" borderId="9" xfId="0" applyFont="1" applyFill="1" applyBorder="1" applyAlignment="1">
      <alignment horizontal="center" vertical="center" wrapText="1"/>
    </xf>
    <xf numFmtId="0" fontId="3" fillId="3" borderId="10" xfId="0" applyFont="1" applyFill="1" applyBorder="1" applyAlignment="1">
      <alignment horizontal="center" vertical="center"/>
    </xf>
    <xf numFmtId="0" fontId="3" fillId="3" borderId="5" xfId="0" applyFont="1" applyFill="1" applyBorder="1" applyAlignment="1">
      <alignment horizontal="center" vertical="center"/>
    </xf>
    <xf numFmtId="0" fontId="3" fillId="3" borderId="9" xfId="0" applyFont="1" applyFill="1" applyBorder="1" applyAlignment="1">
      <alignment horizontal="center" vertical="center" wrapText="1"/>
    </xf>
    <xf numFmtId="0" fontId="4" fillId="3" borderId="8" xfId="0" applyFont="1" applyFill="1" applyBorder="1" applyAlignment="1">
      <alignment horizontal="center" vertical="center"/>
    </xf>
    <xf numFmtId="0" fontId="5" fillId="3" borderId="9" xfId="0" applyFont="1" applyFill="1" applyBorder="1" applyAlignment="1">
      <alignment horizontal="center" vertical="center" wrapText="1"/>
    </xf>
    <xf numFmtId="0" fontId="3" fillId="3" borderId="9" xfId="0" applyFont="1" applyFill="1" applyBorder="1" applyAlignment="1">
      <alignment horizontal="center" vertical="center"/>
    </xf>
    <xf numFmtId="0" fontId="4" fillId="3" borderId="1"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3" fillId="3" borderId="1" xfId="0" applyFont="1" applyFill="1" applyBorder="1" applyAlignment="1">
      <alignment horizontal="center" vertical="center"/>
    </xf>
    <xf numFmtId="0" fontId="4" fillId="3" borderId="1" xfId="0" applyFont="1" applyFill="1" applyBorder="1" applyAlignment="1">
      <alignment horizontal="center" vertical="center"/>
    </xf>
    <xf numFmtId="0" fontId="5" fillId="2" borderId="6" xfId="0" applyFont="1" applyFill="1" applyBorder="1" applyAlignment="1">
      <alignment horizontal="center" vertical="center"/>
    </xf>
    <xf numFmtId="0" fontId="7" fillId="0" borderId="11" xfId="0" applyFont="1" applyBorder="1" applyAlignment="1">
      <alignment horizontal="justify" vertical="top" wrapText="1"/>
    </xf>
    <xf numFmtId="1" fontId="7" fillId="0" borderId="12" xfId="0" applyNumberFormat="1" applyFont="1" applyBorder="1" applyAlignment="1">
      <alignment horizontal="center" vertical="center"/>
    </xf>
    <xf numFmtId="1" fontId="8" fillId="0" borderId="13" xfId="0" applyNumberFormat="1" applyFont="1" applyBorder="1" applyAlignment="1">
      <alignment horizontal="center" vertical="center" wrapText="1"/>
    </xf>
    <xf numFmtId="0" fontId="6" fillId="0" borderId="6" xfId="0" applyFont="1" applyBorder="1" applyAlignment="1">
      <alignment horizontal="center" vertical="center" wrapText="1"/>
    </xf>
    <xf numFmtId="0" fontId="8" fillId="5" borderId="1" xfId="0" applyFont="1" applyFill="1" applyBorder="1" applyAlignment="1">
      <alignment horizontal="center" vertical="center"/>
    </xf>
    <xf numFmtId="0" fontId="2" fillId="0" borderId="6" xfId="0" applyFont="1" applyBorder="1" applyAlignment="1">
      <alignment horizontal="center"/>
    </xf>
    <xf numFmtId="0" fontId="9" fillId="0" borderId="1" xfId="0" applyFont="1" applyBorder="1" applyAlignment="1">
      <alignment horizontal="center" vertical="center" wrapText="1"/>
    </xf>
    <xf numFmtId="0" fontId="4" fillId="0" borderId="6" xfId="0" applyFont="1" applyBorder="1" applyAlignment="1">
      <alignment horizontal="center" vertical="center" wrapText="1"/>
    </xf>
    <xf numFmtId="17" fontId="2" fillId="0" borderId="1" xfId="0" applyNumberFormat="1" applyFont="1" applyBorder="1" applyAlignment="1" applyProtection="1">
      <alignment horizontal="center" vertical="center"/>
      <protection locked="0"/>
    </xf>
    <xf numFmtId="0" fontId="5" fillId="2" borderId="8" xfId="0" applyFont="1" applyFill="1" applyBorder="1" applyAlignment="1">
      <alignment horizontal="center" vertical="center"/>
    </xf>
    <xf numFmtId="0" fontId="7" fillId="0" borderId="14" xfId="0" applyFont="1" applyBorder="1" applyAlignment="1">
      <alignment horizontal="justify" vertical="top" wrapText="1"/>
    </xf>
    <xf numFmtId="1" fontId="7" fillId="0" borderId="15" xfId="0" applyNumberFormat="1" applyFont="1" applyBorder="1" applyAlignment="1">
      <alignment horizontal="center" vertical="center"/>
    </xf>
    <xf numFmtId="1" fontId="8" fillId="0" borderId="16" xfId="0" applyNumberFormat="1" applyFont="1" applyBorder="1" applyAlignment="1">
      <alignment horizontal="center" vertical="center" wrapText="1"/>
    </xf>
    <xf numFmtId="0" fontId="6" fillId="0" borderId="8" xfId="0" applyFont="1" applyBorder="1" applyAlignment="1">
      <alignment horizontal="center" vertical="center" wrapText="1"/>
    </xf>
    <xf numFmtId="0" fontId="2" fillId="0" borderId="8" xfId="0" applyFont="1" applyBorder="1" applyAlignment="1">
      <alignment horizontal="center"/>
    </xf>
    <xf numFmtId="0" fontId="4" fillId="0" borderId="8" xfId="0" applyFont="1" applyBorder="1" applyAlignment="1">
      <alignment horizontal="center" vertical="center" wrapText="1"/>
    </xf>
    <xf numFmtId="0" fontId="14" fillId="0" borderId="1" xfId="0" applyFont="1" applyBorder="1" applyAlignment="1" applyProtection="1">
      <alignment horizontal="center" vertical="center" wrapText="1"/>
      <protection locked="0"/>
    </xf>
    <xf numFmtId="0" fontId="7" fillId="6" borderId="1" xfId="0" applyFont="1" applyFill="1" applyBorder="1" applyAlignment="1">
      <alignment horizontal="center" vertical="center" wrapText="1"/>
    </xf>
    <xf numFmtId="0" fontId="10" fillId="0" borderId="17" xfId="0" applyFont="1" applyBorder="1" applyAlignment="1">
      <alignment horizontal="center" vertical="center" wrapText="1"/>
    </xf>
    <xf numFmtId="0" fontId="10" fillId="5" borderId="1" xfId="0" applyFont="1" applyFill="1" applyBorder="1" applyAlignment="1">
      <alignment horizontal="center" vertical="center" wrapText="1"/>
    </xf>
    <xf numFmtId="0" fontId="8" fillId="0" borderId="8" xfId="0" applyFont="1" applyBorder="1" applyAlignment="1">
      <alignment horizontal="center" vertical="top" wrapText="1"/>
    </xf>
    <xf numFmtId="0" fontId="8" fillId="6" borderId="1" xfId="0" applyFont="1" applyFill="1" applyBorder="1" applyAlignment="1">
      <alignment horizontal="center" vertical="center" wrapText="1"/>
    </xf>
    <xf numFmtId="0" fontId="8" fillId="6" borderId="6" xfId="0" applyFont="1" applyFill="1" applyBorder="1" applyAlignment="1">
      <alignment horizontal="center" vertical="center" wrapText="1"/>
    </xf>
    <xf numFmtId="0" fontId="10" fillId="0" borderId="16" xfId="0" applyFont="1" applyBorder="1" applyAlignment="1">
      <alignment horizontal="center" vertical="center" wrapText="1"/>
    </xf>
    <xf numFmtId="0" fontId="8" fillId="6" borderId="8" xfId="0" applyFont="1" applyFill="1" applyBorder="1" applyAlignment="1">
      <alignment horizontal="center" vertical="center" wrapText="1"/>
    </xf>
    <xf numFmtId="0" fontId="7" fillId="0" borderId="18" xfId="0" applyFont="1" applyBorder="1" applyAlignment="1">
      <alignment horizontal="justify" vertical="top" wrapText="1"/>
    </xf>
    <xf numFmtId="1" fontId="7" fillId="0" borderId="19" xfId="0" applyNumberFormat="1" applyFont="1" applyBorder="1" applyAlignment="1">
      <alignment horizontal="center" vertical="center"/>
    </xf>
    <xf numFmtId="0" fontId="6" fillId="0" borderId="9" xfId="0" applyFont="1" applyBorder="1" applyAlignment="1">
      <alignment horizontal="center" vertical="center" wrapText="1"/>
    </xf>
    <xf numFmtId="0" fontId="10" fillId="5" borderId="6" xfId="0" applyFont="1" applyFill="1" applyBorder="1" applyAlignment="1">
      <alignment horizontal="center" vertical="center" wrapText="1"/>
    </xf>
    <xf numFmtId="0" fontId="8" fillId="0" borderId="9" xfId="0" applyFont="1" applyBorder="1" applyAlignment="1">
      <alignment horizontal="center" vertical="top" wrapText="1"/>
    </xf>
    <xf numFmtId="0" fontId="14" fillId="0" borderId="6" xfId="0" applyFont="1" applyBorder="1" applyAlignment="1" applyProtection="1">
      <alignment horizontal="center" vertical="center" wrapText="1"/>
      <protection locked="0"/>
    </xf>
    <xf numFmtId="0" fontId="7" fillId="0" borderId="6" xfId="0" applyFont="1" applyBorder="1" applyAlignment="1">
      <alignment horizontal="center" vertical="center"/>
    </xf>
    <xf numFmtId="0" fontId="11" fillId="0" borderId="1" xfId="0" applyFont="1" applyBorder="1" applyAlignment="1" applyProtection="1">
      <alignment horizontal="center" vertical="center"/>
      <protection locked="0"/>
    </xf>
    <xf numFmtId="0" fontId="2" fillId="0" borderId="8" xfId="0" applyFont="1" applyBorder="1" applyAlignment="1">
      <alignment horizontal="center" vertical="center"/>
    </xf>
    <xf numFmtId="0" fontId="11" fillId="0" borderId="6" xfId="0" applyFont="1" applyBorder="1" applyAlignment="1" applyProtection="1">
      <alignment horizontal="center" vertical="center"/>
      <protection locked="0"/>
    </xf>
    <xf numFmtId="0" fontId="3" fillId="0" borderId="23" xfId="0" applyFont="1" applyBorder="1" applyAlignment="1" applyProtection="1">
      <alignment horizontal="center" vertical="top" wrapText="1"/>
      <protection locked="0"/>
    </xf>
    <xf numFmtId="0" fontId="3" fillId="0" borderId="0" xfId="0" applyFont="1" applyAlignment="1" applyProtection="1">
      <alignment horizontal="center" vertical="top" wrapText="1"/>
      <protection locked="0"/>
    </xf>
    <xf numFmtId="0" fontId="2" fillId="0" borderId="20" xfId="0" applyFont="1" applyBorder="1" applyAlignment="1" applyProtection="1">
      <alignment horizontal="left" vertical="top"/>
      <protection locked="0"/>
    </xf>
    <xf numFmtId="0" fontId="10" fillId="0" borderId="20" xfId="0" applyFont="1" applyBorder="1" applyAlignment="1" applyProtection="1">
      <alignment horizontal="center" vertical="center"/>
      <protection locked="0"/>
    </xf>
    <xf numFmtId="0" fontId="2" fillId="0" borderId="5" xfId="0" applyFont="1" applyBorder="1" applyAlignment="1" applyProtection="1">
      <alignment horizontal="center" vertical="center" wrapText="1"/>
      <protection locked="0"/>
    </xf>
    <xf numFmtId="0" fontId="2" fillId="0" borderId="20" xfId="0" applyFont="1" applyBorder="1" applyAlignment="1" applyProtection="1">
      <alignment horizontal="center" vertical="center"/>
      <protection locked="0"/>
    </xf>
    <xf numFmtId="0" fontId="4" fillId="0" borderId="20" xfId="0" applyFont="1" applyBorder="1" applyAlignment="1" applyProtection="1">
      <alignment horizontal="center" vertical="center" wrapText="1"/>
      <protection locked="0"/>
    </xf>
    <xf numFmtId="0" fontId="4" fillId="4" borderId="20" xfId="0" applyFont="1" applyFill="1" applyBorder="1" applyAlignment="1" applyProtection="1">
      <alignment horizontal="center" vertical="center" wrapText="1"/>
      <protection locked="0"/>
    </xf>
    <xf numFmtId="0" fontId="5" fillId="2" borderId="0" xfId="0" applyFont="1" applyFill="1" applyAlignment="1">
      <alignment horizontal="center" vertical="center"/>
    </xf>
    <xf numFmtId="0" fontId="11" fillId="0" borderId="20" xfId="0" applyFont="1" applyBorder="1" applyAlignment="1" applyProtection="1">
      <alignment horizontal="center"/>
      <protection locked="0"/>
    </xf>
    <xf numFmtId="0" fontId="7" fillId="0" borderId="0" xfId="0" applyFont="1" applyAlignment="1">
      <alignment horizontal="justify" vertical="top" wrapText="1"/>
    </xf>
    <xf numFmtId="0" fontId="3" fillId="0" borderId="0" xfId="0" applyFont="1" applyAlignment="1" applyProtection="1">
      <alignment horizontal="center" vertical="center" wrapText="1"/>
      <protection locked="0"/>
    </xf>
    <xf numFmtId="1" fontId="7" fillId="0" borderId="0" xfId="0" applyNumberFormat="1" applyFont="1" applyAlignment="1">
      <alignment horizontal="center" vertical="center"/>
    </xf>
    <xf numFmtId="0" fontId="10" fillId="0" borderId="0" xfId="0" applyFont="1" applyAlignment="1">
      <alignment horizontal="center" vertical="center" wrapText="1"/>
    </xf>
    <xf numFmtId="0" fontId="6" fillId="0" borderId="5" xfId="0" applyFont="1" applyBorder="1" applyAlignment="1">
      <alignment horizontal="center" vertical="center" wrapText="1"/>
    </xf>
    <xf numFmtId="0" fontId="10" fillId="5" borderId="20" xfId="0" applyFont="1" applyFill="1" applyBorder="1" applyAlignment="1">
      <alignment horizontal="center" vertical="center" wrapText="1"/>
    </xf>
    <xf numFmtId="0" fontId="8" fillId="0" borderId="5" xfId="0" applyFont="1" applyBorder="1" applyAlignment="1">
      <alignment horizontal="center" vertical="top" wrapText="1"/>
    </xf>
    <xf numFmtId="0" fontId="8" fillId="6" borderId="20" xfId="0" applyFont="1" applyFill="1" applyBorder="1" applyAlignment="1">
      <alignment horizontal="center" vertical="center" wrapText="1"/>
    </xf>
    <xf numFmtId="0" fontId="8" fillId="6" borderId="0" xfId="0" applyFont="1" applyFill="1" applyAlignment="1">
      <alignment horizontal="center" vertical="center" wrapText="1"/>
    </xf>
    <xf numFmtId="0" fontId="4" fillId="0" borderId="0" xfId="0" applyFont="1" applyAlignment="1">
      <alignment horizontal="center" vertical="center" wrapText="1"/>
    </xf>
    <xf numFmtId="0" fontId="2" fillId="0" borderId="20" xfId="0" applyFont="1" applyBorder="1" applyAlignment="1" applyProtection="1">
      <alignment horizontal="center"/>
      <protection locked="0"/>
    </xf>
    <xf numFmtId="0" fontId="2" fillId="0" borderId="5" xfId="0" applyFont="1" applyBorder="1" applyAlignment="1" applyProtection="1">
      <alignment horizontal="center"/>
      <protection locked="0"/>
    </xf>
    <xf numFmtId="0" fontId="8" fillId="0" borderId="5" xfId="0" applyFont="1" applyBorder="1" applyAlignment="1" applyProtection="1">
      <alignment horizontal="center" vertical="center"/>
      <protection locked="0"/>
    </xf>
    <xf numFmtId="0" fontId="14" fillId="0" borderId="20" xfId="0" applyFont="1" applyBorder="1" applyAlignment="1" applyProtection="1">
      <alignment horizontal="center" vertical="center" wrapText="1"/>
      <protection locked="0"/>
    </xf>
    <xf numFmtId="0" fontId="2" fillId="0" borderId="20" xfId="0" applyFont="1" applyBorder="1" applyAlignment="1" applyProtection="1">
      <alignment horizontal="center" vertical="center" wrapText="1"/>
      <protection locked="0"/>
    </xf>
    <xf numFmtId="0" fontId="2" fillId="0" borderId="21" xfId="0" applyFont="1" applyBorder="1" applyAlignment="1" applyProtection="1">
      <alignment horizontal="center" vertical="center" wrapText="1"/>
      <protection locked="0"/>
    </xf>
    <xf numFmtId="0" fontId="2" fillId="0" borderId="2" xfId="0" applyFont="1" applyBorder="1" applyAlignment="1" applyProtection="1">
      <alignment horizontal="center" vertical="top" wrapText="1"/>
      <protection locked="0"/>
    </xf>
    <xf numFmtId="0" fontId="2" fillId="0" borderId="3" xfId="0" applyFont="1" applyBorder="1" applyAlignment="1" applyProtection="1">
      <alignment horizontal="center" vertical="top" wrapText="1"/>
      <protection locked="0"/>
    </xf>
    <xf numFmtId="0" fontId="2" fillId="0" borderId="4" xfId="0" applyFont="1" applyBorder="1" applyAlignment="1" applyProtection="1">
      <alignment horizontal="center" vertical="top" wrapText="1"/>
      <protection locked="0"/>
    </xf>
    <xf numFmtId="0" fontId="3" fillId="8" borderId="2" xfId="0" applyFont="1" applyFill="1" applyBorder="1" applyAlignment="1">
      <alignment horizontal="center" vertical="center" wrapText="1"/>
    </xf>
    <xf numFmtId="0" fontId="3" fillId="8" borderId="3" xfId="0" applyFont="1" applyFill="1" applyBorder="1" applyAlignment="1">
      <alignment horizontal="center" vertical="center" wrapText="1"/>
    </xf>
    <xf numFmtId="0" fontId="3" fillId="8" borderId="4"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4" xfId="0" applyFont="1" applyFill="1" applyBorder="1" applyAlignment="1">
      <alignment horizontal="center" vertical="center"/>
    </xf>
    <xf numFmtId="0" fontId="3" fillId="0" borderId="3" xfId="0" applyFont="1" applyBorder="1" applyAlignment="1" applyProtection="1">
      <alignment horizontal="center" vertical="top" wrapText="1"/>
      <protection locked="0"/>
    </xf>
    <xf numFmtId="0" fontId="3" fillId="8" borderId="2" xfId="0" applyFont="1" applyFill="1" applyBorder="1" applyAlignment="1">
      <alignment horizontal="center" wrapText="1"/>
    </xf>
    <xf numFmtId="0" fontId="3" fillId="8" borderId="3" xfId="0" applyFont="1" applyFill="1" applyBorder="1" applyAlignment="1">
      <alignment horizontal="center" wrapText="1"/>
    </xf>
    <xf numFmtId="0" fontId="3" fillId="8" borderId="4" xfId="0" applyFont="1" applyFill="1" applyBorder="1" applyAlignment="1">
      <alignment horizontal="center" wrapText="1"/>
    </xf>
    <xf numFmtId="0" fontId="12" fillId="0" borderId="2" xfId="0" applyFont="1" applyBorder="1" applyAlignment="1">
      <alignment horizontal="center" vertical="center"/>
    </xf>
    <xf numFmtId="0" fontId="12" fillId="0" borderId="3" xfId="0" applyFont="1" applyBorder="1" applyAlignment="1">
      <alignment horizontal="center" vertical="center"/>
    </xf>
    <xf numFmtId="0" fontId="12" fillId="0" borderId="4" xfId="0" applyFont="1" applyBorder="1" applyAlignment="1">
      <alignment horizontal="center" vertical="center"/>
    </xf>
    <xf numFmtId="0" fontId="12" fillId="0" borderId="0" xfId="0" applyFont="1" applyAlignment="1">
      <alignment vertical="center" wrapText="1"/>
    </xf>
    <xf numFmtId="0" fontId="4" fillId="0" borderId="1" xfId="0" applyFont="1" applyBorder="1" applyAlignment="1">
      <alignment horizontal="left"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1" xfId="0" applyFont="1" applyBorder="1" applyAlignment="1">
      <alignment vertical="center"/>
    </xf>
    <xf numFmtId="0" fontId="4" fillId="0" borderId="20" xfId="0" applyFont="1" applyBorder="1" applyAlignment="1">
      <alignment vertical="center"/>
    </xf>
    <xf numFmtId="0" fontId="4" fillId="0" borderId="9" xfId="0" applyFont="1" applyBorder="1" applyAlignment="1">
      <alignment horizontal="left" vertical="center"/>
    </xf>
    <xf numFmtId="0" fontId="0" fillId="0" borderId="2" xfId="0" applyBorder="1" applyAlignment="1" applyProtection="1">
      <alignment horizontal="center" vertical="center"/>
      <protection locked="0"/>
    </xf>
    <xf numFmtId="0" fontId="0" fillId="0" borderId="3" xfId="0" applyBorder="1" applyAlignment="1" applyProtection="1">
      <alignment horizontal="center" vertical="center"/>
      <protection locked="0"/>
    </xf>
    <xf numFmtId="0" fontId="0" fillId="0" borderId="4" xfId="0" applyBorder="1" applyAlignment="1" applyProtection="1">
      <alignment horizontal="center" vertical="center"/>
      <protection locked="0"/>
    </xf>
    <xf numFmtId="0" fontId="4" fillId="0" borderId="0" xfId="0" applyFont="1" applyAlignment="1">
      <alignment vertical="center"/>
    </xf>
    <xf numFmtId="0" fontId="2" fillId="0" borderId="0" xfId="0" applyFont="1" applyAlignment="1">
      <alignment vertical="center"/>
    </xf>
    <xf numFmtId="0" fontId="2" fillId="2" borderId="23" xfId="0" applyFont="1" applyFill="1" applyBorder="1" applyAlignment="1" applyProtection="1">
      <alignment horizontal="center"/>
    </xf>
    <xf numFmtId="0" fontId="2" fillId="2" borderId="21" xfId="0" applyFont="1" applyFill="1" applyBorder="1" applyAlignment="1" applyProtection="1">
      <alignment horizontal="center"/>
    </xf>
    <xf numFmtId="0" fontId="10" fillId="2" borderId="1" xfId="0" applyFont="1" applyFill="1" applyBorder="1" applyAlignment="1" applyProtection="1">
      <alignment horizontal="center" vertical="center"/>
    </xf>
    <xf numFmtId="0" fontId="2" fillId="2" borderId="1" xfId="0" applyFont="1" applyFill="1" applyBorder="1" applyProtection="1"/>
    <xf numFmtId="0" fontId="15" fillId="0" borderId="1" xfId="0" applyFont="1" applyBorder="1" applyAlignment="1">
      <alignment horizontal="center" vertical="center" readingOrder="1"/>
    </xf>
    <xf numFmtId="0" fontId="6" fillId="2" borderId="1" xfId="0" applyFont="1" applyFill="1" applyBorder="1" applyAlignment="1" applyProtection="1">
      <alignment horizontal="center" vertical="center"/>
    </xf>
    <xf numFmtId="0" fontId="16" fillId="0" borderId="1" xfId="0" applyFont="1" applyBorder="1" applyAlignment="1">
      <alignment horizontal="center" vertical="center" readingOrder="1"/>
    </xf>
    <xf numFmtId="0" fontId="2" fillId="2" borderId="7" xfId="0" applyFont="1" applyFill="1" applyBorder="1" applyAlignment="1" applyProtection="1">
      <alignment horizontal="center"/>
    </xf>
    <xf numFmtId="0" fontId="2" fillId="2" borderId="24" xfId="0" applyFont="1" applyFill="1" applyBorder="1" applyAlignment="1" applyProtection="1">
      <alignment horizontal="center"/>
    </xf>
    <xf numFmtId="0" fontId="6" fillId="2" borderId="1" xfId="0" applyFont="1" applyFill="1" applyBorder="1" applyAlignment="1" applyProtection="1">
      <alignment horizontal="center"/>
    </xf>
    <xf numFmtId="0" fontId="6" fillId="2" borderId="23" xfId="0" applyFont="1" applyFill="1" applyBorder="1" applyAlignment="1" applyProtection="1">
      <alignment horizontal="center" vertical="center"/>
    </xf>
    <xf numFmtId="0" fontId="6" fillId="2" borderId="20" xfId="0" applyFont="1" applyFill="1" applyBorder="1" applyAlignment="1" applyProtection="1">
      <alignment horizontal="center" vertical="center"/>
    </xf>
    <xf numFmtId="0" fontId="6" fillId="2" borderId="21" xfId="0" applyFont="1" applyFill="1" applyBorder="1" applyAlignment="1" applyProtection="1">
      <alignment horizontal="center" vertical="center"/>
    </xf>
    <xf numFmtId="14" fontId="6" fillId="2" borderId="1" xfId="0" applyNumberFormat="1" applyFont="1" applyFill="1" applyBorder="1" applyAlignment="1" applyProtection="1">
      <alignment horizontal="center" vertical="center"/>
    </xf>
    <xf numFmtId="0" fontId="2" fillId="2" borderId="10" xfId="0" applyFont="1" applyFill="1" applyBorder="1" applyAlignment="1" applyProtection="1">
      <alignment horizontal="center"/>
    </xf>
    <xf numFmtId="0" fontId="2" fillId="2" borderId="22" xfId="0" applyFont="1" applyFill="1" applyBorder="1" applyAlignment="1" applyProtection="1">
      <alignment horizontal="center"/>
    </xf>
    <xf numFmtId="0" fontId="6" fillId="2" borderId="10" xfId="0" applyFont="1" applyFill="1" applyBorder="1" applyAlignment="1" applyProtection="1">
      <alignment horizontal="center" vertical="center"/>
    </xf>
    <xf numFmtId="0" fontId="6" fillId="2" borderId="5" xfId="0" applyFont="1" applyFill="1" applyBorder="1" applyAlignment="1" applyProtection="1">
      <alignment horizontal="center" vertical="center"/>
    </xf>
    <xf numFmtId="0" fontId="6" fillId="2" borderId="22" xfId="0" applyFont="1" applyFill="1" applyBorder="1" applyAlignment="1" applyProtection="1">
      <alignment horizontal="center" vertical="center"/>
    </xf>
    <xf numFmtId="0" fontId="8" fillId="0" borderId="6" xfId="0" applyFont="1" applyBorder="1" applyAlignment="1" applyProtection="1">
      <alignment horizontal="center" vertical="center" wrapText="1"/>
    </xf>
    <xf numFmtId="0" fontId="2" fillId="0" borderId="1" xfId="0" applyFont="1" applyFill="1" applyBorder="1" applyAlignment="1" applyProtection="1">
      <alignment horizontal="center" vertical="center" wrapText="1"/>
      <protection locked="0"/>
    </xf>
    <xf numFmtId="0" fontId="2" fillId="0" borderId="1" xfId="0" applyFont="1" applyBorder="1" applyAlignment="1" applyProtection="1">
      <alignment horizontal="left" vertical="center"/>
      <protection locked="0"/>
    </xf>
    <xf numFmtId="0" fontId="11" fillId="0" borderId="1" xfId="0" applyFont="1" applyFill="1" applyBorder="1" applyAlignment="1" applyProtection="1">
      <alignment horizontal="center" vertical="center"/>
      <protection locked="0"/>
    </xf>
    <xf numFmtId="0" fontId="2" fillId="0" borderId="6" xfId="0" applyFont="1" applyBorder="1" applyAlignment="1" applyProtection="1">
      <alignment horizontal="left" vertical="center"/>
      <protection locked="0"/>
    </xf>
    <xf numFmtId="0" fontId="11" fillId="0" borderId="6" xfId="0" applyFont="1" applyFill="1" applyBorder="1" applyAlignment="1" applyProtection="1">
      <alignment horizontal="center" vertical="center"/>
      <protection locked="0"/>
    </xf>
    <xf numFmtId="0" fontId="2" fillId="0" borderId="6" xfId="0" applyFont="1" applyFill="1" applyBorder="1" applyAlignment="1" applyProtection="1">
      <alignment horizontal="center" vertical="center" wrapText="1"/>
      <protection locked="0"/>
    </xf>
    <xf numFmtId="0" fontId="2" fillId="0" borderId="1" xfId="0" applyFont="1" applyBorder="1" applyAlignment="1" applyProtection="1">
      <alignment vertical="center" wrapText="1"/>
      <protection locked="0"/>
    </xf>
    <xf numFmtId="0" fontId="2" fillId="0" borderId="1" xfId="0" applyFont="1" applyBorder="1" applyAlignment="1" applyProtection="1">
      <alignment vertical="center"/>
      <protection locked="0"/>
    </xf>
    <xf numFmtId="0" fontId="2" fillId="0" borderId="6" xfId="0" applyFont="1" applyBorder="1" applyAlignment="1" applyProtection="1">
      <alignment vertical="center"/>
      <protection locked="0"/>
    </xf>
    <xf numFmtId="0" fontId="3" fillId="0" borderId="9" xfId="0" applyFont="1" applyBorder="1" applyAlignment="1" applyProtection="1">
      <alignment horizontal="center" vertical="center" wrapText="1"/>
      <protection locked="0"/>
    </xf>
    <xf numFmtId="0" fontId="2" fillId="0" borderId="7" xfId="0" applyFont="1" applyBorder="1" applyAlignment="1" applyProtection="1">
      <alignment horizontal="center"/>
      <protection locked="0"/>
    </xf>
    <xf numFmtId="0" fontId="2" fillId="0" borderId="6" xfId="0" applyFont="1" applyBorder="1" applyAlignment="1" applyProtection="1">
      <alignment horizontal="left" vertical="top" wrapText="1"/>
      <protection locked="0"/>
    </xf>
    <xf numFmtId="0" fontId="11" fillId="0" borderId="23" xfId="0" applyFont="1" applyBorder="1" applyAlignment="1" applyProtection="1">
      <alignment horizontal="left" vertical="center" wrapText="1"/>
      <protection locked="0"/>
    </xf>
    <xf numFmtId="0" fontId="2" fillId="0" borderId="8" xfId="0" applyFont="1" applyBorder="1" applyAlignment="1" applyProtection="1">
      <alignment horizontal="left" vertical="top" wrapText="1"/>
      <protection locked="0"/>
    </xf>
    <xf numFmtId="0" fontId="11" fillId="0" borderId="7" xfId="0" applyFont="1" applyBorder="1" applyAlignment="1" applyProtection="1">
      <alignment horizontal="left" vertical="center" wrapText="1"/>
      <protection locked="0"/>
    </xf>
    <xf numFmtId="0" fontId="2" fillId="0" borderId="9" xfId="0" applyFont="1" applyBorder="1" applyAlignment="1" applyProtection="1">
      <alignment horizontal="left" vertical="top" wrapText="1"/>
      <protection locked="0"/>
    </xf>
    <xf numFmtId="0" fontId="17" fillId="7" borderId="1" xfId="0" applyFont="1" applyFill="1" applyBorder="1" applyAlignment="1" applyProtection="1">
      <alignment horizontal="center" vertical="center" wrapText="1"/>
      <protection locked="0"/>
    </xf>
    <xf numFmtId="0" fontId="3" fillId="2" borderId="9" xfId="0" applyFont="1" applyFill="1" applyBorder="1" applyAlignment="1">
      <alignment horizontal="center" vertical="center" wrapText="1"/>
    </xf>
    <xf numFmtId="0" fontId="3" fillId="2" borderId="9" xfId="0" applyFont="1" applyFill="1" applyBorder="1" applyAlignment="1">
      <alignment horizontal="center" vertical="center"/>
    </xf>
    <xf numFmtId="0" fontId="3" fillId="2" borderId="1" xfId="0" applyFont="1" applyFill="1" applyBorder="1" applyAlignment="1">
      <alignment horizontal="center" vertical="center"/>
    </xf>
    <xf numFmtId="0" fontId="2" fillId="0" borderId="1" xfId="0" applyFont="1" applyBorder="1" applyAlignment="1" applyProtection="1">
      <alignment horizontal="left" vertical="top" wrapText="1"/>
      <protection locked="0"/>
    </xf>
    <xf numFmtId="0" fontId="2" fillId="0" borderId="0" xfId="0" applyFont="1" applyAlignment="1" applyProtection="1">
      <alignment horizontal="center"/>
      <protection locked="0"/>
    </xf>
    <xf numFmtId="0" fontId="12" fillId="0" borderId="9" xfId="0" applyFont="1" applyBorder="1" applyAlignment="1">
      <alignment horizontal="center" vertical="center"/>
    </xf>
    <xf numFmtId="0" fontId="12" fillId="0" borderId="10" xfId="0" applyFont="1" applyBorder="1" applyAlignment="1">
      <alignment horizontal="center" vertical="center"/>
    </xf>
    <xf numFmtId="0" fontId="12" fillId="0" borderId="5" xfId="0" applyFont="1" applyBorder="1" applyAlignment="1">
      <alignment horizontal="center" vertical="center"/>
    </xf>
    <xf numFmtId="0" fontId="12" fillId="0" borderId="22" xfId="0" applyFont="1" applyBorder="1" applyAlignment="1">
      <alignment horizontal="center" vertical="center"/>
    </xf>
    <xf numFmtId="0" fontId="4" fillId="0" borderId="20" xfId="0" applyFont="1" applyBorder="1" applyAlignment="1">
      <alignment horizontal="center" vertical="center"/>
    </xf>
    <xf numFmtId="0" fontId="4" fillId="0" borderId="21" xfId="0" applyFont="1" applyBorder="1" applyAlignment="1">
      <alignment horizontal="center" vertical="center"/>
    </xf>
    <xf numFmtId="0" fontId="4" fillId="0" borderId="1" xfId="0" applyFont="1" applyBorder="1" applyAlignment="1">
      <alignment horizontal="center" vertical="center"/>
    </xf>
  </cellXfs>
  <cellStyles count="1">
    <cellStyle name="Normal" xfId="0" builtinId="0"/>
  </cellStyles>
  <dxfs count="88">
    <dxf>
      <fill>
        <gradientFill type="path" left="0.5" right="0.5" top="0.5" bottom="0.5">
          <stop position="0">
            <color rgb="FF92D050"/>
          </stop>
          <stop position="1">
            <color rgb="FF00B050"/>
          </stop>
        </gradientFill>
      </fill>
    </dxf>
    <dxf>
      <fill>
        <gradientFill type="path" left="0.5" right="0.5" top="0.5" bottom="0.5">
          <stop position="0">
            <color rgb="FFFFC000"/>
          </stop>
          <stop position="1">
            <color rgb="FFEC6114"/>
          </stop>
        </gradientFill>
      </fill>
    </dxf>
    <dxf>
      <fill>
        <gradientFill type="path" left="0.5" right="0.5" top="0.5" bottom="0.5">
          <stop position="0">
            <color rgb="FFFFC000"/>
          </stop>
          <stop position="1">
            <color rgb="FFFFFF00"/>
          </stop>
        </gradientFill>
      </fill>
    </dxf>
    <dxf>
      <fill>
        <patternFill patternType="solid">
          <fgColor auto="1"/>
          <bgColor rgb="FFFF5050"/>
        </patternFill>
      </fill>
    </dxf>
    <dxf>
      <fill>
        <patternFill patternType="solid">
          <fgColor auto="1"/>
          <bgColor rgb="FF0EBE16"/>
        </patternFill>
      </fill>
    </dxf>
    <dxf>
      <fill>
        <patternFill>
          <bgColor rgb="FFFFFF00"/>
        </patternFill>
      </fill>
    </dxf>
    <dxf>
      <fill>
        <patternFill>
          <bgColor rgb="FFEC6114"/>
        </patternFill>
      </fill>
    </dxf>
    <dxf>
      <fill>
        <patternFill>
          <bgColor rgb="FFFF0000"/>
        </patternFill>
      </fill>
    </dxf>
    <dxf>
      <fill>
        <gradientFill type="path" left="0.5" right="0.5" top="0.5" bottom="0.5">
          <stop position="0">
            <color rgb="FF92D050"/>
          </stop>
          <stop position="1">
            <color rgb="FF00B050"/>
          </stop>
        </gradientFill>
      </fill>
    </dxf>
    <dxf>
      <fill>
        <gradientFill type="path" left="0.5" right="0.5" top="0.5" bottom="0.5">
          <stop position="0">
            <color rgb="FFFFC000"/>
          </stop>
          <stop position="1">
            <color rgb="FFEC6114"/>
          </stop>
        </gradientFill>
      </fill>
    </dxf>
    <dxf>
      <fill>
        <gradientFill type="path" left="0.5" right="0.5" top="0.5" bottom="0.5">
          <stop position="0">
            <color rgb="FFFFC000"/>
          </stop>
          <stop position="1">
            <color rgb="FFFFFF00"/>
          </stop>
        </gradientFill>
      </fill>
    </dxf>
    <dxf>
      <fill>
        <patternFill patternType="solid">
          <fgColor auto="1"/>
          <bgColor rgb="FFFF5050"/>
        </patternFill>
      </fill>
    </dxf>
    <dxf>
      <fill>
        <patternFill patternType="solid">
          <fgColor auto="1"/>
          <bgColor rgb="FF0EBE16"/>
        </patternFill>
      </fill>
    </dxf>
    <dxf>
      <fill>
        <patternFill>
          <bgColor rgb="FFFFFF00"/>
        </patternFill>
      </fill>
    </dxf>
    <dxf>
      <fill>
        <patternFill>
          <bgColor rgb="FFEC6114"/>
        </patternFill>
      </fill>
    </dxf>
    <dxf>
      <fill>
        <patternFill>
          <bgColor rgb="FFFF0000"/>
        </patternFill>
      </fill>
    </dxf>
    <dxf>
      <fill>
        <gradientFill type="path" left="0.5" right="0.5" top="0.5" bottom="0.5">
          <stop position="0">
            <color rgb="FF92D050"/>
          </stop>
          <stop position="1">
            <color rgb="FF00B050"/>
          </stop>
        </gradientFill>
      </fill>
    </dxf>
    <dxf>
      <fill>
        <gradientFill type="path" left="0.5" right="0.5" top="0.5" bottom="0.5">
          <stop position="0">
            <color rgb="FFFFC000"/>
          </stop>
          <stop position="1">
            <color rgb="FFEC6114"/>
          </stop>
        </gradientFill>
      </fill>
    </dxf>
    <dxf>
      <fill>
        <gradientFill type="path" left="0.5" right="0.5" top="0.5" bottom="0.5">
          <stop position="0">
            <color rgb="FFFFC000"/>
          </stop>
          <stop position="1">
            <color rgb="FFFFFF00"/>
          </stop>
        </gradientFill>
      </fill>
    </dxf>
    <dxf>
      <fill>
        <patternFill patternType="solid">
          <fgColor auto="1"/>
          <bgColor rgb="FFFF5050"/>
        </patternFill>
      </fill>
    </dxf>
    <dxf>
      <fill>
        <patternFill patternType="solid">
          <fgColor auto="1"/>
          <bgColor rgb="FF0EBE16"/>
        </patternFill>
      </fill>
    </dxf>
    <dxf>
      <fill>
        <patternFill>
          <bgColor rgb="FFFFFF00"/>
        </patternFill>
      </fill>
    </dxf>
    <dxf>
      <fill>
        <patternFill>
          <bgColor rgb="FFEC6114"/>
        </patternFill>
      </fill>
    </dxf>
    <dxf>
      <fill>
        <patternFill>
          <bgColor rgb="FFFF0000"/>
        </patternFill>
      </fill>
    </dxf>
    <dxf>
      <fill>
        <gradientFill type="path" left="0.5" right="0.5" top="0.5" bottom="0.5">
          <stop position="0">
            <color rgb="FF92D050"/>
          </stop>
          <stop position="1">
            <color rgb="FF00B050"/>
          </stop>
        </gradientFill>
      </fill>
    </dxf>
    <dxf>
      <fill>
        <gradientFill type="path" left="0.5" right="0.5" top="0.5" bottom="0.5">
          <stop position="0">
            <color rgb="FFFFC000"/>
          </stop>
          <stop position="1">
            <color rgb="FFEC6114"/>
          </stop>
        </gradientFill>
      </fill>
    </dxf>
    <dxf>
      <fill>
        <gradientFill type="path" left="0.5" right="0.5" top="0.5" bottom="0.5">
          <stop position="0">
            <color rgb="FFFFC000"/>
          </stop>
          <stop position="1">
            <color rgb="FFFFFF00"/>
          </stop>
        </gradientFill>
      </fill>
    </dxf>
    <dxf>
      <fill>
        <patternFill patternType="solid">
          <fgColor auto="1"/>
          <bgColor rgb="FFFF5050"/>
        </patternFill>
      </fill>
    </dxf>
    <dxf>
      <fill>
        <patternFill patternType="solid">
          <fgColor auto="1"/>
          <bgColor rgb="FF0EBE16"/>
        </patternFill>
      </fill>
    </dxf>
    <dxf>
      <fill>
        <patternFill>
          <bgColor rgb="FFFFFF00"/>
        </patternFill>
      </fill>
    </dxf>
    <dxf>
      <fill>
        <patternFill>
          <bgColor rgb="FFEC6114"/>
        </patternFill>
      </fill>
    </dxf>
    <dxf>
      <fill>
        <patternFill>
          <bgColor rgb="FFFF0000"/>
        </patternFill>
      </fill>
    </dxf>
    <dxf>
      <fill>
        <gradientFill type="path" left="0.5" right="0.5" top="0.5" bottom="0.5">
          <stop position="0">
            <color rgb="FF92D050"/>
          </stop>
          <stop position="1">
            <color rgb="FF00B050"/>
          </stop>
        </gradientFill>
      </fill>
    </dxf>
    <dxf>
      <fill>
        <gradientFill type="path" left="0.5" right="0.5" top="0.5" bottom="0.5">
          <stop position="0">
            <color rgb="FFFFC000"/>
          </stop>
          <stop position="1">
            <color rgb="FFEC6114"/>
          </stop>
        </gradientFill>
      </fill>
    </dxf>
    <dxf>
      <fill>
        <gradientFill type="path" left="0.5" right="0.5" top="0.5" bottom="0.5">
          <stop position="0">
            <color rgb="FFFFC000"/>
          </stop>
          <stop position="1">
            <color rgb="FFFFFF00"/>
          </stop>
        </gradientFill>
      </fill>
    </dxf>
    <dxf>
      <fill>
        <patternFill patternType="solid">
          <fgColor auto="1"/>
          <bgColor rgb="FFFF5050"/>
        </patternFill>
      </fill>
    </dxf>
    <dxf>
      <fill>
        <patternFill patternType="solid">
          <fgColor auto="1"/>
          <bgColor rgb="FF0EBE16"/>
        </patternFill>
      </fill>
    </dxf>
    <dxf>
      <fill>
        <patternFill>
          <bgColor rgb="FFFFFF00"/>
        </patternFill>
      </fill>
    </dxf>
    <dxf>
      <fill>
        <patternFill>
          <bgColor rgb="FFEC6114"/>
        </patternFill>
      </fill>
    </dxf>
    <dxf>
      <fill>
        <patternFill>
          <bgColor rgb="FFFF0000"/>
        </patternFill>
      </fill>
    </dxf>
    <dxf>
      <fill>
        <gradientFill type="path" left="0.5" right="0.5" top="0.5" bottom="0.5">
          <stop position="0">
            <color rgb="FF92D050"/>
          </stop>
          <stop position="1">
            <color rgb="FF00B050"/>
          </stop>
        </gradientFill>
      </fill>
    </dxf>
    <dxf>
      <fill>
        <gradientFill type="path" left="0.5" right="0.5" top="0.5" bottom="0.5">
          <stop position="0">
            <color rgb="FFFFC000"/>
          </stop>
          <stop position="1">
            <color rgb="FFEC6114"/>
          </stop>
        </gradientFill>
      </fill>
    </dxf>
    <dxf>
      <fill>
        <gradientFill type="path" left="0.5" right="0.5" top="0.5" bottom="0.5">
          <stop position="0">
            <color rgb="FFFFC000"/>
          </stop>
          <stop position="1">
            <color rgb="FFFFFF00"/>
          </stop>
        </gradientFill>
      </fill>
    </dxf>
    <dxf>
      <fill>
        <patternFill patternType="solid">
          <fgColor auto="1"/>
          <bgColor rgb="FFFF5050"/>
        </patternFill>
      </fill>
    </dxf>
    <dxf>
      <fill>
        <patternFill patternType="solid">
          <fgColor auto="1"/>
          <bgColor rgb="FF0EBE16"/>
        </patternFill>
      </fill>
    </dxf>
    <dxf>
      <fill>
        <patternFill>
          <bgColor rgb="FFFFFF00"/>
        </patternFill>
      </fill>
    </dxf>
    <dxf>
      <fill>
        <patternFill>
          <bgColor rgb="FFEC6114"/>
        </patternFill>
      </fill>
    </dxf>
    <dxf>
      <fill>
        <patternFill>
          <bgColor rgb="FFFF0000"/>
        </patternFill>
      </fill>
    </dxf>
    <dxf>
      <fill>
        <gradientFill type="path" left="0.5" right="0.5" top="0.5" bottom="0.5">
          <stop position="0">
            <color rgb="FF92D050"/>
          </stop>
          <stop position="1">
            <color rgb="FF00B050"/>
          </stop>
        </gradientFill>
      </fill>
    </dxf>
    <dxf>
      <fill>
        <gradientFill type="path" left="0.5" right="0.5" top="0.5" bottom="0.5">
          <stop position="0">
            <color rgb="FFFFC000"/>
          </stop>
          <stop position="1">
            <color rgb="FFEC6114"/>
          </stop>
        </gradientFill>
      </fill>
    </dxf>
    <dxf>
      <fill>
        <gradientFill type="path" left="0.5" right="0.5" top="0.5" bottom="0.5">
          <stop position="0">
            <color rgb="FFFFC000"/>
          </stop>
          <stop position="1">
            <color rgb="FFFFFF00"/>
          </stop>
        </gradientFill>
      </fill>
    </dxf>
    <dxf>
      <fill>
        <patternFill patternType="solid">
          <fgColor auto="1"/>
          <bgColor rgb="FFFF5050"/>
        </patternFill>
      </fill>
    </dxf>
    <dxf>
      <fill>
        <patternFill patternType="solid">
          <fgColor auto="1"/>
          <bgColor rgb="FF0EBE16"/>
        </patternFill>
      </fill>
    </dxf>
    <dxf>
      <fill>
        <patternFill>
          <bgColor rgb="FFFFFF00"/>
        </patternFill>
      </fill>
    </dxf>
    <dxf>
      <fill>
        <patternFill>
          <bgColor rgb="FFEC6114"/>
        </patternFill>
      </fill>
    </dxf>
    <dxf>
      <fill>
        <patternFill>
          <bgColor rgb="FFFF0000"/>
        </patternFill>
      </fill>
    </dxf>
    <dxf>
      <fill>
        <gradientFill type="path" left="0.5" right="0.5" top="0.5" bottom="0.5">
          <stop position="0">
            <color rgb="FF92D050"/>
          </stop>
          <stop position="1">
            <color rgb="FF00B050"/>
          </stop>
        </gradientFill>
      </fill>
    </dxf>
    <dxf>
      <fill>
        <gradientFill type="path" left="0.5" right="0.5" top="0.5" bottom="0.5">
          <stop position="0">
            <color rgb="FFFFC000"/>
          </stop>
          <stop position="1">
            <color rgb="FFEC6114"/>
          </stop>
        </gradientFill>
      </fill>
    </dxf>
    <dxf>
      <fill>
        <gradientFill type="path" left="0.5" right="0.5" top="0.5" bottom="0.5">
          <stop position="0">
            <color rgb="FFFFC000"/>
          </stop>
          <stop position="1">
            <color rgb="FFFFFF00"/>
          </stop>
        </gradientFill>
      </fill>
    </dxf>
    <dxf>
      <fill>
        <patternFill patternType="solid">
          <fgColor auto="1"/>
          <bgColor rgb="FFFF5050"/>
        </patternFill>
      </fill>
    </dxf>
    <dxf>
      <fill>
        <patternFill patternType="solid">
          <fgColor auto="1"/>
          <bgColor rgb="FF0EBE16"/>
        </patternFill>
      </fill>
    </dxf>
    <dxf>
      <fill>
        <patternFill>
          <bgColor rgb="FFFFFF00"/>
        </patternFill>
      </fill>
    </dxf>
    <dxf>
      <fill>
        <patternFill>
          <bgColor rgb="FFEC6114"/>
        </patternFill>
      </fill>
    </dxf>
    <dxf>
      <fill>
        <patternFill>
          <bgColor rgb="FFFF0000"/>
        </patternFill>
      </fill>
    </dxf>
    <dxf>
      <fill>
        <gradientFill type="path" left="0.5" right="0.5" top="0.5" bottom="0.5">
          <stop position="0">
            <color rgb="FF92D050"/>
          </stop>
          <stop position="1">
            <color rgb="FF00B050"/>
          </stop>
        </gradientFill>
      </fill>
    </dxf>
    <dxf>
      <fill>
        <gradientFill type="path" left="0.5" right="0.5" top="0.5" bottom="0.5">
          <stop position="0">
            <color rgb="FFFFC000"/>
          </stop>
          <stop position="1">
            <color rgb="FFEC6114"/>
          </stop>
        </gradientFill>
      </fill>
    </dxf>
    <dxf>
      <fill>
        <gradientFill type="path" left="0.5" right="0.5" top="0.5" bottom="0.5">
          <stop position="0">
            <color rgb="FFFFC000"/>
          </stop>
          <stop position="1">
            <color rgb="FFFFFF00"/>
          </stop>
        </gradientFill>
      </fill>
    </dxf>
    <dxf>
      <fill>
        <patternFill patternType="solid">
          <fgColor auto="1"/>
          <bgColor rgb="FFFF5050"/>
        </patternFill>
      </fill>
    </dxf>
    <dxf>
      <fill>
        <patternFill patternType="solid">
          <fgColor auto="1"/>
          <bgColor rgb="FF0EBE16"/>
        </patternFill>
      </fill>
    </dxf>
    <dxf>
      <fill>
        <patternFill>
          <bgColor rgb="FFFFFF00"/>
        </patternFill>
      </fill>
    </dxf>
    <dxf>
      <fill>
        <patternFill>
          <bgColor rgb="FFEC6114"/>
        </patternFill>
      </fill>
    </dxf>
    <dxf>
      <fill>
        <patternFill>
          <bgColor rgb="FFFF0000"/>
        </patternFill>
      </fill>
    </dxf>
    <dxf>
      <fill>
        <patternFill patternType="solid">
          <fgColor auto="1"/>
          <bgColor rgb="FF0EBE16"/>
        </patternFill>
      </fill>
    </dxf>
    <dxf>
      <fill>
        <patternFill>
          <bgColor rgb="FFFFFF00"/>
        </patternFill>
      </fill>
    </dxf>
    <dxf>
      <fill>
        <patternFill>
          <bgColor rgb="FFEC6114"/>
        </patternFill>
      </fill>
    </dxf>
    <dxf>
      <fill>
        <patternFill>
          <bgColor rgb="FFFF0000"/>
        </patternFill>
      </fill>
    </dxf>
    <dxf>
      <fill>
        <gradientFill type="path" left="0.5" right="0.5" top="0.5" bottom="0.5">
          <stop position="0">
            <color rgb="FF92D050"/>
          </stop>
          <stop position="1">
            <color rgb="FF00B050"/>
          </stop>
        </gradientFill>
      </fill>
    </dxf>
    <dxf>
      <fill>
        <gradientFill type="path" left="0.5" right="0.5" top="0.5" bottom="0.5">
          <stop position="0">
            <color rgb="FFFFC000"/>
          </stop>
          <stop position="1">
            <color rgb="FFEC6114"/>
          </stop>
        </gradientFill>
      </fill>
    </dxf>
    <dxf>
      <fill>
        <gradientFill type="path" left="0.5" right="0.5" top="0.5" bottom="0.5">
          <stop position="0">
            <color rgb="FFFFC000"/>
          </stop>
          <stop position="1">
            <color rgb="FFFFFF00"/>
          </stop>
        </gradientFill>
      </fill>
    </dxf>
    <dxf>
      <fill>
        <patternFill patternType="solid">
          <fgColor auto="1"/>
          <bgColor rgb="FFFF5050"/>
        </patternFill>
      </fill>
    </dxf>
    <dxf>
      <fill>
        <gradientFill type="path" left="0.5" right="0.5" top="0.5" bottom="0.5">
          <stop position="0">
            <color rgb="FF92D050"/>
          </stop>
          <stop position="1">
            <color rgb="FF00B050"/>
          </stop>
        </gradientFill>
      </fill>
    </dxf>
    <dxf>
      <fill>
        <gradientFill type="path" left="0.5" right="0.5" top="0.5" bottom="0.5">
          <stop position="0">
            <color rgb="FFFFC000"/>
          </stop>
          <stop position="1">
            <color rgb="FFEC6114"/>
          </stop>
        </gradientFill>
      </fill>
    </dxf>
    <dxf>
      <fill>
        <gradientFill type="path" left="0.5" right="0.5" top="0.5" bottom="0.5">
          <stop position="0">
            <color rgb="FFFFC000"/>
          </stop>
          <stop position="1">
            <color rgb="FFFFFF00"/>
          </stop>
        </gradientFill>
      </fill>
    </dxf>
    <dxf>
      <fill>
        <patternFill patternType="solid">
          <fgColor auto="1"/>
          <bgColor rgb="FFFF5050"/>
        </patternFill>
      </fill>
    </dxf>
    <dxf>
      <fill>
        <patternFill patternType="solid">
          <fgColor auto="1"/>
          <bgColor rgb="FF0EBE16"/>
        </patternFill>
      </fill>
    </dxf>
    <dxf>
      <fill>
        <patternFill>
          <bgColor rgb="FFFFFF00"/>
        </patternFill>
      </fill>
    </dxf>
    <dxf>
      <fill>
        <patternFill>
          <bgColor rgb="FFEC6114"/>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31750</xdr:rowOff>
    </xdr:from>
    <xdr:to>
      <xdr:col>31</xdr:col>
      <xdr:colOff>11906</xdr:colOff>
      <xdr:row>6</xdr:row>
      <xdr:rowOff>0</xdr:rowOff>
    </xdr:to>
    <xdr:grpSp>
      <xdr:nvGrpSpPr>
        <xdr:cNvPr id="2" name="Group 4">
          <a:extLst>
            <a:ext uri="{FF2B5EF4-FFF2-40B4-BE49-F238E27FC236}">
              <a16:creationId xmlns:a16="http://schemas.microsoft.com/office/drawing/2014/main" id="{FF526D8F-E979-4EB1-BA3D-1772A3196FB3}"/>
            </a:ext>
          </a:extLst>
        </xdr:cNvPr>
        <xdr:cNvGrpSpPr>
          <a:grpSpLocks/>
        </xdr:cNvGrpSpPr>
      </xdr:nvGrpSpPr>
      <xdr:grpSpPr bwMode="auto">
        <a:xfrm>
          <a:off x="0" y="31750"/>
          <a:ext cx="51614994" cy="1182221"/>
          <a:chOff x="-8" y="0"/>
          <a:chExt cx="1382" cy="136"/>
        </a:xfrm>
      </xdr:grpSpPr>
      <xdr:sp macro="" textlink="">
        <xdr:nvSpPr>
          <xdr:cNvPr id="3" name="1 CuadroTexto">
            <a:extLst>
              <a:ext uri="{FF2B5EF4-FFF2-40B4-BE49-F238E27FC236}">
                <a16:creationId xmlns:a16="http://schemas.microsoft.com/office/drawing/2014/main" id="{76B6C930-61ED-48ED-BB64-441613C20AAF}"/>
              </a:ext>
            </a:extLst>
          </xdr:cNvPr>
          <xdr:cNvSpPr txBox="1">
            <a:spLocks noChangeArrowheads="1"/>
          </xdr:cNvSpPr>
        </xdr:nvSpPr>
        <xdr:spPr bwMode="auto">
          <a:xfrm>
            <a:off x="-8" y="0"/>
            <a:ext cx="188" cy="136"/>
          </a:xfrm>
          <a:prstGeom prst="rect">
            <a:avLst/>
          </a:prstGeom>
          <a:solidFill>
            <a:srgbClr val="FFFFFF"/>
          </a:solidFill>
          <a:ln w="9525">
            <a:solidFill>
              <a:srgbClr val="000000"/>
            </a:solidFill>
            <a:miter lim="800000"/>
            <a:headEnd/>
            <a:tailEnd/>
          </a:ln>
        </xdr:spPr>
      </xdr:sp>
      <xdr:sp macro="" textlink="">
        <xdr:nvSpPr>
          <xdr:cNvPr id="4" name="3 CuadroTexto">
            <a:extLst>
              <a:ext uri="{FF2B5EF4-FFF2-40B4-BE49-F238E27FC236}">
                <a16:creationId xmlns:a16="http://schemas.microsoft.com/office/drawing/2014/main" id="{150FBCC5-E4AD-47D5-8912-E91E60DFC219}"/>
              </a:ext>
            </a:extLst>
          </xdr:cNvPr>
          <xdr:cNvSpPr txBox="1">
            <a:spLocks noChangeArrowheads="1"/>
          </xdr:cNvSpPr>
        </xdr:nvSpPr>
        <xdr:spPr bwMode="auto">
          <a:xfrm>
            <a:off x="180" y="0"/>
            <a:ext cx="198" cy="73"/>
          </a:xfrm>
          <a:prstGeom prst="rect">
            <a:avLst/>
          </a:prstGeom>
          <a:noFill/>
          <a:ln w="9525">
            <a:solidFill>
              <a:srgbClr val="000000"/>
            </a:solidFill>
            <a:miter lim="800000"/>
            <a:headEnd/>
            <a:tailEnd/>
          </a:ln>
        </xdr:spPr>
        <xdr:txBody>
          <a:bodyPr vertOverflow="clip" wrap="square" lIns="90000" tIns="180000" rIns="90000" bIns="46800" anchor="t" upright="1"/>
          <a:lstStyle/>
          <a:p>
            <a:pPr algn="ctr" rtl="0">
              <a:defRPr sz="1000"/>
            </a:pPr>
            <a:r>
              <a:rPr lang="es-ES" sz="1100" b="1" i="0" strike="noStrike">
                <a:solidFill>
                  <a:srgbClr val="000000"/>
                </a:solidFill>
                <a:latin typeface="Times New Roman"/>
                <a:cs typeface="Times New Roman"/>
              </a:rPr>
              <a:t>PROCESO</a:t>
            </a:r>
          </a:p>
        </xdr:txBody>
      </xdr:sp>
      <xdr:sp macro="" textlink="">
        <xdr:nvSpPr>
          <xdr:cNvPr id="5" name="7 CuadroTexto">
            <a:extLst>
              <a:ext uri="{FF2B5EF4-FFF2-40B4-BE49-F238E27FC236}">
                <a16:creationId xmlns:a16="http://schemas.microsoft.com/office/drawing/2014/main" id="{2C6C9686-38D8-469E-93F8-FAE84E96E6CF}"/>
              </a:ext>
            </a:extLst>
          </xdr:cNvPr>
          <xdr:cNvSpPr txBox="1">
            <a:spLocks noChangeArrowheads="1"/>
          </xdr:cNvSpPr>
        </xdr:nvSpPr>
        <xdr:spPr bwMode="auto">
          <a:xfrm>
            <a:off x="180" y="73"/>
            <a:ext cx="198" cy="63"/>
          </a:xfrm>
          <a:prstGeom prst="rect">
            <a:avLst/>
          </a:prstGeom>
          <a:noFill/>
          <a:ln w="9525">
            <a:solidFill>
              <a:srgbClr val="000000"/>
            </a:solidFill>
            <a:miter lim="800000"/>
            <a:headEnd/>
            <a:tailEnd/>
          </a:ln>
        </xdr:spPr>
        <xdr:txBody>
          <a:bodyPr vertOverflow="clip" wrap="square" lIns="90000" tIns="144000" rIns="90000" bIns="46800" anchor="t" upright="1"/>
          <a:lstStyle/>
          <a:p>
            <a:pPr algn="ctr" rtl="0">
              <a:defRPr sz="1000"/>
            </a:pPr>
            <a:r>
              <a:rPr lang="es-ES" sz="1100" b="1" i="0" strike="noStrike">
                <a:solidFill>
                  <a:srgbClr val="000000"/>
                </a:solidFill>
                <a:latin typeface="Times New Roman"/>
                <a:cs typeface="Times New Roman"/>
              </a:rPr>
              <a:t>FORMATO</a:t>
            </a:r>
          </a:p>
        </xdr:txBody>
      </xdr:sp>
      <xdr:sp macro="" textlink="">
        <xdr:nvSpPr>
          <xdr:cNvPr id="6" name="8 CuadroTexto">
            <a:extLst>
              <a:ext uri="{FF2B5EF4-FFF2-40B4-BE49-F238E27FC236}">
                <a16:creationId xmlns:a16="http://schemas.microsoft.com/office/drawing/2014/main" id="{ABFDD074-E155-4C68-B484-B51E23A11C9C}"/>
              </a:ext>
            </a:extLst>
          </xdr:cNvPr>
          <xdr:cNvSpPr txBox="1">
            <a:spLocks noChangeArrowheads="1"/>
          </xdr:cNvSpPr>
        </xdr:nvSpPr>
        <xdr:spPr bwMode="auto">
          <a:xfrm>
            <a:off x="378" y="0"/>
            <a:ext cx="591" cy="73"/>
          </a:xfrm>
          <a:prstGeom prst="rect">
            <a:avLst/>
          </a:prstGeom>
          <a:noFill/>
          <a:ln w="9525">
            <a:solidFill>
              <a:srgbClr val="000000"/>
            </a:solidFill>
            <a:miter lim="800000"/>
            <a:headEnd/>
            <a:tailEnd/>
          </a:ln>
        </xdr:spPr>
        <xdr:txBody>
          <a:bodyPr vertOverflow="clip" wrap="square" lIns="90000" tIns="144000" rIns="90000" bIns="46800" anchor="t" upright="1"/>
          <a:lstStyle/>
          <a:p>
            <a:pPr algn="ctr" rtl="0">
              <a:defRPr sz="1000"/>
            </a:pPr>
            <a:r>
              <a:rPr lang="es-ES" sz="2000" b="1" i="0" strike="noStrike">
                <a:solidFill>
                  <a:srgbClr val="000000"/>
                </a:solidFill>
                <a:latin typeface="Times New Roman"/>
                <a:cs typeface="Times New Roman"/>
              </a:rPr>
              <a:t>GESTIÓN</a:t>
            </a:r>
            <a:r>
              <a:rPr lang="es-ES" sz="2000" b="1" i="0" strike="noStrike" baseline="0">
                <a:solidFill>
                  <a:srgbClr val="000000"/>
                </a:solidFill>
                <a:latin typeface="Times New Roman"/>
                <a:cs typeface="Times New Roman"/>
              </a:rPr>
              <a:t> DE MEJORAMIENTO</a:t>
            </a:r>
            <a:endParaRPr lang="es-ES" sz="2000" b="1" i="0" strike="noStrike">
              <a:solidFill>
                <a:srgbClr val="000000"/>
              </a:solidFill>
              <a:latin typeface="Times New Roman"/>
              <a:cs typeface="Times New Roman"/>
            </a:endParaRPr>
          </a:p>
        </xdr:txBody>
      </xdr:sp>
      <xdr:sp macro="" textlink="">
        <xdr:nvSpPr>
          <xdr:cNvPr id="7" name="10 CuadroTexto">
            <a:extLst>
              <a:ext uri="{FF2B5EF4-FFF2-40B4-BE49-F238E27FC236}">
                <a16:creationId xmlns:a16="http://schemas.microsoft.com/office/drawing/2014/main" id="{80BD33E8-AAAF-4720-8741-F3A0E59A67F1}"/>
              </a:ext>
            </a:extLst>
          </xdr:cNvPr>
          <xdr:cNvSpPr txBox="1">
            <a:spLocks noChangeArrowheads="1"/>
          </xdr:cNvSpPr>
        </xdr:nvSpPr>
        <xdr:spPr bwMode="auto">
          <a:xfrm>
            <a:off x="378" y="73"/>
            <a:ext cx="591" cy="63"/>
          </a:xfrm>
          <a:prstGeom prst="rect">
            <a:avLst/>
          </a:prstGeom>
          <a:noFill/>
          <a:ln w="9525">
            <a:solidFill>
              <a:srgbClr val="000000"/>
            </a:solidFill>
            <a:miter lim="800000"/>
            <a:headEnd/>
            <a:tailEnd/>
          </a:ln>
        </xdr:spPr>
        <xdr:txBody>
          <a:bodyPr vertOverflow="clip" wrap="square" lIns="0" tIns="144000" rIns="0" bIns="46800" anchor="t" upright="1"/>
          <a:lstStyle/>
          <a:p>
            <a:pPr algn="ctr" rtl="0">
              <a:defRPr sz="1000"/>
            </a:pPr>
            <a:r>
              <a:rPr lang="es-ES" sz="2000" b="1" i="0" strike="noStrike">
                <a:solidFill>
                  <a:srgbClr val="000000"/>
                </a:solidFill>
                <a:latin typeface="Times New Roman" pitchFamily="18" charset="0"/>
                <a:cs typeface="Times New Roman" pitchFamily="18" charset="0"/>
              </a:rPr>
              <a:t>MAPA DE RIESGOS DE GESTIÓN</a:t>
            </a:r>
          </a:p>
        </xdr:txBody>
      </xdr:sp>
      <xdr:sp macro="" textlink="">
        <xdr:nvSpPr>
          <xdr:cNvPr id="8" name="11 CuadroTexto">
            <a:extLst>
              <a:ext uri="{FF2B5EF4-FFF2-40B4-BE49-F238E27FC236}">
                <a16:creationId xmlns:a16="http://schemas.microsoft.com/office/drawing/2014/main" id="{A2B38A33-FAF1-4461-8C81-C50BD409F6B1}"/>
              </a:ext>
            </a:extLst>
          </xdr:cNvPr>
          <xdr:cNvSpPr txBox="1">
            <a:spLocks noChangeArrowheads="1"/>
          </xdr:cNvSpPr>
        </xdr:nvSpPr>
        <xdr:spPr bwMode="auto">
          <a:xfrm>
            <a:off x="970" y="0"/>
            <a:ext cx="215" cy="37"/>
          </a:xfrm>
          <a:prstGeom prst="rect">
            <a:avLst/>
          </a:prstGeom>
          <a:noFill/>
          <a:ln w="9525">
            <a:solidFill>
              <a:srgbClr val="000000"/>
            </a:solidFill>
            <a:miter lim="800000"/>
            <a:headEnd/>
            <a:tailEnd/>
          </a:ln>
        </xdr:spPr>
        <xdr:txBody>
          <a:bodyPr vertOverflow="clip" wrap="square" lIns="0" tIns="72000" rIns="0" bIns="0" anchor="t" upright="1"/>
          <a:lstStyle/>
          <a:p>
            <a:pPr algn="ctr" rtl="0">
              <a:defRPr sz="1000"/>
            </a:pPr>
            <a:r>
              <a:rPr lang="es-ES" sz="1100" b="1" i="0" strike="noStrike">
                <a:solidFill>
                  <a:srgbClr val="000000"/>
                </a:solidFill>
                <a:latin typeface="Times New Roman"/>
                <a:cs typeface="Times New Roman"/>
              </a:rPr>
              <a:t>CÓDIGO</a:t>
            </a:r>
          </a:p>
        </xdr:txBody>
      </xdr:sp>
      <xdr:sp macro="" textlink="">
        <xdr:nvSpPr>
          <xdr:cNvPr id="9" name="12 CuadroTexto">
            <a:extLst>
              <a:ext uri="{FF2B5EF4-FFF2-40B4-BE49-F238E27FC236}">
                <a16:creationId xmlns:a16="http://schemas.microsoft.com/office/drawing/2014/main" id="{1685CA39-47ED-4E00-ADB2-4B5F01951DD9}"/>
              </a:ext>
            </a:extLst>
          </xdr:cNvPr>
          <xdr:cNvSpPr txBox="1">
            <a:spLocks noChangeArrowheads="1"/>
          </xdr:cNvSpPr>
        </xdr:nvSpPr>
        <xdr:spPr bwMode="auto">
          <a:xfrm>
            <a:off x="970" y="37"/>
            <a:ext cx="215" cy="36"/>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100" b="1" i="0" strike="noStrike">
                <a:solidFill>
                  <a:srgbClr val="000000"/>
                </a:solidFill>
                <a:latin typeface="Times New Roman"/>
                <a:cs typeface="Times New Roman"/>
              </a:rPr>
              <a:t>VERSIÓN</a:t>
            </a:r>
          </a:p>
        </xdr:txBody>
      </xdr:sp>
      <xdr:sp macro="" textlink="">
        <xdr:nvSpPr>
          <xdr:cNvPr id="10" name="13 CuadroTexto">
            <a:extLst>
              <a:ext uri="{FF2B5EF4-FFF2-40B4-BE49-F238E27FC236}">
                <a16:creationId xmlns:a16="http://schemas.microsoft.com/office/drawing/2014/main" id="{B7544477-F71B-4400-9F34-09ABA6EAA7FC}"/>
              </a:ext>
            </a:extLst>
          </xdr:cNvPr>
          <xdr:cNvSpPr txBox="1">
            <a:spLocks noChangeArrowheads="1"/>
          </xdr:cNvSpPr>
        </xdr:nvSpPr>
        <xdr:spPr bwMode="auto">
          <a:xfrm>
            <a:off x="970" y="73"/>
            <a:ext cx="215" cy="29"/>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100" b="1" i="0" strike="noStrike">
                <a:solidFill>
                  <a:srgbClr val="000000"/>
                </a:solidFill>
                <a:latin typeface="Times New Roman"/>
                <a:cs typeface="Times New Roman"/>
              </a:rPr>
              <a:t>PÁGINA</a:t>
            </a:r>
          </a:p>
        </xdr:txBody>
      </xdr:sp>
      <xdr:sp macro="" textlink="">
        <xdr:nvSpPr>
          <xdr:cNvPr id="11" name="14 CuadroTexto">
            <a:extLst>
              <a:ext uri="{FF2B5EF4-FFF2-40B4-BE49-F238E27FC236}">
                <a16:creationId xmlns:a16="http://schemas.microsoft.com/office/drawing/2014/main" id="{4A47ACD4-F3A8-4A8C-A457-540AAC344608}"/>
              </a:ext>
            </a:extLst>
          </xdr:cNvPr>
          <xdr:cNvSpPr txBox="1">
            <a:spLocks noChangeArrowheads="1"/>
          </xdr:cNvSpPr>
        </xdr:nvSpPr>
        <xdr:spPr bwMode="auto">
          <a:xfrm>
            <a:off x="970" y="102"/>
            <a:ext cx="215" cy="34"/>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100" b="1" i="0" strike="noStrike">
                <a:solidFill>
                  <a:srgbClr val="000000"/>
                </a:solidFill>
                <a:latin typeface="Times New Roman"/>
                <a:cs typeface="Times New Roman"/>
              </a:rPr>
              <a:t>VIGENTE DESDE</a:t>
            </a:r>
          </a:p>
        </xdr:txBody>
      </xdr:sp>
      <xdr:sp macro="" textlink="">
        <xdr:nvSpPr>
          <xdr:cNvPr id="12" name="16 CuadroTexto">
            <a:extLst>
              <a:ext uri="{FF2B5EF4-FFF2-40B4-BE49-F238E27FC236}">
                <a16:creationId xmlns:a16="http://schemas.microsoft.com/office/drawing/2014/main" id="{2BDB88A2-77FB-449C-B06C-FADEB889CCB4}"/>
              </a:ext>
            </a:extLst>
          </xdr:cNvPr>
          <xdr:cNvSpPr txBox="1">
            <a:spLocks noChangeArrowheads="1"/>
          </xdr:cNvSpPr>
        </xdr:nvSpPr>
        <xdr:spPr bwMode="auto">
          <a:xfrm>
            <a:off x="1184" y="0"/>
            <a:ext cx="190" cy="37"/>
          </a:xfrm>
          <a:prstGeom prst="rect">
            <a:avLst/>
          </a:prstGeom>
          <a:noFill/>
          <a:ln w="9525">
            <a:solidFill>
              <a:srgbClr val="000000"/>
            </a:solidFill>
            <a:miter lim="800000"/>
            <a:headEnd/>
            <a:tailEnd/>
          </a:ln>
        </xdr:spPr>
        <xdr:txBody>
          <a:bodyPr vertOverflow="clip" wrap="square" lIns="90000" tIns="54000" rIns="90000" bIns="46800" anchor="t" upright="1"/>
          <a:lstStyle/>
          <a:p>
            <a:pPr algn="ctr" rtl="0">
              <a:defRPr sz="1000"/>
            </a:pPr>
            <a:r>
              <a:rPr lang="es-ES" sz="1400" b="1" i="0" strike="noStrike">
                <a:solidFill>
                  <a:srgbClr val="000000"/>
                </a:solidFill>
                <a:latin typeface="Times New Roman"/>
                <a:cs typeface="Times New Roman"/>
              </a:rPr>
              <a:t>E-MEJ-FT-009</a:t>
            </a:r>
          </a:p>
        </xdr:txBody>
      </xdr:sp>
      <xdr:sp macro="" textlink="">
        <xdr:nvSpPr>
          <xdr:cNvPr id="13" name="17 CuadroTexto">
            <a:extLst>
              <a:ext uri="{FF2B5EF4-FFF2-40B4-BE49-F238E27FC236}">
                <a16:creationId xmlns:a16="http://schemas.microsoft.com/office/drawing/2014/main" id="{44986855-AC49-4C76-A8CC-457FC8E2E26B}"/>
              </a:ext>
            </a:extLst>
          </xdr:cNvPr>
          <xdr:cNvSpPr txBox="1">
            <a:spLocks noChangeArrowheads="1"/>
          </xdr:cNvSpPr>
        </xdr:nvSpPr>
        <xdr:spPr bwMode="auto">
          <a:xfrm>
            <a:off x="1184" y="37"/>
            <a:ext cx="190" cy="36"/>
          </a:xfrm>
          <a:prstGeom prst="rect">
            <a:avLst/>
          </a:prstGeom>
          <a:noFill/>
          <a:ln w="9525">
            <a:solidFill>
              <a:srgbClr val="000000"/>
            </a:solidFill>
            <a:miter lim="800000"/>
            <a:headEnd/>
            <a:tailEnd/>
          </a:ln>
        </xdr:spPr>
        <xdr:txBody>
          <a:bodyPr vertOverflow="clip" wrap="square" lIns="90000" tIns="64800" rIns="90000" bIns="46800" anchor="t" upright="1"/>
          <a:lstStyle/>
          <a:p>
            <a:pPr algn="ctr" rtl="0">
              <a:defRPr sz="1000"/>
            </a:pPr>
            <a:r>
              <a:rPr lang="es-ES" sz="1400" b="1" i="0" strike="noStrike">
                <a:solidFill>
                  <a:srgbClr val="000000"/>
                </a:solidFill>
                <a:latin typeface="Times New Roman"/>
                <a:cs typeface="Times New Roman"/>
              </a:rPr>
              <a:t>08</a:t>
            </a:r>
          </a:p>
        </xdr:txBody>
      </xdr:sp>
      <xdr:sp macro="" textlink="">
        <xdr:nvSpPr>
          <xdr:cNvPr id="14" name="18 CuadroTexto">
            <a:extLst>
              <a:ext uri="{FF2B5EF4-FFF2-40B4-BE49-F238E27FC236}">
                <a16:creationId xmlns:a16="http://schemas.microsoft.com/office/drawing/2014/main" id="{CAC7EBB3-BB93-4B5B-987D-44667320B381}"/>
              </a:ext>
            </a:extLst>
          </xdr:cNvPr>
          <xdr:cNvSpPr txBox="1">
            <a:spLocks noChangeArrowheads="1"/>
          </xdr:cNvSpPr>
        </xdr:nvSpPr>
        <xdr:spPr bwMode="auto">
          <a:xfrm>
            <a:off x="1184" y="73"/>
            <a:ext cx="190" cy="29"/>
          </a:xfrm>
          <a:prstGeom prst="rect">
            <a:avLst/>
          </a:prstGeom>
          <a:noFill/>
          <a:ln w="9525">
            <a:solidFill>
              <a:srgbClr val="000000"/>
            </a:solidFill>
            <a:miter lim="800000"/>
            <a:headEnd/>
            <a:tailEnd/>
          </a:ln>
        </xdr:spPr>
        <xdr:txBody>
          <a:bodyPr/>
          <a:lstStyle/>
          <a:p>
            <a:pPr algn="ctr"/>
            <a:r>
              <a:rPr lang="es-CO" sz="1400" b="1">
                <a:latin typeface="Times New Roman" pitchFamily="18" charset="0"/>
                <a:cs typeface="Times New Roman" pitchFamily="18" charset="0"/>
              </a:rPr>
              <a:t>1 DE 1</a:t>
            </a:r>
          </a:p>
        </xdr:txBody>
      </xdr:sp>
      <xdr:sp macro="" textlink="">
        <xdr:nvSpPr>
          <xdr:cNvPr id="15" name="19 CuadroTexto">
            <a:extLst>
              <a:ext uri="{FF2B5EF4-FFF2-40B4-BE49-F238E27FC236}">
                <a16:creationId xmlns:a16="http://schemas.microsoft.com/office/drawing/2014/main" id="{40F4E46A-8E94-4045-8A62-EC697E26F78C}"/>
              </a:ext>
            </a:extLst>
          </xdr:cNvPr>
          <xdr:cNvSpPr txBox="1">
            <a:spLocks noChangeArrowheads="1"/>
          </xdr:cNvSpPr>
        </xdr:nvSpPr>
        <xdr:spPr bwMode="auto">
          <a:xfrm>
            <a:off x="1184" y="102"/>
            <a:ext cx="190" cy="34"/>
          </a:xfrm>
          <a:prstGeom prst="rect">
            <a:avLst/>
          </a:prstGeom>
          <a:noFill/>
          <a:ln w="9525">
            <a:solidFill>
              <a:srgbClr val="000000"/>
            </a:solidFill>
            <a:miter lim="800000"/>
            <a:headEnd/>
            <a:tailEnd/>
          </a:ln>
        </xdr:spPr>
        <xdr:txBody>
          <a:bodyPr vertOverflow="clip" wrap="square" lIns="0" tIns="54000" rIns="0" bIns="10800" anchor="t" upright="1"/>
          <a:lstStyle/>
          <a:p>
            <a:pPr algn="ctr" rtl="0">
              <a:defRPr sz="1000"/>
            </a:pPr>
            <a:r>
              <a:rPr lang="es-ES" sz="1400" b="1" i="0" strike="noStrike">
                <a:solidFill>
                  <a:srgbClr val="000000"/>
                </a:solidFill>
                <a:latin typeface="Times New Roman"/>
                <a:cs typeface="Times New Roman"/>
              </a:rPr>
              <a:t>16/01/2020</a:t>
            </a:r>
          </a:p>
        </xdr:txBody>
      </xdr:sp>
    </xdr:grpSp>
    <xdr:clientData/>
  </xdr:twoCellAnchor>
  <xdr:twoCellAnchor editAs="oneCell">
    <xdr:from>
      <xdr:col>0</xdr:col>
      <xdr:colOff>1226484</xdr:colOff>
      <xdr:row>0</xdr:row>
      <xdr:rowOff>79375</xdr:rowOff>
    </xdr:from>
    <xdr:to>
      <xdr:col>1</xdr:col>
      <xdr:colOff>145931</xdr:colOff>
      <xdr:row>5</xdr:row>
      <xdr:rowOff>323167</xdr:rowOff>
    </xdr:to>
    <xdr:pic>
      <xdr:nvPicPr>
        <xdr:cNvPr id="16" name="Imagen 16">
          <a:extLst>
            <a:ext uri="{FF2B5EF4-FFF2-40B4-BE49-F238E27FC236}">
              <a16:creationId xmlns:a16="http://schemas.microsoft.com/office/drawing/2014/main" id="{57BBD2E6-AAEE-4581-89E5-9E3132CFD8F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26484" y="79375"/>
          <a:ext cx="900647" cy="105341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940734</xdr:colOff>
      <xdr:row>0</xdr:row>
      <xdr:rowOff>174625</xdr:rowOff>
    </xdr:from>
    <xdr:to>
      <xdr:col>1</xdr:col>
      <xdr:colOff>336431</xdr:colOff>
      <xdr:row>5</xdr:row>
      <xdr:rowOff>148542</xdr:rowOff>
    </xdr:to>
    <xdr:pic>
      <xdr:nvPicPr>
        <xdr:cNvPr id="2" name="Imagen 16">
          <a:extLst>
            <a:ext uri="{FF2B5EF4-FFF2-40B4-BE49-F238E27FC236}">
              <a16:creationId xmlns:a16="http://schemas.microsoft.com/office/drawing/2014/main" id="{00000000-0008-0000-0100-000010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40734" y="174625"/>
          <a:ext cx="900647" cy="104071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oneCellAnchor>
    <xdr:from>
      <xdr:col>0</xdr:col>
      <xdr:colOff>0</xdr:colOff>
      <xdr:row>0</xdr:row>
      <xdr:rowOff>31750</xdr:rowOff>
    </xdr:from>
    <xdr:ext cx="51593183" cy="1170781"/>
    <xdr:grpSp>
      <xdr:nvGrpSpPr>
        <xdr:cNvPr id="2" name="Group 4">
          <a:extLst>
            <a:ext uri="{FF2B5EF4-FFF2-40B4-BE49-F238E27FC236}">
              <a16:creationId xmlns:a16="http://schemas.microsoft.com/office/drawing/2014/main" id="{8FAFDC5F-9E59-4116-82DF-4E00B9BC2A6B}"/>
            </a:ext>
          </a:extLst>
        </xdr:cNvPr>
        <xdr:cNvGrpSpPr>
          <a:grpSpLocks/>
        </xdr:cNvGrpSpPr>
      </xdr:nvGrpSpPr>
      <xdr:grpSpPr bwMode="auto">
        <a:xfrm>
          <a:off x="0" y="31750"/>
          <a:ext cx="51593183" cy="1170781"/>
          <a:chOff x="-8" y="0"/>
          <a:chExt cx="1382" cy="136"/>
        </a:xfrm>
      </xdr:grpSpPr>
      <xdr:sp macro="" textlink="">
        <xdr:nvSpPr>
          <xdr:cNvPr id="3" name="1 CuadroTexto">
            <a:extLst>
              <a:ext uri="{FF2B5EF4-FFF2-40B4-BE49-F238E27FC236}">
                <a16:creationId xmlns:a16="http://schemas.microsoft.com/office/drawing/2014/main" id="{666DC626-C322-4EC3-AA12-97182B4A6FD9}"/>
              </a:ext>
            </a:extLst>
          </xdr:cNvPr>
          <xdr:cNvSpPr txBox="1">
            <a:spLocks noChangeArrowheads="1"/>
          </xdr:cNvSpPr>
        </xdr:nvSpPr>
        <xdr:spPr bwMode="auto">
          <a:xfrm>
            <a:off x="-8" y="0"/>
            <a:ext cx="188" cy="136"/>
          </a:xfrm>
          <a:prstGeom prst="rect">
            <a:avLst/>
          </a:prstGeom>
          <a:solidFill>
            <a:srgbClr val="FFFFFF"/>
          </a:solidFill>
          <a:ln w="9525">
            <a:solidFill>
              <a:srgbClr val="000000"/>
            </a:solidFill>
            <a:miter lim="800000"/>
            <a:headEnd/>
            <a:tailEnd/>
          </a:ln>
        </xdr:spPr>
      </xdr:sp>
      <xdr:sp macro="" textlink="">
        <xdr:nvSpPr>
          <xdr:cNvPr id="4" name="3 CuadroTexto">
            <a:extLst>
              <a:ext uri="{FF2B5EF4-FFF2-40B4-BE49-F238E27FC236}">
                <a16:creationId xmlns:a16="http://schemas.microsoft.com/office/drawing/2014/main" id="{9B1BC634-9F63-4E92-B817-38BC73291A87}"/>
              </a:ext>
            </a:extLst>
          </xdr:cNvPr>
          <xdr:cNvSpPr txBox="1">
            <a:spLocks noChangeArrowheads="1"/>
          </xdr:cNvSpPr>
        </xdr:nvSpPr>
        <xdr:spPr bwMode="auto">
          <a:xfrm>
            <a:off x="180" y="0"/>
            <a:ext cx="198" cy="73"/>
          </a:xfrm>
          <a:prstGeom prst="rect">
            <a:avLst/>
          </a:prstGeom>
          <a:noFill/>
          <a:ln w="9525">
            <a:solidFill>
              <a:srgbClr val="000000"/>
            </a:solidFill>
            <a:miter lim="800000"/>
            <a:headEnd/>
            <a:tailEnd/>
          </a:ln>
        </xdr:spPr>
        <xdr:txBody>
          <a:bodyPr vertOverflow="clip" wrap="square" lIns="90000" tIns="180000" rIns="90000" bIns="46800" anchor="t" upright="1"/>
          <a:lstStyle/>
          <a:p>
            <a:pPr algn="ctr" rtl="0">
              <a:defRPr sz="1000"/>
            </a:pPr>
            <a:r>
              <a:rPr lang="es-ES" sz="1100" b="1" i="0" strike="noStrike">
                <a:solidFill>
                  <a:srgbClr val="000000"/>
                </a:solidFill>
                <a:latin typeface="Times New Roman"/>
                <a:cs typeface="Times New Roman"/>
              </a:rPr>
              <a:t>PROCESO</a:t>
            </a:r>
          </a:p>
        </xdr:txBody>
      </xdr:sp>
      <xdr:sp macro="" textlink="">
        <xdr:nvSpPr>
          <xdr:cNvPr id="5" name="7 CuadroTexto">
            <a:extLst>
              <a:ext uri="{FF2B5EF4-FFF2-40B4-BE49-F238E27FC236}">
                <a16:creationId xmlns:a16="http://schemas.microsoft.com/office/drawing/2014/main" id="{76F5EA61-15DD-446C-B624-F27AF6F8D10F}"/>
              </a:ext>
            </a:extLst>
          </xdr:cNvPr>
          <xdr:cNvSpPr txBox="1">
            <a:spLocks noChangeArrowheads="1"/>
          </xdr:cNvSpPr>
        </xdr:nvSpPr>
        <xdr:spPr bwMode="auto">
          <a:xfrm>
            <a:off x="180" y="73"/>
            <a:ext cx="198" cy="63"/>
          </a:xfrm>
          <a:prstGeom prst="rect">
            <a:avLst/>
          </a:prstGeom>
          <a:noFill/>
          <a:ln w="9525">
            <a:solidFill>
              <a:srgbClr val="000000"/>
            </a:solidFill>
            <a:miter lim="800000"/>
            <a:headEnd/>
            <a:tailEnd/>
          </a:ln>
        </xdr:spPr>
        <xdr:txBody>
          <a:bodyPr vertOverflow="clip" wrap="square" lIns="90000" tIns="144000" rIns="90000" bIns="46800" anchor="t" upright="1"/>
          <a:lstStyle/>
          <a:p>
            <a:pPr algn="ctr" rtl="0">
              <a:defRPr sz="1000"/>
            </a:pPr>
            <a:r>
              <a:rPr lang="es-ES" sz="1100" b="1" i="0" strike="noStrike">
                <a:solidFill>
                  <a:srgbClr val="000000"/>
                </a:solidFill>
                <a:latin typeface="Times New Roman"/>
                <a:cs typeface="Times New Roman"/>
              </a:rPr>
              <a:t>FORMATO</a:t>
            </a:r>
          </a:p>
        </xdr:txBody>
      </xdr:sp>
      <xdr:sp macro="" textlink="">
        <xdr:nvSpPr>
          <xdr:cNvPr id="6" name="8 CuadroTexto">
            <a:extLst>
              <a:ext uri="{FF2B5EF4-FFF2-40B4-BE49-F238E27FC236}">
                <a16:creationId xmlns:a16="http://schemas.microsoft.com/office/drawing/2014/main" id="{15574908-F84F-40C6-8E24-8909B0751085}"/>
              </a:ext>
            </a:extLst>
          </xdr:cNvPr>
          <xdr:cNvSpPr txBox="1">
            <a:spLocks noChangeArrowheads="1"/>
          </xdr:cNvSpPr>
        </xdr:nvSpPr>
        <xdr:spPr bwMode="auto">
          <a:xfrm>
            <a:off x="378" y="0"/>
            <a:ext cx="591" cy="73"/>
          </a:xfrm>
          <a:prstGeom prst="rect">
            <a:avLst/>
          </a:prstGeom>
          <a:noFill/>
          <a:ln w="9525">
            <a:solidFill>
              <a:srgbClr val="000000"/>
            </a:solidFill>
            <a:miter lim="800000"/>
            <a:headEnd/>
            <a:tailEnd/>
          </a:ln>
        </xdr:spPr>
        <xdr:txBody>
          <a:bodyPr vertOverflow="clip" wrap="square" lIns="90000" tIns="144000" rIns="90000" bIns="46800" anchor="t" upright="1"/>
          <a:lstStyle/>
          <a:p>
            <a:pPr algn="ctr" rtl="0">
              <a:defRPr sz="1000"/>
            </a:pPr>
            <a:r>
              <a:rPr lang="es-ES" sz="2000" b="1" i="0" strike="noStrike">
                <a:solidFill>
                  <a:srgbClr val="000000"/>
                </a:solidFill>
                <a:latin typeface="Times New Roman"/>
                <a:cs typeface="Times New Roman"/>
              </a:rPr>
              <a:t>GESTIÓN</a:t>
            </a:r>
            <a:r>
              <a:rPr lang="es-ES" sz="2000" b="1" i="0" strike="noStrike" baseline="0">
                <a:solidFill>
                  <a:srgbClr val="000000"/>
                </a:solidFill>
                <a:latin typeface="Times New Roman"/>
                <a:cs typeface="Times New Roman"/>
              </a:rPr>
              <a:t> DE MEJORAMIENTO</a:t>
            </a:r>
            <a:endParaRPr lang="es-ES" sz="2000" b="1" i="0" strike="noStrike">
              <a:solidFill>
                <a:srgbClr val="000000"/>
              </a:solidFill>
              <a:latin typeface="Times New Roman"/>
              <a:cs typeface="Times New Roman"/>
            </a:endParaRPr>
          </a:p>
        </xdr:txBody>
      </xdr:sp>
      <xdr:sp macro="" textlink="">
        <xdr:nvSpPr>
          <xdr:cNvPr id="7" name="10 CuadroTexto">
            <a:extLst>
              <a:ext uri="{FF2B5EF4-FFF2-40B4-BE49-F238E27FC236}">
                <a16:creationId xmlns:a16="http://schemas.microsoft.com/office/drawing/2014/main" id="{0E505EA1-9A7B-4634-85DB-7E8F4D39975C}"/>
              </a:ext>
            </a:extLst>
          </xdr:cNvPr>
          <xdr:cNvSpPr txBox="1">
            <a:spLocks noChangeArrowheads="1"/>
          </xdr:cNvSpPr>
        </xdr:nvSpPr>
        <xdr:spPr bwMode="auto">
          <a:xfrm>
            <a:off x="378" y="73"/>
            <a:ext cx="591" cy="63"/>
          </a:xfrm>
          <a:prstGeom prst="rect">
            <a:avLst/>
          </a:prstGeom>
          <a:noFill/>
          <a:ln w="9525">
            <a:solidFill>
              <a:srgbClr val="000000"/>
            </a:solidFill>
            <a:miter lim="800000"/>
            <a:headEnd/>
            <a:tailEnd/>
          </a:ln>
        </xdr:spPr>
        <xdr:txBody>
          <a:bodyPr vertOverflow="clip" wrap="square" lIns="0" tIns="144000" rIns="0" bIns="46800" anchor="t" upright="1"/>
          <a:lstStyle/>
          <a:p>
            <a:pPr algn="ctr" rtl="0">
              <a:defRPr sz="1000"/>
            </a:pPr>
            <a:r>
              <a:rPr lang="es-ES" sz="2000" b="1" i="0" strike="noStrike">
                <a:solidFill>
                  <a:srgbClr val="000000"/>
                </a:solidFill>
                <a:latin typeface="Times New Roman" pitchFamily="18" charset="0"/>
                <a:cs typeface="Times New Roman" pitchFamily="18" charset="0"/>
              </a:rPr>
              <a:t>MAPA DE RIESGOS DE GESTIÓN</a:t>
            </a:r>
          </a:p>
        </xdr:txBody>
      </xdr:sp>
      <xdr:sp macro="" textlink="">
        <xdr:nvSpPr>
          <xdr:cNvPr id="8" name="11 CuadroTexto">
            <a:extLst>
              <a:ext uri="{FF2B5EF4-FFF2-40B4-BE49-F238E27FC236}">
                <a16:creationId xmlns:a16="http://schemas.microsoft.com/office/drawing/2014/main" id="{44542434-48C7-40B7-B6DB-FC0CE870A5B5}"/>
              </a:ext>
            </a:extLst>
          </xdr:cNvPr>
          <xdr:cNvSpPr txBox="1">
            <a:spLocks noChangeArrowheads="1"/>
          </xdr:cNvSpPr>
        </xdr:nvSpPr>
        <xdr:spPr bwMode="auto">
          <a:xfrm>
            <a:off x="970" y="0"/>
            <a:ext cx="215" cy="37"/>
          </a:xfrm>
          <a:prstGeom prst="rect">
            <a:avLst/>
          </a:prstGeom>
          <a:noFill/>
          <a:ln w="9525">
            <a:solidFill>
              <a:srgbClr val="000000"/>
            </a:solidFill>
            <a:miter lim="800000"/>
            <a:headEnd/>
            <a:tailEnd/>
          </a:ln>
        </xdr:spPr>
        <xdr:txBody>
          <a:bodyPr vertOverflow="clip" wrap="square" lIns="0" tIns="72000" rIns="0" bIns="0" anchor="t" upright="1"/>
          <a:lstStyle/>
          <a:p>
            <a:pPr algn="ctr" rtl="0">
              <a:defRPr sz="1000"/>
            </a:pPr>
            <a:r>
              <a:rPr lang="es-ES" sz="1100" b="1" i="0" strike="noStrike">
                <a:solidFill>
                  <a:srgbClr val="000000"/>
                </a:solidFill>
                <a:latin typeface="Times New Roman"/>
                <a:cs typeface="Times New Roman"/>
              </a:rPr>
              <a:t>CÓDIGO</a:t>
            </a:r>
          </a:p>
        </xdr:txBody>
      </xdr:sp>
      <xdr:sp macro="" textlink="">
        <xdr:nvSpPr>
          <xdr:cNvPr id="9" name="12 CuadroTexto">
            <a:extLst>
              <a:ext uri="{FF2B5EF4-FFF2-40B4-BE49-F238E27FC236}">
                <a16:creationId xmlns:a16="http://schemas.microsoft.com/office/drawing/2014/main" id="{518C7E7F-68F7-4C4C-8CAD-69AD6EDFC107}"/>
              </a:ext>
            </a:extLst>
          </xdr:cNvPr>
          <xdr:cNvSpPr txBox="1">
            <a:spLocks noChangeArrowheads="1"/>
          </xdr:cNvSpPr>
        </xdr:nvSpPr>
        <xdr:spPr bwMode="auto">
          <a:xfrm>
            <a:off x="970" y="37"/>
            <a:ext cx="215" cy="36"/>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100" b="1" i="0" strike="noStrike">
                <a:solidFill>
                  <a:srgbClr val="000000"/>
                </a:solidFill>
                <a:latin typeface="Times New Roman"/>
                <a:cs typeface="Times New Roman"/>
              </a:rPr>
              <a:t>VERSIÓN</a:t>
            </a:r>
          </a:p>
        </xdr:txBody>
      </xdr:sp>
      <xdr:sp macro="" textlink="">
        <xdr:nvSpPr>
          <xdr:cNvPr id="10" name="13 CuadroTexto">
            <a:extLst>
              <a:ext uri="{FF2B5EF4-FFF2-40B4-BE49-F238E27FC236}">
                <a16:creationId xmlns:a16="http://schemas.microsoft.com/office/drawing/2014/main" id="{93F2AA02-23DF-49E9-A7D5-9C317DCCDF9F}"/>
              </a:ext>
            </a:extLst>
          </xdr:cNvPr>
          <xdr:cNvSpPr txBox="1">
            <a:spLocks noChangeArrowheads="1"/>
          </xdr:cNvSpPr>
        </xdr:nvSpPr>
        <xdr:spPr bwMode="auto">
          <a:xfrm>
            <a:off x="970" y="73"/>
            <a:ext cx="215" cy="29"/>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100" b="1" i="0" strike="noStrike">
                <a:solidFill>
                  <a:srgbClr val="000000"/>
                </a:solidFill>
                <a:latin typeface="Times New Roman"/>
                <a:cs typeface="Times New Roman"/>
              </a:rPr>
              <a:t>PÁGINA</a:t>
            </a:r>
          </a:p>
        </xdr:txBody>
      </xdr:sp>
      <xdr:sp macro="" textlink="">
        <xdr:nvSpPr>
          <xdr:cNvPr id="11" name="14 CuadroTexto">
            <a:extLst>
              <a:ext uri="{FF2B5EF4-FFF2-40B4-BE49-F238E27FC236}">
                <a16:creationId xmlns:a16="http://schemas.microsoft.com/office/drawing/2014/main" id="{B31A1E14-62EB-4B47-83AB-48250D72A4C4}"/>
              </a:ext>
            </a:extLst>
          </xdr:cNvPr>
          <xdr:cNvSpPr txBox="1">
            <a:spLocks noChangeArrowheads="1"/>
          </xdr:cNvSpPr>
        </xdr:nvSpPr>
        <xdr:spPr bwMode="auto">
          <a:xfrm>
            <a:off x="970" y="102"/>
            <a:ext cx="215" cy="34"/>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100" b="1" i="0" strike="noStrike">
                <a:solidFill>
                  <a:srgbClr val="000000"/>
                </a:solidFill>
                <a:latin typeface="Times New Roman"/>
                <a:cs typeface="Times New Roman"/>
              </a:rPr>
              <a:t>VIGENTE DESDE</a:t>
            </a:r>
          </a:p>
        </xdr:txBody>
      </xdr:sp>
      <xdr:sp macro="" textlink="">
        <xdr:nvSpPr>
          <xdr:cNvPr id="12" name="16 CuadroTexto">
            <a:extLst>
              <a:ext uri="{FF2B5EF4-FFF2-40B4-BE49-F238E27FC236}">
                <a16:creationId xmlns:a16="http://schemas.microsoft.com/office/drawing/2014/main" id="{385B1BEE-627C-400E-85DE-09AA43B959EC}"/>
              </a:ext>
            </a:extLst>
          </xdr:cNvPr>
          <xdr:cNvSpPr txBox="1">
            <a:spLocks noChangeArrowheads="1"/>
          </xdr:cNvSpPr>
        </xdr:nvSpPr>
        <xdr:spPr bwMode="auto">
          <a:xfrm>
            <a:off x="1184" y="0"/>
            <a:ext cx="190" cy="37"/>
          </a:xfrm>
          <a:prstGeom prst="rect">
            <a:avLst/>
          </a:prstGeom>
          <a:noFill/>
          <a:ln w="9525">
            <a:solidFill>
              <a:srgbClr val="000000"/>
            </a:solidFill>
            <a:miter lim="800000"/>
            <a:headEnd/>
            <a:tailEnd/>
          </a:ln>
        </xdr:spPr>
        <xdr:txBody>
          <a:bodyPr vertOverflow="clip" wrap="square" lIns="90000" tIns="54000" rIns="90000" bIns="46800" anchor="t" upright="1"/>
          <a:lstStyle/>
          <a:p>
            <a:pPr algn="ctr" rtl="0">
              <a:defRPr sz="1000"/>
            </a:pPr>
            <a:r>
              <a:rPr lang="es-ES" sz="1400" b="1" i="0" strike="noStrike">
                <a:solidFill>
                  <a:srgbClr val="000000"/>
                </a:solidFill>
                <a:latin typeface="Times New Roman"/>
                <a:cs typeface="Times New Roman"/>
              </a:rPr>
              <a:t>E-MEJ-FT-009</a:t>
            </a:r>
          </a:p>
        </xdr:txBody>
      </xdr:sp>
      <xdr:sp macro="" textlink="">
        <xdr:nvSpPr>
          <xdr:cNvPr id="13" name="17 CuadroTexto">
            <a:extLst>
              <a:ext uri="{FF2B5EF4-FFF2-40B4-BE49-F238E27FC236}">
                <a16:creationId xmlns:a16="http://schemas.microsoft.com/office/drawing/2014/main" id="{F3C2B3C6-3BA0-4F86-8789-7263A0A3DC69}"/>
              </a:ext>
            </a:extLst>
          </xdr:cNvPr>
          <xdr:cNvSpPr txBox="1">
            <a:spLocks noChangeArrowheads="1"/>
          </xdr:cNvSpPr>
        </xdr:nvSpPr>
        <xdr:spPr bwMode="auto">
          <a:xfrm>
            <a:off x="1184" y="37"/>
            <a:ext cx="190" cy="36"/>
          </a:xfrm>
          <a:prstGeom prst="rect">
            <a:avLst/>
          </a:prstGeom>
          <a:noFill/>
          <a:ln w="9525">
            <a:solidFill>
              <a:srgbClr val="000000"/>
            </a:solidFill>
            <a:miter lim="800000"/>
            <a:headEnd/>
            <a:tailEnd/>
          </a:ln>
        </xdr:spPr>
        <xdr:txBody>
          <a:bodyPr vertOverflow="clip" wrap="square" lIns="90000" tIns="64800" rIns="90000" bIns="46800" anchor="t" upright="1"/>
          <a:lstStyle/>
          <a:p>
            <a:pPr algn="ctr" rtl="0">
              <a:defRPr sz="1000"/>
            </a:pPr>
            <a:r>
              <a:rPr lang="es-ES" sz="1400" b="1" i="0" strike="noStrike">
                <a:solidFill>
                  <a:srgbClr val="000000"/>
                </a:solidFill>
                <a:latin typeface="Times New Roman"/>
                <a:cs typeface="Times New Roman"/>
              </a:rPr>
              <a:t>08</a:t>
            </a:r>
          </a:p>
        </xdr:txBody>
      </xdr:sp>
      <xdr:sp macro="" textlink="">
        <xdr:nvSpPr>
          <xdr:cNvPr id="14" name="18 CuadroTexto">
            <a:extLst>
              <a:ext uri="{FF2B5EF4-FFF2-40B4-BE49-F238E27FC236}">
                <a16:creationId xmlns:a16="http://schemas.microsoft.com/office/drawing/2014/main" id="{8A23019C-6C12-403D-A589-B787800C14DA}"/>
              </a:ext>
            </a:extLst>
          </xdr:cNvPr>
          <xdr:cNvSpPr txBox="1">
            <a:spLocks noChangeArrowheads="1"/>
          </xdr:cNvSpPr>
        </xdr:nvSpPr>
        <xdr:spPr bwMode="auto">
          <a:xfrm>
            <a:off x="1184" y="73"/>
            <a:ext cx="190" cy="29"/>
          </a:xfrm>
          <a:prstGeom prst="rect">
            <a:avLst/>
          </a:prstGeom>
          <a:noFill/>
          <a:ln w="9525">
            <a:solidFill>
              <a:srgbClr val="000000"/>
            </a:solidFill>
            <a:miter lim="800000"/>
            <a:headEnd/>
            <a:tailEnd/>
          </a:ln>
        </xdr:spPr>
        <xdr:txBody>
          <a:bodyPr/>
          <a:lstStyle/>
          <a:p>
            <a:pPr algn="ctr"/>
            <a:r>
              <a:rPr lang="es-CO" sz="1400" b="1">
                <a:latin typeface="Times New Roman" pitchFamily="18" charset="0"/>
                <a:cs typeface="Times New Roman" pitchFamily="18" charset="0"/>
              </a:rPr>
              <a:t>1 DE 1</a:t>
            </a:r>
          </a:p>
        </xdr:txBody>
      </xdr:sp>
      <xdr:sp macro="" textlink="">
        <xdr:nvSpPr>
          <xdr:cNvPr id="15" name="19 CuadroTexto">
            <a:extLst>
              <a:ext uri="{FF2B5EF4-FFF2-40B4-BE49-F238E27FC236}">
                <a16:creationId xmlns:a16="http://schemas.microsoft.com/office/drawing/2014/main" id="{E2272894-BCBA-446B-B1A4-4CA3AB3060DC}"/>
              </a:ext>
            </a:extLst>
          </xdr:cNvPr>
          <xdr:cNvSpPr txBox="1">
            <a:spLocks noChangeArrowheads="1"/>
          </xdr:cNvSpPr>
        </xdr:nvSpPr>
        <xdr:spPr bwMode="auto">
          <a:xfrm>
            <a:off x="1184" y="102"/>
            <a:ext cx="190" cy="34"/>
          </a:xfrm>
          <a:prstGeom prst="rect">
            <a:avLst/>
          </a:prstGeom>
          <a:noFill/>
          <a:ln w="9525">
            <a:solidFill>
              <a:srgbClr val="000000"/>
            </a:solidFill>
            <a:miter lim="800000"/>
            <a:headEnd/>
            <a:tailEnd/>
          </a:ln>
        </xdr:spPr>
        <xdr:txBody>
          <a:bodyPr vertOverflow="clip" wrap="square" lIns="0" tIns="54000" rIns="0" bIns="10800" anchor="t" upright="1"/>
          <a:lstStyle/>
          <a:p>
            <a:pPr algn="ctr" rtl="0">
              <a:defRPr sz="1000"/>
            </a:pPr>
            <a:r>
              <a:rPr lang="es-ES" sz="1400" b="1" i="0" strike="noStrike">
                <a:solidFill>
                  <a:srgbClr val="000000"/>
                </a:solidFill>
                <a:latin typeface="Times New Roman"/>
                <a:cs typeface="Times New Roman"/>
              </a:rPr>
              <a:t>16/01/2020</a:t>
            </a:r>
          </a:p>
        </xdr:txBody>
      </xdr:sp>
    </xdr:grpSp>
    <xdr:clientData/>
  </xdr:oneCellAnchor>
  <xdr:oneCellAnchor>
    <xdr:from>
      <xdr:col>0</xdr:col>
      <xdr:colOff>1226484</xdr:colOff>
      <xdr:row>0</xdr:row>
      <xdr:rowOff>79375</xdr:rowOff>
    </xdr:from>
    <xdr:ext cx="895885" cy="1077230"/>
    <xdr:pic>
      <xdr:nvPicPr>
        <xdr:cNvPr id="16" name="Imagen 16">
          <a:extLst>
            <a:ext uri="{FF2B5EF4-FFF2-40B4-BE49-F238E27FC236}">
              <a16:creationId xmlns:a16="http://schemas.microsoft.com/office/drawing/2014/main" id="{BB254BBC-B641-471F-8FA4-0528954BF33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26484" y="79375"/>
          <a:ext cx="895885" cy="1077230"/>
        </a:xfrm>
        <a:prstGeom prst="rect">
          <a:avLst/>
        </a:prstGeom>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59"/>
  <sheetViews>
    <sheetView tabSelected="1" view="pageBreakPreview" zoomScale="51" zoomScaleNormal="40" zoomScaleSheetLayoutView="51" workbookViewId="0">
      <selection activeCell="L14" sqref="L14"/>
    </sheetView>
  </sheetViews>
  <sheetFormatPr baseColWidth="10" defaultRowHeight="12.75" x14ac:dyDescent="0.2"/>
  <cols>
    <col min="1" max="1" width="29.7109375" style="172" customWidth="1"/>
    <col min="2" max="2" width="22.5703125" style="172" customWidth="1"/>
    <col min="3" max="3" width="29.140625" style="172" customWidth="1"/>
    <col min="4" max="4" width="27.42578125" style="307" customWidth="1"/>
    <col min="5" max="5" width="24" style="172" customWidth="1"/>
    <col min="6" max="6" width="27.42578125" style="172" customWidth="1"/>
    <col min="7" max="7" width="19.140625" style="172" customWidth="1"/>
    <col min="8" max="8" width="22.5703125" style="172" customWidth="1"/>
    <col min="9" max="9" width="25.28515625" style="172" hidden="1" customWidth="1"/>
    <col min="10" max="10" width="22.85546875" style="172" customWidth="1"/>
    <col min="11" max="11" width="47.140625" style="172" customWidth="1"/>
    <col min="12" max="12" width="48.7109375" style="172" customWidth="1"/>
    <col min="13" max="13" width="26" style="172" customWidth="1"/>
    <col min="14" max="14" width="7.7109375" style="172" hidden="1" customWidth="1"/>
    <col min="15" max="15" width="21.140625" style="172" customWidth="1"/>
    <col min="16" max="16" width="16.7109375" style="172" customWidth="1"/>
    <col min="17" max="17" width="16.5703125" style="172" customWidth="1"/>
    <col min="18" max="18" width="22.140625" style="172" customWidth="1"/>
    <col min="19" max="19" width="24.140625" style="172" customWidth="1"/>
    <col min="20" max="20" width="26.85546875" style="172" customWidth="1"/>
    <col min="21" max="21" width="23.42578125" style="172" customWidth="1"/>
    <col min="22" max="22" width="21" style="172" customWidth="1"/>
    <col min="23" max="23" width="27.7109375" style="172" customWidth="1"/>
    <col min="24" max="24" width="28.140625" style="172" customWidth="1"/>
    <col min="25" max="25" width="38.5703125" style="172" customWidth="1"/>
    <col min="26" max="26" width="30.85546875" style="172" customWidth="1"/>
    <col min="27" max="27" width="26.85546875" style="172" customWidth="1"/>
    <col min="28" max="28" width="28.7109375" style="172" customWidth="1"/>
    <col min="29" max="29" width="18" style="172" customWidth="1"/>
    <col min="30" max="30" width="37" style="172" customWidth="1"/>
    <col min="31" max="31" width="19.140625" style="172" customWidth="1"/>
    <col min="32" max="33" width="23.5703125" style="172" customWidth="1"/>
    <col min="34" max="34" width="17.28515625" style="172" hidden="1" customWidth="1"/>
    <col min="35" max="42" width="11.42578125" style="172" hidden="1" customWidth="1"/>
    <col min="43" max="16384" width="11.42578125" style="172"/>
  </cols>
  <sheetData>
    <row r="1" spans="1:41" x14ac:dyDescent="0.2">
      <c r="A1" s="170"/>
      <c r="B1" s="170"/>
      <c r="C1" s="170"/>
      <c r="D1" s="171"/>
      <c r="E1" s="170"/>
      <c r="F1" s="170"/>
      <c r="G1" s="170"/>
      <c r="H1" s="170"/>
      <c r="I1" s="170"/>
      <c r="J1" s="170"/>
      <c r="K1" s="170"/>
      <c r="L1" s="170"/>
      <c r="M1" s="170"/>
      <c r="N1" s="170"/>
      <c r="O1" s="170"/>
      <c r="P1" s="170"/>
      <c r="Q1" s="170"/>
      <c r="R1" s="170"/>
      <c r="S1" s="170"/>
      <c r="T1" s="170"/>
      <c r="U1" s="170"/>
      <c r="V1" s="170"/>
      <c r="W1" s="170"/>
      <c r="X1" s="170"/>
      <c r="Y1" s="170"/>
      <c r="Z1" s="170"/>
      <c r="AA1" s="170"/>
      <c r="AB1" s="170"/>
      <c r="AC1" s="170"/>
      <c r="AD1" s="170"/>
      <c r="AE1" s="170"/>
      <c r="AF1" s="170"/>
      <c r="AG1" s="170"/>
      <c r="AK1" s="172" t="s">
        <v>0</v>
      </c>
      <c r="AL1" s="172" t="s">
        <v>1</v>
      </c>
      <c r="AN1" s="172" t="s">
        <v>2</v>
      </c>
    </row>
    <row r="2" spans="1:41" x14ac:dyDescent="0.2">
      <c r="A2" s="170"/>
      <c r="B2" s="170"/>
      <c r="C2" s="170"/>
      <c r="D2" s="171"/>
      <c r="E2" s="170"/>
      <c r="F2" s="170"/>
      <c r="G2" s="170"/>
      <c r="H2" s="170"/>
      <c r="I2" s="170"/>
      <c r="J2" s="170"/>
      <c r="K2" s="170"/>
      <c r="L2" s="170"/>
      <c r="M2" s="170"/>
      <c r="N2" s="170"/>
      <c r="O2" s="170"/>
      <c r="P2" s="170"/>
      <c r="Q2" s="170"/>
      <c r="R2" s="170"/>
      <c r="S2" s="170"/>
      <c r="T2" s="170"/>
      <c r="U2" s="170"/>
      <c r="V2" s="170"/>
      <c r="W2" s="170"/>
      <c r="X2" s="170"/>
      <c r="Y2" s="170"/>
      <c r="Z2" s="170"/>
      <c r="AA2" s="170"/>
      <c r="AB2" s="170"/>
      <c r="AC2" s="170"/>
      <c r="AD2" s="170"/>
      <c r="AE2" s="170"/>
      <c r="AF2" s="170"/>
      <c r="AG2" s="170"/>
      <c r="AH2" s="172" t="s">
        <v>3</v>
      </c>
      <c r="AI2" s="172" t="s">
        <v>4</v>
      </c>
      <c r="AL2" s="172" t="s">
        <v>5</v>
      </c>
      <c r="AN2" s="172" t="s">
        <v>6</v>
      </c>
    </row>
    <row r="3" spans="1:41" x14ac:dyDescent="0.2">
      <c r="A3" s="170"/>
      <c r="B3" s="170"/>
      <c r="C3" s="170"/>
      <c r="D3" s="171"/>
      <c r="E3" s="170"/>
      <c r="F3" s="170"/>
      <c r="G3" s="170"/>
      <c r="H3" s="170"/>
      <c r="I3" s="170"/>
      <c r="J3" s="170"/>
      <c r="K3" s="170"/>
      <c r="L3" s="170"/>
      <c r="M3" s="170"/>
      <c r="N3" s="170"/>
      <c r="O3" s="170"/>
      <c r="P3" s="170"/>
      <c r="Q3" s="170"/>
      <c r="R3" s="170"/>
      <c r="S3" s="170"/>
      <c r="T3" s="170"/>
      <c r="U3" s="170"/>
      <c r="V3" s="170"/>
      <c r="W3" s="170"/>
      <c r="X3" s="170"/>
      <c r="Y3" s="170"/>
      <c r="Z3" s="170"/>
      <c r="AA3" s="170"/>
      <c r="AB3" s="170"/>
      <c r="AC3" s="170"/>
      <c r="AD3" s="170"/>
      <c r="AE3" s="170"/>
      <c r="AF3" s="170"/>
      <c r="AG3" s="170"/>
      <c r="AH3" s="172" t="s">
        <v>7</v>
      </c>
      <c r="AI3" s="172" t="s">
        <v>8</v>
      </c>
      <c r="AL3" s="172" t="s">
        <v>9</v>
      </c>
      <c r="AN3" s="172" t="s">
        <v>10</v>
      </c>
    </row>
    <row r="4" spans="1:41" x14ac:dyDescent="0.2">
      <c r="A4" s="170"/>
      <c r="B4" s="170"/>
      <c r="C4" s="170"/>
      <c r="D4" s="171"/>
      <c r="E4" s="170"/>
      <c r="F4" s="170"/>
      <c r="G4" s="170"/>
      <c r="H4" s="170"/>
      <c r="I4" s="170"/>
      <c r="J4" s="170"/>
      <c r="K4" s="170"/>
      <c r="L4" s="170"/>
      <c r="M4" s="170"/>
      <c r="N4" s="170"/>
      <c r="O4" s="170"/>
      <c r="P4" s="170"/>
      <c r="Q4" s="170"/>
      <c r="R4" s="170"/>
      <c r="S4" s="170"/>
      <c r="T4" s="170"/>
      <c r="U4" s="170"/>
      <c r="V4" s="170"/>
      <c r="W4" s="170"/>
      <c r="X4" s="170"/>
      <c r="Y4" s="170"/>
      <c r="Z4" s="170"/>
      <c r="AA4" s="170"/>
      <c r="AB4" s="170"/>
      <c r="AC4" s="170"/>
      <c r="AD4" s="170"/>
      <c r="AE4" s="170"/>
      <c r="AF4" s="170"/>
      <c r="AG4" s="170"/>
      <c r="AH4" s="172" t="s">
        <v>11</v>
      </c>
      <c r="AI4" s="172" t="s">
        <v>12</v>
      </c>
      <c r="AK4" s="172" t="s">
        <v>13</v>
      </c>
      <c r="AL4" s="172" t="s">
        <v>14</v>
      </c>
      <c r="AN4" s="172" t="s">
        <v>15</v>
      </c>
    </row>
    <row r="5" spans="1:41" x14ac:dyDescent="0.2">
      <c r="A5" s="170"/>
      <c r="B5" s="170"/>
      <c r="C5" s="170"/>
      <c r="D5" s="171"/>
      <c r="E5" s="170"/>
      <c r="F5" s="170"/>
      <c r="G5" s="170"/>
      <c r="H5" s="170"/>
      <c r="I5" s="170"/>
      <c r="J5" s="170"/>
      <c r="K5" s="170"/>
      <c r="L5" s="170"/>
      <c r="M5" s="170"/>
      <c r="N5" s="170"/>
      <c r="O5" s="170"/>
      <c r="P5" s="170"/>
      <c r="Q5" s="170"/>
      <c r="R5" s="170"/>
      <c r="S5" s="170"/>
      <c r="T5" s="170"/>
      <c r="U5" s="170"/>
      <c r="V5" s="170"/>
      <c r="W5" s="170"/>
      <c r="X5" s="170"/>
      <c r="Y5" s="170"/>
      <c r="Z5" s="170"/>
      <c r="AA5" s="170"/>
      <c r="AB5" s="170"/>
      <c r="AC5" s="170"/>
      <c r="AD5" s="170"/>
      <c r="AE5" s="170"/>
      <c r="AF5" s="170"/>
      <c r="AG5" s="170"/>
      <c r="AH5" s="172" t="s">
        <v>16</v>
      </c>
      <c r="AI5" s="172" t="s">
        <v>17</v>
      </c>
      <c r="AK5" s="172" t="s">
        <v>18</v>
      </c>
      <c r="AL5" s="172" t="s">
        <v>19</v>
      </c>
      <c r="AN5" s="172" t="s">
        <v>20</v>
      </c>
    </row>
    <row r="6" spans="1:41" ht="29.25" customHeight="1" x14ac:dyDescent="0.2">
      <c r="A6" s="170"/>
      <c r="B6" s="170"/>
      <c r="C6" s="170"/>
      <c r="D6" s="171"/>
      <c r="E6" s="170"/>
      <c r="F6" s="170"/>
      <c r="G6" s="170"/>
      <c r="H6" s="170"/>
      <c r="I6" s="170"/>
      <c r="J6" s="170"/>
      <c r="K6" s="170"/>
      <c r="L6" s="170"/>
      <c r="M6" s="170"/>
      <c r="N6" s="170"/>
      <c r="O6" s="170"/>
      <c r="P6" s="170"/>
      <c r="Q6" s="170"/>
      <c r="R6" s="170"/>
      <c r="S6" s="170"/>
      <c r="T6" s="170"/>
      <c r="U6" s="170"/>
      <c r="V6" s="170"/>
      <c r="W6" s="170"/>
      <c r="X6" s="170"/>
      <c r="Y6" s="170"/>
      <c r="Z6" s="170"/>
      <c r="AA6" s="170"/>
      <c r="AB6" s="170"/>
      <c r="AC6" s="170"/>
      <c r="AD6" s="170"/>
      <c r="AE6" s="170"/>
      <c r="AF6" s="170"/>
      <c r="AG6" s="170"/>
      <c r="AH6" s="172" t="s">
        <v>21</v>
      </c>
      <c r="AI6" s="172" t="s">
        <v>22</v>
      </c>
      <c r="AJ6" s="172" t="s">
        <v>23</v>
      </c>
      <c r="AK6" s="172" t="s">
        <v>24</v>
      </c>
      <c r="AL6" s="172" t="s">
        <v>25</v>
      </c>
      <c r="AN6" s="172" t="s">
        <v>26</v>
      </c>
    </row>
    <row r="7" spans="1:41" ht="24.75" customHeight="1" x14ac:dyDescent="0.2">
      <c r="A7" s="2" t="s">
        <v>27</v>
      </c>
      <c r="B7" s="2"/>
      <c r="C7" s="4" t="s">
        <v>155</v>
      </c>
      <c r="D7" s="4"/>
      <c r="E7" s="4"/>
      <c r="F7" s="4"/>
      <c r="G7" s="173"/>
      <c r="H7" s="174"/>
      <c r="I7" s="174"/>
      <c r="J7" s="174"/>
      <c r="K7" s="174"/>
      <c r="L7" s="175"/>
      <c r="M7" s="176" t="s">
        <v>28</v>
      </c>
      <c r="N7" s="177"/>
      <c r="O7" s="177"/>
      <c r="P7" s="177"/>
      <c r="Q7" s="177"/>
      <c r="R7" s="177"/>
      <c r="S7" s="177"/>
      <c r="T7" s="177"/>
      <c r="U7" s="177"/>
      <c r="V7" s="178"/>
      <c r="W7" s="179" t="s">
        <v>29</v>
      </c>
      <c r="X7" s="180"/>
      <c r="Y7" s="181" t="s">
        <v>31</v>
      </c>
      <c r="Z7" s="182" t="s">
        <v>30</v>
      </c>
      <c r="AA7" s="183"/>
      <c r="AB7" s="179" t="s">
        <v>32</v>
      </c>
      <c r="AC7" s="180"/>
      <c r="AD7" s="184" t="s">
        <v>33</v>
      </c>
      <c r="AE7" s="185"/>
      <c r="AF7" s="186"/>
      <c r="AG7" s="186"/>
      <c r="AH7" s="172" t="s">
        <v>34</v>
      </c>
      <c r="AI7" s="172" t="s">
        <v>35</v>
      </c>
      <c r="AJ7" s="172" t="s">
        <v>36</v>
      </c>
      <c r="AN7" s="172" t="s">
        <v>37</v>
      </c>
    </row>
    <row r="8" spans="1:41" x14ac:dyDescent="0.2">
      <c r="A8" s="187" t="s">
        <v>38</v>
      </c>
      <c r="B8" s="187"/>
      <c r="C8" s="187"/>
      <c r="D8" s="187"/>
      <c r="E8" s="187"/>
      <c r="F8" s="187"/>
      <c r="G8" s="188" t="s">
        <v>39</v>
      </c>
      <c r="H8" s="189"/>
      <c r="I8" s="189"/>
      <c r="J8" s="189"/>
      <c r="K8" s="189"/>
      <c r="L8" s="189"/>
      <c r="M8" s="189"/>
      <c r="N8" s="189"/>
      <c r="O8" s="189"/>
      <c r="P8" s="189"/>
      <c r="Q8" s="189"/>
      <c r="R8" s="189"/>
      <c r="S8" s="189"/>
      <c r="T8" s="189"/>
      <c r="U8" s="189"/>
      <c r="V8" s="189"/>
      <c r="W8" s="189"/>
      <c r="X8" s="190"/>
      <c r="Y8" s="189"/>
      <c r="Z8" s="189"/>
      <c r="AA8" s="189"/>
      <c r="AB8" s="191"/>
      <c r="AC8" s="192" t="s">
        <v>40</v>
      </c>
      <c r="AD8" s="193" t="s">
        <v>41</v>
      </c>
      <c r="AE8" s="194"/>
      <c r="AF8" s="194"/>
      <c r="AG8" s="194"/>
      <c r="AH8" s="172" t="s">
        <v>42</v>
      </c>
      <c r="AI8" s="172" t="s">
        <v>43</v>
      </c>
      <c r="AN8" s="172" t="s">
        <v>44</v>
      </c>
    </row>
    <row r="9" spans="1:41" s="199" customFormat="1" ht="14.25" customHeight="1" x14ac:dyDescent="0.2">
      <c r="A9" s="195" t="s">
        <v>45</v>
      </c>
      <c r="B9" s="196" t="s">
        <v>46</v>
      </c>
      <c r="C9" s="195" t="s">
        <v>47</v>
      </c>
      <c r="D9" s="195" t="s">
        <v>2</v>
      </c>
      <c r="E9" s="195" t="s">
        <v>48</v>
      </c>
      <c r="F9" s="197" t="s">
        <v>49</v>
      </c>
      <c r="G9" s="187" t="s">
        <v>50</v>
      </c>
      <c r="H9" s="187"/>
      <c r="I9" s="187"/>
      <c r="J9" s="187"/>
      <c r="K9" s="188" t="s">
        <v>51</v>
      </c>
      <c r="L9" s="189"/>
      <c r="M9" s="189"/>
      <c r="N9" s="189"/>
      <c r="O9" s="189"/>
      <c r="P9" s="189"/>
      <c r="Q9" s="189"/>
      <c r="R9" s="189"/>
      <c r="S9" s="189"/>
      <c r="T9" s="191"/>
      <c r="U9" s="188" t="s">
        <v>52</v>
      </c>
      <c r="V9" s="189"/>
      <c r="W9" s="189"/>
      <c r="X9" s="189"/>
      <c r="Y9" s="189"/>
      <c r="Z9" s="189"/>
      <c r="AA9" s="189"/>
      <c r="AB9" s="191"/>
      <c r="AC9" s="198"/>
      <c r="AD9" s="193"/>
      <c r="AE9" s="194"/>
      <c r="AF9" s="194"/>
      <c r="AG9" s="194"/>
      <c r="AH9" s="172" t="s">
        <v>53</v>
      </c>
      <c r="AI9" s="172" t="s">
        <v>54</v>
      </c>
      <c r="AJ9" s="172" t="s">
        <v>55</v>
      </c>
    </row>
    <row r="10" spans="1:41" s="199" customFormat="1" ht="20.25" customHeight="1" x14ac:dyDescent="0.2">
      <c r="A10" s="195"/>
      <c r="B10" s="200"/>
      <c r="C10" s="195"/>
      <c r="D10" s="195"/>
      <c r="E10" s="195"/>
      <c r="F10" s="197"/>
      <c r="G10" s="201" t="s">
        <v>56</v>
      </c>
      <c r="H10" s="201"/>
      <c r="I10" s="201"/>
      <c r="J10" s="201"/>
      <c r="K10" s="202" t="s">
        <v>57</v>
      </c>
      <c r="L10" s="197" t="s">
        <v>58</v>
      </c>
      <c r="M10" s="197" t="s">
        <v>59</v>
      </c>
      <c r="N10" s="192" t="s">
        <v>60</v>
      </c>
      <c r="O10" s="195" t="s">
        <v>61</v>
      </c>
      <c r="P10" s="200" t="s">
        <v>62</v>
      </c>
      <c r="Q10" s="196" t="s">
        <v>63</v>
      </c>
      <c r="R10" s="195" t="s">
        <v>64</v>
      </c>
      <c r="S10" s="196" t="s">
        <v>65</v>
      </c>
      <c r="T10" s="196" t="s">
        <v>66</v>
      </c>
      <c r="U10" s="203" t="s">
        <v>67</v>
      </c>
      <c r="V10" s="195" t="s">
        <v>68</v>
      </c>
      <c r="W10" s="202" t="s">
        <v>69</v>
      </c>
      <c r="X10" s="196" t="s">
        <v>70</v>
      </c>
      <c r="Y10" s="195" t="s">
        <v>71</v>
      </c>
      <c r="Z10" s="195"/>
      <c r="AA10" s="195"/>
      <c r="AB10" s="195"/>
      <c r="AC10" s="198"/>
      <c r="AD10" s="204"/>
      <c r="AE10" s="205"/>
      <c r="AF10" s="205"/>
      <c r="AG10" s="205"/>
      <c r="AH10" s="199" t="s">
        <v>72</v>
      </c>
      <c r="AI10" s="199" t="s">
        <v>73</v>
      </c>
      <c r="AJ10" s="199" t="s">
        <v>74</v>
      </c>
      <c r="AL10" s="199" t="s">
        <v>75</v>
      </c>
      <c r="AO10" s="172" t="s">
        <v>76</v>
      </c>
    </row>
    <row r="11" spans="1:41" s="199" customFormat="1" ht="18" customHeight="1" x14ac:dyDescent="0.2">
      <c r="A11" s="196"/>
      <c r="B11" s="206"/>
      <c r="C11" s="196"/>
      <c r="D11" s="196"/>
      <c r="E11" s="196"/>
      <c r="F11" s="192"/>
      <c r="G11" s="207" t="s">
        <v>1</v>
      </c>
      <c r="H11" s="207" t="s">
        <v>0</v>
      </c>
      <c r="I11" s="207"/>
      <c r="J11" s="208" t="s">
        <v>77</v>
      </c>
      <c r="K11" s="203"/>
      <c r="L11" s="197"/>
      <c r="M11" s="197"/>
      <c r="N11" s="209"/>
      <c r="O11" s="195"/>
      <c r="P11" s="206"/>
      <c r="Q11" s="206"/>
      <c r="R11" s="195"/>
      <c r="S11" s="206"/>
      <c r="T11" s="206"/>
      <c r="U11" s="210"/>
      <c r="V11" s="195"/>
      <c r="W11" s="203"/>
      <c r="X11" s="206"/>
      <c r="Y11" s="211" t="s">
        <v>78</v>
      </c>
      <c r="Z11" s="211" t="s">
        <v>79</v>
      </c>
      <c r="AA11" s="212" t="s">
        <v>80</v>
      </c>
      <c r="AB11" s="212" t="s">
        <v>81</v>
      </c>
      <c r="AC11" s="209"/>
      <c r="AD11" s="213" t="s">
        <v>82</v>
      </c>
      <c r="AE11" s="213" t="s">
        <v>83</v>
      </c>
      <c r="AF11" s="213" t="s">
        <v>84</v>
      </c>
      <c r="AG11" s="211" t="s">
        <v>85</v>
      </c>
      <c r="AH11" s="199" t="s">
        <v>86</v>
      </c>
      <c r="AI11" s="199" t="s">
        <v>8</v>
      </c>
      <c r="AL11" s="199" t="s">
        <v>87</v>
      </c>
      <c r="AO11" s="172" t="s">
        <v>88</v>
      </c>
    </row>
    <row r="12" spans="1:41" ht="37.5" customHeight="1" x14ac:dyDescent="0.2">
      <c r="A12" s="57" t="s">
        <v>156</v>
      </c>
      <c r="B12" s="161" t="s">
        <v>157</v>
      </c>
      <c r="C12" s="57" t="s">
        <v>158</v>
      </c>
      <c r="D12" s="99" t="s">
        <v>10</v>
      </c>
      <c r="E12" s="77" t="s">
        <v>159</v>
      </c>
      <c r="F12" s="57" t="s">
        <v>160</v>
      </c>
      <c r="G12" s="46" t="s">
        <v>19</v>
      </c>
      <c r="H12" s="46" t="s">
        <v>87</v>
      </c>
      <c r="I12" s="47" t="str">
        <f>CONCATENATE(G12,H12)</f>
        <v>PROBABLEMENOR</v>
      </c>
      <c r="J12" s="214" t="str">
        <f>I13</f>
        <v>4. ALTO</v>
      </c>
      <c r="K12" s="120" t="s">
        <v>161</v>
      </c>
      <c r="L12" s="215" t="s">
        <v>89</v>
      </c>
      <c r="M12" s="48" t="s">
        <v>3</v>
      </c>
      <c r="N12" s="216">
        <f>IF(M12="ASIGNADO",15,IF(M12="NO ASIGNADO",0,""))</f>
        <v>15</v>
      </c>
      <c r="O12" s="217">
        <f>SUM(N12:N18)</f>
        <v>60</v>
      </c>
      <c r="P12" s="218" t="s">
        <v>73</v>
      </c>
      <c r="Q12" s="219">
        <f>IF(Q15="DÉBIL",0,IF(Q15="MODERADO",50,IF(Q15="FUERTE",100,"")))</f>
        <v>0</v>
      </c>
      <c r="R12" s="220"/>
      <c r="S12" s="221" t="s">
        <v>112</v>
      </c>
      <c r="T12" s="221" t="s">
        <v>112</v>
      </c>
      <c r="U12" s="52" t="s">
        <v>148</v>
      </c>
      <c r="V12" s="222" t="s">
        <v>104</v>
      </c>
      <c r="W12" s="223">
        <v>43831</v>
      </c>
      <c r="X12" s="57" t="s">
        <v>162</v>
      </c>
      <c r="Y12" s="77" t="s">
        <v>163</v>
      </c>
      <c r="Z12" s="75" t="s">
        <v>164</v>
      </c>
      <c r="AA12" s="56" t="s">
        <v>95</v>
      </c>
      <c r="AB12" s="57" t="s">
        <v>165</v>
      </c>
      <c r="AC12" s="158">
        <v>43951</v>
      </c>
      <c r="AD12" s="157" t="s">
        <v>166</v>
      </c>
      <c r="AE12" s="120" t="s">
        <v>167</v>
      </c>
      <c r="AF12" s="57" t="s">
        <v>168</v>
      </c>
      <c r="AG12" s="156" t="s">
        <v>169</v>
      </c>
      <c r="AH12" s="172" t="s">
        <v>93</v>
      </c>
      <c r="AI12" s="172" t="s">
        <v>94</v>
      </c>
      <c r="AJ12" s="172" t="s">
        <v>13</v>
      </c>
      <c r="AK12" s="172" t="s">
        <v>76</v>
      </c>
      <c r="AL12" s="172" t="s">
        <v>13</v>
      </c>
      <c r="AN12" s="172" t="s">
        <v>95</v>
      </c>
      <c r="AO12" s="172" t="s">
        <v>96</v>
      </c>
    </row>
    <row r="13" spans="1:41" ht="51.75" customHeight="1" x14ac:dyDescent="0.2">
      <c r="A13" s="81"/>
      <c r="B13" s="169"/>
      <c r="C13" s="54"/>
      <c r="D13" s="52"/>
      <c r="E13" s="108"/>
      <c r="F13" s="54"/>
      <c r="G13" s="46"/>
      <c r="H13" s="46"/>
      <c r="I13" s="47" t="str">
        <f>IF(I12="RARA VEZINSIGNIFICANTE","1. BAJO",IF(I12="RARA VEZMENOR","2. BAJO",IF(I12="IMPROBABLEINSIGNIFICANTE","3. BAJO",IF(I12="IMPROBABLEMENOR","4. BAJO",IF(I12="POSIBLEINSIGNIFICANTE","5. BAJO",IF(I12="RARA VEZMODERADO","1. MODERADO",IF(I12="IMPROBABLEMODERADO","2. MODERADO",IF(I12="POSIBLEMENOR","3. MODERADO",IF(I12="PROBABLEINSIGNIFICANTE","4. MODERADO",IF(I12="RARA VEZMAYOR","1. ALTO",IF(I12="IMPROBABLEMAYOR","2. ALTO",IF(I12="POSIBLEMODERADO","3. ALTO",IF(I12="PROBABLEMENOR","4. ALTO",IF(I12="PROBABLEMODERADO","5. ALTO",IF(I12="CASI SEGUROINSIGNIFICANTE","6. ALTO",IF(I12="CASI SEGUROMENOR","7. ALTO",IF(I12="RARA VEZCATASTRÓFICO","1. EXTREMO",IF(I12="IMPROBABLECATASTRÓFICO","2. EXTREMO",IF(I12="POSIBLEMAYOR","3. EXTREMO",IF(I12="POSIBLECATASTRÓFICO","4. EXTREMO",IF(I12="PROBABLEMAYOR","5. EXTREMO",IF(I12="PROBABLECATASTRÓFICO","6. EXTREMO",IF(I12="CASI SEGUROMODERADO","7. EXTREMO",IF(I12="CASI SEGUROMAYOR","8. EXTREMO",IF(I12="CASI SEGUROCATASTRÓFICO","9. EXTREMO","")))))))))))))))))))))))))</f>
        <v>4. ALTO</v>
      </c>
      <c r="J13" s="224"/>
      <c r="K13" s="120"/>
      <c r="L13" s="225" t="s">
        <v>97</v>
      </c>
      <c r="M13" s="58" t="s">
        <v>11</v>
      </c>
      <c r="N13" s="226">
        <f>IF(M13="ADECUADO",15,IF(M13="INADECUADO",0,""))</f>
        <v>15</v>
      </c>
      <c r="O13" s="227"/>
      <c r="P13" s="228"/>
      <c r="Q13" s="219"/>
      <c r="R13" s="229"/>
      <c r="S13" s="221"/>
      <c r="T13" s="221"/>
      <c r="U13" s="52"/>
      <c r="V13" s="230"/>
      <c r="W13" s="54"/>
      <c r="X13" s="54"/>
      <c r="Y13" s="119"/>
      <c r="Z13" s="119"/>
      <c r="AA13" s="61"/>
      <c r="AB13" s="57"/>
      <c r="AC13" s="119"/>
      <c r="AD13" s="160"/>
      <c r="AE13" s="231"/>
      <c r="AF13" s="57"/>
      <c r="AG13" s="156"/>
      <c r="AH13" s="172" t="s">
        <v>90</v>
      </c>
      <c r="AI13" s="172" t="s">
        <v>98</v>
      </c>
      <c r="AL13" s="172" t="s">
        <v>18</v>
      </c>
      <c r="AN13" s="172" t="s">
        <v>92</v>
      </c>
      <c r="AO13" s="172" t="s">
        <v>99</v>
      </c>
    </row>
    <row r="14" spans="1:41" ht="112.5" customHeight="1" x14ac:dyDescent="0.2">
      <c r="A14" s="81"/>
      <c r="B14" s="169"/>
      <c r="C14" s="54"/>
      <c r="D14" s="52"/>
      <c r="E14" s="108"/>
      <c r="F14" s="54"/>
      <c r="G14" s="46"/>
      <c r="H14" s="46"/>
      <c r="I14" s="47" t="str">
        <f>IF(OR(I13="1. BAJO",I13="2. BAJO",I13="3. BAJO",I13="4. BAJO",I13="5. BAJO"),"BAJO",IF(OR(I13="1. MODERADO",I13="2. MODERADO",I13="3. MODERADO",I13="4. MODERADO"),"MODERADO",IF(OR(I13="1. ALTO",I13="2. ALTO",I13="3. ALTO",I13="4. ALTO",I13="5. ALTO",I13="6. ALTO",I13="7. ALTO"),"ALTO",IF(OR(I13="1. EXTREMO",I13="2. EXTREMO",I13="3. EXTREMO",I13="4. EXTREMO",I13="5. EXTREMO",I13="6. EXTREMO",I13="7. EXTREMO",I13="8. EXTREMO",I13="9. EXTREMO"),"EXTREMO",""))))</f>
        <v>ALTO</v>
      </c>
      <c r="J14" s="224"/>
      <c r="K14" s="120"/>
      <c r="L14" s="106" t="s">
        <v>100</v>
      </c>
      <c r="M14" s="58" t="s">
        <v>17</v>
      </c>
      <c r="N14" s="226">
        <f>IF(M14="OPORTUNA",15,IF(M14="INOPORTUNA",0,""))</f>
        <v>0</v>
      </c>
      <c r="O14" s="227"/>
      <c r="P14" s="228"/>
      <c r="Q14" s="219"/>
      <c r="R14" s="229"/>
      <c r="S14" s="232" t="s">
        <v>101</v>
      </c>
      <c r="T14" s="232" t="s">
        <v>102</v>
      </c>
      <c r="U14" s="52"/>
      <c r="V14" s="230"/>
      <c r="W14" s="54"/>
      <c r="X14" s="54"/>
      <c r="Y14" s="119"/>
      <c r="Z14" s="119"/>
      <c r="AA14" s="61"/>
      <c r="AB14" s="57"/>
      <c r="AC14" s="119"/>
      <c r="AD14" s="160"/>
      <c r="AE14" s="231"/>
      <c r="AF14" s="57"/>
      <c r="AG14" s="156"/>
      <c r="AH14" s="172" t="s">
        <v>103</v>
      </c>
      <c r="AI14" s="172" t="s">
        <v>91</v>
      </c>
      <c r="AJ14" s="172" t="s">
        <v>104</v>
      </c>
      <c r="AK14" s="172" t="s">
        <v>105</v>
      </c>
      <c r="AL14" s="172" t="s">
        <v>24</v>
      </c>
      <c r="AO14" s="172" t="s">
        <v>106</v>
      </c>
    </row>
    <row r="15" spans="1:41" ht="69.75" customHeight="1" x14ac:dyDescent="0.2">
      <c r="A15" s="81"/>
      <c r="B15" s="169"/>
      <c r="C15" s="54"/>
      <c r="D15" s="52"/>
      <c r="E15" s="42" t="s">
        <v>107</v>
      </c>
      <c r="F15" s="54"/>
      <c r="G15" s="46"/>
      <c r="H15" s="46"/>
      <c r="I15" s="47"/>
      <c r="J15" s="224"/>
      <c r="K15" s="120"/>
      <c r="L15" s="225" t="s">
        <v>139</v>
      </c>
      <c r="M15" s="58" t="s">
        <v>21</v>
      </c>
      <c r="N15" s="226">
        <f>IF(M15="PREVENIR",15,IF(M15="DETECTAR",10,IF(M15="NO ES UN CONTROL",0,"")))</f>
        <v>10</v>
      </c>
      <c r="O15" s="233" t="str">
        <f>IF(O12&lt;86,"DÉBIL",IF(O12&lt;96,"MODERADO",IF(O12&lt;101,"FUERTE","")))</f>
        <v>DÉBIL</v>
      </c>
      <c r="P15" s="228"/>
      <c r="Q15" s="234" t="str">
        <f>IF(AND(O15="FUERTE",P12="FUERTE (SIEMPRE SE EJECUTA)"),"FUERTE",IF(OR(O15="DÉBIL",P12="DÉBIL (NO SE EJECUTA)"),"DÉBIL",IF(OR(O15="MODERADO",P12="MODERADO (ALGUNAS VECES)"),"MODERADO")))</f>
        <v>DÉBIL</v>
      </c>
      <c r="R15" s="235"/>
      <c r="S15" s="236" t="str">
        <f>IF(AND($Q$15="FUERTE",$S$12="DIRECTAMENTE",$T$12="DIRECTAMENTE"),2,IF(AND($Q$15="FUERTE",$S$12="DIRECTAMENTE",$T$12="INDIRECTAMENTE"),2,IF(AND($Q$15="FUERTE",$S$12="DIRECTAMENTE",$T$12="NO DISMINUYE"),2,IF(AND($Q$15="FUERTE",$S$12="NO DISMINUYE",$T$12="DIRECTAMENTE"),0,IF(AND($Q$15="MODERADO",$S$12="DIRECTAMENTE",$T$12="DIRECTAMENTE"),1,IF(AND($Q$15="MODERADO",$S$12="DIRECTAMENTE",$T$12="INDIRECTAMENTE"),1,IF(AND($Q$15="MODERADO",$S$12="DIRECTAMENTE",$T$12="NO DISMINUYE"),1,IF(AND($Q$15="MODERADO",$S$12="NO DISMINUYE",$T$12="DIRECTAMENTE"),0,"N/A"))))))))</f>
        <v>N/A</v>
      </c>
      <c r="T15" s="237" t="str">
        <f>IF(AND($Q$15="FUERTE",$S$12="DIRECTAMENTE",$T$12="DIRECTAMENTE"),2,IF(AND($Q$15="FUERTE",$S$12="DIRECTAMENTE",$T$12="INDIRECTAMENTE"),1,IF(AND($Q$15="FUERTE",$S$12="DIRECTAMENTE",$T$12="NO DISMINUYE"),0,IF(AND($Q$15="FUERTE",$S$12="NO DISMINUYE",$T$12="DIRECTAMENTE"),2,IF(AND($Q$15="MODERADO",$S$12="DIRECTAMENTE",$T$12="DIRECTAMENTE"),1,IF(AND($Q$15="MODERADO",$S$12="DIRECTAMENTE",$T$12="INDIRECTAMENTE"),0,IF(AND($Q$15="MODERADO",$S$12="DIRECTAMENTE",$T$12="NO DISMINUYE"),0,IF(AND($Q$15="MODERADO",$S$12="NO DISMINUYE",$T$12="DIRECTAMENTE"),1,"N/A"))))))))</f>
        <v>N/A</v>
      </c>
      <c r="U15" s="52"/>
      <c r="V15" s="230"/>
      <c r="W15" s="54"/>
      <c r="X15" s="54"/>
      <c r="Y15" s="119"/>
      <c r="Z15" s="117"/>
      <c r="AA15" s="61"/>
      <c r="AB15" s="57"/>
      <c r="AC15" s="119"/>
      <c r="AD15" s="160"/>
      <c r="AE15" s="231"/>
      <c r="AF15" s="57" t="s">
        <v>170</v>
      </c>
      <c r="AG15" s="156"/>
      <c r="AH15" s="172" t="s">
        <v>90</v>
      </c>
      <c r="AO15" s="172" t="s">
        <v>109</v>
      </c>
    </row>
    <row r="16" spans="1:41" ht="55.5" customHeight="1" x14ac:dyDescent="0.2">
      <c r="A16" s="81"/>
      <c r="B16" s="169"/>
      <c r="C16" s="54"/>
      <c r="D16" s="52"/>
      <c r="E16" s="108" t="s">
        <v>171</v>
      </c>
      <c r="F16" s="54"/>
      <c r="G16" s="46"/>
      <c r="H16" s="46"/>
      <c r="I16" s="47"/>
      <c r="J16" s="224"/>
      <c r="K16" s="120"/>
      <c r="L16" s="225" t="s">
        <v>110</v>
      </c>
      <c r="M16" s="58" t="s">
        <v>35</v>
      </c>
      <c r="N16" s="226">
        <f>IF(M16="CONFIABLE",15,IF(M16="NO CONFIABLE",0,""))</f>
        <v>0</v>
      </c>
      <c r="O16" s="238"/>
      <c r="P16" s="228"/>
      <c r="Q16" s="234"/>
      <c r="R16" s="235"/>
      <c r="S16" s="236"/>
      <c r="T16" s="239"/>
      <c r="U16" s="52"/>
      <c r="V16" s="230"/>
      <c r="W16" s="54"/>
      <c r="X16" s="54"/>
      <c r="Y16" s="119"/>
      <c r="Z16" s="42" t="s">
        <v>111</v>
      </c>
      <c r="AA16" s="61"/>
      <c r="AB16" s="57"/>
      <c r="AC16" s="119"/>
      <c r="AD16" s="160"/>
      <c r="AE16" s="231"/>
      <c r="AF16" s="57"/>
      <c r="AG16" s="156"/>
      <c r="AH16" s="172" t="s">
        <v>112</v>
      </c>
      <c r="AJ16" s="172" t="s">
        <v>21</v>
      </c>
      <c r="AK16" s="172" t="s">
        <v>108</v>
      </c>
      <c r="AL16" s="172" t="s">
        <v>22</v>
      </c>
      <c r="AO16" s="172" t="s">
        <v>113</v>
      </c>
    </row>
    <row r="17" spans="1:41" ht="66.75" customHeight="1" x14ac:dyDescent="0.2">
      <c r="A17" s="81"/>
      <c r="B17" s="169"/>
      <c r="C17" s="54"/>
      <c r="D17" s="52"/>
      <c r="E17" s="108"/>
      <c r="F17" s="54"/>
      <c r="G17" s="46"/>
      <c r="H17" s="46"/>
      <c r="I17" s="47"/>
      <c r="J17" s="224"/>
      <c r="K17" s="120"/>
      <c r="L17" s="225" t="s">
        <v>114</v>
      </c>
      <c r="M17" s="58" t="s">
        <v>42</v>
      </c>
      <c r="N17" s="226">
        <f>IF(M17="SE INVESTIGAN Y SE RESUELVEN OPORTUNAMENTE",15,IF(M17="NO SE INVESTIGAN Y SE RESUELVEN OPORTUNAMENTE",0,""))</f>
        <v>15</v>
      </c>
      <c r="O17" s="238"/>
      <c r="P17" s="228"/>
      <c r="Q17" s="234"/>
      <c r="R17" s="235"/>
      <c r="S17" s="236"/>
      <c r="T17" s="239"/>
      <c r="U17" s="52"/>
      <c r="V17" s="230"/>
      <c r="W17" s="54"/>
      <c r="X17" s="54"/>
      <c r="Y17" s="119"/>
      <c r="Z17" s="75" t="s">
        <v>172</v>
      </c>
      <c r="AA17" s="61"/>
      <c r="AB17" s="57"/>
      <c r="AC17" s="119"/>
      <c r="AD17" s="160"/>
      <c r="AE17" s="231"/>
      <c r="AF17" s="57"/>
      <c r="AG17" s="156"/>
      <c r="AH17" s="172" t="s">
        <v>98</v>
      </c>
      <c r="AO17" s="172" t="s">
        <v>115</v>
      </c>
    </row>
    <row r="18" spans="1:41" ht="167.25" customHeight="1" x14ac:dyDescent="0.2">
      <c r="A18" s="161"/>
      <c r="B18" s="169"/>
      <c r="C18" s="75"/>
      <c r="D18" s="74"/>
      <c r="E18" s="109"/>
      <c r="F18" s="75"/>
      <c r="G18" s="70"/>
      <c r="H18" s="70"/>
      <c r="I18" s="47"/>
      <c r="J18" s="224"/>
      <c r="K18" s="121"/>
      <c r="L18" s="240" t="s">
        <v>116</v>
      </c>
      <c r="M18" s="71" t="s">
        <v>54</v>
      </c>
      <c r="N18" s="241">
        <f>IF(M18="COMPLETA",10,IF(M18="INCOMPLETA",5,IF(M18="NO EXISTE",0,"")))</f>
        <v>5</v>
      </c>
      <c r="O18" s="238"/>
      <c r="P18" s="242"/>
      <c r="Q18" s="243"/>
      <c r="R18" s="244"/>
      <c r="S18" s="237"/>
      <c r="T18" s="239"/>
      <c r="U18" s="74"/>
      <c r="V18" s="230"/>
      <c r="W18" s="75"/>
      <c r="X18" s="75"/>
      <c r="Y18" s="117"/>
      <c r="Z18" s="117"/>
      <c r="AA18" s="76"/>
      <c r="AB18" s="77"/>
      <c r="AC18" s="117"/>
      <c r="AD18" s="160"/>
      <c r="AE18" s="245"/>
      <c r="AF18" s="77"/>
      <c r="AG18" s="157"/>
      <c r="AO18" s="172" t="s">
        <v>117</v>
      </c>
    </row>
    <row r="19" spans="1:41" ht="44.25" customHeight="1" x14ac:dyDescent="0.2">
      <c r="A19" s="187" t="s">
        <v>38</v>
      </c>
      <c r="B19" s="187"/>
      <c r="C19" s="187"/>
      <c r="D19" s="187"/>
      <c r="E19" s="187"/>
      <c r="F19" s="187"/>
      <c r="G19" s="188" t="s">
        <v>39</v>
      </c>
      <c r="H19" s="189"/>
      <c r="I19" s="189"/>
      <c r="J19" s="189"/>
      <c r="K19" s="189"/>
      <c r="L19" s="189"/>
      <c r="M19" s="189"/>
      <c r="N19" s="189"/>
      <c r="O19" s="189"/>
      <c r="P19" s="189"/>
      <c r="Q19" s="189"/>
      <c r="R19" s="189"/>
      <c r="S19" s="189"/>
      <c r="T19" s="189"/>
      <c r="U19" s="189"/>
      <c r="V19" s="189"/>
      <c r="W19" s="189"/>
      <c r="X19" s="190"/>
      <c r="Y19" s="189"/>
      <c r="Z19" s="189"/>
      <c r="AA19" s="189"/>
      <c r="AB19" s="191"/>
      <c r="AC19" s="192" t="s">
        <v>40</v>
      </c>
      <c r="AD19" s="193" t="s">
        <v>41</v>
      </c>
      <c r="AE19" s="194"/>
      <c r="AF19" s="194"/>
      <c r="AG19" s="194"/>
    </row>
    <row r="20" spans="1:41" ht="41.25" customHeight="1" x14ac:dyDescent="0.2">
      <c r="A20" s="195" t="s">
        <v>45</v>
      </c>
      <c r="B20" s="196" t="s">
        <v>46</v>
      </c>
      <c r="C20" s="195" t="s">
        <v>47</v>
      </c>
      <c r="D20" s="195" t="s">
        <v>2</v>
      </c>
      <c r="E20" s="195" t="s">
        <v>48</v>
      </c>
      <c r="F20" s="197" t="s">
        <v>49</v>
      </c>
      <c r="G20" s="187" t="s">
        <v>50</v>
      </c>
      <c r="H20" s="187"/>
      <c r="I20" s="187"/>
      <c r="J20" s="187"/>
      <c r="K20" s="188" t="s">
        <v>51</v>
      </c>
      <c r="L20" s="189"/>
      <c r="M20" s="189"/>
      <c r="N20" s="189"/>
      <c r="O20" s="189"/>
      <c r="P20" s="189"/>
      <c r="Q20" s="189"/>
      <c r="R20" s="189"/>
      <c r="S20" s="189"/>
      <c r="T20" s="191"/>
      <c r="U20" s="188" t="s">
        <v>52</v>
      </c>
      <c r="V20" s="189"/>
      <c r="W20" s="189"/>
      <c r="X20" s="189"/>
      <c r="Y20" s="189"/>
      <c r="Z20" s="189"/>
      <c r="AA20" s="189"/>
      <c r="AB20" s="191"/>
      <c r="AC20" s="198"/>
      <c r="AD20" s="193"/>
      <c r="AE20" s="194"/>
      <c r="AF20" s="194"/>
      <c r="AG20" s="194"/>
    </row>
    <row r="21" spans="1:41" ht="28.5" hidden="1" customHeight="1" x14ac:dyDescent="0.2">
      <c r="A21" s="195"/>
      <c r="B21" s="200"/>
      <c r="C21" s="195"/>
      <c r="D21" s="195"/>
      <c r="E21" s="195"/>
      <c r="F21" s="197"/>
      <c r="G21" s="201" t="s">
        <v>56</v>
      </c>
      <c r="H21" s="201"/>
      <c r="I21" s="201"/>
      <c r="J21" s="201"/>
      <c r="K21" s="202" t="s">
        <v>57</v>
      </c>
      <c r="L21" s="197" t="s">
        <v>58</v>
      </c>
      <c r="M21" s="197" t="s">
        <v>59</v>
      </c>
      <c r="N21" s="192" t="s">
        <v>60</v>
      </c>
      <c r="O21" s="195" t="s">
        <v>61</v>
      </c>
      <c r="P21" s="200" t="s">
        <v>62</v>
      </c>
      <c r="Q21" s="196" t="s">
        <v>63</v>
      </c>
      <c r="R21" s="195" t="s">
        <v>64</v>
      </c>
      <c r="S21" s="196" t="s">
        <v>65</v>
      </c>
      <c r="T21" s="196" t="s">
        <v>66</v>
      </c>
      <c r="U21" s="203" t="s">
        <v>67</v>
      </c>
      <c r="V21" s="195" t="s">
        <v>68</v>
      </c>
      <c r="W21" s="202" t="s">
        <v>69</v>
      </c>
      <c r="X21" s="196" t="s">
        <v>70</v>
      </c>
      <c r="Y21" s="195" t="s">
        <v>71</v>
      </c>
      <c r="Z21" s="195"/>
      <c r="AA21" s="195"/>
      <c r="AB21" s="195"/>
      <c r="AC21" s="198"/>
      <c r="AD21" s="204"/>
      <c r="AE21" s="205"/>
      <c r="AF21" s="205"/>
      <c r="AG21" s="205"/>
    </row>
    <row r="22" spans="1:41" ht="60.75" hidden="1" customHeight="1" x14ac:dyDescent="0.2">
      <c r="A22" s="196"/>
      <c r="B22" s="206"/>
      <c r="C22" s="196"/>
      <c r="D22" s="196"/>
      <c r="E22" s="196"/>
      <c r="F22" s="192"/>
      <c r="G22" s="207" t="s">
        <v>1</v>
      </c>
      <c r="H22" s="207" t="s">
        <v>0</v>
      </c>
      <c r="I22" s="207"/>
      <c r="J22" s="208" t="s">
        <v>77</v>
      </c>
      <c r="K22" s="203"/>
      <c r="L22" s="197"/>
      <c r="M22" s="197"/>
      <c r="N22" s="209"/>
      <c r="O22" s="195"/>
      <c r="P22" s="206"/>
      <c r="Q22" s="206"/>
      <c r="R22" s="195"/>
      <c r="S22" s="206"/>
      <c r="T22" s="206"/>
      <c r="U22" s="210"/>
      <c r="V22" s="195"/>
      <c r="W22" s="203"/>
      <c r="X22" s="206"/>
      <c r="Y22" s="211" t="s">
        <v>78</v>
      </c>
      <c r="Z22" s="211" t="s">
        <v>79</v>
      </c>
      <c r="AA22" s="212" t="s">
        <v>80</v>
      </c>
      <c r="AB22" s="212" t="s">
        <v>81</v>
      </c>
      <c r="AC22" s="209"/>
      <c r="AD22" s="213" t="s">
        <v>82</v>
      </c>
      <c r="AE22" s="213" t="s">
        <v>83</v>
      </c>
      <c r="AF22" s="213" t="s">
        <v>84</v>
      </c>
      <c r="AG22" s="211" t="s">
        <v>85</v>
      </c>
    </row>
    <row r="23" spans="1:41" ht="60.75" customHeight="1" x14ac:dyDescent="0.2">
      <c r="A23" s="57" t="s">
        <v>156</v>
      </c>
      <c r="B23" s="161" t="s">
        <v>157</v>
      </c>
      <c r="C23" s="57" t="s">
        <v>173</v>
      </c>
      <c r="D23" s="99" t="s">
        <v>44</v>
      </c>
      <c r="E23" s="77" t="s">
        <v>174</v>
      </c>
      <c r="F23" s="57" t="s">
        <v>175</v>
      </c>
      <c r="G23" s="46" t="s">
        <v>14</v>
      </c>
      <c r="H23" s="46" t="s">
        <v>18</v>
      </c>
      <c r="I23" s="47" t="str">
        <f>CONCATENATE(G23,H23)</f>
        <v>POSIBLEMAYOR</v>
      </c>
      <c r="J23" s="214" t="str">
        <f>I24</f>
        <v>3. EXTREMO</v>
      </c>
      <c r="K23" s="120" t="s">
        <v>176</v>
      </c>
      <c r="L23" s="215" t="s">
        <v>89</v>
      </c>
      <c r="M23" s="48" t="s">
        <v>3</v>
      </c>
      <c r="N23" s="216">
        <f>IF(M23="ASIGNADO",15,IF(M23="NO ASIGNADO",0,""))</f>
        <v>15</v>
      </c>
      <c r="O23" s="217">
        <f>SUM(N23:N29)</f>
        <v>85</v>
      </c>
      <c r="P23" s="218" t="s">
        <v>73</v>
      </c>
      <c r="Q23" s="219">
        <f>IF(Q26="DÉBIL",0,IF(Q26=R26,50,IF(T23Q26=O26,100,"")))</f>
        <v>0</v>
      </c>
      <c r="R23" s="246" t="s">
        <v>177</v>
      </c>
      <c r="S23" s="221" t="s">
        <v>90</v>
      </c>
      <c r="T23" s="221" t="s">
        <v>90</v>
      </c>
      <c r="U23" s="52" t="s">
        <v>128</v>
      </c>
      <c r="V23" s="222" t="s">
        <v>104</v>
      </c>
      <c r="W23" s="54" t="s">
        <v>178</v>
      </c>
      <c r="X23" s="57" t="s">
        <v>179</v>
      </c>
      <c r="Y23" s="77" t="s">
        <v>180</v>
      </c>
      <c r="Z23" s="75" t="s">
        <v>164</v>
      </c>
      <c r="AA23" s="56" t="s">
        <v>95</v>
      </c>
      <c r="AB23" s="77" t="s">
        <v>181</v>
      </c>
      <c r="AC23" s="158">
        <v>43951</v>
      </c>
      <c r="AD23" s="77" t="s">
        <v>182</v>
      </c>
      <c r="AE23" s="120" t="s">
        <v>183</v>
      </c>
      <c r="AF23" s="102" t="s">
        <v>184</v>
      </c>
      <c r="AG23" s="156" t="s">
        <v>185</v>
      </c>
    </row>
    <row r="24" spans="1:41" ht="60.75" customHeight="1" x14ac:dyDescent="0.2">
      <c r="A24" s="57"/>
      <c r="B24" s="169"/>
      <c r="C24" s="54"/>
      <c r="D24" s="52"/>
      <c r="E24" s="108"/>
      <c r="F24" s="54"/>
      <c r="G24" s="46"/>
      <c r="H24" s="46"/>
      <c r="I24" s="47" t="str">
        <f>IF(I23="RARA VEZINSIGNIFICANTE","1. BAJO",IF(I23="RARA VEZMENOR","2. BAJO",IF(I23="IMPROBABLEINSIGNIFICANTE","3. BAJO",IF(I23="IMPROBABLEMENOR","4. BAJO",IF(I23="POSIBLEINSIGNIFICANTE","5. BAJO",IF(I23="RARA VEZMODERADO","1. MODERADO",IF(I23="IMPROBABLEMODERADO","2. MODERADO",IF(I23="POSIBLEMENOR","3. MODERADO",IF(I23="PROBABLEINSIGNIFICANTE","4. MODERADO",IF(I23="RARA VEZMAYOR","1. ALTO",IF(I23="IMPROBABLEMAYOR","2. ALTO",IF(I23="POSIBLEMODERADO","3. ALTO",IF(I23="PROBABLEMENOR","4. ALTO",IF(I23="PROBABLEMODERADO","5. ALTO",IF(I23="CASI SEGUROINSIGNIFICANTE","6. ALTO",IF(I23="CASI SEGUROMENOR","7. ALTO",IF(I23="RARA VEZCATASTRÓFICO","1. EXTREMO",IF(I23="IMPROBABLECATASTRÓFICO","2. EXTREMO",IF(I23="POSIBLEMAYOR","3. EXTREMO",IF(I23="POSIBLECATASTRÓFICO","4. EXTREMO",IF(I23="PROBABLEMAYOR","5. EXTREMO",IF(I23="PROBABLECATASTRÓFICO","6. EXTREMO",IF(I23="CASI SEGUROMODERADO","7. EXTREMO",IF(I23="CASI SEGUROMAYOR","8. EXTREMO",IF(I23="CASI SEGUROCATASTRÓFICO","9. EXTREMO","")))))))))))))))))))))))))</f>
        <v>3. EXTREMO</v>
      </c>
      <c r="J24" s="224"/>
      <c r="K24" s="247"/>
      <c r="L24" s="225" t="s">
        <v>97</v>
      </c>
      <c r="M24" s="58" t="s">
        <v>11</v>
      </c>
      <c r="N24" s="226">
        <f>IF(M24="ADECUADO",15,IF(M24="INADECUADO",0,""))</f>
        <v>15</v>
      </c>
      <c r="O24" s="227"/>
      <c r="P24" s="228"/>
      <c r="Q24" s="219"/>
      <c r="R24" s="248"/>
      <c r="S24" s="221"/>
      <c r="T24" s="221"/>
      <c r="U24" s="52"/>
      <c r="V24" s="230"/>
      <c r="W24" s="54"/>
      <c r="X24" s="54"/>
      <c r="Y24" s="119"/>
      <c r="Z24" s="119"/>
      <c r="AA24" s="61"/>
      <c r="AB24" s="119"/>
      <c r="AC24" s="119"/>
      <c r="AD24" s="108"/>
      <c r="AE24" s="231"/>
      <c r="AF24" s="102"/>
      <c r="AG24" s="156"/>
    </row>
    <row r="25" spans="1:41" ht="60.75" customHeight="1" x14ac:dyDescent="0.2">
      <c r="A25" s="57"/>
      <c r="B25" s="169"/>
      <c r="C25" s="54"/>
      <c r="D25" s="52"/>
      <c r="E25" s="108"/>
      <c r="F25" s="54"/>
      <c r="G25" s="46"/>
      <c r="H25" s="46"/>
      <c r="I25" s="47" t="str">
        <f>IF(OR(I24="1. BAJO",I24="2. BAJO",I24="3. BAJO",I24="4. BAJO",I24="5. BAJO"),"BAJO",IF(OR(I24="1. MODERADO",I24="2. MODERADO",I24="3. MODERADO",I24="4. MODERADO"),"MODERADO",IF(OR(I24="1. ALTO",I24="2. ALTO",I24="3. ALTO",I24="4. ALTO",I24="5. ALTO",I24="6. ALTO",I24="7. ALTO"),"ALTO",IF(OR(I24="1. EXTREMO",I24="2. EXTREMO",I24="3. EXTREMO",I24="4. EXTREMO",I24="5. EXTREMO",I24="6. EXTREMO",I24="7. EXTREMO",I24="8. EXTREMO",I24="9. EXTREMO"),"EXTREMO",""))))</f>
        <v>EXTREMO</v>
      </c>
      <c r="J25" s="224"/>
      <c r="K25" s="247"/>
      <c r="L25" s="106" t="s">
        <v>100</v>
      </c>
      <c r="M25" s="58" t="s">
        <v>16</v>
      </c>
      <c r="N25" s="226">
        <f>IF(M25="OPORTUNA",15,IF(M25="INOPORTUNA",0,""))</f>
        <v>15</v>
      </c>
      <c r="O25" s="227"/>
      <c r="P25" s="228"/>
      <c r="Q25" s="219"/>
      <c r="R25" s="248"/>
      <c r="S25" s="232" t="s">
        <v>101</v>
      </c>
      <c r="T25" s="232" t="s">
        <v>102</v>
      </c>
      <c r="U25" s="52"/>
      <c r="V25" s="230"/>
      <c r="W25" s="54"/>
      <c r="X25" s="54"/>
      <c r="Y25" s="119"/>
      <c r="Z25" s="119"/>
      <c r="AA25" s="61"/>
      <c r="AB25" s="119"/>
      <c r="AC25" s="119"/>
      <c r="AD25" s="108"/>
      <c r="AE25" s="231"/>
      <c r="AF25" s="102"/>
      <c r="AG25" s="156"/>
    </row>
    <row r="26" spans="1:41" ht="60.75" customHeight="1" x14ac:dyDescent="0.2">
      <c r="A26" s="57"/>
      <c r="B26" s="169"/>
      <c r="C26" s="54"/>
      <c r="D26" s="52"/>
      <c r="E26" s="42" t="s">
        <v>107</v>
      </c>
      <c r="F26" s="54"/>
      <c r="G26" s="46"/>
      <c r="H26" s="46"/>
      <c r="I26" s="47"/>
      <c r="J26" s="224"/>
      <c r="K26" s="247"/>
      <c r="L26" s="225" t="s">
        <v>139</v>
      </c>
      <c r="M26" s="58" t="s">
        <v>108</v>
      </c>
      <c r="N26" s="226">
        <f>IF(M26="PREVENIR",15,IF(M26="DETECTAR",10,IF(M26="NO ES UN CONTROL",0,"")))</f>
        <v>15</v>
      </c>
      <c r="O26" s="233" t="str">
        <f>IF(O23&lt;86,"DÉBIL",IF(O23&lt;96,"MODERADO",IF(O23&lt;101,"FUERTE","")))</f>
        <v>DÉBIL</v>
      </c>
      <c r="P26" s="228"/>
      <c r="Q26" s="234" t="str">
        <f>IF(AND(O26="FUERTE",P23="FUERTE (SIEMPRE SE EJECUTA)"),"FUERTE",IF(OR(O26="DÉBIL",P23="DÉBIL (NO SE EJECUTA)"),"DÉBIL",IF(OR(O26="MODERADO",P23="MODERADO (ALGUNAS VECES)"),"MODERADO")))</f>
        <v>DÉBIL</v>
      </c>
      <c r="R26" s="235" t="str">
        <f>IF(AND(O26="FUERTE",P23="FUERTE (SIEMPRE SE EJECUTA)"),"NO","SÍ")</f>
        <v>SÍ</v>
      </c>
      <c r="S26" s="236" t="str">
        <f>IF(AND($Q$15="FUERTE",$S$12="DIRECTAMENTE",$T$12="DIRECTAMENTE"),2,IF(AND($Q$15="FUERTE",$S$12="DIRECTAMENTE",$T$12="INDIRECTAMENTE"),2,IF(AND($Q$15="FUERTE",$S$12="DIRECTAMENTE",$T$12="NO DISMINUYE"),2,IF(AND($Q$15="FUERTE",$S$12="NO DISMINUYE",$T$12="DIRECTAMENTE"),0,IF(AND($Q$15="MODERADO",$S$12="DIRECTAMENTE",$T$12="DIRECTAMENTE"),1,IF(AND($Q$15="MODERADO",$S$12="DIRECTAMENTE",$T$12="INDIRECTAMENTE"),1,IF(AND($Q$15="MODERADO",$S$12="DIRECTAMENTE",$T$12="NO DISMINUYE"),1,IF(AND($Q$15="MODERADO",$S$12="NO DISMINUYE",$T$12="DIRECTAMENTE"),0,"N/A"))))))))</f>
        <v>N/A</v>
      </c>
      <c r="T26" s="237" t="str">
        <f>IF(AND($Q$15="FUERTE",$S$12="DIRECTAMENTE",$T$12="DIRECTAMENTE"),2,IF(AND($Q$15="FUERTE",$S$12="DIRECTAMENTE",$T$12="INDIRECTAMENTE"),1,IF(AND($Q$15="FUERTE",$S$12="DIRECTAMENTE",$T$12="NO DISMINUYE"),0,IF(AND($Q$15="FUERTE",$S$12="NO DISMINUYE",$T$12="DIRECTAMENTE"),2,IF(AND($Q$15="MODERADO",$S$12="DIRECTAMENTE",$T$12="DIRECTAMENTE"),1,IF(AND($Q$15="MODERADO",$S$12="DIRECTAMENTE",$T$12="INDIRECTAMENTE"),0,IF(AND($Q$15="MODERADO",$S$12="DIRECTAMENTE",$T$12="NO DISMINUYE"),0,IF(AND($Q$15="MODERADO",$S$12="NO DISMINUYE",$T$12="DIRECTAMENTE"),1,"N/A"))))))))</f>
        <v>N/A</v>
      </c>
      <c r="U26" s="52"/>
      <c r="V26" s="230"/>
      <c r="W26" s="54"/>
      <c r="X26" s="54"/>
      <c r="Y26" s="119"/>
      <c r="Z26" s="117"/>
      <c r="AA26" s="61"/>
      <c r="AB26" s="119"/>
      <c r="AC26" s="119"/>
      <c r="AD26" s="108"/>
      <c r="AE26" s="231"/>
      <c r="AF26" s="57" t="s">
        <v>170</v>
      </c>
      <c r="AG26" s="156"/>
    </row>
    <row r="27" spans="1:41" ht="60.75" customHeight="1" x14ac:dyDescent="0.2">
      <c r="A27" s="57"/>
      <c r="B27" s="169"/>
      <c r="C27" s="54"/>
      <c r="D27" s="52"/>
      <c r="E27" s="108" t="s">
        <v>186</v>
      </c>
      <c r="F27" s="54"/>
      <c r="G27" s="46"/>
      <c r="H27" s="46"/>
      <c r="I27" s="47"/>
      <c r="J27" s="224"/>
      <c r="K27" s="247"/>
      <c r="L27" s="225" t="s">
        <v>110</v>
      </c>
      <c r="M27" s="58" t="s">
        <v>34</v>
      </c>
      <c r="N27" s="226">
        <f>IF(M27="CONFIABLE",15,IF(M27="NO CONFIABLE",0,""))</f>
        <v>15</v>
      </c>
      <c r="O27" s="238"/>
      <c r="P27" s="228"/>
      <c r="Q27" s="234"/>
      <c r="R27" s="235"/>
      <c r="S27" s="236"/>
      <c r="T27" s="239"/>
      <c r="U27" s="52"/>
      <c r="V27" s="230"/>
      <c r="W27" s="54"/>
      <c r="X27" s="54"/>
      <c r="Y27" s="119"/>
      <c r="Z27" s="42" t="s">
        <v>111</v>
      </c>
      <c r="AA27" s="61"/>
      <c r="AB27" s="119"/>
      <c r="AC27" s="119"/>
      <c r="AD27" s="108"/>
      <c r="AE27" s="231"/>
      <c r="AF27" s="57"/>
      <c r="AG27" s="156"/>
    </row>
    <row r="28" spans="1:41" ht="73.5" customHeight="1" x14ac:dyDescent="0.2">
      <c r="A28" s="57"/>
      <c r="B28" s="169"/>
      <c r="C28" s="54"/>
      <c r="D28" s="52"/>
      <c r="E28" s="108"/>
      <c r="F28" s="54"/>
      <c r="G28" s="46"/>
      <c r="H28" s="46"/>
      <c r="I28" s="47"/>
      <c r="J28" s="224"/>
      <c r="K28" s="247"/>
      <c r="L28" s="225" t="s">
        <v>114</v>
      </c>
      <c r="M28" s="58" t="s">
        <v>43</v>
      </c>
      <c r="N28" s="226">
        <f>IF(M28="SE INVESTIGAN Y SE RESUELVEN OPORTUNAMENTE",15,IF(M28="NO SE INVESTIGAN Y SE RESUELVEN OPORTUNAMENTE",0,""))</f>
        <v>0</v>
      </c>
      <c r="O28" s="238"/>
      <c r="P28" s="228"/>
      <c r="Q28" s="234"/>
      <c r="R28" s="235"/>
      <c r="S28" s="236"/>
      <c r="T28" s="239"/>
      <c r="U28" s="52"/>
      <c r="V28" s="230"/>
      <c r="W28" s="54"/>
      <c r="X28" s="54"/>
      <c r="Y28" s="119"/>
      <c r="Z28" s="75" t="s">
        <v>172</v>
      </c>
      <c r="AA28" s="61"/>
      <c r="AB28" s="119"/>
      <c r="AC28" s="119"/>
      <c r="AD28" s="108"/>
      <c r="AE28" s="231"/>
      <c r="AF28" s="57"/>
      <c r="AG28" s="156"/>
    </row>
    <row r="29" spans="1:41" ht="60.75" customHeight="1" x14ac:dyDescent="0.2">
      <c r="A29" s="77"/>
      <c r="B29" s="169"/>
      <c r="C29" s="75"/>
      <c r="D29" s="74"/>
      <c r="E29" s="109"/>
      <c r="F29" s="75"/>
      <c r="G29" s="70"/>
      <c r="H29" s="70"/>
      <c r="I29" s="47"/>
      <c r="J29" s="224"/>
      <c r="K29" s="249"/>
      <c r="L29" s="240" t="s">
        <v>116</v>
      </c>
      <c r="M29" s="71" t="s">
        <v>53</v>
      </c>
      <c r="N29" s="241">
        <f>IF(M29="COMPLETA",10,IF(M29="INCOMPLETA",5,IF(M29="NO EXISTE",0,"")))</f>
        <v>10</v>
      </c>
      <c r="O29" s="238"/>
      <c r="P29" s="242"/>
      <c r="Q29" s="243"/>
      <c r="R29" s="244"/>
      <c r="S29" s="237"/>
      <c r="T29" s="239"/>
      <c r="U29" s="74"/>
      <c r="V29" s="230"/>
      <c r="W29" s="75"/>
      <c r="X29" s="75"/>
      <c r="Y29" s="117"/>
      <c r="Z29" s="117"/>
      <c r="AA29" s="76"/>
      <c r="AB29" s="117"/>
      <c r="AC29" s="117"/>
      <c r="AD29" s="108"/>
      <c r="AE29" s="245"/>
      <c r="AF29" s="77"/>
      <c r="AG29" s="157"/>
    </row>
    <row r="30" spans="1:41" ht="24.75" customHeight="1" x14ac:dyDescent="0.2">
      <c r="A30" s="187" t="s">
        <v>38</v>
      </c>
      <c r="B30" s="187"/>
      <c r="C30" s="187"/>
      <c r="D30" s="187"/>
      <c r="E30" s="187"/>
      <c r="F30" s="187"/>
      <c r="G30" s="188" t="s">
        <v>39</v>
      </c>
      <c r="H30" s="189"/>
      <c r="I30" s="189"/>
      <c r="J30" s="189"/>
      <c r="K30" s="189"/>
      <c r="L30" s="189"/>
      <c r="M30" s="189"/>
      <c r="N30" s="189"/>
      <c r="O30" s="189"/>
      <c r="P30" s="189"/>
      <c r="Q30" s="189"/>
      <c r="R30" s="189"/>
      <c r="S30" s="189"/>
      <c r="T30" s="189"/>
      <c r="U30" s="189"/>
      <c r="V30" s="189"/>
      <c r="W30" s="189"/>
      <c r="X30" s="190"/>
      <c r="Y30" s="189"/>
      <c r="Z30" s="189"/>
      <c r="AA30" s="189"/>
      <c r="AB30" s="191"/>
      <c r="AC30" s="192" t="s">
        <v>40</v>
      </c>
      <c r="AD30" s="193" t="s">
        <v>41</v>
      </c>
      <c r="AE30" s="194"/>
      <c r="AF30" s="194"/>
      <c r="AG30" s="194"/>
    </row>
    <row r="31" spans="1:41" ht="44.25" customHeight="1" x14ac:dyDescent="0.2">
      <c r="A31" s="195" t="s">
        <v>45</v>
      </c>
      <c r="B31" s="196" t="s">
        <v>46</v>
      </c>
      <c r="C31" s="195" t="s">
        <v>47</v>
      </c>
      <c r="D31" s="195" t="s">
        <v>2</v>
      </c>
      <c r="E31" s="195" t="s">
        <v>48</v>
      </c>
      <c r="F31" s="197" t="s">
        <v>49</v>
      </c>
      <c r="G31" s="187" t="s">
        <v>50</v>
      </c>
      <c r="H31" s="187"/>
      <c r="I31" s="187"/>
      <c r="J31" s="187"/>
      <c r="K31" s="188" t="s">
        <v>51</v>
      </c>
      <c r="L31" s="189"/>
      <c r="M31" s="189"/>
      <c r="N31" s="189"/>
      <c r="O31" s="189"/>
      <c r="P31" s="189"/>
      <c r="Q31" s="189"/>
      <c r="R31" s="189"/>
      <c r="S31" s="189"/>
      <c r="T31" s="191"/>
      <c r="U31" s="188" t="s">
        <v>52</v>
      </c>
      <c r="V31" s="189"/>
      <c r="W31" s="189"/>
      <c r="X31" s="189"/>
      <c r="Y31" s="189"/>
      <c r="Z31" s="189"/>
      <c r="AA31" s="189"/>
      <c r="AB31" s="191"/>
      <c r="AC31" s="198"/>
      <c r="AD31" s="193"/>
      <c r="AE31" s="194"/>
      <c r="AF31" s="194"/>
      <c r="AG31" s="194"/>
    </row>
    <row r="32" spans="1:41" ht="51" hidden="1" customHeight="1" x14ac:dyDescent="0.2">
      <c r="A32" s="195"/>
      <c r="B32" s="200"/>
      <c r="C32" s="195"/>
      <c r="D32" s="195"/>
      <c r="E32" s="195"/>
      <c r="F32" s="197"/>
      <c r="G32" s="201" t="s">
        <v>56</v>
      </c>
      <c r="H32" s="201"/>
      <c r="I32" s="201"/>
      <c r="J32" s="201"/>
      <c r="K32" s="202" t="s">
        <v>57</v>
      </c>
      <c r="L32" s="197" t="s">
        <v>58</v>
      </c>
      <c r="M32" s="197" t="s">
        <v>59</v>
      </c>
      <c r="N32" s="192" t="s">
        <v>60</v>
      </c>
      <c r="O32" s="195" t="s">
        <v>61</v>
      </c>
      <c r="P32" s="200" t="s">
        <v>62</v>
      </c>
      <c r="Q32" s="196" t="s">
        <v>63</v>
      </c>
      <c r="R32" s="195" t="s">
        <v>64</v>
      </c>
      <c r="S32" s="196" t="s">
        <v>65</v>
      </c>
      <c r="T32" s="196" t="s">
        <v>66</v>
      </c>
      <c r="U32" s="203" t="s">
        <v>67</v>
      </c>
      <c r="V32" s="195" t="s">
        <v>68</v>
      </c>
      <c r="W32" s="202" t="s">
        <v>69</v>
      </c>
      <c r="X32" s="196" t="s">
        <v>70</v>
      </c>
      <c r="Y32" s="195" t="s">
        <v>71</v>
      </c>
      <c r="Z32" s="195"/>
      <c r="AA32" s="195"/>
      <c r="AB32" s="195"/>
      <c r="AC32" s="198"/>
      <c r="AD32" s="204"/>
      <c r="AE32" s="205"/>
      <c r="AF32" s="205"/>
      <c r="AG32" s="205"/>
    </row>
    <row r="33" spans="1:41" ht="60.75" hidden="1" customHeight="1" x14ac:dyDescent="0.2">
      <c r="A33" s="196"/>
      <c r="B33" s="206"/>
      <c r="C33" s="196"/>
      <c r="D33" s="196"/>
      <c r="E33" s="196"/>
      <c r="F33" s="192"/>
      <c r="G33" s="207" t="s">
        <v>1</v>
      </c>
      <c r="H33" s="207" t="s">
        <v>0</v>
      </c>
      <c r="I33" s="207"/>
      <c r="J33" s="208" t="s">
        <v>77</v>
      </c>
      <c r="K33" s="203"/>
      <c r="L33" s="197"/>
      <c r="M33" s="197"/>
      <c r="N33" s="209"/>
      <c r="O33" s="195"/>
      <c r="P33" s="206"/>
      <c r="Q33" s="206"/>
      <c r="R33" s="195"/>
      <c r="S33" s="206"/>
      <c r="T33" s="206"/>
      <c r="U33" s="210"/>
      <c r="V33" s="195"/>
      <c r="W33" s="203"/>
      <c r="X33" s="206"/>
      <c r="Y33" s="211" t="s">
        <v>78</v>
      </c>
      <c r="Z33" s="211" t="s">
        <v>79</v>
      </c>
      <c r="AA33" s="212" t="s">
        <v>80</v>
      </c>
      <c r="AB33" s="212" t="s">
        <v>81</v>
      </c>
      <c r="AC33" s="209"/>
      <c r="AD33" s="213" t="s">
        <v>82</v>
      </c>
      <c r="AE33" s="213" t="s">
        <v>83</v>
      </c>
      <c r="AF33" s="213" t="s">
        <v>84</v>
      </c>
      <c r="AG33" s="211" t="s">
        <v>85</v>
      </c>
    </row>
    <row r="34" spans="1:41" ht="60.75" customHeight="1" x14ac:dyDescent="0.2">
      <c r="A34" s="57" t="s">
        <v>156</v>
      </c>
      <c r="B34" s="161" t="s">
        <v>157</v>
      </c>
      <c r="C34" s="57" t="s">
        <v>187</v>
      </c>
      <c r="D34" s="99" t="s">
        <v>15</v>
      </c>
      <c r="E34" s="77" t="s">
        <v>188</v>
      </c>
      <c r="F34" s="57" t="s">
        <v>189</v>
      </c>
      <c r="G34" s="46" t="s">
        <v>14</v>
      </c>
      <c r="H34" s="46" t="s">
        <v>18</v>
      </c>
      <c r="I34" s="47" t="str">
        <f>CONCATENATE(G34,H34)</f>
        <v>POSIBLEMAYOR</v>
      </c>
      <c r="J34" s="214" t="str">
        <f>I35</f>
        <v>3. EXTREMO</v>
      </c>
      <c r="K34" s="120" t="s">
        <v>190</v>
      </c>
      <c r="L34" s="215" t="s">
        <v>89</v>
      </c>
      <c r="M34" s="48" t="s">
        <v>3</v>
      </c>
      <c r="N34" s="216">
        <f>IF(M34="ASIGNADO",15,IF(M34="NO ASIGNADO",0,""))</f>
        <v>15</v>
      </c>
      <c r="O34" s="217">
        <f>SUM(N34:N40)</f>
        <v>70</v>
      </c>
      <c r="P34" s="218" t="s">
        <v>72</v>
      </c>
      <c r="Q34" s="219">
        <f>IF(Q37="DÉBIL",0,IF(Q37="MODERADO",50,IF(Q37="FUERTE",100,"")))</f>
        <v>0</v>
      </c>
      <c r="R34" s="220"/>
      <c r="S34" s="221" t="s">
        <v>90</v>
      </c>
      <c r="T34" s="221" t="s">
        <v>90</v>
      </c>
      <c r="U34" s="52" t="s">
        <v>128</v>
      </c>
      <c r="V34" s="222" t="s">
        <v>104</v>
      </c>
      <c r="W34" s="57" t="s">
        <v>191</v>
      </c>
      <c r="X34" s="57" t="s">
        <v>192</v>
      </c>
      <c r="Y34" s="77" t="s">
        <v>193</v>
      </c>
      <c r="Z34" s="75" t="s">
        <v>164</v>
      </c>
      <c r="AA34" s="56" t="s">
        <v>95</v>
      </c>
      <c r="AB34" s="57" t="s">
        <v>194</v>
      </c>
      <c r="AC34" s="75" t="s">
        <v>195</v>
      </c>
      <c r="AD34" s="157" t="s">
        <v>196</v>
      </c>
      <c r="AE34" s="120" t="s">
        <v>183</v>
      </c>
      <c r="AF34" s="57" t="s">
        <v>197</v>
      </c>
      <c r="AG34" s="57" t="s">
        <v>198</v>
      </c>
    </row>
    <row r="35" spans="1:41" ht="60.75" customHeight="1" x14ac:dyDescent="0.2">
      <c r="A35" s="57"/>
      <c r="B35" s="169"/>
      <c r="C35" s="54"/>
      <c r="D35" s="52"/>
      <c r="E35" s="108"/>
      <c r="F35" s="54"/>
      <c r="G35" s="46"/>
      <c r="H35" s="46"/>
      <c r="I35" s="47" t="str">
        <f>IF(I34="RARA VEZINSIGNIFICANTE","1. BAJO",IF(I34="RARA VEZMENOR","2. BAJO",IF(I34="IMPROBABLEINSIGNIFICANTE","3. BAJO",IF(I34="IMPROBABLEMENOR","4. BAJO",IF(I34="POSIBLEINSIGNIFICANTE","5. BAJO",IF(I34="RARA VEZMODERADO","1. MODERADO",IF(I34="IMPROBABLEMODERADO","2. MODERADO",IF(I34="POSIBLEMENOR","3. MODERADO",IF(I34="PROBABLEINSIGNIFICANTE","4. MODERADO",IF(I34="RARA VEZMAYOR","1. ALTO",IF(I34="IMPROBABLEMAYOR","2. ALTO",IF(I34="POSIBLEMODERADO","3. ALTO",IF(I34="PROBABLEMENOR","4. ALTO",IF(I34="PROBABLEMODERADO","5. ALTO",IF(I34="CASI SEGUROINSIGNIFICANTE","6. ALTO",IF(I34="CASI SEGUROMENOR","7. ALTO",IF(I34="RARA VEZCATASTRÓFICO","1. EXTREMO",IF(I34="IMPROBABLECATASTRÓFICO","2. EXTREMO",IF(I34="POSIBLEMAYOR","3. EXTREMO",IF(I34="POSIBLECATASTRÓFICO","4. EXTREMO",IF(I34="PROBABLEMAYOR","5. EXTREMO",IF(I34="PROBABLECATASTRÓFICO","6. EXTREMO",IF(I34="CASI SEGUROMODERADO","7. EXTREMO",IF(I34="CASI SEGUROMAYOR","8. EXTREMO",IF(I34="CASI SEGUROCATASTRÓFICO","9. EXTREMO","")))))))))))))))))))))))))</f>
        <v>3. EXTREMO</v>
      </c>
      <c r="J35" s="224"/>
      <c r="K35" s="247"/>
      <c r="L35" s="225" t="s">
        <v>97</v>
      </c>
      <c r="M35" s="58" t="s">
        <v>11</v>
      </c>
      <c r="N35" s="226">
        <f>IF(M35="ADECUADO",15,IF(M35="INADECUADO",0,""))</f>
        <v>15</v>
      </c>
      <c r="O35" s="227"/>
      <c r="P35" s="228"/>
      <c r="Q35" s="219"/>
      <c r="R35" s="229"/>
      <c r="S35" s="221"/>
      <c r="T35" s="221"/>
      <c r="U35" s="52"/>
      <c r="V35" s="230"/>
      <c r="W35" s="57"/>
      <c r="X35" s="54"/>
      <c r="Y35" s="119"/>
      <c r="Z35" s="119"/>
      <c r="AA35" s="61"/>
      <c r="AB35" s="54"/>
      <c r="AC35" s="119"/>
      <c r="AD35" s="160"/>
      <c r="AE35" s="231"/>
      <c r="AF35" s="57"/>
      <c r="AG35" s="57"/>
    </row>
    <row r="36" spans="1:41" ht="38.25" customHeight="1" x14ac:dyDescent="0.2">
      <c r="A36" s="57"/>
      <c r="B36" s="169"/>
      <c r="C36" s="54"/>
      <c r="D36" s="52"/>
      <c r="E36" s="108"/>
      <c r="F36" s="54"/>
      <c r="G36" s="46"/>
      <c r="H36" s="46"/>
      <c r="I36" s="47" t="str">
        <f>IF(OR(I35="1. BAJO",I35="2. BAJO",I35="3. BAJO",I35="4. BAJO",I35="5. BAJO"),"BAJO",IF(OR(I35="1. MODERADO",I35="2. MODERADO",I35="3. MODERADO",I35="4. MODERADO"),"MODERADO",IF(OR(I35="1. ALTO",I35="2. ALTO",I35="3. ALTO",I35="4. ALTO",I35="5. ALTO",I35="6. ALTO",I35="7. ALTO"),"ALTO",IF(OR(I35="1. EXTREMO",I35="2. EXTREMO",I35="3. EXTREMO",I35="4. EXTREMO",I35="5. EXTREMO",I35="6. EXTREMO",I35="7. EXTREMO",I35="8. EXTREMO",I35="9. EXTREMO"),"EXTREMO",""))))</f>
        <v>EXTREMO</v>
      </c>
      <c r="J36" s="224"/>
      <c r="K36" s="247"/>
      <c r="L36" s="106" t="s">
        <v>100</v>
      </c>
      <c r="M36" s="58" t="s">
        <v>17</v>
      </c>
      <c r="N36" s="226">
        <f>IF(M36="OPORTUNA",15,IF(M36="INOPORTUNA",0,""))</f>
        <v>0</v>
      </c>
      <c r="O36" s="227"/>
      <c r="P36" s="228"/>
      <c r="Q36" s="219"/>
      <c r="R36" s="229"/>
      <c r="S36" s="232" t="s">
        <v>101</v>
      </c>
      <c r="T36" s="232" t="s">
        <v>102</v>
      </c>
      <c r="U36" s="52"/>
      <c r="V36" s="230"/>
      <c r="W36" s="57"/>
      <c r="X36" s="54"/>
      <c r="Y36" s="119"/>
      <c r="Z36" s="119"/>
      <c r="AA36" s="61"/>
      <c r="AB36" s="54"/>
      <c r="AC36" s="119"/>
      <c r="AD36" s="160"/>
      <c r="AE36" s="231"/>
      <c r="AF36" s="57"/>
      <c r="AG36" s="57"/>
    </row>
    <row r="37" spans="1:41" ht="60.75" customHeight="1" x14ac:dyDescent="0.2">
      <c r="A37" s="57"/>
      <c r="B37" s="169"/>
      <c r="C37" s="54"/>
      <c r="D37" s="52"/>
      <c r="E37" s="42" t="s">
        <v>107</v>
      </c>
      <c r="F37" s="54"/>
      <c r="G37" s="46"/>
      <c r="H37" s="46"/>
      <c r="I37" s="47"/>
      <c r="J37" s="224"/>
      <c r="K37" s="247"/>
      <c r="L37" s="225" t="s">
        <v>139</v>
      </c>
      <c r="M37" s="58" t="s">
        <v>108</v>
      </c>
      <c r="N37" s="226">
        <f>IF(M37="PREVENIR",15,IF(M37="DETECTAR",10,IF(M37="NO ES UN CONTROL",0,"")))</f>
        <v>15</v>
      </c>
      <c r="O37" s="233" t="str">
        <f>IF(O34&lt;86,"DÉBIL",IF(O34&lt;96,"MODERADO",IF(O34&lt;101,"FUERTE","")))</f>
        <v>DÉBIL</v>
      </c>
      <c r="P37" s="228"/>
      <c r="Q37" s="234" t="str">
        <f>IF(AND(O37="FUERTE",P34="FUERTE (SIEMPRE SE EJECUTA)"),"FUERTE",IF(OR(O37="DÉBIL",P34="DÉBIL (NO SE EJECUTA)"),"DÉBIL",IF(OR(O37="MODERADO",P34="MODERADO (ALGUNAS VECES)"),"MODERADO")))</f>
        <v>DÉBIL</v>
      </c>
      <c r="R37" s="235" t="str">
        <f>IF(AND(O37="FUERTE",P34="FUERTE (SIEMPRE SE EJECUTA)"),"NO","SÍ")</f>
        <v>SÍ</v>
      </c>
      <c r="S37" s="236" t="str">
        <f>IF(AND($Q$15="FUERTE",$S$12="DIRECTAMENTE",$T$12="DIRECTAMENTE"),2,IF(AND($Q$15="FUERTE",$S$12="DIRECTAMENTE",$T$12="INDIRECTAMENTE"),2,IF(AND($Q$15="FUERTE",$S$12="DIRECTAMENTE",$T$12="NO DISMINUYE"),2,IF(AND($Q$15="FUERTE",$S$12="NO DISMINUYE",$T$12="DIRECTAMENTE"),0,IF(AND($Q$15="MODERADO",$S$12="DIRECTAMENTE",$T$12="DIRECTAMENTE"),1,IF(AND($Q$15="MODERADO",$S$12="DIRECTAMENTE",$T$12="INDIRECTAMENTE"),1,IF(AND($Q$15="MODERADO",$S$12="DIRECTAMENTE",$T$12="NO DISMINUYE"),1,IF(AND($Q$15="MODERADO",$S$12="NO DISMINUYE",$T$12="DIRECTAMENTE"),0,"N/A"))))))))</f>
        <v>N/A</v>
      </c>
      <c r="T37" s="237" t="str">
        <f>IF(AND($Q$15="FUERTE",$S$12="DIRECTAMENTE",$T$12="DIRECTAMENTE"),2,IF(AND($Q$15="FUERTE",$S$12="DIRECTAMENTE",$T$12="INDIRECTAMENTE"),1,IF(AND($Q$15="FUERTE",$S$12="DIRECTAMENTE",$T$12="NO DISMINUYE"),0,IF(AND($Q$15="FUERTE",$S$12="NO DISMINUYE",$T$12="DIRECTAMENTE"),2,IF(AND($Q$15="MODERADO",$S$12="DIRECTAMENTE",$T$12="DIRECTAMENTE"),1,IF(AND($Q$15="MODERADO",$S$12="DIRECTAMENTE",$T$12="INDIRECTAMENTE"),0,IF(AND($Q$15="MODERADO",$S$12="DIRECTAMENTE",$T$12="NO DISMINUYE"),0,IF(AND($Q$15="MODERADO",$S$12="NO DISMINUYE",$T$12="DIRECTAMENTE"),1,"N/A"))))))))</f>
        <v>N/A</v>
      </c>
      <c r="U37" s="52"/>
      <c r="V37" s="230"/>
      <c r="W37" s="57"/>
      <c r="X37" s="54"/>
      <c r="Y37" s="119"/>
      <c r="Z37" s="117"/>
      <c r="AA37" s="61"/>
      <c r="AB37" s="54"/>
      <c r="AC37" s="119"/>
      <c r="AD37" s="160"/>
      <c r="AE37" s="231"/>
      <c r="AF37" s="81" t="s">
        <v>199</v>
      </c>
      <c r="AG37" s="57"/>
    </row>
    <row r="38" spans="1:41" ht="60.75" customHeight="1" x14ac:dyDescent="0.2">
      <c r="A38" s="57"/>
      <c r="B38" s="169"/>
      <c r="C38" s="54"/>
      <c r="D38" s="52"/>
      <c r="E38" s="108"/>
      <c r="F38" s="54"/>
      <c r="G38" s="46"/>
      <c r="H38" s="46"/>
      <c r="I38" s="47"/>
      <c r="J38" s="224"/>
      <c r="K38" s="247"/>
      <c r="L38" s="225" t="s">
        <v>110</v>
      </c>
      <c r="M38" s="58" t="s">
        <v>34</v>
      </c>
      <c r="N38" s="226">
        <f>IF(M38="CONFIABLE",15,IF(M38="NO CONFIABLE",0,""))</f>
        <v>15</v>
      </c>
      <c r="O38" s="238"/>
      <c r="P38" s="228"/>
      <c r="Q38" s="234"/>
      <c r="R38" s="235"/>
      <c r="S38" s="236"/>
      <c r="T38" s="239"/>
      <c r="U38" s="52"/>
      <c r="V38" s="230"/>
      <c r="W38" s="57"/>
      <c r="X38" s="54"/>
      <c r="Y38" s="119"/>
      <c r="Z38" s="42" t="s">
        <v>111</v>
      </c>
      <c r="AA38" s="61"/>
      <c r="AB38" s="54"/>
      <c r="AC38" s="119"/>
      <c r="AD38" s="160"/>
      <c r="AE38" s="231"/>
      <c r="AF38" s="57"/>
      <c r="AG38" s="57"/>
    </row>
    <row r="39" spans="1:41" ht="60.75" customHeight="1" x14ac:dyDescent="0.2">
      <c r="A39" s="57"/>
      <c r="B39" s="169"/>
      <c r="C39" s="54"/>
      <c r="D39" s="52"/>
      <c r="E39" s="108"/>
      <c r="F39" s="54"/>
      <c r="G39" s="46"/>
      <c r="H39" s="46"/>
      <c r="I39" s="47"/>
      <c r="J39" s="224"/>
      <c r="K39" s="247"/>
      <c r="L39" s="225" t="s">
        <v>114</v>
      </c>
      <c r="M39" s="58" t="s">
        <v>43</v>
      </c>
      <c r="N39" s="226">
        <f>IF(M39="SE INVESTIGAN Y SE RESUELVEN OPORTUNAMENTE",15,IF(M39="NO SE INVESTIGAN Y SE RESUELVEN OPORTUNAMENTE",0,""))</f>
        <v>0</v>
      </c>
      <c r="O39" s="238"/>
      <c r="P39" s="228"/>
      <c r="Q39" s="234"/>
      <c r="R39" s="235"/>
      <c r="S39" s="236"/>
      <c r="T39" s="239"/>
      <c r="U39" s="52"/>
      <c r="V39" s="230"/>
      <c r="W39" s="57"/>
      <c r="X39" s="54"/>
      <c r="Y39" s="119"/>
      <c r="Z39" s="75" t="s">
        <v>172</v>
      </c>
      <c r="AA39" s="61"/>
      <c r="AB39" s="54"/>
      <c r="AC39" s="119"/>
      <c r="AD39" s="160"/>
      <c r="AE39" s="231"/>
      <c r="AF39" s="57"/>
      <c r="AG39" s="57"/>
    </row>
    <row r="40" spans="1:41" ht="79.5" customHeight="1" x14ac:dyDescent="0.2">
      <c r="A40" s="77"/>
      <c r="B40" s="169"/>
      <c r="C40" s="75"/>
      <c r="D40" s="74"/>
      <c r="E40" s="109"/>
      <c r="F40" s="75"/>
      <c r="G40" s="70"/>
      <c r="H40" s="70"/>
      <c r="I40" s="47"/>
      <c r="J40" s="224"/>
      <c r="K40" s="249"/>
      <c r="L40" s="240" t="s">
        <v>116</v>
      </c>
      <c r="M40" s="71" t="s">
        <v>53</v>
      </c>
      <c r="N40" s="241">
        <f>IF(M40="COMPLETA",10,IF(M40="INCOMPLETA",5,IF(M40="NO EXISTE",0,"")))</f>
        <v>10</v>
      </c>
      <c r="O40" s="238"/>
      <c r="P40" s="242"/>
      <c r="Q40" s="243"/>
      <c r="R40" s="244"/>
      <c r="S40" s="237"/>
      <c r="T40" s="239"/>
      <c r="U40" s="74"/>
      <c r="V40" s="230"/>
      <c r="W40" s="77"/>
      <c r="X40" s="75"/>
      <c r="Y40" s="117"/>
      <c r="Z40" s="117"/>
      <c r="AA40" s="76"/>
      <c r="AB40" s="75"/>
      <c r="AC40" s="117"/>
      <c r="AD40" s="162"/>
      <c r="AE40" s="245"/>
      <c r="AF40" s="77"/>
      <c r="AG40" s="77"/>
    </row>
    <row r="41" spans="1:41" ht="60.75" hidden="1" customHeight="1" x14ac:dyDescent="0.2">
      <c r="A41" s="250"/>
      <c r="B41" s="251"/>
      <c r="C41" s="252"/>
      <c r="D41" s="253"/>
      <c r="E41" s="254"/>
      <c r="F41" s="255"/>
      <c r="G41" s="256"/>
      <c r="H41" s="256"/>
      <c r="I41" s="257"/>
      <c r="J41" s="258"/>
      <c r="K41" s="259"/>
      <c r="L41" s="260"/>
      <c r="M41" s="261"/>
      <c r="N41" s="262"/>
      <c r="O41" s="263"/>
      <c r="P41" s="264"/>
      <c r="Q41" s="265"/>
      <c r="R41" s="266"/>
      <c r="S41" s="267"/>
      <c r="T41" s="268"/>
      <c r="U41" s="253"/>
      <c r="V41" s="269"/>
      <c r="W41" s="270"/>
      <c r="X41" s="270"/>
      <c r="Y41" s="271"/>
      <c r="Z41" s="271"/>
      <c r="AA41" s="272"/>
      <c r="AB41" s="270"/>
      <c r="AC41" s="270"/>
      <c r="AD41" s="270"/>
      <c r="AE41" s="273"/>
      <c r="AF41" s="274"/>
      <c r="AG41" s="275"/>
    </row>
    <row r="42" spans="1:41" ht="60.75" hidden="1" customHeight="1" x14ac:dyDescent="0.2">
      <c r="A42" s="250"/>
      <c r="B42" s="251"/>
      <c r="C42" s="252"/>
      <c r="D42" s="253"/>
      <c r="E42" s="254"/>
      <c r="F42" s="255"/>
      <c r="G42" s="256"/>
      <c r="H42" s="256"/>
      <c r="I42" s="257"/>
      <c r="J42" s="258"/>
      <c r="K42" s="259"/>
      <c r="L42" s="260"/>
      <c r="M42" s="261"/>
      <c r="N42" s="262"/>
      <c r="O42" s="263"/>
      <c r="P42" s="264"/>
      <c r="Q42" s="265"/>
      <c r="R42" s="266"/>
      <c r="S42" s="267"/>
      <c r="T42" s="268"/>
      <c r="U42" s="253"/>
      <c r="V42" s="269"/>
      <c r="W42" s="270"/>
      <c r="X42" s="270"/>
      <c r="Y42" s="271"/>
      <c r="Z42" s="271"/>
      <c r="AA42" s="272"/>
      <c r="AB42" s="270"/>
      <c r="AC42" s="270"/>
      <c r="AD42" s="270"/>
      <c r="AE42" s="273"/>
      <c r="AF42" s="274"/>
      <c r="AG42" s="275"/>
    </row>
    <row r="43" spans="1:41" ht="60.75" hidden="1" customHeight="1" x14ac:dyDescent="0.2">
      <c r="A43" s="250"/>
      <c r="B43" s="251"/>
      <c r="C43" s="252"/>
      <c r="D43" s="253"/>
      <c r="E43" s="254"/>
      <c r="F43" s="255"/>
      <c r="G43" s="256"/>
      <c r="H43" s="256"/>
      <c r="I43" s="257"/>
      <c r="J43" s="258"/>
      <c r="K43" s="259"/>
      <c r="L43" s="260"/>
      <c r="M43" s="261"/>
      <c r="N43" s="262"/>
      <c r="O43" s="263"/>
      <c r="P43" s="264"/>
      <c r="Q43" s="265"/>
      <c r="R43" s="266"/>
      <c r="S43" s="267"/>
      <c r="T43" s="268"/>
      <c r="U43" s="253"/>
      <c r="V43" s="269"/>
      <c r="W43" s="270"/>
      <c r="X43" s="270"/>
      <c r="Y43" s="271"/>
      <c r="Z43" s="271"/>
      <c r="AA43" s="272"/>
      <c r="AB43" s="270"/>
      <c r="AC43" s="270"/>
      <c r="AD43" s="270"/>
      <c r="AE43" s="273"/>
      <c r="AF43" s="274"/>
      <c r="AG43" s="275"/>
    </row>
    <row r="44" spans="1:41" ht="48.75" hidden="1" customHeight="1" x14ac:dyDescent="0.2">
      <c r="A44" s="276"/>
      <c r="B44" s="277"/>
      <c r="C44" s="277"/>
      <c r="D44" s="277"/>
      <c r="E44" s="277"/>
      <c r="F44" s="277"/>
      <c r="G44" s="277"/>
      <c r="H44" s="277"/>
      <c r="I44" s="277"/>
      <c r="J44" s="277"/>
      <c r="K44" s="277"/>
      <c r="L44" s="277"/>
      <c r="M44" s="277"/>
      <c r="N44" s="277"/>
      <c r="O44" s="277"/>
      <c r="P44" s="277"/>
      <c r="Q44" s="277"/>
      <c r="R44" s="277"/>
      <c r="S44" s="277"/>
      <c r="T44" s="277"/>
      <c r="U44" s="277"/>
      <c r="V44" s="277"/>
      <c r="W44" s="277"/>
      <c r="X44" s="277"/>
      <c r="Y44" s="277"/>
      <c r="Z44" s="277"/>
      <c r="AA44" s="277"/>
      <c r="AB44" s="277"/>
      <c r="AC44" s="277"/>
      <c r="AD44" s="277"/>
      <c r="AE44" s="277"/>
      <c r="AF44" s="277"/>
      <c r="AG44" s="278"/>
      <c r="AO44" s="172" t="s">
        <v>141</v>
      </c>
    </row>
    <row r="45" spans="1:41" ht="21.75" customHeight="1" x14ac:dyDescent="0.2">
      <c r="A45" s="279" t="s">
        <v>121</v>
      </c>
      <c r="B45" s="280"/>
      <c r="C45" s="280"/>
      <c r="D45" s="280"/>
      <c r="E45" s="280"/>
      <c r="F45" s="280"/>
      <c r="G45" s="280"/>
      <c r="H45" s="280"/>
      <c r="I45" s="280"/>
      <c r="J45" s="280"/>
      <c r="K45" s="280"/>
      <c r="L45" s="280"/>
      <c r="M45" s="280"/>
      <c r="N45" s="280"/>
      <c r="O45" s="280"/>
      <c r="P45" s="280"/>
      <c r="Q45" s="280"/>
      <c r="R45" s="280"/>
      <c r="S45" s="280"/>
      <c r="T45" s="280"/>
      <c r="U45" s="280"/>
      <c r="V45" s="280"/>
      <c r="W45" s="280"/>
      <c r="X45" s="280"/>
      <c r="Y45" s="280"/>
      <c r="Z45" s="280"/>
      <c r="AA45" s="280"/>
      <c r="AB45" s="280"/>
      <c r="AC45" s="280"/>
      <c r="AD45" s="280"/>
      <c r="AE45" s="280"/>
      <c r="AF45" s="280"/>
      <c r="AG45" s="281"/>
      <c r="AO45" s="172" t="s">
        <v>142</v>
      </c>
    </row>
    <row r="46" spans="1:41" ht="27.75" customHeight="1" x14ac:dyDescent="0.2">
      <c r="A46" s="282" t="s">
        <v>123</v>
      </c>
      <c r="B46" s="283"/>
      <c r="C46" s="282" t="s">
        <v>124</v>
      </c>
      <c r="D46" s="284"/>
      <c r="E46" s="284"/>
      <c r="F46" s="284"/>
      <c r="G46" s="284"/>
      <c r="H46" s="284"/>
      <c r="I46" s="284"/>
      <c r="J46" s="284"/>
      <c r="K46" s="284"/>
      <c r="L46" s="284"/>
      <c r="M46" s="284"/>
      <c r="N46" s="284"/>
      <c r="O46" s="284"/>
      <c r="P46" s="284"/>
      <c r="Q46" s="284"/>
      <c r="R46" s="284"/>
      <c r="S46" s="284"/>
      <c r="T46" s="284"/>
      <c r="U46" s="284"/>
      <c r="V46" s="284"/>
      <c r="W46" s="284"/>
      <c r="X46" s="284"/>
      <c r="Y46" s="283"/>
      <c r="Z46" s="285" t="s">
        <v>143</v>
      </c>
      <c r="AA46" s="286"/>
      <c r="AB46" s="286"/>
      <c r="AC46" s="287"/>
      <c r="AD46" s="285" t="s">
        <v>125</v>
      </c>
      <c r="AE46" s="286"/>
      <c r="AF46" s="286"/>
      <c r="AG46" s="287"/>
      <c r="AO46" s="172" t="s">
        <v>144</v>
      </c>
    </row>
    <row r="47" spans="1:41" s="133" customFormat="1" ht="27.75" customHeight="1" x14ac:dyDescent="0.2">
      <c r="A47" s="127" t="s">
        <v>146</v>
      </c>
      <c r="B47" s="128"/>
      <c r="C47" s="127" t="s">
        <v>151</v>
      </c>
      <c r="D47" s="288"/>
      <c r="E47" s="288"/>
      <c r="F47" s="288"/>
      <c r="G47" s="288"/>
      <c r="H47" s="288"/>
      <c r="I47" s="288"/>
      <c r="J47" s="288"/>
      <c r="K47" s="288"/>
      <c r="L47" s="288"/>
      <c r="M47" s="288"/>
      <c r="N47" s="288"/>
      <c r="O47" s="288"/>
      <c r="P47" s="288"/>
      <c r="Q47" s="288"/>
      <c r="R47" s="288"/>
      <c r="S47" s="288"/>
      <c r="T47" s="288"/>
      <c r="U47" s="288"/>
      <c r="V47" s="288"/>
      <c r="W47" s="288"/>
      <c r="X47" s="288"/>
      <c r="Y47" s="128"/>
      <c r="Z47" s="135"/>
      <c r="AA47" s="130"/>
      <c r="AB47" s="130"/>
      <c r="AC47" s="131"/>
      <c r="AD47" s="135"/>
      <c r="AE47" s="130"/>
      <c r="AF47" s="130"/>
      <c r="AG47" s="130"/>
      <c r="AO47" s="172" t="s">
        <v>145</v>
      </c>
    </row>
    <row r="48" spans="1:41" s="133" customFormat="1" ht="27.75" customHeight="1" x14ac:dyDescent="0.2">
      <c r="A48" s="127" t="s">
        <v>146</v>
      </c>
      <c r="B48" s="128"/>
      <c r="C48" s="127"/>
      <c r="D48" s="288"/>
      <c r="E48" s="288"/>
      <c r="F48" s="288"/>
      <c r="G48" s="288"/>
      <c r="H48" s="288"/>
      <c r="I48" s="288"/>
      <c r="J48" s="288"/>
      <c r="K48" s="288"/>
      <c r="L48" s="288"/>
      <c r="M48" s="288"/>
      <c r="N48" s="288"/>
      <c r="O48" s="288"/>
      <c r="P48" s="288"/>
      <c r="Q48" s="288"/>
      <c r="R48" s="288"/>
      <c r="S48" s="288"/>
      <c r="T48" s="288"/>
      <c r="U48" s="288"/>
      <c r="V48" s="288"/>
      <c r="W48" s="288"/>
      <c r="X48" s="288"/>
      <c r="Y48" s="128"/>
      <c r="Z48" s="135"/>
      <c r="AA48" s="130"/>
      <c r="AB48" s="130"/>
      <c r="AC48" s="131"/>
      <c r="AD48" s="135"/>
      <c r="AE48" s="130"/>
      <c r="AF48" s="130"/>
      <c r="AG48" s="131"/>
      <c r="AO48" s="172" t="s">
        <v>147</v>
      </c>
    </row>
    <row r="49" spans="1:41" s="133" customFormat="1" ht="27.75" customHeight="1" x14ac:dyDescent="0.2">
      <c r="A49" s="127" t="s">
        <v>146</v>
      </c>
      <c r="B49" s="128"/>
      <c r="C49" s="127"/>
      <c r="D49" s="288"/>
      <c r="E49" s="288"/>
      <c r="F49" s="288"/>
      <c r="G49" s="288"/>
      <c r="H49" s="288"/>
      <c r="I49" s="288"/>
      <c r="J49" s="288"/>
      <c r="K49" s="288"/>
      <c r="L49" s="288"/>
      <c r="M49" s="288"/>
      <c r="N49" s="288"/>
      <c r="O49" s="288"/>
      <c r="P49" s="288"/>
      <c r="Q49" s="288"/>
      <c r="R49" s="288"/>
      <c r="S49" s="288"/>
      <c r="T49" s="288"/>
      <c r="U49" s="288"/>
      <c r="V49" s="288"/>
      <c r="W49" s="288"/>
      <c r="X49" s="288"/>
      <c r="Y49" s="128"/>
      <c r="Z49" s="135"/>
      <c r="AA49" s="130"/>
      <c r="AB49" s="130"/>
      <c r="AC49" s="131"/>
      <c r="AD49" s="135"/>
      <c r="AE49" s="130"/>
      <c r="AF49" s="130"/>
      <c r="AG49" s="131"/>
      <c r="AO49" s="172" t="s">
        <v>148</v>
      </c>
    </row>
    <row r="50" spans="1:41" ht="15" customHeight="1" x14ac:dyDescent="0.2">
      <c r="A50" s="289" t="s">
        <v>130</v>
      </c>
      <c r="B50" s="290"/>
      <c r="C50" s="290"/>
      <c r="D50" s="290"/>
      <c r="E50" s="290"/>
      <c r="F50" s="290"/>
      <c r="G50" s="290"/>
      <c r="H50" s="290"/>
      <c r="I50" s="290"/>
      <c r="J50" s="290"/>
      <c r="K50" s="290"/>
      <c r="L50" s="290"/>
      <c r="M50" s="290"/>
      <c r="N50" s="290"/>
      <c r="O50" s="290"/>
      <c r="P50" s="290"/>
      <c r="Q50" s="290"/>
      <c r="R50" s="290"/>
      <c r="S50" s="290"/>
      <c r="T50" s="290"/>
      <c r="U50" s="290"/>
      <c r="V50" s="290"/>
      <c r="W50" s="290"/>
      <c r="X50" s="290"/>
      <c r="Y50" s="290"/>
      <c r="Z50" s="290"/>
      <c r="AA50" s="290"/>
      <c r="AB50" s="290"/>
      <c r="AC50" s="290"/>
      <c r="AD50" s="290"/>
      <c r="AE50" s="290"/>
      <c r="AF50" s="290"/>
      <c r="AG50" s="291"/>
      <c r="AO50" s="172" t="s">
        <v>149</v>
      </c>
    </row>
    <row r="51" spans="1:41" customFormat="1" ht="30.75" customHeight="1" x14ac:dyDescent="0.25">
      <c r="A51" s="292" t="s">
        <v>125</v>
      </c>
      <c r="B51" s="293"/>
      <c r="C51" s="293"/>
      <c r="D51" s="293"/>
      <c r="E51" s="293"/>
      <c r="F51" s="294"/>
      <c r="G51" s="292" t="s">
        <v>131</v>
      </c>
      <c r="H51" s="293"/>
      <c r="I51" s="293"/>
      <c r="J51" s="293"/>
      <c r="K51" s="293"/>
      <c r="L51" s="294"/>
      <c r="M51" s="292" t="s">
        <v>132</v>
      </c>
      <c r="N51" s="293"/>
      <c r="O51" s="293"/>
      <c r="P51" s="293"/>
      <c r="Q51" s="293"/>
      <c r="R51" s="293"/>
      <c r="S51" s="293"/>
      <c r="T51" s="293"/>
      <c r="U51" s="293"/>
      <c r="V51" s="294"/>
      <c r="W51" s="292" t="s">
        <v>133</v>
      </c>
      <c r="X51" s="293"/>
      <c r="Y51" s="293"/>
      <c r="Z51" s="293"/>
      <c r="AA51" s="294"/>
      <c r="AB51" s="164" t="str">
        <f>IF(X7="X","APOYO OFICINA ASESORA DE PLANEACIÓN","APOYO OFICINA DE CONTROL INTERNO")</f>
        <v>APOYO OFICINA DE CONTROL INTERNO</v>
      </c>
      <c r="AC51" s="165"/>
      <c r="AD51" s="165"/>
      <c r="AE51" s="165"/>
      <c r="AF51" s="165"/>
      <c r="AG51" s="166"/>
      <c r="AH51" s="295"/>
      <c r="AO51" s="172" t="s">
        <v>120</v>
      </c>
    </row>
    <row r="52" spans="1:41" s="152" customFormat="1" ht="33.75" customHeight="1" x14ac:dyDescent="0.25">
      <c r="A52" s="296" t="s">
        <v>134</v>
      </c>
      <c r="B52" s="297" t="s">
        <v>200</v>
      </c>
      <c r="C52" s="298"/>
      <c r="D52" s="298"/>
      <c r="E52" s="298"/>
      <c r="F52" s="299"/>
      <c r="G52" s="300" t="s">
        <v>134</v>
      </c>
      <c r="H52" s="297" t="s">
        <v>201</v>
      </c>
      <c r="I52" s="298"/>
      <c r="J52" s="298"/>
      <c r="K52" s="298"/>
      <c r="L52" s="299"/>
      <c r="M52" s="300" t="s">
        <v>134</v>
      </c>
      <c r="N52" s="301"/>
      <c r="O52" s="298"/>
      <c r="P52" s="298"/>
      <c r="Q52" s="298"/>
      <c r="R52" s="298"/>
      <c r="S52" s="298"/>
      <c r="T52" s="298"/>
      <c r="U52" s="298"/>
      <c r="V52" s="299"/>
      <c r="W52" s="302" t="s">
        <v>134</v>
      </c>
      <c r="X52" s="297"/>
      <c r="Y52" s="298"/>
      <c r="Z52" s="298"/>
      <c r="AA52" s="299"/>
      <c r="AB52" s="302" t="s">
        <v>134</v>
      </c>
      <c r="AC52" s="303" t="s">
        <v>202</v>
      </c>
      <c r="AD52" s="304"/>
      <c r="AE52" s="304"/>
      <c r="AF52" s="304"/>
      <c r="AG52" s="305"/>
      <c r="AO52" s="172" t="s">
        <v>122</v>
      </c>
    </row>
    <row r="53" spans="1:41" s="152" customFormat="1" ht="32.25" customHeight="1" x14ac:dyDescent="0.25">
      <c r="A53" s="296" t="s">
        <v>137</v>
      </c>
      <c r="B53" s="297" t="s">
        <v>203</v>
      </c>
      <c r="C53" s="298"/>
      <c r="D53" s="298"/>
      <c r="E53" s="298"/>
      <c r="F53" s="299"/>
      <c r="G53" s="296" t="s">
        <v>137</v>
      </c>
      <c r="H53" s="297" t="s">
        <v>204</v>
      </c>
      <c r="I53" s="298"/>
      <c r="J53" s="298"/>
      <c r="K53" s="298"/>
      <c r="L53" s="299"/>
      <c r="M53" s="300" t="s">
        <v>137</v>
      </c>
      <c r="N53" s="306"/>
      <c r="O53" s="297"/>
      <c r="P53" s="298"/>
      <c r="Q53" s="298"/>
      <c r="R53" s="298"/>
      <c r="S53" s="298"/>
      <c r="T53" s="298"/>
      <c r="U53" s="298"/>
      <c r="V53" s="299"/>
      <c r="W53" s="296" t="s">
        <v>137</v>
      </c>
      <c r="X53" s="297"/>
      <c r="Y53" s="298"/>
      <c r="Z53" s="298"/>
      <c r="AA53" s="299"/>
      <c r="AB53" s="296" t="s">
        <v>137</v>
      </c>
      <c r="AC53" s="303" t="s">
        <v>153</v>
      </c>
      <c r="AD53" s="304"/>
      <c r="AE53" s="304"/>
      <c r="AF53" s="304"/>
      <c r="AG53" s="305"/>
      <c r="AO53" s="172" t="s">
        <v>126</v>
      </c>
    </row>
    <row r="54" spans="1:41" s="133" customFormat="1" x14ac:dyDescent="0.2">
      <c r="D54" s="307"/>
      <c r="AO54" s="172" t="s">
        <v>127</v>
      </c>
    </row>
    <row r="55" spans="1:41" x14ac:dyDescent="0.2">
      <c r="AO55" s="172" t="s">
        <v>128</v>
      </c>
    </row>
    <row r="56" spans="1:41" x14ac:dyDescent="0.2">
      <c r="AO56" s="172" t="s">
        <v>129</v>
      </c>
    </row>
    <row r="57" spans="1:41" x14ac:dyDescent="0.2">
      <c r="AO57" s="172" t="s">
        <v>150</v>
      </c>
    </row>
    <row r="58" spans="1:41" x14ac:dyDescent="0.2">
      <c r="AO58" s="172" t="s">
        <v>136</v>
      </c>
    </row>
    <row r="59" spans="1:41" x14ac:dyDescent="0.2">
      <c r="AO59" s="172" t="s">
        <v>138</v>
      </c>
    </row>
  </sheetData>
  <sheetProtection selectLockedCells="1"/>
  <dataConsolidate/>
  <mergeCells count="238">
    <mergeCell ref="B52:F52"/>
    <mergeCell ref="H52:L52"/>
    <mergeCell ref="O52:V52"/>
    <mergeCell ref="X52:AA52"/>
    <mergeCell ref="AC52:AG52"/>
    <mergeCell ref="B53:F53"/>
    <mergeCell ref="H53:L53"/>
    <mergeCell ref="O53:V53"/>
    <mergeCell ref="X53:AA53"/>
    <mergeCell ref="AC53:AG53"/>
    <mergeCell ref="A49:B49"/>
    <mergeCell ref="C49:Y49"/>
    <mergeCell ref="Z49:AC49"/>
    <mergeCell ref="AD49:AG49"/>
    <mergeCell ref="A50:AG50"/>
    <mergeCell ref="A51:F51"/>
    <mergeCell ref="G51:L51"/>
    <mergeCell ref="M51:V51"/>
    <mergeCell ref="W51:AA51"/>
    <mergeCell ref="AB51:AG51"/>
    <mergeCell ref="A47:B47"/>
    <mergeCell ref="C47:Y47"/>
    <mergeCell ref="Z47:AC47"/>
    <mergeCell ref="AD47:AG47"/>
    <mergeCell ref="A48:B48"/>
    <mergeCell ref="C48:Y48"/>
    <mergeCell ref="Z48:AC48"/>
    <mergeCell ref="AD48:AG48"/>
    <mergeCell ref="E38:E40"/>
    <mergeCell ref="Z39:Z40"/>
    <mergeCell ref="A44:AG44"/>
    <mergeCell ref="A45:AG45"/>
    <mergeCell ref="A46:B46"/>
    <mergeCell ref="C46:Y46"/>
    <mergeCell ref="Z46:AC46"/>
    <mergeCell ref="AD46:AG46"/>
    <mergeCell ref="AB34:AB40"/>
    <mergeCell ref="AC34:AC40"/>
    <mergeCell ref="AD34:AD40"/>
    <mergeCell ref="AE34:AE40"/>
    <mergeCell ref="AF34:AF36"/>
    <mergeCell ref="AG34:AG40"/>
    <mergeCell ref="AF37:AF40"/>
    <mergeCell ref="V34:V40"/>
    <mergeCell ref="W34:W40"/>
    <mergeCell ref="X34:X40"/>
    <mergeCell ref="Y34:Y40"/>
    <mergeCell ref="Z34:Z37"/>
    <mergeCell ref="AA34:AA40"/>
    <mergeCell ref="P34:P40"/>
    <mergeCell ref="Q34:Q36"/>
    <mergeCell ref="R34:R36"/>
    <mergeCell ref="S34:S35"/>
    <mergeCell ref="T34:T35"/>
    <mergeCell ref="U34:U40"/>
    <mergeCell ref="Q37:Q40"/>
    <mergeCell ref="R37:R40"/>
    <mergeCell ref="S37:S40"/>
    <mergeCell ref="T37:T40"/>
    <mergeCell ref="F34:F40"/>
    <mergeCell ref="G34:G40"/>
    <mergeCell ref="H34:H40"/>
    <mergeCell ref="J34:J40"/>
    <mergeCell ref="K34:K40"/>
    <mergeCell ref="O34:O36"/>
    <mergeCell ref="O37:O40"/>
    <mergeCell ref="U32:U33"/>
    <mergeCell ref="V32:V33"/>
    <mergeCell ref="W32:W33"/>
    <mergeCell ref="X32:X33"/>
    <mergeCell ref="Y32:AB32"/>
    <mergeCell ref="A34:A40"/>
    <mergeCell ref="B34:B40"/>
    <mergeCell ref="C34:C40"/>
    <mergeCell ref="D34:D40"/>
    <mergeCell ref="E34:E36"/>
    <mergeCell ref="O32:O33"/>
    <mergeCell ref="P32:P33"/>
    <mergeCell ref="Q32:Q33"/>
    <mergeCell ref="R32:R33"/>
    <mergeCell ref="S32:S33"/>
    <mergeCell ref="T32:T33"/>
    <mergeCell ref="E31:E33"/>
    <mergeCell ref="F31:F33"/>
    <mergeCell ref="G31:J31"/>
    <mergeCell ref="K31:T31"/>
    <mergeCell ref="U31:AB31"/>
    <mergeCell ref="G32:J32"/>
    <mergeCell ref="K32:K33"/>
    <mergeCell ref="L32:L33"/>
    <mergeCell ref="M32:M33"/>
    <mergeCell ref="N32:N33"/>
    <mergeCell ref="E27:E29"/>
    <mergeCell ref="Z28:Z29"/>
    <mergeCell ref="A30:F30"/>
    <mergeCell ref="G30:AB30"/>
    <mergeCell ref="AC30:AC33"/>
    <mergeCell ref="AD30:AG32"/>
    <mergeCell ref="A31:A33"/>
    <mergeCell ref="B31:B33"/>
    <mergeCell ref="C31:C33"/>
    <mergeCell ref="D31:D33"/>
    <mergeCell ref="AB23:AB29"/>
    <mergeCell ref="AC23:AC29"/>
    <mergeCell ref="AD23:AD29"/>
    <mergeCell ref="AE23:AE29"/>
    <mergeCell ref="AF23:AF25"/>
    <mergeCell ref="AG23:AG29"/>
    <mergeCell ref="AF26:AF29"/>
    <mergeCell ref="V23:V29"/>
    <mergeCell ref="W23:W29"/>
    <mergeCell ref="X23:X29"/>
    <mergeCell ref="Y23:Y29"/>
    <mergeCell ref="Z23:Z26"/>
    <mergeCell ref="AA23:AA29"/>
    <mergeCell ref="P23:P29"/>
    <mergeCell ref="Q23:Q25"/>
    <mergeCell ref="R23:R25"/>
    <mergeCell ref="S23:S24"/>
    <mergeCell ref="T23:T24"/>
    <mergeCell ref="U23:U29"/>
    <mergeCell ref="Q26:Q29"/>
    <mergeCell ref="R26:R29"/>
    <mergeCell ref="S26:S29"/>
    <mergeCell ref="T26:T29"/>
    <mergeCell ref="F23:F29"/>
    <mergeCell ref="G23:G29"/>
    <mergeCell ref="H23:H29"/>
    <mergeCell ref="J23:J29"/>
    <mergeCell ref="K23:K29"/>
    <mergeCell ref="O23:O25"/>
    <mergeCell ref="O26:O29"/>
    <mergeCell ref="U21:U22"/>
    <mergeCell ref="V21:V22"/>
    <mergeCell ref="W21:W22"/>
    <mergeCell ref="X21:X22"/>
    <mergeCell ref="Y21:AB21"/>
    <mergeCell ref="A23:A29"/>
    <mergeCell ref="B23:B29"/>
    <mergeCell ref="C23:C29"/>
    <mergeCell ref="D23:D29"/>
    <mergeCell ref="E23:E25"/>
    <mergeCell ref="O21:O22"/>
    <mergeCell ref="P21:P22"/>
    <mergeCell ref="Q21:Q22"/>
    <mergeCell ref="R21:R22"/>
    <mergeCell ref="S21:S22"/>
    <mergeCell ref="T21:T22"/>
    <mergeCell ref="E20:E22"/>
    <mergeCell ref="F20:F22"/>
    <mergeCell ref="G20:J20"/>
    <mergeCell ref="K20:T20"/>
    <mergeCell ref="U20:AB20"/>
    <mergeCell ref="G21:J21"/>
    <mergeCell ref="K21:K22"/>
    <mergeCell ref="L21:L22"/>
    <mergeCell ref="M21:M22"/>
    <mergeCell ref="N21:N22"/>
    <mergeCell ref="E16:E18"/>
    <mergeCell ref="Z17:Z18"/>
    <mergeCell ref="A19:F19"/>
    <mergeCell ref="G19:AB19"/>
    <mergeCell ref="AC19:AC22"/>
    <mergeCell ref="AD19:AG21"/>
    <mergeCell ref="A20:A22"/>
    <mergeCell ref="B20:B22"/>
    <mergeCell ref="C20:C22"/>
    <mergeCell ref="D20:D22"/>
    <mergeCell ref="AD12:AD18"/>
    <mergeCell ref="AE12:AE18"/>
    <mergeCell ref="AF12:AF14"/>
    <mergeCell ref="AG12:AG18"/>
    <mergeCell ref="O15:O18"/>
    <mergeCell ref="Q15:Q18"/>
    <mergeCell ref="R15:R18"/>
    <mergeCell ref="S15:S18"/>
    <mergeCell ref="T15:T18"/>
    <mergeCell ref="AF15:AF18"/>
    <mergeCell ref="X12:X18"/>
    <mergeCell ref="Y12:Y18"/>
    <mergeCell ref="Z12:Z15"/>
    <mergeCell ref="AA12:AA18"/>
    <mergeCell ref="AB12:AB18"/>
    <mergeCell ref="AC12:AC18"/>
    <mergeCell ref="R12:R14"/>
    <mergeCell ref="S12:S13"/>
    <mergeCell ref="T12:T13"/>
    <mergeCell ref="U12:U18"/>
    <mergeCell ref="V12:V18"/>
    <mergeCell ref="W12:W18"/>
    <mergeCell ref="H12:H18"/>
    <mergeCell ref="J12:J18"/>
    <mergeCell ref="K12:K18"/>
    <mergeCell ref="O12:O14"/>
    <mergeCell ref="P12:P18"/>
    <mergeCell ref="Q12:Q14"/>
    <mergeCell ref="W10:W11"/>
    <mergeCell ref="X10:X11"/>
    <mergeCell ref="Y10:AB10"/>
    <mergeCell ref="A12:A18"/>
    <mergeCell ref="B12:B18"/>
    <mergeCell ref="C12:C18"/>
    <mergeCell ref="D12:D18"/>
    <mergeCell ref="E12:E14"/>
    <mergeCell ref="F12:F18"/>
    <mergeCell ref="G12:G18"/>
    <mergeCell ref="Q10:Q11"/>
    <mergeCell ref="R10:R11"/>
    <mergeCell ref="S10:S11"/>
    <mergeCell ref="T10:T11"/>
    <mergeCell ref="U10:U11"/>
    <mergeCell ref="V10:V11"/>
    <mergeCell ref="G9:J9"/>
    <mergeCell ref="K9:T9"/>
    <mergeCell ref="U9:AB9"/>
    <mergeCell ref="G10:J10"/>
    <mergeCell ref="K10:K11"/>
    <mergeCell ref="L10:L11"/>
    <mergeCell ref="M10:M11"/>
    <mergeCell ref="N10:N11"/>
    <mergeCell ref="O10:O11"/>
    <mergeCell ref="P10:P11"/>
    <mergeCell ref="A8:F8"/>
    <mergeCell ref="G8:AB8"/>
    <mergeCell ref="AC8:AC11"/>
    <mergeCell ref="AD8:AG10"/>
    <mergeCell ref="A9:A11"/>
    <mergeCell ref="B9:B11"/>
    <mergeCell ref="C9:C11"/>
    <mergeCell ref="D9:D11"/>
    <mergeCell ref="E9:E11"/>
    <mergeCell ref="F9:F11"/>
    <mergeCell ref="A7:B7"/>
    <mergeCell ref="C7:F7"/>
    <mergeCell ref="G7:L7"/>
    <mergeCell ref="M7:V7"/>
    <mergeCell ref="Z7:AA7"/>
    <mergeCell ref="AF7:AG7"/>
  </mergeCells>
  <conditionalFormatting sqref="J12:J18">
    <cfRule type="containsText" dxfId="87" priority="21" operator="containsText" text="EXTREMO">
      <formula>NOT(ISERROR(SEARCH("EXTREMO",J12)))</formula>
    </cfRule>
    <cfRule type="containsText" dxfId="86" priority="22" operator="containsText" text="ALTO">
      <formula>NOT(ISERROR(SEARCH("ALTO",J12)))</formula>
    </cfRule>
    <cfRule type="containsText" dxfId="85" priority="23" operator="containsText" text="MODERADO">
      <formula>NOT(ISERROR(SEARCH("MODERADO",J12)))</formula>
    </cfRule>
    <cfRule type="containsText" dxfId="84" priority="24" operator="containsText" text="BAJO">
      <formula>NOT(ISERROR(SEARCH("BAJO",J12)))</formula>
    </cfRule>
  </conditionalFormatting>
  <conditionalFormatting sqref="U12:U18">
    <cfRule type="containsText" dxfId="83" priority="17" operator="containsText" text="EXTREMO">
      <formula>NOT(ISERROR(SEARCH("EXTREMO",U12)))</formula>
    </cfRule>
    <cfRule type="containsText" dxfId="82" priority="18" operator="containsText" text="MODERADO">
      <formula>NOT(ISERROR(SEARCH("MODERADO",U12)))</formula>
    </cfRule>
    <cfRule type="containsText" dxfId="81" priority="19" operator="containsText" text="ALTO">
      <formula>NOT(ISERROR(SEARCH("ALTO",U12)))</formula>
    </cfRule>
    <cfRule type="containsText" dxfId="80" priority="20" operator="containsText" text="BAJO">
      <formula>NOT(ISERROR(SEARCH("BAJO",U12)))</formula>
    </cfRule>
  </conditionalFormatting>
  <conditionalFormatting sqref="U23:U29 U41:U43">
    <cfRule type="containsText" dxfId="79" priority="9" operator="containsText" text="EXTREMO">
      <formula>NOT(ISERROR(SEARCH("EXTREMO",U23)))</formula>
    </cfRule>
    <cfRule type="containsText" dxfId="78" priority="10" operator="containsText" text="MODERADO">
      <formula>NOT(ISERROR(SEARCH("MODERADO",U23)))</formula>
    </cfRule>
    <cfRule type="containsText" dxfId="77" priority="11" operator="containsText" text="ALTO">
      <formula>NOT(ISERROR(SEARCH("ALTO",U23)))</formula>
    </cfRule>
    <cfRule type="containsText" dxfId="76" priority="12" operator="containsText" text="BAJO">
      <formula>NOT(ISERROR(SEARCH("BAJO",U23)))</formula>
    </cfRule>
  </conditionalFormatting>
  <conditionalFormatting sqref="J23:J29 J41:J43">
    <cfRule type="containsText" dxfId="75" priority="13" operator="containsText" text="EXTREMO">
      <formula>NOT(ISERROR(SEARCH("EXTREMO",J23)))</formula>
    </cfRule>
    <cfRule type="containsText" dxfId="74" priority="14" operator="containsText" text="ALTO">
      <formula>NOT(ISERROR(SEARCH("ALTO",J23)))</formula>
    </cfRule>
    <cfRule type="containsText" dxfId="73" priority="15" operator="containsText" text="MODERADO">
      <formula>NOT(ISERROR(SEARCH("MODERADO",J23)))</formula>
    </cfRule>
    <cfRule type="containsText" dxfId="72" priority="16" operator="containsText" text="BAJO">
      <formula>NOT(ISERROR(SEARCH("BAJO",J23)))</formula>
    </cfRule>
  </conditionalFormatting>
  <conditionalFormatting sqref="J34:J40">
    <cfRule type="containsText" dxfId="71" priority="5" operator="containsText" text="EXTREMO">
      <formula>NOT(ISERROR(SEARCH("EXTREMO",J34)))</formula>
    </cfRule>
    <cfRule type="containsText" dxfId="70" priority="6" operator="containsText" text="ALTO">
      <formula>NOT(ISERROR(SEARCH("ALTO",J34)))</formula>
    </cfRule>
    <cfRule type="containsText" dxfId="69" priority="7" operator="containsText" text="MODERADO">
      <formula>NOT(ISERROR(SEARCH("MODERADO",J34)))</formula>
    </cfRule>
    <cfRule type="containsText" dxfId="68" priority="8" operator="containsText" text="BAJO">
      <formula>NOT(ISERROR(SEARCH("BAJO",J34)))</formula>
    </cfRule>
  </conditionalFormatting>
  <conditionalFormatting sqref="U34:U40">
    <cfRule type="containsText" dxfId="67" priority="1" operator="containsText" text="EXTREMO">
      <formula>NOT(ISERROR(SEARCH("EXTREMO",U34)))</formula>
    </cfRule>
    <cfRule type="containsText" dxfId="66" priority="2" operator="containsText" text="MODERADO">
      <formula>NOT(ISERROR(SEARCH("MODERADO",U34)))</formula>
    </cfRule>
    <cfRule type="containsText" dxfId="65" priority="3" operator="containsText" text="ALTO">
      <formula>NOT(ISERROR(SEARCH("ALTO",U34)))</formula>
    </cfRule>
    <cfRule type="containsText" dxfId="64" priority="4" operator="containsText" text="BAJO">
      <formula>NOT(ISERROR(SEARCH("BAJO",U34)))</formula>
    </cfRule>
  </conditionalFormatting>
  <dataValidations count="15">
    <dataValidation type="list" allowBlank="1" showInputMessage="1" showErrorMessage="1" sqref="H12:H18 H23:H29 H34:H43">
      <formula1>$AL$10:$AL$14</formula1>
    </dataValidation>
    <dataValidation type="list" allowBlank="1" showInputMessage="1" showErrorMessage="1" sqref="M18 M29 M40:M43">
      <formula1>$AH$9:$AJ$9</formula1>
    </dataValidation>
    <dataValidation type="list" allowBlank="1" showInputMessage="1" showErrorMessage="1" sqref="G12:G18 G23:G29 G34:G43">
      <formula1>$AL$2:$AL$6</formula1>
    </dataValidation>
    <dataValidation type="list" allowBlank="1" showInputMessage="1" showErrorMessage="1" sqref="U12:U18 U23:U29 U34:U43">
      <formula1>$AO$10:$AO$59</formula1>
    </dataValidation>
    <dataValidation type="list" allowBlank="1" showInputMessage="1" showErrorMessage="1" sqref="M12 M23 M34">
      <formula1>$AH$2:$AH$3</formula1>
    </dataValidation>
    <dataValidation type="list" allowBlank="1" showInputMessage="1" showErrorMessage="1" sqref="M13 M24 M35">
      <formula1>$AH$4:$AI$4</formula1>
    </dataValidation>
    <dataValidation type="list" allowBlank="1" showInputMessage="1" showErrorMessage="1" sqref="M14 M25 M36">
      <formula1>$AH$5:$AI$5</formula1>
    </dataValidation>
    <dataValidation type="list" allowBlank="1" showInputMessage="1" showErrorMessage="1" sqref="M16 M27 M38">
      <formula1>$AH$7:$AI$7</formula1>
    </dataValidation>
    <dataValidation type="list" allowBlank="1" showInputMessage="1" showErrorMessage="1" sqref="M17 M28 M39">
      <formula1>$AH$8:$AI$8</formula1>
    </dataValidation>
    <dataValidation type="list" allowBlank="1" showInputMessage="1" showErrorMessage="1" sqref="P12 P23 P34">
      <formula1>$AH$10:$AJ$10</formula1>
    </dataValidation>
    <dataValidation type="list" allowBlank="1" showInputMessage="1" showErrorMessage="1" sqref="V12:V18 V23:V29 V34:V43">
      <formula1>$AH$14:$AK$14</formula1>
    </dataValidation>
    <dataValidation type="list" allowBlank="1" showInputMessage="1" showErrorMessage="1" sqref="D12:D18 D23:D29 D34:D43">
      <formula1>$AN$2:$AN$8</formula1>
    </dataValidation>
    <dataValidation type="list" allowBlank="1" showInputMessage="1" showErrorMessage="1" sqref="T12 S12:S13 T23 S23:S24 T34 S34:S35">
      <formula1>$AH$15:$AH$17</formula1>
    </dataValidation>
    <dataValidation type="list" allowBlank="1" showInputMessage="1" showErrorMessage="1" sqref="AA12:AA18 AA23:AA29 AA34:AA43">
      <formula1>$AN$12:$AN$13</formula1>
    </dataValidation>
    <dataValidation type="list" allowBlank="1" showInputMessage="1" showErrorMessage="1" sqref="M15 M26 M37">
      <formula1>$AJ$16:$AL$16</formula1>
    </dataValidation>
  </dataValidations>
  <printOptions horizontalCentered="1"/>
  <pageMargins left="0" right="0" top="0.39370078740157483" bottom="0.51181102362204722" header="0.31496062992125984" footer="0.31496062992125984"/>
  <pageSetup scale="25"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62"/>
  <sheetViews>
    <sheetView view="pageBreakPreview" topLeftCell="P40" zoomScale="40" zoomScaleNormal="40" zoomScaleSheetLayoutView="40" workbookViewId="0">
      <selection activeCell="AG40" sqref="AG40:AG46"/>
    </sheetView>
  </sheetViews>
  <sheetFormatPr baseColWidth="10" defaultRowHeight="12.75" x14ac:dyDescent="0.2"/>
  <cols>
    <col min="1" max="2" width="22.5703125" style="87" customWidth="1"/>
    <col min="3" max="3" width="21.42578125" style="87" customWidth="1"/>
    <col min="4" max="4" width="27.42578125" style="1" customWidth="1"/>
    <col min="5" max="5" width="24" style="87" customWidth="1"/>
    <col min="6" max="6" width="23.140625" style="87" customWidth="1"/>
    <col min="7" max="7" width="19.140625" style="87" customWidth="1"/>
    <col min="8" max="8" width="22.5703125" style="87" customWidth="1"/>
    <col min="9" max="9" width="25.28515625" style="87" hidden="1" customWidth="1"/>
    <col min="10" max="10" width="22.85546875" style="87" customWidth="1"/>
    <col min="11" max="11" width="41.42578125" style="87" customWidth="1"/>
    <col min="12" max="12" width="48.7109375" style="87" customWidth="1"/>
    <col min="13" max="13" width="26" style="87" customWidth="1"/>
    <col min="14" max="14" width="7.7109375" style="87" hidden="1" customWidth="1"/>
    <col min="15" max="15" width="21.140625" style="87" customWidth="1"/>
    <col min="16" max="16" width="16.7109375" style="87" customWidth="1"/>
    <col min="17" max="17" width="16.5703125" style="87" customWidth="1"/>
    <col min="18" max="18" width="22.140625" style="87" customWidth="1"/>
    <col min="19" max="19" width="24.140625" style="87" customWidth="1"/>
    <col min="20" max="20" width="26.85546875" style="87" customWidth="1"/>
    <col min="21" max="21" width="23.42578125" style="87" customWidth="1"/>
    <col min="22" max="22" width="21" style="87" customWidth="1"/>
    <col min="23" max="23" width="27.7109375" style="87" customWidth="1"/>
    <col min="24" max="24" width="28.140625" style="87" customWidth="1"/>
    <col min="25" max="25" width="24.5703125" style="87" customWidth="1"/>
    <col min="26" max="26" width="30.85546875" style="87" customWidth="1"/>
    <col min="27" max="27" width="26.85546875" style="87" customWidth="1"/>
    <col min="28" max="28" width="28.7109375" style="87" customWidth="1"/>
    <col min="29" max="29" width="18" style="87" customWidth="1"/>
    <col min="30" max="30" width="37" style="87" customWidth="1"/>
    <col min="31" max="31" width="19.140625" style="87" customWidth="1"/>
    <col min="32" max="32" width="23.5703125" style="87" customWidth="1"/>
    <col min="33" max="33" width="38.140625" style="87" customWidth="1"/>
    <col min="34" max="34" width="17.28515625" style="87" hidden="1" customWidth="1"/>
    <col min="35" max="42" width="11.42578125" style="87" hidden="1" customWidth="1"/>
    <col min="43" max="16384" width="11.42578125" style="87"/>
  </cols>
  <sheetData>
    <row r="1" spans="1:41" ht="15" customHeight="1" x14ac:dyDescent="0.2">
      <c r="A1" s="308"/>
      <c r="B1" s="309"/>
      <c r="C1" s="310" t="s">
        <v>205</v>
      </c>
      <c r="D1" s="310"/>
      <c r="E1" s="310"/>
      <c r="F1" s="310"/>
      <c r="G1" s="310"/>
      <c r="H1" s="310"/>
      <c r="I1" s="311"/>
      <c r="J1" s="312" t="s">
        <v>206</v>
      </c>
      <c r="K1" s="312"/>
      <c r="L1" s="312"/>
      <c r="M1" s="312"/>
      <c r="N1" s="312"/>
      <c r="O1" s="312"/>
      <c r="P1" s="312"/>
      <c r="Q1" s="312"/>
      <c r="R1" s="312"/>
      <c r="S1" s="312"/>
      <c r="T1" s="312"/>
      <c r="U1" s="312"/>
      <c r="V1" s="312"/>
      <c r="W1" s="312"/>
      <c r="X1" s="312"/>
      <c r="Y1" s="313" t="s">
        <v>207</v>
      </c>
      <c r="Z1" s="313"/>
      <c r="AA1" s="313"/>
      <c r="AB1" s="313"/>
      <c r="AC1" s="313"/>
      <c r="AD1" s="314" t="s">
        <v>208</v>
      </c>
      <c r="AE1" s="314"/>
      <c r="AF1" s="314"/>
      <c r="AG1" s="314"/>
      <c r="AK1" s="87" t="s">
        <v>0</v>
      </c>
      <c r="AL1" s="87" t="s">
        <v>1</v>
      </c>
      <c r="AN1" s="87" t="s">
        <v>2</v>
      </c>
    </row>
    <row r="2" spans="1:41" x14ac:dyDescent="0.2">
      <c r="A2" s="315"/>
      <c r="B2" s="316"/>
      <c r="C2" s="310"/>
      <c r="D2" s="310"/>
      <c r="E2" s="310"/>
      <c r="F2" s="310"/>
      <c r="G2" s="310"/>
      <c r="H2" s="310"/>
      <c r="I2" s="311"/>
      <c r="J2" s="312"/>
      <c r="K2" s="312"/>
      <c r="L2" s="312"/>
      <c r="M2" s="312"/>
      <c r="N2" s="312"/>
      <c r="O2" s="312"/>
      <c r="P2" s="312"/>
      <c r="Q2" s="312"/>
      <c r="R2" s="312"/>
      <c r="S2" s="312"/>
      <c r="T2" s="312"/>
      <c r="U2" s="312"/>
      <c r="V2" s="312"/>
      <c r="W2" s="312"/>
      <c r="X2" s="312"/>
      <c r="Y2" s="313"/>
      <c r="Z2" s="313"/>
      <c r="AA2" s="313"/>
      <c r="AB2" s="313"/>
      <c r="AC2" s="313"/>
      <c r="AD2" s="314"/>
      <c r="AE2" s="314"/>
      <c r="AF2" s="314"/>
      <c r="AG2" s="314"/>
      <c r="AH2" s="87" t="s">
        <v>3</v>
      </c>
      <c r="AI2" s="87" t="s">
        <v>4</v>
      </c>
      <c r="AL2" s="87" t="s">
        <v>5</v>
      </c>
      <c r="AN2" s="87" t="s">
        <v>6</v>
      </c>
    </row>
    <row r="3" spans="1:41" ht="15.75" x14ac:dyDescent="0.25">
      <c r="A3" s="315"/>
      <c r="B3" s="316"/>
      <c r="C3" s="310"/>
      <c r="D3" s="310"/>
      <c r="E3" s="310"/>
      <c r="F3" s="310"/>
      <c r="G3" s="310"/>
      <c r="H3" s="310"/>
      <c r="I3" s="311"/>
      <c r="J3" s="312"/>
      <c r="K3" s="312"/>
      <c r="L3" s="312"/>
      <c r="M3" s="312"/>
      <c r="N3" s="312"/>
      <c r="O3" s="312"/>
      <c r="P3" s="312"/>
      <c r="Q3" s="312"/>
      <c r="R3" s="312"/>
      <c r="S3" s="312"/>
      <c r="T3" s="312"/>
      <c r="U3" s="312"/>
      <c r="V3" s="312"/>
      <c r="W3" s="312"/>
      <c r="X3" s="312"/>
      <c r="Y3" s="313" t="s">
        <v>209</v>
      </c>
      <c r="Z3" s="313"/>
      <c r="AA3" s="313"/>
      <c r="AB3" s="313"/>
      <c r="AC3" s="313"/>
      <c r="AD3" s="317">
        <v>8</v>
      </c>
      <c r="AE3" s="317"/>
      <c r="AF3" s="317"/>
      <c r="AG3" s="317"/>
      <c r="AH3" s="87" t="s">
        <v>7</v>
      </c>
      <c r="AI3" s="87" t="s">
        <v>8</v>
      </c>
      <c r="AL3" s="87" t="s">
        <v>9</v>
      </c>
      <c r="AN3" s="87" t="s">
        <v>210</v>
      </c>
    </row>
    <row r="4" spans="1:41" ht="25.5" customHeight="1" x14ac:dyDescent="0.2">
      <c r="A4" s="315"/>
      <c r="B4" s="316"/>
      <c r="C4" s="313" t="s">
        <v>211</v>
      </c>
      <c r="D4" s="313"/>
      <c r="E4" s="313"/>
      <c r="F4" s="313"/>
      <c r="G4" s="313"/>
      <c r="H4" s="313"/>
      <c r="I4" s="311"/>
      <c r="J4" s="312" t="s">
        <v>212</v>
      </c>
      <c r="K4" s="312"/>
      <c r="L4" s="312"/>
      <c r="M4" s="312"/>
      <c r="N4" s="312"/>
      <c r="O4" s="312"/>
      <c r="P4" s="312"/>
      <c r="Q4" s="312"/>
      <c r="R4" s="312"/>
      <c r="S4" s="312"/>
      <c r="T4" s="312"/>
      <c r="U4" s="312"/>
      <c r="V4" s="312"/>
      <c r="W4" s="312"/>
      <c r="X4" s="312"/>
      <c r="Y4" s="313" t="s">
        <v>213</v>
      </c>
      <c r="Z4" s="313"/>
      <c r="AA4" s="313"/>
      <c r="AB4" s="313"/>
      <c r="AC4" s="313"/>
      <c r="AD4" s="313" t="s">
        <v>214</v>
      </c>
      <c r="AE4" s="313"/>
      <c r="AF4" s="313"/>
      <c r="AG4" s="313"/>
      <c r="AH4" s="87" t="s">
        <v>11</v>
      </c>
      <c r="AI4" s="87" t="s">
        <v>12</v>
      </c>
      <c r="AK4" s="87" t="s">
        <v>13</v>
      </c>
      <c r="AL4" s="87" t="s">
        <v>14</v>
      </c>
      <c r="AN4" s="87" t="s">
        <v>15</v>
      </c>
    </row>
    <row r="5" spans="1:41" ht="15" customHeight="1" x14ac:dyDescent="0.2">
      <c r="A5" s="315"/>
      <c r="B5" s="316"/>
      <c r="C5" s="313"/>
      <c r="D5" s="313"/>
      <c r="E5" s="313"/>
      <c r="F5" s="313"/>
      <c r="G5" s="313"/>
      <c r="H5" s="313"/>
      <c r="I5" s="311"/>
      <c r="J5" s="312"/>
      <c r="K5" s="312"/>
      <c r="L5" s="312"/>
      <c r="M5" s="312"/>
      <c r="N5" s="312"/>
      <c r="O5" s="312"/>
      <c r="P5" s="312"/>
      <c r="Q5" s="312"/>
      <c r="R5" s="312"/>
      <c r="S5" s="312"/>
      <c r="T5" s="312"/>
      <c r="U5" s="312"/>
      <c r="V5" s="312"/>
      <c r="W5" s="312"/>
      <c r="X5" s="312"/>
      <c r="Y5" s="318" t="s">
        <v>215</v>
      </c>
      <c r="Z5" s="319"/>
      <c r="AA5" s="319"/>
      <c r="AB5" s="319"/>
      <c r="AC5" s="320"/>
      <c r="AD5" s="321">
        <v>43846</v>
      </c>
      <c r="AE5" s="321"/>
      <c r="AF5" s="321"/>
      <c r="AG5" s="321"/>
      <c r="AH5" s="87" t="s">
        <v>16</v>
      </c>
      <c r="AI5" s="87" t="s">
        <v>17</v>
      </c>
      <c r="AK5" s="87" t="s">
        <v>18</v>
      </c>
      <c r="AL5" s="87" t="s">
        <v>19</v>
      </c>
      <c r="AN5" s="87" t="s">
        <v>20</v>
      </c>
    </row>
    <row r="6" spans="1:41" ht="29.25" customHeight="1" x14ac:dyDescent="0.2">
      <c r="A6" s="322"/>
      <c r="B6" s="323"/>
      <c r="C6" s="313"/>
      <c r="D6" s="313"/>
      <c r="E6" s="313"/>
      <c r="F6" s="313"/>
      <c r="G6" s="313"/>
      <c r="H6" s="313"/>
      <c r="I6" s="311"/>
      <c r="J6" s="312"/>
      <c r="K6" s="312"/>
      <c r="L6" s="312"/>
      <c r="M6" s="312"/>
      <c r="N6" s="312"/>
      <c r="O6" s="312"/>
      <c r="P6" s="312"/>
      <c r="Q6" s="312"/>
      <c r="R6" s="312"/>
      <c r="S6" s="312"/>
      <c r="T6" s="312"/>
      <c r="U6" s="312"/>
      <c r="V6" s="312"/>
      <c r="W6" s="312"/>
      <c r="X6" s="312"/>
      <c r="Y6" s="324"/>
      <c r="Z6" s="325"/>
      <c r="AA6" s="325"/>
      <c r="AB6" s="325"/>
      <c r="AC6" s="326"/>
      <c r="AD6" s="321"/>
      <c r="AE6" s="321"/>
      <c r="AF6" s="321"/>
      <c r="AG6" s="321"/>
      <c r="AH6" s="87" t="s">
        <v>21</v>
      </c>
      <c r="AI6" s="87" t="s">
        <v>22</v>
      </c>
      <c r="AJ6" s="87" t="s">
        <v>23</v>
      </c>
      <c r="AK6" s="87" t="s">
        <v>24</v>
      </c>
      <c r="AL6" s="87" t="s">
        <v>25</v>
      </c>
      <c r="AN6" s="87" t="s">
        <v>26</v>
      </c>
    </row>
    <row r="7" spans="1:41" ht="24.75" customHeight="1" x14ac:dyDescent="0.2">
      <c r="A7" s="2" t="s">
        <v>27</v>
      </c>
      <c r="B7" s="2"/>
      <c r="C7" s="3">
        <v>43861</v>
      </c>
      <c r="D7" s="4"/>
      <c r="E7" s="4"/>
      <c r="F7" s="4"/>
      <c r="G7" s="88"/>
      <c r="H7" s="89"/>
      <c r="I7" s="89"/>
      <c r="J7" s="89"/>
      <c r="K7" s="89"/>
      <c r="L7" s="90"/>
      <c r="M7" s="5" t="s">
        <v>28</v>
      </c>
      <c r="N7" s="6"/>
      <c r="O7" s="6"/>
      <c r="P7" s="6"/>
      <c r="Q7" s="6"/>
      <c r="R7" s="6"/>
      <c r="S7" s="6"/>
      <c r="T7" s="6"/>
      <c r="U7" s="6"/>
      <c r="V7" s="7"/>
      <c r="W7" s="8" t="s">
        <v>29</v>
      </c>
      <c r="X7" s="12" t="s">
        <v>30</v>
      </c>
      <c r="Y7" s="9" t="s">
        <v>31</v>
      </c>
      <c r="Z7" s="10"/>
      <c r="AA7" s="11"/>
      <c r="AB7" s="8" t="s">
        <v>32</v>
      </c>
      <c r="AC7" s="12"/>
      <c r="AD7" s="13" t="s">
        <v>33</v>
      </c>
      <c r="AE7" s="14"/>
      <c r="AF7" s="91"/>
      <c r="AG7" s="91"/>
      <c r="AH7" s="87" t="s">
        <v>34</v>
      </c>
      <c r="AI7" s="87" t="s">
        <v>35</v>
      </c>
      <c r="AJ7" s="87" t="s">
        <v>36</v>
      </c>
      <c r="AN7" s="87" t="s">
        <v>37</v>
      </c>
    </row>
    <row r="8" spans="1:41" x14ac:dyDescent="0.2">
      <c r="A8" s="92" t="s">
        <v>38</v>
      </c>
      <c r="B8" s="92"/>
      <c r="C8" s="92"/>
      <c r="D8" s="92"/>
      <c r="E8" s="92"/>
      <c r="F8" s="92"/>
      <c r="G8" s="93" t="s">
        <v>39</v>
      </c>
      <c r="H8" s="94"/>
      <c r="I8" s="94"/>
      <c r="J8" s="94"/>
      <c r="K8" s="94"/>
      <c r="L8" s="94"/>
      <c r="M8" s="94"/>
      <c r="N8" s="94"/>
      <c r="O8" s="94"/>
      <c r="P8" s="94"/>
      <c r="Q8" s="94"/>
      <c r="R8" s="94"/>
      <c r="S8" s="94"/>
      <c r="T8" s="94"/>
      <c r="U8" s="94"/>
      <c r="V8" s="94"/>
      <c r="W8" s="94"/>
      <c r="X8" s="95"/>
      <c r="Y8" s="94"/>
      <c r="Z8" s="94"/>
      <c r="AA8" s="94"/>
      <c r="AB8" s="96"/>
      <c r="AC8" s="17" t="s">
        <v>40</v>
      </c>
      <c r="AD8" s="18" t="s">
        <v>41</v>
      </c>
      <c r="AE8" s="19"/>
      <c r="AF8" s="19"/>
      <c r="AG8" s="19"/>
      <c r="AH8" s="87" t="s">
        <v>42</v>
      </c>
      <c r="AI8" s="87" t="s">
        <v>43</v>
      </c>
      <c r="AN8" s="87" t="s">
        <v>36</v>
      </c>
    </row>
    <row r="9" spans="1:41" s="97" customFormat="1" ht="14.25" customHeight="1" x14ac:dyDescent="0.2">
      <c r="A9" s="20" t="s">
        <v>45</v>
      </c>
      <c r="B9" s="21" t="s">
        <v>46</v>
      </c>
      <c r="C9" s="20" t="s">
        <v>47</v>
      </c>
      <c r="D9" s="20" t="s">
        <v>2</v>
      </c>
      <c r="E9" s="20" t="s">
        <v>48</v>
      </c>
      <c r="F9" s="15" t="s">
        <v>49</v>
      </c>
      <c r="G9" s="92" t="s">
        <v>50</v>
      </c>
      <c r="H9" s="92"/>
      <c r="I9" s="92"/>
      <c r="J9" s="92"/>
      <c r="K9" s="93" t="s">
        <v>51</v>
      </c>
      <c r="L9" s="94"/>
      <c r="M9" s="94"/>
      <c r="N9" s="94"/>
      <c r="O9" s="94"/>
      <c r="P9" s="94"/>
      <c r="Q9" s="94"/>
      <c r="R9" s="94"/>
      <c r="S9" s="94"/>
      <c r="T9" s="96"/>
      <c r="U9" s="93" t="s">
        <v>52</v>
      </c>
      <c r="V9" s="94"/>
      <c r="W9" s="94"/>
      <c r="X9" s="94"/>
      <c r="Y9" s="94"/>
      <c r="Z9" s="94"/>
      <c r="AA9" s="94"/>
      <c r="AB9" s="96"/>
      <c r="AC9" s="22"/>
      <c r="AD9" s="18"/>
      <c r="AE9" s="19"/>
      <c r="AF9" s="19"/>
      <c r="AG9" s="19"/>
      <c r="AH9" s="87" t="s">
        <v>53</v>
      </c>
      <c r="AI9" s="87" t="s">
        <v>54</v>
      </c>
      <c r="AJ9" s="87" t="s">
        <v>55</v>
      </c>
    </row>
    <row r="10" spans="1:41" s="97" customFormat="1" ht="20.25" customHeight="1" x14ac:dyDescent="0.2">
      <c r="A10" s="20"/>
      <c r="B10" s="23"/>
      <c r="C10" s="20"/>
      <c r="D10" s="20"/>
      <c r="E10" s="20"/>
      <c r="F10" s="15"/>
      <c r="G10" s="98" t="s">
        <v>56</v>
      </c>
      <c r="H10" s="98"/>
      <c r="I10" s="98"/>
      <c r="J10" s="98"/>
      <c r="K10" s="25" t="s">
        <v>57</v>
      </c>
      <c r="L10" s="15" t="s">
        <v>216</v>
      </c>
      <c r="M10" s="15" t="s">
        <v>59</v>
      </c>
      <c r="N10" s="17" t="s">
        <v>60</v>
      </c>
      <c r="O10" s="20" t="s">
        <v>61</v>
      </c>
      <c r="P10" s="23" t="s">
        <v>62</v>
      </c>
      <c r="Q10" s="21" t="s">
        <v>63</v>
      </c>
      <c r="R10" s="20" t="s">
        <v>64</v>
      </c>
      <c r="S10" s="21" t="s">
        <v>65</v>
      </c>
      <c r="T10" s="21" t="s">
        <v>66</v>
      </c>
      <c r="U10" s="26" t="s">
        <v>67</v>
      </c>
      <c r="V10" s="20" t="s">
        <v>68</v>
      </c>
      <c r="W10" s="25" t="s">
        <v>69</v>
      </c>
      <c r="X10" s="21" t="s">
        <v>70</v>
      </c>
      <c r="Y10" s="20" t="s">
        <v>71</v>
      </c>
      <c r="Z10" s="20"/>
      <c r="AA10" s="20"/>
      <c r="AB10" s="20"/>
      <c r="AC10" s="22"/>
      <c r="AD10" s="27"/>
      <c r="AE10" s="16"/>
      <c r="AF10" s="16"/>
      <c r="AG10" s="16"/>
      <c r="AH10" s="97" t="s">
        <v>72</v>
      </c>
      <c r="AI10" s="97" t="s">
        <v>73</v>
      </c>
      <c r="AJ10" s="97" t="s">
        <v>74</v>
      </c>
      <c r="AL10" s="97" t="s">
        <v>75</v>
      </c>
      <c r="AO10" s="87" t="s">
        <v>76</v>
      </c>
    </row>
    <row r="11" spans="1:41" s="97" customFormat="1" ht="57.75" customHeight="1" x14ac:dyDescent="0.2">
      <c r="A11" s="21"/>
      <c r="B11" s="28"/>
      <c r="C11" s="21"/>
      <c r="D11" s="21"/>
      <c r="E11" s="21"/>
      <c r="F11" s="17"/>
      <c r="G11" s="29" t="s">
        <v>1</v>
      </c>
      <c r="H11" s="29" t="s">
        <v>0</v>
      </c>
      <c r="I11" s="29"/>
      <c r="J11" s="30" t="s">
        <v>77</v>
      </c>
      <c r="K11" s="26"/>
      <c r="L11" s="15"/>
      <c r="M11" s="15"/>
      <c r="N11" s="24"/>
      <c r="O11" s="20"/>
      <c r="P11" s="28"/>
      <c r="Q11" s="28"/>
      <c r="R11" s="20"/>
      <c r="S11" s="28"/>
      <c r="T11" s="28"/>
      <c r="U11" s="31"/>
      <c r="V11" s="20"/>
      <c r="W11" s="26"/>
      <c r="X11" s="28"/>
      <c r="Y11" s="32" t="s">
        <v>78</v>
      </c>
      <c r="Z11" s="32" t="s">
        <v>79</v>
      </c>
      <c r="AA11" s="33" t="s">
        <v>80</v>
      </c>
      <c r="AB11" s="33" t="s">
        <v>81</v>
      </c>
      <c r="AC11" s="24"/>
      <c r="AD11" s="34" t="s">
        <v>82</v>
      </c>
      <c r="AE11" s="34" t="s">
        <v>83</v>
      </c>
      <c r="AF11" s="34" t="s">
        <v>84</v>
      </c>
      <c r="AG11" s="32" t="s">
        <v>85</v>
      </c>
      <c r="AH11" s="97" t="s">
        <v>86</v>
      </c>
      <c r="AI11" s="97" t="s">
        <v>8</v>
      </c>
      <c r="AL11" s="97" t="s">
        <v>87</v>
      </c>
      <c r="AO11" s="87" t="s">
        <v>88</v>
      </c>
    </row>
    <row r="12" spans="1:41" ht="37.5" customHeight="1" x14ac:dyDescent="0.2">
      <c r="A12" s="161" t="s">
        <v>217</v>
      </c>
      <c r="B12" s="161" t="s">
        <v>218</v>
      </c>
      <c r="C12" s="78" t="s">
        <v>219</v>
      </c>
      <c r="D12" s="99" t="s">
        <v>15</v>
      </c>
      <c r="E12" s="77" t="s">
        <v>220</v>
      </c>
      <c r="F12" s="57" t="s">
        <v>221</v>
      </c>
      <c r="G12" s="45" t="s">
        <v>5</v>
      </c>
      <c r="H12" s="46" t="s">
        <v>87</v>
      </c>
      <c r="I12" s="47" t="str">
        <f>CONCATENATE(G12,H12)</f>
        <v>RARA VEZMENOR</v>
      </c>
      <c r="J12" s="35" t="str">
        <f>I13</f>
        <v>2. BAJO</v>
      </c>
      <c r="K12" s="103" t="s">
        <v>222</v>
      </c>
      <c r="L12" s="100" t="s">
        <v>89</v>
      </c>
      <c r="M12" s="48" t="s">
        <v>3</v>
      </c>
      <c r="N12" s="36">
        <f>IF(M12="ASIGNADO",15,IF(M12="NO ASIGNADO",0,""))</f>
        <v>15</v>
      </c>
      <c r="O12" s="49">
        <f>SUM(N12:N18)</f>
        <v>100</v>
      </c>
      <c r="P12" s="37" t="s">
        <v>72</v>
      </c>
      <c r="Q12" s="50">
        <f>IF(Q15="DÉBIL",0,IF(Q15="MODERADO",50,IF(Q15="FUERTE",100,"")))</f>
        <v>100</v>
      </c>
      <c r="R12" s="327" t="str">
        <f>IF(AND(O15="FUERTE",P12="FUERTE (SIEMPRE SE EJECUTA)"),"NO","SÍ")</f>
        <v>NO</v>
      </c>
      <c r="S12" s="51" t="s">
        <v>90</v>
      </c>
      <c r="T12" s="51" t="s">
        <v>90</v>
      </c>
      <c r="U12" s="52" t="s">
        <v>88</v>
      </c>
      <c r="V12" s="53" t="s">
        <v>91</v>
      </c>
      <c r="W12" s="57" t="s">
        <v>223</v>
      </c>
      <c r="X12" s="57" t="s">
        <v>224</v>
      </c>
      <c r="Y12" s="57" t="s">
        <v>225</v>
      </c>
      <c r="Z12" s="77" t="s">
        <v>226</v>
      </c>
      <c r="AA12" s="56" t="s">
        <v>95</v>
      </c>
      <c r="AB12" s="57" t="s">
        <v>227</v>
      </c>
      <c r="AC12" s="54" t="s">
        <v>228</v>
      </c>
      <c r="AD12" s="57" t="s">
        <v>229</v>
      </c>
      <c r="AE12" s="328" t="s">
        <v>230</v>
      </c>
      <c r="AF12" s="57" t="s">
        <v>231</v>
      </c>
      <c r="AG12" s="157" t="s">
        <v>232</v>
      </c>
      <c r="AH12" s="87" t="s">
        <v>93</v>
      </c>
      <c r="AI12" s="87" t="s">
        <v>94</v>
      </c>
      <c r="AJ12" s="87" t="s">
        <v>13</v>
      </c>
      <c r="AK12" s="87" t="s">
        <v>76</v>
      </c>
      <c r="AL12" s="87" t="s">
        <v>13</v>
      </c>
      <c r="AN12" s="87" t="s">
        <v>95</v>
      </c>
      <c r="AO12" s="87" t="s">
        <v>96</v>
      </c>
    </row>
    <row r="13" spans="1:41" ht="51.75" customHeight="1" x14ac:dyDescent="0.2">
      <c r="A13" s="169"/>
      <c r="B13" s="169"/>
      <c r="C13" s="329"/>
      <c r="D13" s="52"/>
      <c r="E13" s="108"/>
      <c r="F13" s="54"/>
      <c r="G13" s="45"/>
      <c r="H13" s="46"/>
      <c r="I13" s="47" t="str">
        <f>IF(I12="RARA VEZINSIGNIFICANTE","1. BAJO",IF(I12="RARA VEZMENOR","2. BAJO",IF(I12="IMPROBABLEINSIGNIFICANTE","3. BAJO",IF(I12="IMPROBABLEMENOR","4. BAJO",IF(I12="POSIBLEINSIGNIFICANTE","5. BAJO",IF(I12="RARA VEZMODERADO","1. MODERADO",IF(I12="IMPROBABLEMODERADO","2. MODERADO",IF(I12="POSIBLEMENOR","3. MODERADO",IF(I12="PROBABLEINSIGNIFICANTE","4. MODERADO",IF(I12="RARA VEZMAYOR","1. ALTO",IF(I12="IMPROBABLEMAYOR","2. ALTO",IF(I12="POSIBLEMODERADO","3. ALTO",IF(I12="PROBABLEMENOR","4. ALTO",IF(I12="PROBABLEMODERADO","5. ALTO",IF(I12="CASI SEGUROINSIGNIFICANTE","6. ALTO",IF(I12="CASI SEGUROMENOR","7. ALTO",IF(I12="RARA VEZCATASTRÓFICO","1. EXTREMO",IF(I12="IMPROBABLECATASTRÓFICO","2. EXTREMO",IF(I12="POSIBLEMAYOR","3. EXTREMO",IF(I12="POSIBLECATASTRÓFICO","4. EXTREMO",IF(I12="PROBABLEMAYOR","5. EXTREMO",IF(I12="PROBABLECATASTRÓFICO","6. EXTREMO",IF(I12="CASI SEGUROMODERADO","7. EXTREMO",IF(I12="CASI SEGUROMAYOR","8. EXTREMO",IF(I12="CASI SEGUROCATASTRÓFICO","9. EXTREMO","")))))))))))))))))))))))))</f>
        <v>2. BAJO</v>
      </c>
      <c r="J13" s="38"/>
      <c r="K13" s="330"/>
      <c r="L13" s="104" t="s">
        <v>97</v>
      </c>
      <c r="M13" s="58" t="s">
        <v>11</v>
      </c>
      <c r="N13" s="39">
        <f>IF(M13="ADECUADO",15,IF(M13="INADECUADO",0,""))</f>
        <v>15</v>
      </c>
      <c r="O13" s="59"/>
      <c r="P13" s="40"/>
      <c r="Q13" s="50"/>
      <c r="R13" s="64"/>
      <c r="S13" s="51"/>
      <c r="T13" s="51"/>
      <c r="U13" s="52"/>
      <c r="V13" s="60"/>
      <c r="W13" s="57"/>
      <c r="X13" s="57"/>
      <c r="Y13" s="57"/>
      <c r="Z13" s="119"/>
      <c r="AA13" s="61"/>
      <c r="AB13" s="57"/>
      <c r="AC13" s="54"/>
      <c r="AD13" s="57"/>
      <c r="AE13" s="328"/>
      <c r="AF13" s="57"/>
      <c r="AG13" s="160"/>
      <c r="AH13" s="87" t="s">
        <v>90</v>
      </c>
      <c r="AI13" s="87" t="s">
        <v>98</v>
      </c>
      <c r="AL13" s="87" t="s">
        <v>18</v>
      </c>
      <c r="AN13" s="87" t="s">
        <v>92</v>
      </c>
      <c r="AO13" s="87" t="s">
        <v>99</v>
      </c>
    </row>
    <row r="14" spans="1:41" ht="69.75" customHeight="1" x14ac:dyDescent="0.2">
      <c r="A14" s="169"/>
      <c r="B14" s="169"/>
      <c r="C14" s="329"/>
      <c r="D14" s="52"/>
      <c r="E14" s="108"/>
      <c r="F14" s="54"/>
      <c r="G14" s="45"/>
      <c r="H14" s="46"/>
      <c r="I14" s="47" t="str">
        <f>IF(OR(I13="1. BAJO",I13="2. BAJO",I13="3. BAJO",I13="4. BAJO",I13="5. BAJO"),"BAJO",IF(OR(I13="1. MODERADO",I13="2. MODERADO",I13="3. MODERADO",I13="4. MODERADO"),"MODERADO",IF(OR(I13="1. ALTO",I13="2. ALTO",I13="3. ALTO",I13="4. ALTO",I13="5. ALTO",I13="6. ALTO",I13="7. ALTO"),"ALTO",IF(OR(I13="1. EXTREMO",I13="2. EXTREMO",I13="3. EXTREMO",I13="4. EXTREMO",I13="5. EXTREMO",I13="6. EXTREMO",I13="7. EXTREMO",I13="8. EXTREMO",I13="9. EXTREMO"),"EXTREMO",""))))</f>
        <v>BAJO</v>
      </c>
      <c r="J14" s="38"/>
      <c r="K14" s="330"/>
      <c r="L14" s="106" t="s">
        <v>100</v>
      </c>
      <c r="M14" s="58" t="s">
        <v>16</v>
      </c>
      <c r="N14" s="39">
        <f>IF(M14="OPORTUNA",15,IF(M14="INOPORTUNA",0,""))</f>
        <v>15</v>
      </c>
      <c r="O14" s="59"/>
      <c r="P14" s="40"/>
      <c r="Q14" s="50"/>
      <c r="R14" s="64"/>
      <c r="S14" s="41" t="s">
        <v>101</v>
      </c>
      <c r="T14" s="41" t="s">
        <v>102</v>
      </c>
      <c r="U14" s="52"/>
      <c r="V14" s="60"/>
      <c r="W14" s="57"/>
      <c r="X14" s="57"/>
      <c r="Y14" s="57"/>
      <c r="Z14" s="119"/>
      <c r="AA14" s="61"/>
      <c r="AB14" s="57"/>
      <c r="AC14" s="54"/>
      <c r="AD14" s="57"/>
      <c r="AE14" s="328"/>
      <c r="AF14" s="57"/>
      <c r="AG14" s="160"/>
      <c r="AH14" s="87" t="s">
        <v>103</v>
      </c>
      <c r="AI14" s="87" t="s">
        <v>91</v>
      </c>
      <c r="AJ14" s="87" t="s">
        <v>104</v>
      </c>
      <c r="AK14" s="87" t="s">
        <v>105</v>
      </c>
      <c r="AL14" s="87" t="s">
        <v>24</v>
      </c>
      <c r="AO14" s="87" t="s">
        <v>106</v>
      </c>
    </row>
    <row r="15" spans="1:41" ht="84" customHeight="1" x14ac:dyDescent="0.2">
      <c r="A15" s="169"/>
      <c r="B15" s="169"/>
      <c r="C15" s="329"/>
      <c r="D15" s="52"/>
      <c r="E15" s="42" t="s">
        <v>107</v>
      </c>
      <c r="F15" s="54"/>
      <c r="G15" s="45"/>
      <c r="H15" s="46"/>
      <c r="I15" s="47"/>
      <c r="J15" s="38"/>
      <c r="K15" s="330"/>
      <c r="L15" s="104" t="s">
        <v>139</v>
      </c>
      <c r="M15" s="58" t="s">
        <v>108</v>
      </c>
      <c r="N15" s="39">
        <f>IF(M15="PREVENIR",15,IF(M15="DETECTAR",10,IF(M15="NO ES UN CONTROL",0,"")))</f>
        <v>15</v>
      </c>
      <c r="O15" s="62" t="str">
        <f>IF(O12&lt;86,"DÉBIL",IF(O12&lt;96,"MODERADO",IF(O12&lt;101,"FUERTE","")))</f>
        <v>FUERTE</v>
      </c>
      <c r="P15" s="40"/>
      <c r="Q15" s="63" t="str">
        <f>IF(AND(O15="FUERTE",P12="FUERTE (SIEMPRE SE EJECUTA)"),"FUERTE",IF(OR(O15="DÉBIL",P12="DÉBIL (NO SE EJECUTA)"),"DÉBIL",IF(OR(O15="MODERADO",P12="MODERADO (ALGUNAS VECES)"),"MODERADO")))</f>
        <v>FUERTE</v>
      </c>
      <c r="R15" s="64"/>
      <c r="S15" s="65">
        <f>IF(AND($Q$15="FUERTE",$S$12="DIRECTAMENTE",$T$12="DIRECTAMENTE"),2,IF(AND($Q$15="FUERTE",$S$12="DIRECTAMENTE",$T$12="INDIRECTAMENTE"),2,IF(AND($Q$15="FUERTE",$S$12="DIRECTAMENTE",$T$12="NO DISMINUYE"),2,IF(AND($Q$15="FUERTE",$S$12="NO DISMINUYE",$T$12="DIRECTAMENTE"),0,IF(AND($Q$15="MODERADO",$S$12="DIRECTAMENTE",$T$12="DIRECTAMENTE"),1,IF(AND($Q$15="MODERADO",$S$12="DIRECTAMENTE",$T$12="INDIRECTAMENTE"),1,IF(AND($Q$15="MODERADO",$S$12="DIRECTAMENTE",$T$12="NO DISMINUYE"),1,IF(AND($Q$15="MODERADO",$S$12="NO DISMINUYE",$T$12="DIRECTAMENTE"),0,"N/A"))))))))</f>
        <v>2</v>
      </c>
      <c r="T15" s="66">
        <f>IF(AND($Q$15="FUERTE",$S$12="DIRECTAMENTE",$T$12="DIRECTAMENTE"),2,IF(AND($Q$15="FUERTE",$S$12="DIRECTAMENTE",$T$12="INDIRECTAMENTE"),1,IF(AND($Q$15="FUERTE",$S$12="DIRECTAMENTE",$T$12="NO DISMINUYE"),0,IF(AND($Q$15="FUERTE",$S$12="NO DISMINUYE",$T$12="DIRECTAMENTE"),2,IF(AND($Q$15="MODERADO",$S$12="DIRECTAMENTE",$T$12="DIRECTAMENTE"),1,IF(AND($Q$15="MODERADO",$S$12="DIRECTAMENTE",$T$12="INDIRECTAMENTE"),0,IF(AND($Q$15="MODERADO",$S$12="DIRECTAMENTE",$T$12="NO DISMINUYE"),0,IF(AND($Q$15="MODERADO",$S$12="NO DISMINUYE",$T$12="DIRECTAMENTE"),1,"N/A"))))))))</f>
        <v>2</v>
      </c>
      <c r="U15" s="52"/>
      <c r="V15" s="60"/>
      <c r="W15" s="57"/>
      <c r="X15" s="57"/>
      <c r="Y15" s="57"/>
      <c r="Z15" s="117"/>
      <c r="AA15" s="61"/>
      <c r="AB15" s="57"/>
      <c r="AC15" s="54"/>
      <c r="AD15" s="57"/>
      <c r="AE15" s="328"/>
      <c r="AF15" s="57" t="s">
        <v>170</v>
      </c>
      <c r="AG15" s="160"/>
      <c r="AH15" s="87" t="s">
        <v>90</v>
      </c>
      <c r="AO15" s="87" t="s">
        <v>109</v>
      </c>
    </row>
    <row r="16" spans="1:41" ht="55.5" customHeight="1" x14ac:dyDescent="0.2">
      <c r="A16" s="169"/>
      <c r="B16" s="169"/>
      <c r="C16" s="329"/>
      <c r="D16" s="52"/>
      <c r="E16" s="108" t="s">
        <v>233</v>
      </c>
      <c r="F16" s="54"/>
      <c r="G16" s="45"/>
      <c r="H16" s="46"/>
      <c r="I16" s="47"/>
      <c r="J16" s="38"/>
      <c r="K16" s="330"/>
      <c r="L16" s="104" t="s">
        <v>110</v>
      </c>
      <c r="M16" s="58" t="s">
        <v>34</v>
      </c>
      <c r="N16" s="39">
        <f>IF(M16="CONFIABLE",15,IF(M16="NO CONFIABLE",0,""))</f>
        <v>15</v>
      </c>
      <c r="O16" s="67"/>
      <c r="P16" s="40"/>
      <c r="Q16" s="63"/>
      <c r="R16" s="64"/>
      <c r="S16" s="65"/>
      <c r="T16" s="68"/>
      <c r="U16" s="52"/>
      <c r="V16" s="60"/>
      <c r="W16" s="57"/>
      <c r="X16" s="57"/>
      <c r="Y16" s="57"/>
      <c r="Z16" s="42" t="s">
        <v>111</v>
      </c>
      <c r="AA16" s="61"/>
      <c r="AB16" s="57"/>
      <c r="AC16" s="54"/>
      <c r="AD16" s="57"/>
      <c r="AE16" s="328"/>
      <c r="AF16" s="57"/>
      <c r="AG16" s="160"/>
      <c r="AH16" s="87" t="s">
        <v>112</v>
      </c>
      <c r="AJ16" s="87" t="s">
        <v>21</v>
      </c>
      <c r="AK16" s="87" t="s">
        <v>108</v>
      </c>
      <c r="AL16" s="87" t="s">
        <v>22</v>
      </c>
      <c r="AO16" s="87" t="s">
        <v>113</v>
      </c>
    </row>
    <row r="17" spans="1:41" ht="66.75" customHeight="1" x14ac:dyDescent="0.2">
      <c r="A17" s="169"/>
      <c r="B17" s="169"/>
      <c r="C17" s="329"/>
      <c r="D17" s="52"/>
      <c r="E17" s="108"/>
      <c r="F17" s="54"/>
      <c r="G17" s="45"/>
      <c r="H17" s="46"/>
      <c r="I17" s="47"/>
      <c r="J17" s="38"/>
      <c r="K17" s="330"/>
      <c r="L17" s="104" t="s">
        <v>114</v>
      </c>
      <c r="M17" s="58" t="s">
        <v>42</v>
      </c>
      <c r="N17" s="39">
        <f>IF(M17="SE INVESTIGAN Y SE RESUELVEN OPORTUNAMENTE",15,IF(M17="NO SE INVESTIGAN Y SE RESUELVEN OPORTUNAMENTE",0,""))</f>
        <v>15</v>
      </c>
      <c r="O17" s="67"/>
      <c r="P17" s="40"/>
      <c r="Q17" s="63"/>
      <c r="R17" s="64"/>
      <c r="S17" s="65"/>
      <c r="T17" s="68"/>
      <c r="U17" s="52"/>
      <c r="V17" s="60"/>
      <c r="W17" s="57"/>
      <c r="X17" s="57"/>
      <c r="Y17" s="57"/>
      <c r="Z17" s="77" t="s">
        <v>118</v>
      </c>
      <c r="AA17" s="61"/>
      <c r="AB17" s="57"/>
      <c r="AC17" s="54"/>
      <c r="AD17" s="57"/>
      <c r="AE17" s="328"/>
      <c r="AF17" s="57"/>
      <c r="AG17" s="160"/>
      <c r="AH17" s="87" t="s">
        <v>98</v>
      </c>
      <c r="AO17" s="87" t="s">
        <v>115</v>
      </c>
    </row>
    <row r="18" spans="1:41" ht="60.75" customHeight="1" x14ac:dyDescent="0.2">
      <c r="A18" s="169"/>
      <c r="B18" s="169"/>
      <c r="C18" s="331"/>
      <c r="D18" s="74"/>
      <c r="E18" s="109"/>
      <c r="F18" s="75"/>
      <c r="G18" s="69"/>
      <c r="H18" s="70"/>
      <c r="I18" s="47"/>
      <c r="J18" s="38"/>
      <c r="K18" s="332"/>
      <c r="L18" s="110" t="s">
        <v>116</v>
      </c>
      <c r="M18" s="71" t="s">
        <v>53</v>
      </c>
      <c r="N18" s="43">
        <f>IF(M18="COMPLETA",10,IF(M18="INCOMPLETA",5,IF(M18="NO EXISTE",0,"")))</f>
        <v>10</v>
      </c>
      <c r="O18" s="67"/>
      <c r="P18" s="44"/>
      <c r="Q18" s="72"/>
      <c r="R18" s="73"/>
      <c r="S18" s="66"/>
      <c r="T18" s="68"/>
      <c r="U18" s="74"/>
      <c r="V18" s="60"/>
      <c r="W18" s="77"/>
      <c r="X18" s="77"/>
      <c r="Y18" s="77"/>
      <c r="Z18" s="117"/>
      <c r="AA18" s="76"/>
      <c r="AB18" s="77"/>
      <c r="AC18" s="75"/>
      <c r="AD18" s="77"/>
      <c r="AE18" s="333"/>
      <c r="AF18" s="77"/>
      <c r="AG18" s="162"/>
      <c r="AO18" s="87" t="s">
        <v>117</v>
      </c>
    </row>
    <row r="19" spans="1:41" ht="37.5" customHeight="1" x14ac:dyDescent="0.2">
      <c r="A19" s="169"/>
      <c r="B19" s="161" t="s">
        <v>234</v>
      </c>
      <c r="C19" s="78" t="s">
        <v>235</v>
      </c>
      <c r="D19" s="99" t="s">
        <v>15</v>
      </c>
      <c r="E19" s="77" t="s">
        <v>236</v>
      </c>
      <c r="F19" s="57" t="s">
        <v>237</v>
      </c>
      <c r="G19" s="45" t="s">
        <v>19</v>
      </c>
      <c r="H19" s="46" t="s">
        <v>13</v>
      </c>
      <c r="I19" s="47" t="str">
        <f>CONCATENATE(G19,H19)</f>
        <v>PROBABLEMODERADO</v>
      </c>
      <c r="J19" s="35" t="str">
        <f>I20</f>
        <v>5. ALTO</v>
      </c>
      <c r="K19" s="103" t="s">
        <v>238</v>
      </c>
      <c r="L19" s="100" t="s">
        <v>89</v>
      </c>
      <c r="M19" s="48" t="s">
        <v>3</v>
      </c>
      <c r="N19" s="36">
        <f>IF(M19="ASIGNADO",15,IF(M19="NO ASIGNADO",0,""))</f>
        <v>15</v>
      </c>
      <c r="O19" s="49">
        <f>SUM(N19:N25)</f>
        <v>100</v>
      </c>
      <c r="P19" s="37" t="s">
        <v>73</v>
      </c>
      <c r="Q19" s="50">
        <f>IF(Q22="DÉBIL",0,IF(Q22="MODERADO",50,IF(Q22="FUERTE",100,"")))</f>
        <v>50</v>
      </c>
      <c r="R19" s="327" t="str">
        <f>IF(AND(O22="FUERTE",P19="FUERTE (SIEMPRE SE EJECUTA)"),"NO","SÍ")</f>
        <v>SÍ</v>
      </c>
      <c r="S19" s="51" t="s">
        <v>90</v>
      </c>
      <c r="T19" s="51" t="s">
        <v>90</v>
      </c>
      <c r="U19" s="52" t="s">
        <v>115</v>
      </c>
      <c r="V19" s="53" t="s">
        <v>91</v>
      </c>
      <c r="W19" s="57" t="s">
        <v>223</v>
      </c>
      <c r="X19" s="57" t="s">
        <v>239</v>
      </c>
      <c r="Y19" s="77" t="s">
        <v>240</v>
      </c>
      <c r="Z19" s="77" t="s">
        <v>226</v>
      </c>
      <c r="AA19" s="56" t="s">
        <v>95</v>
      </c>
      <c r="AB19" s="57" t="s">
        <v>240</v>
      </c>
      <c r="AC19" s="54" t="s">
        <v>228</v>
      </c>
      <c r="AD19" s="57" t="s">
        <v>241</v>
      </c>
      <c r="AE19" s="328" t="s">
        <v>242</v>
      </c>
      <c r="AF19" s="81" t="s">
        <v>243</v>
      </c>
      <c r="AG19" s="157" t="s">
        <v>244</v>
      </c>
      <c r="AH19" s="87" t="s">
        <v>93</v>
      </c>
      <c r="AI19" s="87" t="s">
        <v>94</v>
      </c>
      <c r="AJ19" s="87" t="s">
        <v>13</v>
      </c>
      <c r="AK19" s="87" t="s">
        <v>76</v>
      </c>
      <c r="AL19" s="87" t="s">
        <v>13</v>
      </c>
      <c r="AN19" s="87" t="s">
        <v>95</v>
      </c>
      <c r="AO19" s="87" t="s">
        <v>96</v>
      </c>
    </row>
    <row r="20" spans="1:41" ht="51.75" customHeight="1" x14ac:dyDescent="0.2">
      <c r="A20" s="169"/>
      <c r="B20" s="169"/>
      <c r="C20" s="329"/>
      <c r="D20" s="52"/>
      <c r="E20" s="108"/>
      <c r="F20" s="54"/>
      <c r="G20" s="45"/>
      <c r="H20" s="46"/>
      <c r="I20" s="47" t="str">
        <f>IF(I19="RARA VEZINSIGNIFICANTE","1. BAJO",IF(I19="RARA VEZMENOR","2. BAJO",IF(I19="IMPROBABLEINSIGNIFICANTE","3. BAJO",IF(I19="IMPROBABLEMENOR","4. BAJO",IF(I19="POSIBLEINSIGNIFICANTE","5. BAJO",IF(I19="RARA VEZMODERADO","1. MODERADO",IF(I19="IMPROBABLEMODERADO","2. MODERADO",IF(I19="POSIBLEMENOR","3. MODERADO",IF(I19="PROBABLEINSIGNIFICANTE","4. MODERADO",IF(I19="RARA VEZMAYOR","1. ALTO",IF(I19="IMPROBABLEMAYOR","2. ALTO",IF(I19="POSIBLEMODERADO","3. ALTO",IF(I19="PROBABLEMENOR","4. ALTO",IF(I19="PROBABLEMODERADO","5. ALTO",IF(I19="CASI SEGUROINSIGNIFICANTE","6. ALTO",IF(I19="CASI SEGUROMENOR","7. ALTO",IF(I19="RARA VEZCATASTRÓFICO","1. EXTREMO",IF(I19="IMPROBABLECATASTRÓFICO","2. EXTREMO",IF(I19="POSIBLEMAYOR","3. EXTREMO",IF(I19="POSIBLECATASTRÓFICO","4. EXTREMO",IF(I19="PROBABLEMAYOR","5. EXTREMO",IF(I19="PROBABLECATASTRÓFICO","6. EXTREMO",IF(I19="CASI SEGUROMODERADO","7. EXTREMO",IF(I19="CASI SEGUROMAYOR","8. EXTREMO",IF(I19="CASI SEGUROCATASTRÓFICO","9. EXTREMO","")))))))))))))))))))))))))</f>
        <v>5. ALTO</v>
      </c>
      <c r="J20" s="38"/>
      <c r="K20" s="330"/>
      <c r="L20" s="104" t="s">
        <v>97</v>
      </c>
      <c r="M20" s="58" t="s">
        <v>11</v>
      </c>
      <c r="N20" s="39">
        <f>IF(M20="ADECUADO",15,IF(M20="INADECUADO",0,""))</f>
        <v>15</v>
      </c>
      <c r="O20" s="59"/>
      <c r="P20" s="40"/>
      <c r="Q20" s="50"/>
      <c r="R20" s="64"/>
      <c r="S20" s="51"/>
      <c r="T20" s="51"/>
      <c r="U20" s="52"/>
      <c r="V20" s="60"/>
      <c r="W20" s="57"/>
      <c r="X20" s="54"/>
      <c r="Y20" s="108"/>
      <c r="Z20" s="119"/>
      <c r="AA20" s="61"/>
      <c r="AB20" s="57"/>
      <c r="AC20" s="54"/>
      <c r="AD20" s="54"/>
      <c r="AE20" s="328"/>
      <c r="AF20" s="57"/>
      <c r="AG20" s="160"/>
      <c r="AH20" s="87" t="s">
        <v>90</v>
      </c>
      <c r="AI20" s="87" t="s">
        <v>98</v>
      </c>
      <c r="AL20" s="87" t="s">
        <v>18</v>
      </c>
      <c r="AN20" s="87" t="s">
        <v>92</v>
      </c>
      <c r="AO20" s="87" t="s">
        <v>99</v>
      </c>
    </row>
    <row r="21" spans="1:41" ht="69.75" customHeight="1" x14ac:dyDescent="0.2">
      <c r="A21" s="169"/>
      <c r="B21" s="169"/>
      <c r="C21" s="329"/>
      <c r="D21" s="52"/>
      <c r="E21" s="108"/>
      <c r="F21" s="54"/>
      <c r="G21" s="45"/>
      <c r="H21" s="46"/>
      <c r="I21" s="47" t="str">
        <f>IF(OR(I20="1. BAJO",I20="2. BAJO",I20="3. BAJO",I20="4. BAJO",I20="5. BAJO"),"BAJO",IF(OR(I20="1. MODERADO",I20="2. MODERADO",I20="3. MODERADO",I20="4. MODERADO"),"MODERADO",IF(OR(I20="1. ALTO",I20="2. ALTO",I20="3. ALTO",I20="4. ALTO",I20="5. ALTO",I20="6. ALTO",I20="7. ALTO"),"ALTO",IF(OR(I20="1. EXTREMO",I20="2. EXTREMO",I20="3. EXTREMO",I20="4. EXTREMO",I20="5. EXTREMO",I20="6. EXTREMO",I20="7. EXTREMO",I20="8. EXTREMO",I20="9. EXTREMO"),"EXTREMO",""))))</f>
        <v>ALTO</v>
      </c>
      <c r="J21" s="38"/>
      <c r="K21" s="330"/>
      <c r="L21" s="106" t="s">
        <v>100</v>
      </c>
      <c r="M21" s="58" t="s">
        <v>16</v>
      </c>
      <c r="N21" s="39">
        <f>IF(M21="OPORTUNA",15,IF(M21="INOPORTUNA",0,""))</f>
        <v>15</v>
      </c>
      <c r="O21" s="59"/>
      <c r="P21" s="40"/>
      <c r="Q21" s="50"/>
      <c r="R21" s="64"/>
      <c r="S21" s="41" t="s">
        <v>101</v>
      </c>
      <c r="T21" s="41" t="s">
        <v>102</v>
      </c>
      <c r="U21" s="52"/>
      <c r="V21" s="60"/>
      <c r="W21" s="57"/>
      <c r="X21" s="54"/>
      <c r="Y21" s="108"/>
      <c r="Z21" s="119"/>
      <c r="AA21" s="61"/>
      <c r="AB21" s="57"/>
      <c r="AC21" s="54"/>
      <c r="AD21" s="54"/>
      <c r="AE21" s="328"/>
      <c r="AF21" s="57"/>
      <c r="AG21" s="160"/>
      <c r="AH21" s="87" t="s">
        <v>103</v>
      </c>
      <c r="AI21" s="87" t="s">
        <v>91</v>
      </c>
      <c r="AJ21" s="87" t="s">
        <v>104</v>
      </c>
      <c r="AK21" s="87" t="s">
        <v>105</v>
      </c>
      <c r="AL21" s="87" t="s">
        <v>24</v>
      </c>
      <c r="AO21" s="87" t="s">
        <v>106</v>
      </c>
    </row>
    <row r="22" spans="1:41" ht="84" customHeight="1" x14ac:dyDescent="0.2">
      <c r="A22" s="169"/>
      <c r="B22" s="169"/>
      <c r="C22" s="329"/>
      <c r="D22" s="52"/>
      <c r="E22" s="42" t="s">
        <v>107</v>
      </c>
      <c r="F22" s="54"/>
      <c r="G22" s="45"/>
      <c r="H22" s="46"/>
      <c r="I22" s="47"/>
      <c r="J22" s="38"/>
      <c r="K22" s="330"/>
      <c r="L22" s="104" t="s">
        <v>139</v>
      </c>
      <c r="M22" s="58" t="s">
        <v>108</v>
      </c>
      <c r="N22" s="39">
        <f>IF(M22="PREVENIR",15,IF(M22="DETECTAR",10,IF(M22="NO ES UN CONTROL",0,"")))</f>
        <v>15</v>
      </c>
      <c r="O22" s="62" t="str">
        <f>IF(O19&lt;86,"DÉBIL",IF(O19&lt;96,"MODERADO",IF(O19&lt;101,"FUERTE","")))</f>
        <v>FUERTE</v>
      </c>
      <c r="P22" s="40"/>
      <c r="Q22" s="63" t="str">
        <f>IF(AND(O22="FUERTE",P19="FUERTE (SIEMPRE SE EJECUTA)"),"FUERTE",IF(OR(O22="DÉBIL",P19="DÉBIL (NO SE EJECUTA)"),"DÉBIL",IF(OR(O22="MODERADO",P19="MODERADO (ALGUNAS VECES)"),"MODERADO")))</f>
        <v>MODERADO</v>
      </c>
      <c r="R22" s="64"/>
      <c r="S22" s="65">
        <f>IF(AND($Q$15="FUERTE",$S$12="DIRECTAMENTE",$T$12="DIRECTAMENTE"),2,IF(AND($Q$15="FUERTE",$S$12="DIRECTAMENTE",$T$12="INDIRECTAMENTE"),2,IF(AND($Q$15="FUERTE",$S$12="DIRECTAMENTE",$T$12="NO DISMINUYE"),2,IF(AND($Q$15="FUERTE",$S$12="NO DISMINUYE",$T$12="DIRECTAMENTE"),0,IF(AND($Q$15="MODERADO",$S$12="DIRECTAMENTE",$T$12="DIRECTAMENTE"),1,IF(AND($Q$15="MODERADO",$S$12="DIRECTAMENTE",$T$12="INDIRECTAMENTE"),1,IF(AND($Q$15="MODERADO",$S$12="DIRECTAMENTE",$T$12="NO DISMINUYE"),1,IF(AND($Q$15="MODERADO",$S$12="NO DISMINUYE",$T$12="DIRECTAMENTE"),0,"N/A"))))))))</f>
        <v>2</v>
      </c>
      <c r="T22" s="66">
        <f>IF(AND($Q$15="FUERTE",$S$12="DIRECTAMENTE",$T$12="DIRECTAMENTE"),2,IF(AND($Q$15="FUERTE",$S$12="DIRECTAMENTE",$T$12="INDIRECTAMENTE"),1,IF(AND($Q$15="FUERTE",$S$12="DIRECTAMENTE",$T$12="NO DISMINUYE"),0,IF(AND($Q$15="FUERTE",$S$12="NO DISMINUYE",$T$12="DIRECTAMENTE"),2,IF(AND($Q$15="MODERADO",$S$12="DIRECTAMENTE",$T$12="DIRECTAMENTE"),1,IF(AND($Q$15="MODERADO",$S$12="DIRECTAMENTE",$T$12="INDIRECTAMENTE"),0,IF(AND($Q$15="MODERADO",$S$12="DIRECTAMENTE",$T$12="NO DISMINUYE"),0,IF(AND($Q$15="MODERADO",$S$12="NO DISMINUYE",$T$12="DIRECTAMENTE"),1,"N/A"))))))))</f>
        <v>2</v>
      </c>
      <c r="U22" s="52"/>
      <c r="V22" s="60"/>
      <c r="W22" s="57"/>
      <c r="X22" s="54"/>
      <c r="Y22" s="108"/>
      <c r="Z22" s="117"/>
      <c r="AA22" s="61"/>
      <c r="AB22" s="57"/>
      <c r="AC22" s="54"/>
      <c r="AD22" s="54"/>
      <c r="AE22" s="328"/>
      <c r="AF22" s="167" t="s">
        <v>245</v>
      </c>
      <c r="AG22" s="160"/>
      <c r="AH22" s="87" t="s">
        <v>90</v>
      </c>
      <c r="AO22" s="87" t="s">
        <v>109</v>
      </c>
    </row>
    <row r="23" spans="1:41" ht="55.5" customHeight="1" x14ac:dyDescent="0.2">
      <c r="A23" s="169"/>
      <c r="B23" s="169"/>
      <c r="C23" s="329"/>
      <c r="D23" s="52"/>
      <c r="E23" s="108" t="s">
        <v>246</v>
      </c>
      <c r="F23" s="54"/>
      <c r="G23" s="45"/>
      <c r="H23" s="46"/>
      <c r="I23" s="47"/>
      <c r="J23" s="38"/>
      <c r="K23" s="330"/>
      <c r="L23" s="104" t="s">
        <v>110</v>
      </c>
      <c r="M23" s="58" t="s">
        <v>34</v>
      </c>
      <c r="N23" s="39">
        <f>IF(M23="CONFIABLE",15,IF(M23="NO CONFIABLE",0,""))</f>
        <v>15</v>
      </c>
      <c r="O23" s="67"/>
      <c r="P23" s="40"/>
      <c r="Q23" s="63"/>
      <c r="R23" s="64"/>
      <c r="S23" s="65"/>
      <c r="T23" s="68"/>
      <c r="U23" s="52"/>
      <c r="V23" s="60"/>
      <c r="W23" s="57"/>
      <c r="X23" s="54"/>
      <c r="Y23" s="108"/>
      <c r="Z23" s="42" t="s">
        <v>111</v>
      </c>
      <c r="AA23" s="61"/>
      <c r="AB23" s="57"/>
      <c r="AC23" s="54"/>
      <c r="AD23" s="54"/>
      <c r="AE23" s="328"/>
      <c r="AF23" s="328"/>
      <c r="AG23" s="160"/>
      <c r="AH23" s="87" t="s">
        <v>112</v>
      </c>
      <c r="AJ23" s="87" t="s">
        <v>21</v>
      </c>
      <c r="AK23" s="87" t="s">
        <v>108</v>
      </c>
      <c r="AL23" s="87" t="s">
        <v>22</v>
      </c>
      <c r="AO23" s="87" t="s">
        <v>113</v>
      </c>
    </row>
    <row r="24" spans="1:41" ht="66.75" customHeight="1" x14ac:dyDescent="0.2">
      <c r="A24" s="169"/>
      <c r="B24" s="169"/>
      <c r="C24" s="329"/>
      <c r="D24" s="52"/>
      <c r="E24" s="108"/>
      <c r="F24" s="54"/>
      <c r="G24" s="45"/>
      <c r="H24" s="46"/>
      <c r="I24" s="47"/>
      <c r="J24" s="38"/>
      <c r="K24" s="330"/>
      <c r="L24" s="104" t="s">
        <v>114</v>
      </c>
      <c r="M24" s="58" t="s">
        <v>42</v>
      </c>
      <c r="N24" s="39">
        <f>IF(M24="SE INVESTIGAN Y SE RESUELVEN OPORTUNAMENTE",15,IF(M24="NO SE INVESTIGAN Y SE RESUELVEN OPORTUNAMENTE",0,""))</f>
        <v>15</v>
      </c>
      <c r="O24" s="67"/>
      <c r="P24" s="40"/>
      <c r="Q24" s="63"/>
      <c r="R24" s="64"/>
      <c r="S24" s="65"/>
      <c r="T24" s="68"/>
      <c r="U24" s="52"/>
      <c r="V24" s="60"/>
      <c r="W24" s="57"/>
      <c r="X24" s="54"/>
      <c r="Y24" s="108"/>
      <c r="Z24" s="75" t="s">
        <v>140</v>
      </c>
      <c r="AA24" s="61"/>
      <c r="AB24" s="57"/>
      <c r="AC24" s="54"/>
      <c r="AD24" s="54"/>
      <c r="AE24" s="328"/>
      <c r="AF24" s="328"/>
      <c r="AG24" s="160"/>
      <c r="AH24" s="87" t="s">
        <v>98</v>
      </c>
      <c r="AO24" s="87" t="s">
        <v>115</v>
      </c>
    </row>
    <row r="25" spans="1:41" ht="60.75" customHeight="1" x14ac:dyDescent="0.2">
      <c r="A25" s="169"/>
      <c r="B25" s="169"/>
      <c r="C25" s="331"/>
      <c r="D25" s="74"/>
      <c r="E25" s="109"/>
      <c r="F25" s="75"/>
      <c r="G25" s="69"/>
      <c r="H25" s="70"/>
      <c r="I25" s="47"/>
      <c r="J25" s="38"/>
      <c r="K25" s="332"/>
      <c r="L25" s="110" t="s">
        <v>116</v>
      </c>
      <c r="M25" s="71" t="s">
        <v>53</v>
      </c>
      <c r="N25" s="43">
        <f>IF(M25="COMPLETA",10,IF(M25="INCOMPLETA",5,IF(M25="NO EXISTE",0,"")))</f>
        <v>10</v>
      </c>
      <c r="O25" s="67"/>
      <c r="P25" s="44"/>
      <c r="Q25" s="72"/>
      <c r="R25" s="73"/>
      <c r="S25" s="66"/>
      <c r="T25" s="68"/>
      <c r="U25" s="74"/>
      <c r="V25" s="60"/>
      <c r="W25" s="77"/>
      <c r="X25" s="75"/>
      <c r="Y25" s="109"/>
      <c r="Z25" s="117"/>
      <c r="AA25" s="76"/>
      <c r="AB25" s="77"/>
      <c r="AC25" s="75"/>
      <c r="AD25" s="75"/>
      <c r="AE25" s="333"/>
      <c r="AF25" s="333"/>
      <c r="AG25" s="162"/>
      <c r="AO25" s="87" t="s">
        <v>117</v>
      </c>
    </row>
    <row r="26" spans="1:41" ht="37.5" customHeight="1" x14ac:dyDescent="0.2">
      <c r="A26" s="169"/>
      <c r="B26" s="161" t="s">
        <v>247</v>
      </c>
      <c r="C26" s="78" t="s">
        <v>248</v>
      </c>
      <c r="D26" s="99" t="s">
        <v>36</v>
      </c>
      <c r="E26" s="77" t="s">
        <v>249</v>
      </c>
      <c r="F26" s="57" t="s">
        <v>250</v>
      </c>
      <c r="G26" s="45" t="s">
        <v>19</v>
      </c>
      <c r="H26" s="46" t="s">
        <v>13</v>
      </c>
      <c r="I26" s="47" t="str">
        <f>CONCATENATE(G26,H26)</f>
        <v>PROBABLEMODERADO</v>
      </c>
      <c r="J26" s="35" t="str">
        <f>I27</f>
        <v>5. ALTO</v>
      </c>
      <c r="K26" s="103" t="s">
        <v>251</v>
      </c>
      <c r="L26" s="100" t="s">
        <v>89</v>
      </c>
      <c r="M26" s="48" t="s">
        <v>3</v>
      </c>
      <c r="N26" s="36">
        <f>IF(M26="ASIGNADO",15,IF(M26="NO ASIGNADO",0,""))</f>
        <v>15</v>
      </c>
      <c r="O26" s="49">
        <f>SUM(N26:N32)</f>
        <v>100</v>
      </c>
      <c r="P26" s="37" t="s">
        <v>73</v>
      </c>
      <c r="Q26" s="50">
        <f>IF(Q29="DÉBIL",0,IF(Q29="MODERADO",50,IF(Q29="FUERTE",100,"")))</f>
        <v>50</v>
      </c>
      <c r="R26" s="327" t="str">
        <f>IF(AND(O29="FUERTE",P26="FUERTE (SIEMPRE SE EJECUTA)"),"NO","SÍ")</f>
        <v>SÍ</v>
      </c>
      <c r="S26" s="51" t="s">
        <v>90</v>
      </c>
      <c r="T26" s="51" t="s">
        <v>90</v>
      </c>
      <c r="U26" s="52" t="s">
        <v>113</v>
      </c>
      <c r="V26" s="53" t="s">
        <v>91</v>
      </c>
      <c r="W26" s="57" t="s">
        <v>223</v>
      </c>
      <c r="X26" s="57" t="s">
        <v>252</v>
      </c>
      <c r="Y26" s="77" t="s">
        <v>253</v>
      </c>
      <c r="Z26" s="77" t="s">
        <v>254</v>
      </c>
      <c r="AA26" s="56" t="s">
        <v>92</v>
      </c>
      <c r="AB26" s="57" t="s">
        <v>255</v>
      </c>
      <c r="AC26" s="54" t="s">
        <v>228</v>
      </c>
      <c r="AD26" s="57" t="s">
        <v>256</v>
      </c>
      <c r="AE26" s="328" t="s">
        <v>257</v>
      </c>
      <c r="AF26" s="57" t="s">
        <v>258</v>
      </c>
      <c r="AG26" s="157" t="s">
        <v>259</v>
      </c>
      <c r="AH26" s="87" t="s">
        <v>93</v>
      </c>
      <c r="AI26" s="87" t="s">
        <v>94</v>
      </c>
      <c r="AJ26" s="87" t="s">
        <v>13</v>
      </c>
      <c r="AK26" s="87" t="s">
        <v>76</v>
      </c>
      <c r="AL26" s="87" t="s">
        <v>13</v>
      </c>
      <c r="AN26" s="87" t="s">
        <v>95</v>
      </c>
      <c r="AO26" s="87" t="s">
        <v>96</v>
      </c>
    </row>
    <row r="27" spans="1:41" ht="51.75" customHeight="1" x14ac:dyDescent="0.2">
      <c r="A27" s="169"/>
      <c r="B27" s="169"/>
      <c r="C27" s="329"/>
      <c r="D27" s="52"/>
      <c r="E27" s="108"/>
      <c r="F27" s="54"/>
      <c r="G27" s="45"/>
      <c r="H27" s="46"/>
      <c r="I27" s="47" t="str">
        <f>IF(I26="RARA VEZINSIGNIFICANTE","1. BAJO",IF(I26="RARA VEZMENOR","2. BAJO",IF(I26="IMPROBABLEINSIGNIFICANTE","3. BAJO",IF(I26="IMPROBABLEMENOR","4. BAJO",IF(I26="POSIBLEINSIGNIFICANTE","5. BAJO",IF(I26="RARA VEZMODERADO","1. MODERADO",IF(I26="IMPROBABLEMODERADO","2. MODERADO",IF(I26="POSIBLEMENOR","3. MODERADO",IF(I26="PROBABLEINSIGNIFICANTE","4. MODERADO",IF(I26="RARA VEZMAYOR","1. ALTO",IF(I26="IMPROBABLEMAYOR","2. ALTO",IF(I26="POSIBLEMODERADO","3. ALTO",IF(I26="PROBABLEMENOR","4. ALTO",IF(I26="PROBABLEMODERADO","5. ALTO",IF(I26="CASI SEGUROINSIGNIFICANTE","6. ALTO",IF(I26="CASI SEGUROMENOR","7. ALTO",IF(I26="RARA VEZCATASTRÓFICO","1. EXTREMO",IF(I26="IMPROBABLECATASTRÓFICO","2. EXTREMO",IF(I26="POSIBLEMAYOR","3. EXTREMO",IF(I26="POSIBLECATASTRÓFICO","4. EXTREMO",IF(I26="PROBABLEMAYOR","5. EXTREMO",IF(I26="PROBABLECATASTRÓFICO","6. EXTREMO",IF(I26="CASI SEGUROMODERADO","7. EXTREMO",IF(I26="CASI SEGUROMAYOR","8. EXTREMO",IF(I26="CASI SEGUROCATASTRÓFICO","9. EXTREMO","")))))))))))))))))))))))))</f>
        <v>5. ALTO</v>
      </c>
      <c r="J27" s="38"/>
      <c r="K27" s="330"/>
      <c r="L27" s="104" t="s">
        <v>97</v>
      </c>
      <c r="M27" s="58" t="s">
        <v>11</v>
      </c>
      <c r="N27" s="39">
        <f>IF(M27="ADECUADO",15,IF(M27="INADECUADO",0,""))</f>
        <v>15</v>
      </c>
      <c r="O27" s="59"/>
      <c r="P27" s="40"/>
      <c r="Q27" s="50"/>
      <c r="R27" s="64"/>
      <c r="S27" s="51"/>
      <c r="T27" s="51"/>
      <c r="U27" s="52"/>
      <c r="V27" s="60"/>
      <c r="W27" s="57"/>
      <c r="X27" s="57"/>
      <c r="Y27" s="108"/>
      <c r="Z27" s="119"/>
      <c r="AA27" s="61"/>
      <c r="AB27" s="57"/>
      <c r="AC27" s="54"/>
      <c r="AD27" s="54"/>
      <c r="AE27" s="328"/>
      <c r="AF27" s="57"/>
      <c r="AG27" s="160"/>
      <c r="AH27" s="87" t="s">
        <v>90</v>
      </c>
      <c r="AI27" s="87" t="s">
        <v>98</v>
      </c>
      <c r="AL27" s="87" t="s">
        <v>18</v>
      </c>
      <c r="AN27" s="87" t="s">
        <v>92</v>
      </c>
      <c r="AO27" s="87" t="s">
        <v>99</v>
      </c>
    </row>
    <row r="28" spans="1:41" ht="126.75" customHeight="1" x14ac:dyDescent="0.2">
      <c r="A28" s="169"/>
      <c r="B28" s="169"/>
      <c r="C28" s="329"/>
      <c r="D28" s="52"/>
      <c r="E28" s="108"/>
      <c r="F28" s="54"/>
      <c r="G28" s="45"/>
      <c r="H28" s="46"/>
      <c r="I28" s="47" t="str">
        <f>IF(OR(I27="1. BAJO",I27="2. BAJO",I27="3. BAJO",I27="4. BAJO",I27="5. BAJO"),"BAJO",IF(OR(I27="1. MODERADO",I27="2. MODERADO",I27="3. MODERADO",I27="4. MODERADO"),"MODERADO",IF(OR(I27="1. ALTO",I27="2. ALTO",I27="3. ALTO",I27="4. ALTO",I27="5. ALTO",I27="6. ALTO",I27="7. ALTO"),"ALTO",IF(OR(I27="1. EXTREMO",I27="2. EXTREMO",I27="3. EXTREMO",I27="4. EXTREMO",I27="5. EXTREMO",I27="6. EXTREMO",I27="7. EXTREMO",I27="8. EXTREMO",I27="9. EXTREMO"),"EXTREMO",""))))</f>
        <v>ALTO</v>
      </c>
      <c r="J28" s="38"/>
      <c r="K28" s="330"/>
      <c r="L28" s="106" t="s">
        <v>100</v>
      </c>
      <c r="M28" s="58" t="s">
        <v>16</v>
      </c>
      <c r="N28" s="39">
        <f>IF(M28="OPORTUNA",15,IF(M28="INOPORTUNA",0,""))</f>
        <v>15</v>
      </c>
      <c r="O28" s="59"/>
      <c r="P28" s="40"/>
      <c r="Q28" s="50"/>
      <c r="R28" s="64"/>
      <c r="S28" s="41" t="s">
        <v>101</v>
      </c>
      <c r="T28" s="41" t="s">
        <v>102</v>
      </c>
      <c r="U28" s="52"/>
      <c r="V28" s="60"/>
      <c r="W28" s="57"/>
      <c r="X28" s="57"/>
      <c r="Y28" s="108"/>
      <c r="Z28" s="119"/>
      <c r="AA28" s="61"/>
      <c r="AB28" s="57"/>
      <c r="AC28" s="54"/>
      <c r="AD28" s="54"/>
      <c r="AE28" s="328"/>
      <c r="AF28" s="57"/>
      <c r="AG28" s="160"/>
      <c r="AH28" s="87" t="s">
        <v>103</v>
      </c>
      <c r="AI28" s="87" t="s">
        <v>91</v>
      </c>
      <c r="AJ28" s="87" t="s">
        <v>104</v>
      </c>
      <c r="AK28" s="87" t="s">
        <v>105</v>
      </c>
      <c r="AL28" s="87" t="s">
        <v>24</v>
      </c>
      <c r="AO28" s="87" t="s">
        <v>106</v>
      </c>
    </row>
    <row r="29" spans="1:41" ht="84" customHeight="1" x14ac:dyDescent="0.2">
      <c r="A29" s="169"/>
      <c r="B29" s="169"/>
      <c r="C29" s="329"/>
      <c r="D29" s="52"/>
      <c r="E29" s="42" t="s">
        <v>107</v>
      </c>
      <c r="F29" s="54"/>
      <c r="G29" s="45"/>
      <c r="H29" s="46"/>
      <c r="I29" s="47"/>
      <c r="J29" s="38"/>
      <c r="K29" s="330"/>
      <c r="L29" s="104" t="s">
        <v>139</v>
      </c>
      <c r="M29" s="58" t="s">
        <v>108</v>
      </c>
      <c r="N29" s="39">
        <f>IF(M29="PREVENIR",15,IF(M29="DETECTAR",10,IF(M29="NO ES UN CONTROL",0,"")))</f>
        <v>15</v>
      </c>
      <c r="O29" s="62" t="str">
        <f>IF(O26&lt;86,"DÉBIL",IF(O26&lt;96,"MODERADO",IF(O26&lt;101,"FUERTE","")))</f>
        <v>FUERTE</v>
      </c>
      <c r="P29" s="40"/>
      <c r="Q29" s="63" t="str">
        <f>IF(AND(O29="FUERTE",P26="FUERTE (SIEMPRE SE EJECUTA)"),"FUERTE",IF(OR(O29="DÉBIL",P26="DÉBIL (NO SE EJECUTA)"),"DÉBIL",IF(OR(O29="MODERADO",P26="MODERADO (ALGUNAS VECES)"),"MODERADO")))</f>
        <v>MODERADO</v>
      </c>
      <c r="R29" s="64"/>
      <c r="S29" s="65">
        <f>IF(AND($Q$15="FUERTE",$S$12="DIRECTAMENTE",$T$12="DIRECTAMENTE"),2,IF(AND($Q$15="FUERTE",$S$12="DIRECTAMENTE",$T$12="INDIRECTAMENTE"),2,IF(AND($Q$15="FUERTE",$S$12="DIRECTAMENTE",$T$12="NO DISMINUYE"),2,IF(AND($Q$15="FUERTE",$S$12="NO DISMINUYE",$T$12="DIRECTAMENTE"),0,IF(AND($Q$15="MODERADO",$S$12="DIRECTAMENTE",$T$12="DIRECTAMENTE"),1,IF(AND($Q$15="MODERADO",$S$12="DIRECTAMENTE",$T$12="INDIRECTAMENTE"),1,IF(AND($Q$15="MODERADO",$S$12="DIRECTAMENTE",$T$12="NO DISMINUYE"),1,IF(AND($Q$15="MODERADO",$S$12="NO DISMINUYE",$T$12="DIRECTAMENTE"),0,"N/A"))))))))</f>
        <v>2</v>
      </c>
      <c r="T29" s="66">
        <f>IF(AND($Q$15="FUERTE",$S$12="DIRECTAMENTE",$T$12="DIRECTAMENTE"),2,IF(AND($Q$15="FUERTE",$S$12="DIRECTAMENTE",$T$12="INDIRECTAMENTE"),1,IF(AND($Q$15="FUERTE",$S$12="DIRECTAMENTE",$T$12="NO DISMINUYE"),0,IF(AND($Q$15="FUERTE",$S$12="NO DISMINUYE",$T$12="DIRECTAMENTE"),2,IF(AND($Q$15="MODERADO",$S$12="DIRECTAMENTE",$T$12="DIRECTAMENTE"),1,IF(AND($Q$15="MODERADO",$S$12="DIRECTAMENTE",$T$12="INDIRECTAMENTE"),0,IF(AND($Q$15="MODERADO",$S$12="DIRECTAMENTE",$T$12="NO DISMINUYE"),0,IF(AND($Q$15="MODERADO",$S$12="NO DISMINUYE",$T$12="DIRECTAMENTE"),1,"N/A"))))))))</f>
        <v>2</v>
      </c>
      <c r="U29" s="52"/>
      <c r="V29" s="60"/>
      <c r="W29" s="57"/>
      <c r="X29" s="57"/>
      <c r="Y29" s="108"/>
      <c r="Z29" s="117"/>
      <c r="AA29" s="61"/>
      <c r="AB29" s="57"/>
      <c r="AC29" s="54"/>
      <c r="AD29" s="54"/>
      <c r="AE29" s="328"/>
      <c r="AF29" s="57" t="s">
        <v>260</v>
      </c>
      <c r="AG29" s="160"/>
      <c r="AH29" s="87" t="s">
        <v>90</v>
      </c>
      <c r="AO29" s="87" t="s">
        <v>109</v>
      </c>
    </row>
    <row r="30" spans="1:41" ht="55.5" customHeight="1" x14ac:dyDescent="0.2">
      <c r="A30" s="169"/>
      <c r="B30" s="169"/>
      <c r="C30" s="329"/>
      <c r="D30" s="52"/>
      <c r="E30" s="108" t="s">
        <v>261</v>
      </c>
      <c r="F30" s="54"/>
      <c r="G30" s="45"/>
      <c r="H30" s="46"/>
      <c r="I30" s="47"/>
      <c r="J30" s="38"/>
      <c r="K30" s="330"/>
      <c r="L30" s="104" t="s">
        <v>110</v>
      </c>
      <c r="M30" s="58" t="s">
        <v>34</v>
      </c>
      <c r="N30" s="39">
        <f>IF(M30="CONFIABLE",15,IF(M30="NO CONFIABLE",0,""))</f>
        <v>15</v>
      </c>
      <c r="O30" s="67"/>
      <c r="P30" s="40"/>
      <c r="Q30" s="63"/>
      <c r="R30" s="64"/>
      <c r="S30" s="65"/>
      <c r="T30" s="68"/>
      <c r="U30" s="52"/>
      <c r="V30" s="60"/>
      <c r="W30" s="57"/>
      <c r="X30" s="57"/>
      <c r="Y30" s="108"/>
      <c r="Z30" s="42" t="s">
        <v>111</v>
      </c>
      <c r="AA30" s="61"/>
      <c r="AB30" s="57"/>
      <c r="AC30" s="54"/>
      <c r="AD30" s="54"/>
      <c r="AE30" s="328"/>
      <c r="AF30" s="57"/>
      <c r="AG30" s="160"/>
      <c r="AH30" s="87" t="s">
        <v>112</v>
      </c>
      <c r="AJ30" s="87" t="s">
        <v>21</v>
      </c>
      <c r="AK30" s="87" t="s">
        <v>108</v>
      </c>
      <c r="AL30" s="87" t="s">
        <v>22</v>
      </c>
      <c r="AO30" s="87" t="s">
        <v>113</v>
      </c>
    </row>
    <row r="31" spans="1:41" ht="66.75" customHeight="1" x14ac:dyDescent="0.2">
      <c r="A31" s="169"/>
      <c r="B31" s="169"/>
      <c r="C31" s="329"/>
      <c r="D31" s="52"/>
      <c r="E31" s="108"/>
      <c r="F31" s="54"/>
      <c r="G31" s="45"/>
      <c r="H31" s="46"/>
      <c r="I31" s="47"/>
      <c r="J31" s="38"/>
      <c r="K31" s="330"/>
      <c r="L31" s="104" t="s">
        <v>114</v>
      </c>
      <c r="M31" s="58" t="s">
        <v>42</v>
      </c>
      <c r="N31" s="39">
        <f>IF(M31="SE INVESTIGAN Y SE RESUELVEN OPORTUNAMENTE",15,IF(M31="NO SE INVESTIGAN Y SE RESUELVEN OPORTUNAMENTE",0,""))</f>
        <v>15</v>
      </c>
      <c r="O31" s="67"/>
      <c r="P31" s="40"/>
      <c r="Q31" s="63"/>
      <c r="R31" s="64"/>
      <c r="S31" s="65"/>
      <c r="T31" s="68"/>
      <c r="U31" s="52"/>
      <c r="V31" s="60"/>
      <c r="W31" s="57"/>
      <c r="X31" s="57"/>
      <c r="Y31" s="108"/>
      <c r="Z31" s="75" t="s">
        <v>140</v>
      </c>
      <c r="AA31" s="61"/>
      <c r="AB31" s="57"/>
      <c r="AC31" s="54"/>
      <c r="AD31" s="54"/>
      <c r="AE31" s="328"/>
      <c r="AF31" s="57"/>
      <c r="AG31" s="160"/>
      <c r="AH31" s="87" t="s">
        <v>98</v>
      </c>
      <c r="AO31" s="87" t="s">
        <v>115</v>
      </c>
    </row>
    <row r="32" spans="1:41" ht="60.75" customHeight="1" x14ac:dyDescent="0.2">
      <c r="A32" s="169"/>
      <c r="B32" s="169"/>
      <c r="C32" s="331"/>
      <c r="D32" s="74"/>
      <c r="E32" s="109"/>
      <c r="F32" s="75"/>
      <c r="G32" s="69"/>
      <c r="H32" s="70"/>
      <c r="I32" s="47"/>
      <c r="J32" s="38"/>
      <c r="K32" s="332"/>
      <c r="L32" s="110" t="s">
        <v>116</v>
      </c>
      <c r="M32" s="71" t="s">
        <v>53</v>
      </c>
      <c r="N32" s="43">
        <f>IF(M32="COMPLETA",10,IF(M32="INCOMPLETA",5,IF(M32="NO EXISTE",0,"")))</f>
        <v>10</v>
      </c>
      <c r="O32" s="67"/>
      <c r="P32" s="44"/>
      <c r="Q32" s="72"/>
      <c r="R32" s="73"/>
      <c r="S32" s="66"/>
      <c r="T32" s="68"/>
      <c r="U32" s="74"/>
      <c r="V32" s="60"/>
      <c r="W32" s="77"/>
      <c r="X32" s="77"/>
      <c r="Y32" s="109"/>
      <c r="Z32" s="117"/>
      <c r="AA32" s="76"/>
      <c r="AB32" s="77"/>
      <c r="AC32" s="75"/>
      <c r="AD32" s="75"/>
      <c r="AE32" s="333"/>
      <c r="AF32" s="77"/>
      <c r="AG32" s="162"/>
      <c r="AO32" s="87" t="s">
        <v>117</v>
      </c>
    </row>
    <row r="33" spans="1:41" ht="37.5" customHeight="1" x14ac:dyDescent="0.2">
      <c r="A33" s="169"/>
      <c r="B33" s="161" t="s">
        <v>218</v>
      </c>
      <c r="C33" s="334" t="s">
        <v>262</v>
      </c>
      <c r="D33" s="99" t="s">
        <v>15</v>
      </c>
      <c r="E33" s="77" t="s">
        <v>263</v>
      </c>
      <c r="F33" s="57" t="s">
        <v>264</v>
      </c>
      <c r="G33" s="45" t="s">
        <v>19</v>
      </c>
      <c r="H33" s="46" t="s">
        <v>13</v>
      </c>
      <c r="I33" s="47" t="str">
        <f>CONCATENATE(G33,H33)</f>
        <v>PROBABLEMODERADO</v>
      </c>
      <c r="J33" s="35" t="str">
        <f>I34</f>
        <v>5. ALTO</v>
      </c>
      <c r="K33" s="103" t="s">
        <v>265</v>
      </c>
      <c r="L33" s="100" t="s">
        <v>89</v>
      </c>
      <c r="M33" s="48" t="s">
        <v>3</v>
      </c>
      <c r="N33" s="36">
        <f>IF(M33="ASIGNADO",15,IF(M33="NO ASIGNADO",0,""))</f>
        <v>15</v>
      </c>
      <c r="O33" s="49">
        <f>SUM(N33:N39)</f>
        <v>100</v>
      </c>
      <c r="P33" s="37" t="s">
        <v>73</v>
      </c>
      <c r="Q33" s="50">
        <f>IF(Q36="DÉBIL",0,IF(Q36="MODERADO",50,IF(Q36="FUERTE",100,"")))</f>
        <v>50</v>
      </c>
      <c r="R33" s="101"/>
      <c r="S33" s="51" t="s">
        <v>90</v>
      </c>
      <c r="T33" s="51" t="s">
        <v>90</v>
      </c>
      <c r="U33" s="52" t="s">
        <v>96</v>
      </c>
      <c r="V33" s="53" t="s">
        <v>91</v>
      </c>
      <c r="W33" s="57" t="s">
        <v>223</v>
      </c>
      <c r="X33" s="57" t="s">
        <v>266</v>
      </c>
      <c r="Y33" s="77" t="s">
        <v>267</v>
      </c>
      <c r="Z33" s="75" t="s">
        <v>268</v>
      </c>
      <c r="AA33" s="56" t="s">
        <v>95</v>
      </c>
      <c r="AB33" s="57" t="s">
        <v>269</v>
      </c>
      <c r="AC33" s="54" t="s">
        <v>228</v>
      </c>
      <c r="AD33" s="57" t="s">
        <v>270</v>
      </c>
      <c r="AE33" s="328" t="s">
        <v>271</v>
      </c>
      <c r="AF33" s="57" t="s">
        <v>272</v>
      </c>
      <c r="AG33" s="157" t="s">
        <v>273</v>
      </c>
      <c r="AH33" s="87" t="s">
        <v>93</v>
      </c>
      <c r="AI33" s="87" t="s">
        <v>94</v>
      </c>
      <c r="AJ33" s="87" t="s">
        <v>13</v>
      </c>
      <c r="AK33" s="87" t="s">
        <v>76</v>
      </c>
      <c r="AL33" s="87" t="s">
        <v>13</v>
      </c>
      <c r="AN33" s="87" t="s">
        <v>95</v>
      </c>
      <c r="AO33" s="87" t="s">
        <v>96</v>
      </c>
    </row>
    <row r="34" spans="1:41" ht="51.75" customHeight="1" x14ac:dyDescent="0.2">
      <c r="A34" s="169"/>
      <c r="B34" s="169"/>
      <c r="C34" s="335"/>
      <c r="D34" s="52"/>
      <c r="E34" s="108"/>
      <c r="F34" s="54"/>
      <c r="G34" s="45"/>
      <c r="H34" s="46"/>
      <c r="I34" s="47" t="str">
        <f>IF(I33="RARA VEZINSIGNIFICANTE","1. BAJO",IF(I33="RARA VEZMENOR","2. BAJO",IF(I33="IMPROBABLEINSIGNIFICANTE","3. BAJO",IF(I33="IMPROBABLEMENOR","4. BAJO",IF(I33="POSIBLEINSIGNIFICANTE","5. BAJO",IF(I33="RARA VEZMODERADO","1. MODERADO",IF(I33="IMPROBABLEMODERADO","2. MODERADO",IF(I33="POSIBLEMENOR","3. MODERADO",IF(I33="PROBABLEINSIGNIFICANTE","4. MODERADO",IF(I33="RARA VEZMAYOR","1. ALTO",IF(I33="IMPROBABLEMAYOR","2. ALTO",IF(I33="POSIBLEMODERADO","3. ALTO",IF(I33="PROBABLEMENOR","4. ALTO",IF(I33="PROBABLEMODERADO","5. ALTO",IF(I33="CASI SEGUROINSIGNIFICANTE","6. ALTO",IF(I33="CASI SEGUROMENOR","7. ALTO",IF(I33="RARA VEZCATASTRÓFICO","1. EXTREMO",IF(I33="IMPROBABLECATASTRÓFICO","2. EXTREMO",IF(I33="POSIBLEMAYOR","3. EXTREMO",IF(I33="POSIBLECATASTRÓFICO","4. EXTREMO",IF(I33="PROBABLEMAYOR","5. EXTREMO",IF(I33="PROBABLECATASTRÓFICO","6. EXTREMO",IF(I33="CASI SEGUROMODERADO","7. EXTREMO",IF(I33="CASI SEGUROMAYOR","8. EXTREMO",IF(I33="CASI SEGUROCATASTRÓFICO","9. EXTREMO","")))))))))))))))))))))))))</f>
        <v>5. ALTO</v>
      </c>
      <c r="J34" s="38"/>
      <c r="K34" s="103"/>
      <c r="L34" s="104" t="s">
        <v>97</v>
      </c>
      <c r="M34" s="58" t="s">
        <v>11</v>
      </c>
      <c r="N34" s="39">
        <f>IF(M34="ADECUADO",15,IF(M34="INADECUADO",0,""))</f>
        <v>15</v>
      </c>
      <c r="O34" s="59"/>
      <c r="P34" s="40"/>
      <c r="Q34" s="50"/>
      <c r="R34" s="105"/>
      <c r="S34" s="51"/>
      <c r="T34" s="51"/>
      <c r="U34" s="52"/>
      <c r="V34" s="60"/>
      <c r="W34" s="57"/>
      <c r="X34" s="57"/>
      <c r="Y34" s="108"/>
      <c r="Z34" s="119"/>
      <c r="AA34" s="61"/>
      <c r="AB34" s="57"/>
      <c r="AC34" s="54"/>
      <c r="AD34" s="57"/>
      <c r="AE34" s="328"/>
      <c r="AF34" s="57"/>
      <c r="AG34" s="160"/>
      <c r="AH34" s="87" t="s">
        <v>90</v>
      </c>
      <c r="AI34" s="87" t="s">
        <v>98</v>
      </c>
      <c r="AL34" s="87" t="s">
        <v>18</v>
      </c>
      <c r="AN34" s="87" t="s">
        <v>92</v>
      </c>
      <c r="AO34" s="87" t="s">
        <v>99</v>
      </c>
    </row>
    <row r="35" spans="1:41" ht="69.75" customHeight="1" x14ac:dyDescent="0.2">
      <c r="A35" s="169"/>
      <c r="B35" s="169"/>
      <c r="C35" s="335"/>
      <c r="D35" s="52"/>
      <c r="E35" s="108"/>
      <c r="F35" s="54"/>
      <c r="G35" s="45"/>
      <c r="H35" s="46"/>
      <c r="I35" s="47" t="str">
        <f>IF(OR(I34="1. BAJO",I34="2. BAJO",I34="3. BAJO",I34="4. BAJO",I34="5. BAJO"),"BAJO",IF(OR(I34="1. MODERADO",I34="2. MODERADO",I34="3. MODERADO",I34="4. MODERADO"),"MODERADO",IF(OR(I34="1. ALTO",I34="2. ALTO",I34="3. ALTO",I34="4. ALTO",I34="5. ALTO",I34="6. ALTO",I34="7. ALTO"),"ALTO",IF(OR(I34="1. EXTREMO",I34="2. EXTREMO",I34="3. EXTREMO",I34="4. EXTREMO",I34="5. EXTREMO",I34="6. EXTREMO",I34="7. EXTREMO",I34="8. EXTREMO",I34="9. EXTREMO"),"EXTREMO",""))))</f>
        <v>ALTO</v>
      </c>
      <c r="J35" s="38"/>
      <c r="K35" s="103"/>
      <c r="L35" s="106" t="s">
        <v>100</v>
      </c>
      <c r="M35" s="58" t="s">
        <v>16</v>
      </c>
      <c r="N35" s="39">
        <f>IF(M35="OPORTUNA",15,IF(M35="INOPORTUNA",0,""))</f>
        <v>15</v>
      </c>
      <c r="O35" s="59"/>
      <c r="P35" s="40"/>
      <c r="Q35" s="50"/>
      <c r="R35" s="105"/>
      <c r="S35" s="41" t="s">
        <v>101</v>
      </c>
      <c r="T35" s="41" t="s">
        <v>102</v>
      </c>
      <c r="U35" s="52"/>
      <c r="V35" s="60"/>
      <c r="W35" s="57"/>
      <c r="X35" s="57"/>
      <c r="Y35" s="108"/>
      <c r="Z35" s="119"/>
      <c r="AA35" s="61"/>
      <c r="AB35" s="57"/>
      <c r="AC35" s="54"/>
      <c r="AD35" s="57"/>
      <c r="AE35" s="328"/>
      <c r="AF35" s="57"/>
      <c r="AG35" s="160"/>
      <c r="AH35" s="87" t="s">
        <v>103</v>
      </c>
      <c r="AI35" s="87" t="s">
        <v>91</v>
      </c>
      <c r="AJ35" s="87" t="s">
        <v>104</v>
      </c>
      <c r="AK35" s="87" t="s">
        <v>105</v>
      </c>
      <c r="AL35" s="87" t="s">
        <v>24</v>
      </c>
      <c r="AO35" s="87" t="s">
        <v>106</v>
      </c>
    </row>
    <row r="36" spans="1:41" ht="84" customHeight="1" x14ac:dyDescent="0.2">
      <c r="A36" s="169"/>
      <c r="B36" s="169"/>
      <c r="C36" s="335"/>
      <c r="D36" s="52"/>
      <c r="E36" s="42" t="s">
        <v>107</v>
      </c>
      <c r="F36" s="54"/>
      <c r="G36" s="45"/>
      <c r="H36" s="46"/>
      <c r="I36" s="47"/>
      <c r="J36" s="38"/>
      <c r="K36" s="103"/>
      <c r="L36" s="104" t="s">
        <v>139</v>
      </c>
      <c r="M36" s="58" t="s">
        <v>108</v>
      </c>
      <c r="N36" s="39">
        <f>IF(M36="PREVENIR",15,IF(M36="DETECTAR",10,IF(M36="NO ES UN CONTROL",0,"")))</f>
        <v>15</v>
      </c>
      <c r="O36" s="62" t="str">
        <f>IF(O33&lt;86,"DÉBIL",IF(O33&lt;96,"MODERADO",IF(O33&lt;101,"FUERTE","")))</f>
        <v>FUERTE</v>
      </c>
      <c r="P36" s="40"/>
      <c r="Q36" s="63" t="str">
        <f>IF(AND(O36="FUERTE",P33="FUERTE (SIEMPRE SE EJECUTA)"),"FUERTE",IF(OR(O36="DÉBIL",P33="DÉBIL (NO SE EJECUTA)"),"DÉBIL",IF(OR(O36="MODERADO",P33="MODERADO (ALGUNAS VECES)"),"MODERADO")))</f>
        <v>MODERADO</v>
      </c>
      <c r="R36" s="107" t="str">
        <f>IF(AND(O36="FUERTE",P33="FUERTE (SIEMPRE SE EJECUTA)"),"NO","SÍ")</f>
        <v>SÍ</v>
      </c>
      <c r="S36" s="65">
        <f>IF(AND($Q$15="FUERTE",$S$12="DIRECTAMENTE",$T$12="DIRECTAMENTE"),2,IF(AND($Q$15="FUERTE",$S$12="DIRECTAMENTE",$T$12="INDIRECTAMENTE"),2,IF(AND($Q$15="FUERTE",$S$12="DIRECTAMENTE",$T$12="NO DISMINUYE"),2,IF(AND($Q$15="FUERTE",$S$12="NO DISMINUYE",$T$12="DIRECTAMENTE"),0,IF(AND($Q$15="MODERADO",$S$12="DIRECTAMENTE",$T$12="DIRECTAMENTE"),1,IF(AND($Q$15="MODERADO",$S$12="DIRECTAMENTE",$T$12="INDIRECTAMENTE"),1,IF(AND($Q$15="MODERADO",$S$12="DIRECTAMENTE",$T$12="NO DISMINUYE"),1,IF(AND($Q$15="MODERADO",$S$12="NO DISMINUYE",$T$12="DIRECTAMENTE"),0,"N/A"))))))))</f>
        <v>2</v>
      </c>
      <c r="T36" s="66">
        <f>IF(AND($Q$15="FUERTE",$S$12="DIRECTAMENTE",$T$12="DIRECTAMENTE"),2,IF(AND($Q$15="FUERTE",$S$12="DIRECTAMENTE",$T$12="INDIRECTAMENTE"),1,IF(AND($Q$15="FUERTE",$S$12="DIRECTAMENTE",$T$12="NO DISMINUYE"),0,IF(AND($Q$15="FUERTE",$S$12="NO DISMINUYE",$T$12="DIRECTAMENTE"),2,IF(AND($Q$15="MODERADO",$S$12="DIRECTAMENTE",$T$12="DIRECTAMENTE"),1,IF(AND($Q$15="MODERADO",$S$12="DIRECTAMENTE",$T$12="INDIRECTAMENTE"),0,IF(AND($Q$15="MODERADO",$S$12="DIRECTAMENTE",$T$12="NO DISMINUYE"),0,IF(AND($Q$15="MODERADO",$S$12="NO DISMINUYE",$T$12="DIRECTAMENTE"),1,"N/A"))))))))</f>
        <v>2</v>
      </c>
      <c r="U36" s="52"/>
      <c r="V36" s="60"/>
      <c r="W36" s="57"/>
      <c r="X36" s="57"/>
      <c r="Y36" s="108"/>
      <c r="Z36" s="117"/>
      <c r="AA36" s="61"/>
      <c r="AB36" s="57"/>
      <c r="AC36" s="54"/>
      <c r="AD36" s="57"/>
      <c r="AE36" s="328"/>
      <c r="AF36" s="57" t="s">
        <v>274</v>
      </c>
      <c r="AG36" s="160"/>
      <c r="AH36" s="87" t="s">
        <v>90</v>
      </c>
      <c r="AO36" s="87" t="s">
        <v>109</v>
      </c>
    </row>
    <row r="37" spans="1:41" ht="55.5" customHeight="1" x14ac:dyDescent="0.2">
      <c r="A37" s="169"/>
      <c r="B37" s="169"/>
      <c r="C37" s="335"/>
      <c r="D37" s="52"/>
      <c r="E37" s="108" t="s">
        <v>275</v>
      </c>
      <c r="F37" s="54"/>
      <c r="G37" s="45"/>
      <c r="H37" s="46"/>
      <c r="I37" s="47"/>
      <c r="J37" s="38"/>
      <c r="K37" s="103"/>
      <c r="L37" s="104" t="s">
        <v>110</v>
      </c>
      <c r="M37" s="58" t="s">
        <v>34</v>
      </c>
      <c r="N37" s="39">
        <f>IF(M37="CONFIABLE",15,IF(M37="NO CONFIABLE",0,""))</f>
        <v>15</v>
      </c>
      <c r="O37" s="67"/>
      <c r="P37" s="40"/>
      <c r="Q37" s="63"/>
      <c r="R37" s="107"/>
      <c r="S37" s="65"/>
      <c r="T37" s="68"/>
      <c r="U37" s="52"/>
      <c r="V37" s="60"/>
      <c r="W37" s="57"/>
      <c r="X37" s="57"/>
      <c r="Y37" s="108"/>
      <c r="Z37" s="42" t="s">
        <v>111</v>
      </c>
      <c r="AA37" s="61"/>
      <c r="AB37" s="57"/>
      <c r="AC37" s="54"/>
      <c r="AD37" s="57"/>
      <c r="AE37" s="328"/>
      <c r="AF37" s="57"/>
      <c r="AG37" s="160"/>
      <c r="AH37" s="87" t="s">
        <v>112</v>
      </c>
      <c r="AJ37" s="87" t="s">
        <v>21</v>
      </c>
      <c r="AK37" s="87" t="s">
        <v>108</v>
      </c>
      <c r="AL37" s="87" t="s">
        <v>22</v>
      </c>
      <c r="AO37" s="87" t="s">
        <v>113</v>
      </c>
    </row>
    <row r="38" spans="1:41" ht="66.75" customHeight="1" x14ac:dyDescent="0.2">
      <c r="A38" s="169"/>
      <c r="B38" s="169"/>
      <c r="C38" s="335"/>
      <c r="D38" s="52"/>
      <c r="E38" s="108"/>
      <c r="F38" s="54"/>
      <c r="G38" s="45"/>
      <c r="H38" s="46"/>
      <c r="I38" s="47"/>
      <c r="J38" s="38"/>
      <c r="K38" s="103"/>
      <c r="L38" s="104" t="s">
        <v>114</v>
      </c>
      <c r="M38" s="58" t="s">
        <v>42</v>
      </c>
      <c r="N38" s="39">
        <f>IF(M38="SE INVESTIGAN Y SE RESUELVEN OPORTUNAMENTE",15,IF(M38="NO SE INVESTIGAN Y SE RESUELVEN OPORTUNAMENTE",0,""))</f>
        <v>15</v>
      </c>
      <c r="O38" s="67"/>
      <c r="P38" s="40"/>
      <c r="Q38" s="63"/>
      <c r="R38" s="107"/>
      <c r="S38" s="65"/>
      <c r="T38" s="68"/>
      <c r="U38" s="52"/>
      <c r="V38" s="60"/>
      <c r="W38" s="57"/>
      <c r="X38" s="57"/>
      <c r="Y38" s="108"/>
      <c r="Z38" s="75" t="s">
        <v>268</v>
      </c>
      <c r="AA38" s="61"/>
      <c r="AB38" s="57"/>
      <c r="AC38" s="54"/>
      <c r="AD38" s="57"/>
      <c r="AE38" s="328"/>
      <c r="AF38" s="57"/>
      <c r="AG38" s="160"/>
      <c r="AH38" s="87" t="s">
        <v>98</v>
      </c>
      <c r="AO38" s="87" t="s">
        <v>115</v>
      </c>
    </row>
    <row r="39" spans="1:41" ht="60.75" customHeight="1" x14ac:dyDescent="0.2">
      <c r="A39" s="169"/>
      <c r="B39" s="169"/>
      <c r="C39" s="336"/>
      <c r="D39" s="74"/>
      <c r="E39" s="109"/>
      <c r="F39" s="75"/>
      <c r="G39" s="69"/>
      <c r="H39" s="70"/>
      <c r="I39" s="47"/>
      <c r="J39" s="38"/>
      <c r="K39" s="112"/>
      <c r="L39" s="110" t="s">
        <v>116</v>
      </c>
      <c r="M39" s="71" t="s">
        <v>53</v>
      </c>
      <c r="N39" s="43">
        <f>IF(M39="COMPLETA",10,IF(M39="INCOMPLETA",5,IF(M39="NO EXISTE",0,"")))</f>
        <v>10</v>
      </c>
      <c r="O39" s="67"/>
      <c r="P39" s="44"/>
      <c r="Q39" s="72"/>
      <c r="R39" s="111"/>
      <c r="S39" s="66"/>
      <c r="T39" s="68"/>
      <c r="U39" s="74"/>
      <c r="V39" s="60"/>
      <c r="W39" s="77"/>
      <c r="X39" s="77"/>
      <c r="Y39" s="109"/>
      <c r="Z39" s="117"/>
      <c r="AA39" s="76"/>
      <c r="AB39" s="77"/>
      <c r="AC39" s="75"/>
      <c r="AD39" s="77"/>
      <c r="AE39" s="333"/>
      <c r="AF39" s="77"/>
      <c r="AG39" s="162"/>
      <c r="AO39" s="87" t="s">
        <v>117</v>
      </c>
    </row>
    <row r="40" spans="1:41" ht="37.5" customHeight="1" x14ac:dyDescent="0.2">
      <c r="A40" s="169"/>
      <c r="B40" s="161" t="s">
        <v>276</v>
      </c>
      <c r="C40" s="156" t="s">
        <v>277</v>
      </c>
      <c r="D40" s="99" t="s">
        <v>15</v>
      </c>
      <c r="E40" s="77" t="s">
        <v>278</v>
      </c>
      <c r="F40" s="156" t="s">
        <v>279</v>
      </c>
      <c r="G40" s="45" t="s">
        <v>14</v>
      </c>
      <c r="H40" s="46" t="s">
        <v>13</v>
      </c>
      <c r="I40" s="47" t="str">
        <f>CONCATENATE(G40,H40)</f>
        <v>POSIBLEMODERADO</v>
      </c>
      <c r="J40" s="35" t="str">
        <f>I41</f>
        <v>3. ALTO</v>
      </c>
      <c r="K40" s="103" t="s">
        <v>280</v>
      </c>
      <c r="L40" s="100" t="s">
        <v>89</v>
      </c>
      <c r="M40" s="48" t="s">
        <v>3</v>
      </c>
      <c r="N40" s="36">
        <f>IF(M40="ASIGNADO",15,IF(M40="NO ASIGNADO",0,""))</f>
        <v>15</v>
      </c>
      <c r="O40" s="49">
        <f>SUM(N40:N46)</f>
        <v>95</v>
      </c>
      <c r="P40" s="37" t="s">
        <v>73</v>
      </c>
      <c r="Q40" s="50">
        <f>IF(Q43="DÉBIL",0,IF(Q43="MODERADO",50,IF(Q43="FUERTE",100,"")))</f>
        <v>50</v>
      </c>
      <c r="R40" s="327" t="str">
        <f>IF(AND(O43="FUERTE",P40="FUERTE (SIEMPRE SE EJECUTA)"),"NO","SÍ")</f>
        <v>SÍ</v>
      </c>
      <c r="S40" s="51" t="s">
        <v>90</v>
      </c>
      <c r="T40" s="51" t="s">
        <v>90</v>
      </c>
      <c r="U40" s="52" t="s">
        <v>106</v>
      </c>
      <c r="V40" s="53" t="s">
        <v>91</v>
      </c>
      <c r="W40" s="57" t="s">
        <v>223</v>
      </c>
      <c r="X40" s="57" t="s">
        <v>281</v>
      </c>
      <c r="Y40" s="77" t="s">
        <v>282</v>
      </c>
      <c r="Z40" s="75" t="s">
        <v>226</v>
      </c>
      <c r="AA40" s="56" t="s">
        <v>95</v>
      </c>
      <c r="AB40" s="57" t="s">
        <v>283</v>
      </c>
      <c r="AC40" s="54" t="s">
        <v>228</v>
      </c>
      <c r="AD40" s="57" t="s">
        <v>284</v>
      </c>
      <c r="AE40" s="328" t="s">
        <v>242</v>
      </c>
      <c r="AF40" s="57" t="s">
        <v>285</v>
      </c>
      <c r="AG40" s="77" t="s">
        <v>286</v>
      </c>
      <c r="AH40" s="87" t="s">
        <v>93</v>
      </c>
      <c r="AI40" s="87" t="s">
        <v>94</v>
      </c>
      <c r="AJ40" s="87" t="s">
        <v>13</v>
      </c>
      <c r="AK40" s="87" t="s">
        <v>76</v>
      </c>
      <c r="AL40" s="87" t="s">
        <v>13</v>
      </c>
      <c r="AN40" s="87" t="s">
        <v>95</v>
      </c>
      <c r="AO40" s="87" t="s">
        <v>96</v>
      </c>
    </row>
    <row r="41" spans="1:41" ht="51.75" customHeight="1" x14ac:dyDescent="0.2">
      <c r="A41" s="169"/>
      <c r="B41" s="169"/>
      <c r="C41" s="168"/>
      <c r="D41" s="52"/>
      <c r="E41" s="108"/>
      <c r="F41" s="168"/>
      <c r="G41" s="45"/>
      <c r="H41" s="46"/>
      <c r="I41" s="47" t="str">
        <f>IF(I40="RARA VEZINSIGNIFICANTE","1. BAJO",IF(I40="RARA VEZMENOR","2. BAJO",IF(I40="IMPROBABLEINSIGNIFICANTE","3. BAJO",IF(I40="IMPROBABLEMENOR","4. BAJO",IF(I40="POSIBLEINSIGNIFICANTE","5. BAJO",IF(I40="RARA VEZMODERADO","1. MODERADO",IF(I40="IMPROBABLEMODERADO","2. MODERADO",IF(I40="POSIBLEMENOR","3. MODERADO",IF(I40="PROBABLEINSIGNIFICANTE","4. MODERADO",IF(I40="RARA VEZMAYOR","1. ALTO",IF(I40="IMPROBABLEMAYOR","2. ALTO",IF(I40="POSIBLEMODERADO","3. ALTO",IF(I40="PROBABLEMENOR","4. ALTO",IF(I40="PROBABLEMODERADO","5. ALTO",IF(I40="CASI SEGUROINSIGNIFICANTE","6. ALTO",IF(I40="CASI SEGUROMENOR","7. ALTO",IF(I40="RARA VEZCATASTRÓFICO","1. EXTREMO",IF(I40="IMPROBABLECATASTRÓFICO","2. EXTREMO",IF(I40="POSIBLEMAYOR","3. EXTREMO",IF(I40="POSIBLECATASTRÓFICO","4. EXTREMO",IF(I40="PROBABLEMAYOR","5. EXTREMO",IF(I40="PROBABLECATASTRÓFICO","6. EXTREMO",IF(I40="CASI SEGUROMODERADO","7. EXTREMO",IF(I40="CASI SEGUROMAYOR","8. EXTREMO",IF(I40="CASI SEGUROCATASTRÓFICO","9. EXTREMO","")))))))))))))))))))))))))</f>
        <v>3. ALTO</v>
      </c>
      <c r="J41" s="38"/>
      <c r="K41" s="330"/>
      <c r="L41" s="104" t="s">
        <v>97</v>
      </c>
      <c r="M41" s="58" t="s">
        <v>11</v>
      </c>
      <c r="N41" s="39">
        <f>IF(M41="ADECUADO",15,IF(M41="INADECUADO",0,""))</f>
        <v>15</v>
      </c>
      <c r="O41" s="59"/>
      <c r="P41" s="40"/>
      <c r="Q41" s="50"/>
      <c r="R41" s="64"/>
      <c r="S41" s="51"/>
      <c r="T41" s="51"/>
      <c r="U41" s="52"/>
      <c r="V41" s="60"/>
      <c r="W41" s="57"/>
      <c r="X41" s="57"/>
      <c r="Y41" s="108"/>
      <c r="Z41" s="119"/>
      <c r="AA41" s="61"/>
      <c r="AB41" s="57"/>
      <c r="AC41" s="54"/>
      <c r="AD41" s="57"/>
      <c r="AE41" s="328"/>
      <c r="AF41" s="57"/>
      <c r="AG41" s="108"/>
      <c r="AH41" s="87" t="s">
        <v>90</v>
      </c>
      <c r="AI41" s="87" t="s">
        <v>98</v>
      </c>
      <c r="AL41" s="87" t="s">
        <v>18</v>
      </c>
      <c r="AN41" s="87" t="s">
        <v>92</v>
      </c>
      <c r="AO41" s="87" t="s">
        <v>99</v>
      </c>
    </row>
    <row r="42" spans="1:41" ht="69.75" customHeight="1" x14ac:dyDescent="0.2">
      <c r="A42" s="169"/>
      <c r="B42" s="169"/>
      <c r="C42" s="168"/>
      <c r="D42" s="52"/>
      <c r="E42" s="108"/>
      <c r="F42" s="168"/>
      <c r="G42" s="45"/>
      <c r="H42" s="46"/>
      <c r="I42" s="47" t="str">
        <f>IF(OR(I41="1. BAJO",I41="2. BAJO",I41="3. BAJO",I41="4. BAJO",I41="5. BAJO"),"BAJO",IF(OR(I41="1. MODERADO",I41="2. MODERADO",I41="3. MODERADO",I41="4. MODERADO"),"MODERADO",IF(OR(I41="1. ALTO",I41="2. ALTO",I41="3. ALTO",I41="4. ALTO",I41="5. ALTO",I41="6. ALTO",I41="7. ALTO"),"ALTO",IF(OR(I41="1. EXTREMO",I41="2. EXTREMO",I41="3. EXTREMO",I41="4. EXTREMO",I41="5. EXTREMO",I41="6. EXTREMO",I41="7. EXTREMO",I41="8. EXTREMO",I41="9. EXTREMO"),"EXTREMO",""))))</f>
        <v>ALTO</v>
      </c>
      <c r="J42" s="38"/>
      <c r="K42" s="330"/>
      <c r="L42" s="106" t="s">
        <v>100</v>
      </c>
      <c r="M42" s="58" t="s">
        <v>16</v>
      </c>
      <c r="N42" s="39">
        <f>IF(M42="OPORTUNA",15,IF(M42="INOPORTUNA",0,""))</f>
        <v>15</v>
      </c>
      <c r="O42" s="59"/>
      <c r="P42" s="40"/>
      <c r="Q42" s="50"/>
      <c r="R42" s="64"/>
      <c r="S42" s="41" t="s">
        <v>101</v>
      </c>
      <c r="T42" s="41" t="s">
        <v>102</v>
      </c>
      <c r="U42" s="52"/>
      <c r="V42" s="60"/>
      <c r="W42" s="57"/>
      <c r="X42" s="57"/>
      <c r="Y42" s="108"/>
      <c r="Z42" s="119"/>
      <c r="AA42" s="61"/>
      <c r="AB42" s="57"/>
      <c r="AC42" s="54"/>
      <c r="AD42" s="57"/>
      <c r="AE42" s="328"/>
      <c r="AF42" s="57"/>
      <c r="AG42" s="108"/>
      <c r="AH42" s="87" t="s">
        <v>103</v>
      </c>
      <c r="AI42" s="87" t="s">
        <v>91</v>
      </c>
      <c r="AJ42" s="87" t="s">
        <v>104</v>
      </c>
      <c r="AK42" s="87" t="s">
        <v>105</v>
      </c>
      <c r="AL42" s="87" t="s">
        <v>24</v>
      </c>
      <c r="AO42" s="87" t="s">
        <v>106</v>
      </c>
    </row>
    <row r="43" spans="1:41" ht="84" customHeight="1" x14ac:dyDescent="0.2">
      <c r="A43" s="169"/>
      <c r="B43" s="169"/>
      <c r="C43" s="168"/>
      <c r="D43" s="52"/>
      <c r="E43" s="42" t="s">
        <v>107</v>
      </c>
      <c r="F43" s="168"/>
      <c r="G43" s="45"/>
      <c r="H43" s="46"/>
      <c r="I43" s="47"/>
      <c r="J43" s="38"/>
      <c r="K43" s="330"/>
      <c r="L43" s="104" t="s">
        <v>139</v>
      </c>
      <c r="M43" s="58" t="s">
        <v>108</v>
      </c>
      <c r="N43" s="39">
        <f>IF(M43="PREVENIR",15,IF(M43="DETECTAR",10,IF(M43="NO ES UN CONTROL",0,"")))</f>
        <v>15</v>
      </c>
      <c r="O43" s="62" t="str">
        <f>IF(O40&lt;86,"DÉBIL",IF(O40&lt;96,"MODERADO",IF(O40&lt;101,"FUERTE","")))</f>
        <v>MODERADO</v>
      </c>
      <c r="P43" s="40"/>
      <c r="Q43" s="63" t="str">
        <f>IF(AND(O43="FUERTE",P40="FUERTE (SIEMPRE SE EJECUTA)"),"FUERTE",IF(OR(O43="DÉBIL",P40="DÉBIL (NO SE EJECUTA)"),"DÉBIL",IF(OR(O43="MODERADO",P40="MODERADO (ALGUNAS VECES)"),"MODERADO")))</f>
        <v>MODERADO</v>
      </c>
      <c r="R43" s="64"/>
      <c r="S43" s="65">
        <f>IF(AND($Q$15="FUERTE",$S$12="DIRECTAMENTE",$T$12="DIRECTAMENTE"),2,IF(AND($Q$15="FUERTE",$S$12="DIRECTAMENTE",$T$12="INDIRECTAMENTE"),2,IF(AND($Q$15="FUERTE",$S$12="DIRECTAMENTE",$T$12="NO DISMINUYE"),2,IF(AND($Q$15="FUERTE",$S$12="NO DISMINUYE",$T$12="DIRECTAMENTE"),0,IF(AND($Q$15="MODERADO",$S$12="DIRECTAMENTE",$T$12="DIRECTAMENTE"),1,IF(AND($Q$15="MODERADO",$S$12="DIRECTAMENTE",$T$12="INDIRECTAMENTE"),1,IF(AND($Q$15="MODERADO",$S$12="DIRECTAMENTE",$T$12="NO DISMINUYE"),1,IF(AND($Q$15="MODERADO",$S$12="NO DISMINUYE",$T$12="DIRECTAMENTE"),0,"N/A"))))))))</f>
        <v>2</v>
      </c>
      <c r="T43" s="66">
        <f>IF(AND($Q$15="FUERTE",$S$12="DIRECTAMENTE",$T$12="DIRECTAMENTE"),2,IF(AND($Q$15="FUERTE",$S$12="DIRECTAMENTE",$T$12="INDIRECTAMENTE"),1,IF(AND($Q$15="FUERTE",$S$12="DIRECTAMENTE",$T$12="NO DISMINUYE"),0,IF(AND($Q$15="FUERTE",$S$12="NO DISMINUYE",$T$12="DIRECTAMENTE"),2,IF(AND($Q$15="MODERADO",$S$12="DIRECTAMENTE",$T$12="DIRECTAMENTE"),1,IF(AND($Q$15="MODERADO",$S$12="DIRECTAMENTE",$T$12="INDIRECTAMENTE"),0,IF(AND($Q$15="MODERADO",$S$12="DIRECTAMENTE",$T$12="NO DISMINUYE"),0,IF(AND($Q$15="MODERADO",$S$12="NO DISMINUYE",$T$12="DIRECTAMENTE"),1,"N/A"))))))))</f>
        <v>2</v>
      </c>
      <c r="U43" s="52"/>
      <c r="V43" s="60"/>
      <c r="W43" s="57"/>
      <c r="X43" s="57"/>
      <c r="Y43" s="108"/>
      <c r="Z43" s="117"/>
      <c r="AA43" s="61"/>
      <c r="AB43" s="57"/>
      <c r="AC43" s="54"/>
      <c r="AD43" s="57"/>
      <c r="AE43" s="328"/>
      <c r="AF43" s="57" t="s">
        <v>287</v>
      </c>
      <c r="AG43" s="108"/>
      <c r="AH43" s="87" t="s">
        <v>90</v>
      </c>
      <c r="AO43" s="87" t="s">
        <v>109</v>
      </c>
    </row>
    <row r="44" spans="1:41" ht="55.5" customHeight="1" x14ac:dyDescent="0.2">
      <c r="A44" s="169"/>
      <c r="B44" s="169"/>
      <c r="C44" s="168"/>
      <c r="D44" s="52"/>
      <c r="E44" s="108" t="s">
        <v>288</v>
      </c>
      <c r="F44" s="168"/>
      <c r="G44" s="45"/>
      <c r="H44" s="46"/>
      <c r="I44" s="47"/>
      <c r="J44" s="38"/>
      <c r="K44" s="330"/>
      <c r="L44" s="104" t="s">
        <v>110</v>
      </c>
      <c r="M44" s="58" t="s">
        <v>34</v>
      </c>
      <c r="N44" s="39">
        <f>IF(M44="CONFIABLE",15,IF(M44="NO CONFIABLE",0,""))</f>
        <v>15</v>
      </c>
      <c r="O44" s="67"/>
      <c r="P44" s="40"/>
      <c r="Q44" s="63"/>
      <c r="R44" s="64"/>
      <c r="S44" s="65"/>
      <c r="T44" s="68"/>
      <c r="U44" s="52"/>
      <c r="V44" s="60"/>
      <c r="W44" s="57"/>
      <c r="X44" s="57"/>
      <c r="Y44" s="108"/>
      <c r="Z44" s="42" t="s">
        <v>111</v>
      </c>
      <c r="AA44" s="61"/>
      <c r="AB44" s="57"/>
      <c r="AC44" s="54"/>
      <c r="AD44" s="57"/>
      <c r="AE44" s="328"/>
      <c r="AF44" s="57"/>
      <c r="AG44" s="108"/>
      <c r="AH44" s="87" t="s">
        <v>112</v>
      </c>
      <c r="AJ44" s="87" t="s">
        <v>21</v>
      </c>
      <c r="AK44" s="87" t="s">
        <v>108</v>
      </c>
      <c r="AL44" s="87" t="s">
        <v>22</v>
      </c>
      <c r="AO44" s="87" t="s">
        <v>113</v>
      </c>
    </row>
    <row r="45" spans="1:41" ht="66.75" customHeight="1" x14ac:dyDescent="0.2">
      <c r="A45" s="169"/>
      <c r="B45" s="169"/>
      <c r="C45" s="168"/>
      <c r="D45" s="52"/>
      <c r="E45" s="108"/>
      <c r="F45" s="168"/>
      <c r="G45" s="45"/>
      <c r="H45" s="46"/>
      <c r="I45" s="47"/>
      <c r="J45" s="38"/>
      <c r="K45" s="330"/>
      <c r="L45" s="104" t="s">
        <v>114</v>
      </c>
      <c r="M45" s="58" t="s">
        <v>42</v>
      </c>
      <c r="N45" s="39">
        <f>IF(M45="SE INVESTIGAN Y SE RESUELVEN OPORTUNAMENTE",15,IF(M45="NO SE INVESTIGAN Y SE RESUELVEN OPORTUNAMENTE",0,""))</f>
        <v>15</v>
      </c>
      <c r="O45" s="67"/>
      <c r="P45" s="40"/>
      <c r="Q45" s="63"/>
      <c r="R45" s="64"/>
      <c r="S45" s="65"/>
      <c r="T45" s="68"/>
      <c r="U45" s="52"/>
      <c r="V45" s="60"/>
      <c r="W45" s="57"/>
      <c r="X45" s="57"/>
      <c r="Y45" s="108"/>
      <c r="Z45" s="75" t="s">
        <v>140</v>
      </c>
      <c r="AA45" s="61"/>
      <c r="AB45" s="57"/>
      <c r="AC45" s="54"/>
      <c r="AD45" s="57"/>
      <c r="AE45" s="328"/>
      <c r="AF45" s="57"/>
      <c r="AG45" s="108"/>
      <c r="AH45" s="87" t="s">
        <v>98</v>
      </c>
      <c r="AO45" s="87" t="s">
        <v>115</v>
      </c>
    </row>
    <row r="46" spans="1:41" ht="60.75" customHeight="1" x14ac:dyDescent="0.2">
      <c r="A46" s="337"/>
      <c r="B46" s="169"/>
      <c r="C46" s="55"/>
      <c r="D46" s="74"/>
      <c r="E46" s="109"/>
      <c r="F46" s="55"/>
      <c r="G46" s="69"/>
      <c r="H46" s="70"/>
      <c r="I46" s="47"/>
      <c r="J46" s="38"/>
      <c r="K46" s="332"/>
      <c r="L46" s="110" t="s">
        <v>116</v>
      </c>
      <c r="M46" s="71" t="s">
        <v>54</v>
      </c>
      <c r="N46" s="43">
        <f>IF(M46="COMPLETA",10,IF(M46="INCOMPLETA",5,IF(M46="NO EXISTE",0,"")))</f>
        <v>5</v>
      </c>
      <c r="O46" s="67"/>
      <c r="P46" s="44"/>
      <c r="Q46" s="72"/>
      <c r="R46" s="73"/>
      <c r="S46" s="66"/>
      <c r="T46" s="68"/>
      <c r="U46" s="74"/>
      <c r="V46" s="60"/>
      <c r="W46" s="77"/>
      <c r="X46" s="77"/>
      <c r="Y46" s="109"/>
      <c r="Z46" s="117"/>
      <c r="AA46" s="76"/>
      <c r="AB46" s="77"/>
      <c r="AC46" s="75"/>
      <c r="AD46" s="77"/>
      <c r="AE46" s="333"/>
      <c r="AF46" s="77"/>
      <c r="AG46" s="109"/>
      <c r="AO46" s="87" t="s">
        <v>117</v>
      </c>
    </row>
    <row r="47" spans="1:41" ht="27.75" customHeight="1" x14ac:dyDescent="0.2">
      <c r="A47" s="122" t="s">
        <v>119</v>
      </c>
      <c r="B47" s="122"/>
      <c r="C47" s="122"/>
      <c r="D47" s="122"/>
      <c r="E47" s="122"/>
      <c r="F47" s="122"/>
      <c r="G47" s="122"/>
      <c r="H47" s="122"/>
      <c r="I47" s="122"/>
      <c r="J47" s="122"/>
      <c r="K47" s="122"/>
      <c r="L47" s="122"/>
      <c r="M47" s="122"/>
      <c r="N47" s="122"/>
      <c r="O47" s="122"/>
      <c r="P47" s="122"/>
      <c r="Q47" s="122"/>
      <c r="R47" s="122"/>
      <c r="S47" s="122"/>
      <c r="T47" s="122"/>
      <c r="U47" s="122"/>
      <c r="V47" s="122"/>
      <c r="W47" s="122"/>
      <c r="X47" s="122"/>
      <c r="Y47" s="122"/>
      <c r="Z47" s="122"/>
      <c r="AA47" s="122"/>
      <c r="AB47" s="122"/>
      <c r="AC47" s="122"/>
      <c r="AD47" s="122"/>
      <c r="AE47" s="122"/>
      <c r="AF47" s="122"/>
      <c r="AG47" s="122"/>
      <c r="AO47" s="87" t="s">
        <v>141</v>
      </c>
    </row>
    <row r="48" spans="1:41" ht="21.75" customHeight="1" x14ac:dyDescent="0.2">
      <c r="A48" s="123" t="s">
        <v>121</v>
      </c>
      <c r="B48" s="123"/>
      <c r="C48" s="123"/>
      <c r="D48" s="123"/>
      <c r="E48" s="123"/>
      <c r="F48" s="123"/>
      <c r="G48" s="123"/>
      <c r="H48" s="123"/>
      <c r="I48" s="123"/>
      <c r="J48" s="123"/>
      <c r="K48" s="123"/>
      <c r="L48" s="123"/>
      <c r="M48" s="123"/>
      <c r="N48" s="123"/>
      <c r="O48" s="123"/>
      <c r="P48" s="123"/>
      <c r="Q48" s="123"/>
      <c r="R48" s="123"/>
      <c r="S48" s="123"/>
      <c r="T48" s="123"/>
      <c r="U48" s="123"/>
      <c r="V48" s="123"/>
      <c r="W48" s="123"/>
      <c r="X48" s="123"/>
      <c r="Y48" s="123"/>
      <c r="Z48" s="123"/>
      <c r="AA48" s="123"/>
      <c r="AB48" s="123"/>
      <c r="AC48" s="123"/>
      <c r="AD48" s="123"/>
      <c r="AE48" s="123"/>
      <c r="AF48" s="123"/>
      <c r="AG48" s="123"/>
      <c r="AO48" s="87" t="s">
        <v>142</v>
      </c>
    </row>
    <row r="49" spans="1:41" ht="27.75" customHeight="1" x14ac:dyDescent="0.2">
      <c r="A49" s="124" t="s">
        <v>123</v>
      </c>
      <c r="B49" s="124"/>
      <c r="C49" s="124" t="s">
        <v>124</v>
      </c>
      <c r="D49" s="124"/>
      <c r="E49" s="124"/>
      <c r="F49" s="124"/>
      <c r="G49" s="124"/>
      <c r="H49" s="124"/>
      <c r="I49" s="124"/>
      <c r="J49" s="124"/>
      <c r="K49" s="124"/>
      <c r="L49" s="124"/>
      <c r="M49" s="124"/>
      <c r="N49" s="124"/>
      <c r="O49" s="124"/>
      <c r="P49" s="124"/>
      <c r="Q49" s="124"/>
      <c r="R49" s="124"/>
      <c r="S49" s="124"/>
      <c r="T49" s="124"/>
      <c r="U49" s="124"/>
      <c r="V49" s="124"/>
      <c r="W49" s="124"/>
      <c r="X49" s="124"/>
      <c r="Y49" s="124"/>
      <c r="Z49" s="125" t="s">
        <v>143</v>
      </c>
      <c r="AA49" s="125"/>
      <c r="AB49" s="125"/>
      <c r="AC49" s="125"/>
      <c r="AD49" s="126" t="s">
        <v>125</v>
      </c>
      <c r="AE49" s="126"/>
      <c r="AF49" s="126"/>
      <c r="AG49" s="126"/>
      <c r="AO49" s="87" t="s">
        <v>144</v>
      </c>
    </row>
    <row r="50" spans="1:41" s="133" customFormat="1" ht="27.75" customHeight="1" x14ac:dyDescent="0.2">
      <c r="A50" s="127">
        <v>5</v>
      </c>
      <c r="B50" s="128"/>
      <c r="C50" s="122" t="s">
        <v>289</v>
      </c>
      <c r="D50" s="122"/>
      <c r="E50" s="122"/>
      <c r="F50" s="122"/>
      <c r="G50" s="122"/>
      <c r="H50" s="122"/>
      <c r="I50" s="122"/>
      <c r="J50" s="122"/>
      <c r="K50" s="122"/>
      <c r="L50" s="122"/>
      <c r="M50" s="122"/>
      <c r="N50" s="122"/>
      <c r="O50" s="122"/>
      <c r="P50" s="122"/>
      <c r="Q50" s="122"/>
      <c r="R50" s="122"/>
      <c r="S50" s="122"/>
      <c r="T50" s="122"/>
      <c r="U50" s="122"/>
      <c r="V50" s="122"/>
      <c r="W50" s="122"/>
      <c r="X50" s="122"/>
      <c r="Y50" s="122"/>
      <c r="Z50" s="135"/>
      <c r="AA50" s="130"/>
      <c r="AB50" s="130"/>
      <c r="AC50" s="131"/>
      <c r="AD50" s="338"/>
      <c r="AE50" s="132"/>
      <c r="AF50" s="132"/>
      <c r="AG50" s="132"/>
      <c r="AO50" s="87" t="s">
        <v>145</v>
      </c>
    </row>
    <row r="51" spans="1:41" s="133" customFormat="1" ht="27.75" customHeight="1" x14ac:dyDescent="0.2">
      <c r="A51" s="127" t="s">
        <v>146</v>
      </c>
      <c r="B51" s="128"/>
      <c r="C51" s="134"/>
      <c r="D51" s="134"/>
      <c r="E51" s="134"/>
      <c r="F51" s="134"/>
      <c r="G51" s="134"/>
      <c r="H51" s="134"/>
      <c r="I51" s="134"/>
      <c r="J51" s="134"/>
      <c r="K51" s="134"/>
      <c r="L51" s="134"/>
      <c r="M51" s="134"/>
      <c r="N51" s="134"/>
      <c r="O51" s="134"/>
      <c r="P51" s="134"/>
      <c r="Q51" s="134"/>
      <c r="R51" s="134"/>
      <c r="S51" s="134"/>
      <c r="T51" s="134"/>
      <c r="U51" s="134"/>
      <c r="V51" s="134"/>
      <c r="W51" s="134"/>
      <c r="X51" s="134"/>
      <c r="Y51" s="134"/>
      <c r="Z51" s="135"/>
      <c r="AA51" s="130"/>
      <c r="AB51" s="130"/>
      <c r="AC51" s="131"/>
      <c r="AD51" s="114"/>
      <c r="AE51" s="114"/>
      <c r="AF51" s="114"/>
      <c r="AG51" s="114"/>
      <c r="AO51" s="87" t="s">
        <v>147</v>
      </c>
    </row>
    <row r="52" spans="1:41" s="133" customFormat="1" ht="27.75" customHeight="1" x14ac:dyDescent="0.2">
      <c r="A52" s="127" t="s">
        <v>146</v>
      </c>
      <c r="B52" s="128"/>
      <c r="C52" s="134"/>
      <c r="D52" s="134"/>
      <c r="E52" s="134"/>
      <c r="F52" s="134"/>
      <c r="G52" s="134"/>
      <c r="H52" s="134"/>
      <c r="I52" s="134"/>
      <c r="J52" s="134"/>
      <c r="K52" s="134"/>
      <c r="L52" s="134"/>
      <c r="M52" s="134"/>
      <c r="N52" s="134"/>
      <c r="O52" s="134"/>
      <c r="P52" s="134"/>
      <c r="Q52" s="134"/>
      <c r="R52" s="134"/>
      <c r="S52" s="134"/>
      <c r="T52" s="134"/>
      <c r="U52" s="134"/>
      <c r="V52" s="134"/>
      <c r="W52" s="134"/>
      <c r="X52" s="134"/>
      <c r="Y52" s="134"/>
      <c r="Z52" s="135"/>
      <c r="AA52" s="130"/>
      <c r="AB52" s="130"/>
      <c r="AC52" s="131"/>
      <c r="AD52" s="114"/>
      <c r="AE52" s="114"/>
      <c r="AF52" s="114"/>
      <c r="AG52" s="114"/>
      <c r="AO52" s="87" t="s">
        <v>148</v>
      </c>
    </row>
    <row r="53" spans="1:41" ht="15" customHeight="1" x14ac:dyDescent="0.2">
      <c r="A53" s="136" t="s">
        <v>290</v>
      </c>
      <c r="B53" s="136"/>
      <c r="C53" s="136"/>
      <c r="D53" s="136"/>
      <c r="E53" s="136"/>
      <c r="F53" s="136"/>
      <c r="G53" s="136"/>
      <c r="H53" s="136"/>
      <c r="I53" s="136"/>
      <c r="J53" s="136"/>
      <c r="K53" s="136"/>
      <c r="L53" s="136"/>
      <c r="M53" s="136"/>
      <c r="N53" s="136"/>
      <c r="O53" s="136"/>
      <c r="P53" s="136"/>
      <c r="Q53" s="136"/>
      <c r="R53" s="136"/>
      <c r="S53" s="136"/>
      <c r="T53" s="136"/>
      <c r="U53" s="136"/>
      <c r="V53" s="136"/>
      <c r="W53" s="136"/>
      <c r="X53" s="136"/>
      <c r="Y53" s="136"/>
      <c r="Z53" s="136"/>
      <c r="AA53" s="136"/>
      <c r="AB53" s="136"/>
      <c r="AC53" s="136"/>
      <c r="AD53" s="136"/>
      <c r="AE53" s="136"/>
      <c r="AF53" s="136"/>
      <c r="AG53" s="136"/>
      <c r="AO53" s="87" t="s">
        <v>149</v>
      </c>
    </row>
    <row r="54" spans="1:41" s="143" customFormat="1" ht="30.75" customHeight="1" x14ac:dyDescent="0.25">
      <c r="A54" s="137" t="s">
        <v>125</v>
      </c>
      <c r="B54" s="137"/>
      <c r="C54" s="137"/>
      <c r="D54" s="137"/>
      <c r="E54" s="137"/>
      <c r="F54" s="137"/>
      <c r="G54" s="137" t="s">
        <v>131</v>
      </c>
      <c r="H54" s="137"/>
      <c r="I54" s="137"/>
      <c r="J54" s="137"/>
      <c r="K54" s="137"/>
      <c r="L54" s="137"/>
      <c r="M54" s="138" t="s">
        <v>132</v>
      </c>
      <c r="N54" s="139"/>
      <c r="O54" s="139"/>
      <c r="P54" s="139"/>
      <c r="Q54" s="139"/>
      <c r="R54" s="139"/>
      <c r="S54" s="139"/>
      <c r="T54" s="139"/>
      <c r="U54" s="139"/>
      <c r="V54" s="140"/>
      <c r="W54" s="138" t="s">
        <v>133</v>
      </c>
      <c r="X54" s="139"/>
      <c r="Y54" s="139"/>
      <c r="Z54" s="139"/>
      <c r="AA54" s="140"/>
      <c r="AB54" s="141" t="s">
        <v>154</v>
      </c>
      <c r="AC54" s="141"/>
      <c r="AD54" s="141"/>
      <c r="AE54" s="141"/>
      <c r="AF54" s="141"/>
      <c r="AG54" s="141"/>
      <c r="AH54" s="79"/>
      <c r="AI54" s="142"/>
      <c r="AO54" s="87" t="s">
        <v>120</v>
      </c>
    </row>
    <row r="55" spans="1:41" s="152" customFormat="1" ht="33.75" customHeight="1" x14ac:dyDescent="0.25">
      <c r="A55" s="82" t="s">
        <v>134</v>
      </c>
      <c r="B55" s="153" t="s">
        <v>230</v>
      </c>
      <c r="C55" s="153"/>
      <c r="D55" s="153"/>
      <c r="E55" s="153"/>
      <c r="F55" s="153"/>
      <c r="G55" s="83" t="s">
        <v>134</v>
      </c>
      <c r="H55" s="144" t="s">
        <v>135</v>
      </c>
      <c r="I55" s="145"/>
      <c r="J55" s="145"/>
      <c r="K55" s="145"/>
      <c r="L55" s="146"/>
      <c r="M55" s="83" t="s">
        <v>134</v>
      </c>
      <c r="N55" s="84"/>
      <c r="O55" s="147" t="s">
        <v>291</v>
      </c>
      <c r="P55" s="147"/>
      <c r="Q55" s="147"/>
      <c r="R55" s="147"/>
      <c r="S55" s="147"/>
      <c r="T55" s="147"/>
      <c r="U55" s="147"/>
      <c r="V55" s="148"/>
      <c r="W55" s="85" t="s">
        <v>134</v>
      </c>
      <c r="X55" s="144" t="s">
        <v>230</v>
      </c>
      <c r="Y55" s="145"/>
      <c r="Z55" s="145"/>
      <c r="AA55" s="146"/>
      <c r="AB55" s="85" t="s">
        <v>134</v>
      </c>
      <c r="AC55" s="149" t="s">
        <v>292</v>
      </c>
      <c r="AD55" s="149"/>
      <c r="AE55" s="149"/>
      <c r="AF55" s="149"/>
      <c r="AG55" s="149"/>
      <c r="AH55" s="150"/>
      <c r="AI55" s="151"/>
      <c r="AO55" s="87" t="s">
        <v>122</v>
      </c>
    </row>
    <row r="56" spans="1:41" s="152" customFormat="1" ht="32.25" customHeight="1" x14ac:dyDescent="0.25">
      <c r="A56" s="82" t="s">
        <v>137</v>
      </c>
      <c r="B56" s="153" t="s">
        <v>153</v>
      </c>
      <c r="C56" s="153"/>
      <c r="D56" s="153"/>
      <c r="E56" s="153"/>
      <c r="F56" s="153"/>
      <c r="G56" s="82" t="s">
        <v>137</v>
      </c>
      <c r="H56" s="144" t="s">
        <v>152</v>
      </c>
      <c r="I56" s="145"/>
      <c r="J56" s="145"/>
      <c r="K56" s="145"/>
      <c r="L56" s="146"/>
      <c r="M56" s="83" t="s">
        <v>137</v>
      </c>
      <c r="N56" s="86"/>
      <c r="O56" s="153" t="s">
        <v>293</v>
      </c>
      <c r="P56" s="153"/>
      <c r="Q56" s="153"/>
      <c r="R56" s="153"/>
      <c r="S56" s="153"/>
      <c r="T56" s="153"/>
      <c r="U56" s="153"/>
      <c r="V56" s="153"/>
      <c r="W56" s="82" t="s">
        <v>137</v>
      </c>
      <c r="X56" s="144" t="s">
        <v>153</v>
      </c>
      <c r="Y56" s="145"/>
      <c r="Z56" s="145"/>
      <c r="AA56" s="146"/>
      <c r="AB56" s="82" t="s">
        <v>137</v>
      </c>
      <c r="AC56" s="149" t="s">
        <v>153</v>
      </c>
      <c r="AD56" s="149"/>
      <c r="AE56" s="149"/>
      <c r="AF56" s="149"/>
      <c r="AG56" s="149"/>
      <c r="AH56" s="150"/>
      <c r="AI56" s="151"/>
      <c r="AO56" s="87" t="s">
        <v>126</v>
      </c>
    </row>
    <row r="57" spans="1:41" s="133" customFormat="1" x14ac:dyDescent="0.2">
      <c r="D57" s="1"/>
      <c r="AH57" s="154"/>
      <c r="AI57" s="154"/>
      <c r="AO57" s="87" t="s">
        <v>127</v>
      </c>
    </row>
    <row r="58" spans="1:41" x14ac:dyDescent="0.2">
      <c r="AH58" s="155"/>
      <c r="AI58" s="155"/>
      <c r="AO58" s="87" t="s">
        <v>128</v>
      </c>
    </row>
    <row r="59" spans="1:41" x14ac:dyDescent="0.2">
      <c r="AH59" s="155"/>
      <c r="AI59" s="155"/>
      <c r="AO59" s="87" t="s">
        <v>129</v>
      </c>
    </row>
    <row r="60" spans="1:41" x14ac:dyDescent="0.2">
      <c r="AO60" s="87" t="s">
        <v>150</v>
      </c>
    </row>
    <row r="61" spans="1:41" x14ac:dyDescent="0.2">
      <c r="AO61" s="87" t="s">
        <v>136</v>
      </c>
    </row>
    <row r="62" spans="1:41" x14ac:dyDescent="0.2">
      <c r="AO62" s="87" t="s">
        <v>138</v>
      </c>
    </row>
  </sheetData>
  <sheetProtection selectLockedCells="1"/>
  <dataConsolidate/>
  <mergeCells count="259">
    <mergeCell ref="B55:F55"/>
    <mergeCell ref="H55:L55"/>
    <mergeCell ref="O55:V55"/>
    <mergeCell ref="X55:AA55"/>
    <mergeCell ref="AC55:AG55"/>
    <mergeCell ref="B56:F56"/>
    <mergeCell ref="H56:L56"/>
    <mergeCell ref="O56:V56"/>
    <mergeCell ref="X56:AA56"/>
    <mergeCell ref="AC56:AG56"/>
    <mergeCell ref="A52:B52"/>
    <mergeCell ref="C52:Y52"/>
    <mergeCell ref="Z52:AC52"/>
    <mergeCell ref="AD52:AG52"/>
    <mergeCell ref="A53:AG53"/>
    <mergeCell ref="A54:F54"/>
    <mergeCell ref="G54:L54"/>
    <mergeCell ref="M54:V54"/>
    <mergeCell ref="W54:AA54"/>
    <mergeCell ref="AB54:AG54"/>
    <mergeCell ref="A50:B50"/>
    <mergeCell ref="C50:Y50"/>
    <mergeCell ref="Z50:AC50"/>
    <mergeCell ref="AD50:AG50"/>
    <mergeCell ref="A51:B51"/>
    <mergeCell ref="C51:Y51"/>
    <mergeCell ref="Z51:AC51"/>
    <mergeCell ref="AD51:AG51"/>
    <mergeCell ref="E44:E46"/>
    <mergeCell ref="Z45:Z46"/>
    <mergeCell ref="A47:AG47"/>
    <mergeCell ref="A48:AG48"/>
    <mergeCell ref="A49:B49"/>
    <mergeCell ref="C49:Y49"/>
    <mergeCell ref="Z49:AC49"/>
    <mergeCell ref="AD49:AG49"/>
    <mergeCell ref="AF40:AF42"/>
    <mergeCell ref="AG40:AG46"/>
    <mergeCell ref="O43:O46"/>
    <mergeCell ref="Q43:Q46"/>
    <mergeCell ref="S43:S46"/>
    <mergeCell ref="T43:T46"/>
    <mergeCell ref="AF43:AF46"/>
    <mergeCell ref="Z40:Z43"/>
    <mergeCell ref="AA40:AA46"/>
    <mergeCell ref="AB40:AB46"/>
    <mergeCell ref="AC40:AC46"/>
    <mergeCell ref="AD40:AD46"/>
    <mergeCell ref="AE40:AE46"/>
    <mergeCell ref="T40:T41"/>
    <mergeCell ref="U40:U46"/>
    <mergeCell ref="V40:V46"/>
    <mergeCell ref="W40:W46"/>
    <mergeCell ref="X40:X46"/>
    <mergeCell ref="Y40:Y46"/>
    <mergeCell ref="K40:K46"/>
    <mergeCell ref="O40:O42"/>
    <mergeCell ref="P40:P46"/>
    <mergeCell ref="Q40:Q42"/>
    <mergeCell ref="R40:R46"/>
    <mergeCell ref="S40:S41"/>
    <mergeCell ref="E37:E39"/>
    <mergeCell ref="Z38:Z39"/>
    <mergeCell ref="B40:B46"/>
    <mergeCell ref="C40:C46"/>
    <mergeCell ref="D40:D46"/>
    <mergeCell ref="E40:E42"/>
    <mergeCell ref="F40:F46"/>
    <mergeCell ref="G40:G46"/>
    <mergeCell ref="H40:H46"/>
    <mergeCell ref="J40:J46"/>
    <mergeCell ref="AF33:AF35"/>
    <mergeCell ref="AG33:AG39"/>
    <mergeCell ref="O36:O39"/>
    <mergeCell ref="Q36:Q39"/>
    <mergeCell ref="R36:R39"/>
    <mergeCell ref="S36:S39"/>
    <mergeCell ref="T36:T39"/>
    <mergeCell ref="AF36:AF39"/>
    <mergeCell ref="Z33:Z36"/>
    <mergeCell ref="AA33:AA39"/>
    <mergeCell ref="AB33:AB39"/>
    <mergeCell ref="AC33:AC39"/>
    <mergeCell ref="AD33:AD39"/>
    <mergeCell ref="AE33:AE39"/>
    <mergeCell ref="T33:T34"/>
    <mergeCell ref="U33:U39"/>
    <mergeCell ref="V33:V39"/>
    <mergeCell ref="W33:W39"/>
    <mergeCell ref="X33:X39"/>
    <mergeCell ref="Y33:Y39"/>
    <mergeCell ref="K33:K39"/>
    <mergeCell ref="O33:O35"/>
    <mergeCell ref="P33:P39"/>
    <mergeCell ref="Q33:Q35"/>
    <mergeCell ref="R33:R35"/>
    <mergeCell ref="S33:S34"/>
    <mergeCell ref="E30:E32"/>
    <mergeCell ref="Z31:Z32"/>
    <mergeCell ref="B33:B39"/>
    <mergeCell ref="C33:C39"/>
    <mergeCell ref="D33:D39"/>
    <mergeCell ref="E33:E35"/>
    <mergeCell ref="F33:F39"/>
    <mergeCell ref="G33:G39"/>
    <mergeCell ref="H33:H39"/>
    <mergeCell ref="J33:J39"/>
    <mergeCell ref="AF26:AF28"/>
    <mergeCell ref="AG26:AG32"/>
    <mergeCell ref="O29:O32"/>
    <mergeCell ref="Q29:Q32"/>
    <mergeCell ref="S29:S32"/>
    <mergeCell ref="T29:T32"/>
    <mergeCell ref="AF29:AF32"/>
    <mergeCell ref="Z26:Z29"/>
    <mergeCell ref="AA26:AA32"/>
    <mergeCell ref="AB26:AB32"/>
    <mergeCell ref="AC26:AC32"/>
    <mergeCell ref="AD26:AD32"/>
    <mergeCell ref="AE26:AE32"/>
    <mergeCell ref="T26:T27"/>
    <mergeCell ref="U26:U32"/>
    <mergeCell ref="V26:V32"/>
    <mergeCell ref="W26:W32"/>
    <mergeCell ref="X26:X32"/>
    <mergeCell ref="Y26:Y32"/>
    <mergeCell ref="K26:K32"/>
    <mergeCell ref="O26:O28"/>
    <mergeCell ref="P26:P32"/>
    <mergeCell ref="Q26:Q28"/>
    <mergeCell ref="R26:R32"/>
    <mergeCell ref="S26:S27"/>
    <mergeCell ref="E23:E25"/>
    <mergeCell ref="Z24:Z25"/>
    <mergeCell ref="B26:B32"/>
    <mergeCell ref="C26:C32"/>
    <mergeCell ref="D26:D32"/>
    <mergeCell ref="E26:E28"/>
    <mergeCell ref="F26:F32"/>
    <mergeCell ref="G26:G32"/>
    <mergeCell ref="H26:H32"/>
    <mergeCell ref="J26:J32"/>
    <mergeCell ref="AF19:AF21"/>
    <mergeCell ref="AG19:AG25"/>
    <mergeCell ref="O22:O25"/>
    <mergeCell ref="Q22:Q25"/>
    <mergeCell ref="S22:S25"/>
    <mergeCell ref="T22:T25"/>
    <mergeCell ref="AF22:AF25"/>
    <mergeCell ref="Z19:Z22"/>
    <mergeCell ref="AA19:AA25"/>
    <mergeCell ref="AB19:AB25"/>
    <mergeCell ref="AC19:AC25"/>
    <mergeCell ref="AD19:AD25"/>
    <mergeCell ref="AE19:AE25"/>
    <mergeCell ref="T19:T20"/>
    <mergeCell ref="U19:U25"/>
    <mergeCell ref="V19:V25"/>
    <mergeCell ref="W19:W25"/>
    <mergeCell ref="X19:X25"/>
    <mergeCell ref="Y19:Y25"/>
    <mergeCell ref="K19:K25"/>
    <mergeCell ref="O19:O21"/>
    <mergeCell ref="P19:P25"/>
    <mergeCell ref="Q19:Q21"/>
    <mergeCell ref="R19:R25"/>
    <mergeCell ref="S19:S20"/>
    <mergeCell ref="E16:E18"/>
    <mergeCell ref="Z17:Z18"/>
    <mergeCell ref="B19:B25"/>
    <mergeCell ref="C19:C25"/>
    <mergeCell ref="D19:D25"/>
    <mergeCell ref="E19:E21"/>
    <mergeCell ref="F19:F25"/>
    <mergeCell ref="G19:G25"/>
    <mergeCell ref="H19:H25"/>
    <mergeCell ref="J19:J25"/>
    <mergeCell ref="AD12:AD18"/>
    <mergeCell ref="AE12:AE18"/>
    <mergeCell ref="AF12:AF14"/>
    <mergeCell ref="AG12:AG18"/>
    <mergeCell ref="O15:O18"/>
    <mergeCell ref="Q15:Q18"/>
    <mergeCell ref="S15:S18"/>
    <mergeCell ref="T15:T18"/>
    <mergeCell ref="AF15:AF18"/>
    <mergeCell ref="X12:X18"/>
    <mergeCell ref="Y12:Y18"/>
    <mergeCell ref="Z12:Z15"/>
    <mergeCell ref="AA12:AA18"/>
    <mergeCell ref="AB12:AB18"/>
    <mergeCell ref="AC12:AC18"/>
    <mergeCell ref="R12:R18"/>
    <mergeCell ref="S12:S13"/>
    <mergeCell ref="T12:T13"/>
    <mergeCell ref="U12:U18"/>
    <mergeCell ref="V12:V18"/>
    <mergeCell ref="W12:W18"/>
    <mergeCell ref="H12:H18"/>
    <mergeCell ref="J12:J18"/>
    <mergeCell ref="K12:K18"/>
    <mergeCell ref="O12:O14"/>
    <mergeCell ref="P12:P18"/>
    <mergeCell ref="Q12:Q14"/>
    <mergeCell ref="W10:W11"/>
    <mergeCell ref="X10:X11"/>
    <mergeCell ref="Y10:AB10"/>
    <mergeCell ref="A12:A46"/>
    <mergeCell ref="B12:B18"/>
    <mergeCell ref="C12:C18"/>
    <mergeCell ref="D12:D18"/>
    <mergeCell ref="E12:E14"/>
    <mergeCell ref="F12:F18"/>
    <mergeCell ref="G12:G18"/>
    <mergeCell ref="Q10:Q11"/>
    <mergeCell ref="R10:R11"/>
    <mergeCell ref="S10:S11"/>
    <mergeCell ref="T10:T11"/>
    <mergeCell ref="U10:U11"/>
    <mergeCell ref="V10:V11"/>
    <mergeCell ref="G9:J9"/>
    <mergeCell ref="K9:T9"/>
    <mergeCell ref="U9:AB9"/>
    <mergeCell ref="G10:J10"/>
    <mergeCell ref="K10:K11"/>
    <mergeCell ref="L10:L11"/>
    <mergeCell ref="M10:M11"/>
    <mergeCell ref="N10:N11"/>
    <mergeCell ref="O10:O11"/>
    <mergeCell ref="P10:P11"/>
    <mergeCell ref="A8:F8"/>
    <mergeCell ref="G8:AB8"/>
    <mergeCell ref="AC8:AC11"/>
    <mergeCell ref="AD8:AG10"/>
    <mergeCell ref="A9:A11"/>
    <mergeCell ref="B9:B11"/>
    <mergeCell ref="C9:C11"/>
    <mergeCell ref="D9:D11"/>
    <mergeCell ref="E9:E11"/>
    <mergeCell ref="F9:F11"/>
    <mergeCell ref="AD4:AG4"/>
    <mergeCell ref="Y5:AC6"/>
    <mergeCell ref="AD5:AG6"/>
    <mergeCell ref="A7:B7"/>
    <mergeCell ref="C7:F7"/>
    <mergeCell ref="G7:L7"/>
    <mergeCell ref="M7:V7"/>
    <mergeCell ref="Z7:AA7"/>
    <mergeCell ref="AF7:AG7"/>
    <mergeCell ref="A1:B6"/>
    <mergeCell ref="C1:H3"/>
    <mergeCell ref="J1:X3"/>
    <mergeCell ref="Y1:AC2"/>
    <mergeCell ref="AD1:AG2"/>
    <mergeCell ref="Y3:AC3"/>
    <mergeCell ref="AD3:AG3"/>
    <mergeCell ref="C4:H6"/>
    <mergeCell ref="J4:X6"/>
    <mergeCell ref="Y4:AC4"/>
  </mergeCells>
  <conditionalFormatting sqref="J12:J18">
    <cfRule type="containsText" dxfId="63" priority="37" operator="containsText" text="EXTREMO">
      <formula>NOT(ISERROR(SEARCH("EXTREMO",J12)))</formula>
    </cfRule>
    <cfRule type="containsText" dxfId="62" priority="38" operator="containsText" text="ALTO">
      <formula>NOT(ISERROR(SEARCH("ALTO",J12)))</formula>
    </cfRule>
    <cfRule type="containsText" dxfId="61" priority="39" operator="containsText" text="MODERADO">
      <formula>NOT(ISERROR(SEARCH("MODERADO",J12)))</formula>
    </cfRule>
    <cfRule type="containsText" dxfId="60" priority="40" operator="containsText" text="BAJO">
      <formula>NOT(ISERROR(SEARCH("BAJO",J12)))</formula>
    </cfRule>
  </conditionalFormatting>
  <conditionalFormatting sqref="U12:U18">
    <cfRule type="containsText" dxfId="59" priority="33" operator="containsText" text="EXTREMO">
      <formula>NOT(ISERROR(SEARCH("EXTREMO",U12)))</formula>
    </cfRule>
    <cfRule type="containsText" dxfId="58" priority="34" operator="containsText" text="MODERADO">
      <formula>NOT(ISERROR(SEARCH("MODERADO",U12)))</formula>
    </cfRule>
    <cfRule type="containsText" dxfId="57" priority="35" operator="containsText" text="ALTO">
      <formula>NOT(ISERROR(SEARCH("ALTO",U12)))</formula>
    </cfRule>
    <cfRule type="containsText" dxfId="56" priority="36" operator="containsText" text="BAJO">
      <formula>NOT(ISERROR(SEARCH("BAJO",U12)))</formula>
    </cfRule>
  </conditionalFormatting>
  <conditionalFormatting sqref="J19:J25">
    <cfRule type="containsText" dxfId="55" priority="29" operator="containsText" text="EXTREMO">
      <formula>NOT(ISERROR(SEARCH("EXTREMO",J19)))</formula>
    </cfRule>
    <cfRule type="containsText" dxfId="54" priority="30" operator="containsText" text="ALTO">
      <formula>NOT(ISERROR(SEARCH("ALTO",J19)))</formula>
    </cfRule>
    <cfRule type="containsText" dxfId="53" priority="31" operator="containsText" text="MODERADO">
      <formula>NOT(ISERROR(SEARCH("MODERADO",J19)))</formula>
    </cfRule>
    <cfRule type="containsText" dxfId="52" priority="32" operator="containsText" text="BAJO">
      <formula>NOT(ISERROR(SEARCH("BAJO",J19)))</formula>
    </cfRule>
  </conditionalFormatting>
  <conditionalFormatting sqref="U19:U25">
    <cfRule type="containsText" dxfId="51" priority="25" operator="containsText" text="EXTREMO">
      <formula>NOT(ISERROR(SEARCH("EXTREMO",U19)))</formula>
    </cfRule>
    <cfRule type="containsText" dxfId="50" priority="26" operator="containsText" text="MODERADO">
      <formula>NOT(ISERROR(SEARCH("MODERADO",U19)))</formula>
    </cfRule>
    <cfRule type="containsText" dxfId="49" priority="27" operator="containsText" text="ALTO">
      <formula>NOT(ISERROR(SEARCH("ALTO",U19)))</formula>
    </cfRule>
    <cfRule type="containsText" dxfId="48" priority="28" operator="containsText" text="BAJO">
      <formula>NOT(ISERROR(SEARCH("BAJO",U19)))</formula>
    </cfRule>
  </conditionalFormatting>
  <conditionalFormatting sqref="J26:J32">
    <cfRule type="containsText" dxfId="47" priority="21" operator="containsText" text="EXTREMO">
      <formula>NOT(ISERROR(SEARCH("EXTREMO",J26)))</formula>
    </cfRule>
    <cfRule type="containsText" dxfId="46" priority="22" operator="containsText" text="ALTO">
      <formula>NOT(ISERROR(SEARCH("ALTO",J26)))</formula>
    </cfRule>
    <cfRule type="containsText" dxfId="45" priority="23" operator="containsText" text="MODERADO">
      <formula>NOT(ISERROR(SEARCH("MODERADO",J26)))</formula>
    </cfRule>
    <cfRule type="containsText" dxfId="44" priority="24" operator="containsText" text="BAJO">
      <formula>NOT(ISERROR(SEARCH("BAJO",J26)))</formula>
    </cfRule>
  </conditionalFormatting>
  <conditionalFormatting sqref="U26:U32">
    <cfRule type="containsText" dxfId="43" priority="17" operator="containsText" text="EXTREMO">
      <formula>NOT(ISERROR(SEARCH("EXTREMO",U26)))</formula>
    </cfRule>
    <cfRule type="containsText" dxfId="42" priority="18" operator="containsText" text="MODERADO">
      <formula>NOT(ISERROR(SEARCH("MODERADO",U26)))</formula>
    </cfRule>
    <cfRule type="containsText" dxfId="41" priority="19" operator="containsText" text="ALTO">
      <formula>NOT(ISERROR(SEARCH("ALTO",U26)))</formula>
    </cfRule>
    <cfRule type="containsText" dxfId="40" priority="20" operator="containsText" text="BAJO">
      <formula>NOT(ISERROR(SEARCH("BAJO",U26)))</formula>
    </cfRule>
  </conditionalFormatting>
  <conditionalFormatting sqref="J33:J39">
    <cfRule type="containsText" dxfId="39" priority="13" operator="containsText" text="EXTREMO">
      <formula>NOT(ISERROR(SEARCH("EXTREMO",J33)))</formula>
    </cfRule>
    <cfRule type="containsText" dxfId="38" priority="14" operator="containsText" text="ALTO">
      <formula>NOT(ISERROR(SEARCH("ALTO",J33)))</formula>
    </cfRule>
    <cfRule type="containsText" dxfId="37" priority="15" operator="containsText" text="MODERADO">
      <formula>NOT(ISERROR(SEARCH("MODERADO",J33)))</formula>
    </cfRule>
    <cfRule type="containsText" dxfId="36" priority="16" operator="containsText" text="BAJO">
      <formula>NOT(ISERROR(SEARCH("BAJO",J33)))</formula>
    </cfRule>
  </conditionalFormatting>
  <conditionalFormatting sqref="U33:U39">
    <cfRule type="containsText" dxfId="35" priority="9" operator="containsText" text="EXTREMO">
      <formula>NOT(ISERROR(SEARCH("EXTREMO",U33)))</formula>
    </cfRule>
    <cfRule type="containsText" dxfId="34" priority="10" operator="containsText" text="MODERADO">
      <formula>NOT(ISERROR(SEARCH("MODERADO",U33)))</formula>
    </cfRule>
    <cfRule type="containsText" dxfId="33" priority="11" operator="containsText" text="ALTO">
      <formula>NOT(ISERROR(SEARCH("ALTO",U33)))</formula>
    </cfRule>
    <cfRule type="containsText" dxfId="32" priority="12" operator="containsText" text="BAJO">
      <formula>NOT(ISERROR(SEARCH("BAJO",U33)))</formula>
    </cfRule>
  </conditionalFormatting>
  <conditionalFormatting sqref="J40:J46">
    <cfRule type="containsText" dxfId="31" priority="5" operator="containsText" text="EXTREMO">
      <formula>NOT(ISERROR(SEARCH("EXTREMO",J40)))</formula>
    </cfRule>
    <cfRule type="containsText" dxfId="30" priority="6" operator="containsText" text="ALTO">
      <formula>NOT(ISERROR(SEARCH("ALTO",J40)))</formula>
    </cfRule>
    <cfRule type="containsText" dxfId="29" priority="7" operator="containsText" text="MODERADO">
      <formula>NOT(ISERROR(SEARCH("MODERADO",J40)))</formula>
    </cfRule>
    <cfRule type="containsText" dxfId="28" priority="8" operator="containsText" text="BAJO">
      <formula>NOT(ISERROR(SEARCH("BAJO",J40)))</formula>
    </cfRule>
  </conditionalFormatting>
  <conditionalFormatting sqref="U40:U46">
    <cfRule type="containsText" dxfId="27" priority="1" operator="containsText" text="EXTREMO">
      <formula>NOT(ISERROR(SEARCH("EXTREMO",U40)))</formula>
    </cfRule>
    <cfRule type="containsText" dxfId="26" priority="2" operator="containsText" text="MODERADO">
      <formula>NOT(ISERROR(SEARCH("MODERADO",U40)))</formula>
    </cfRule>
    <cfRule type="containsText" dxfId="25" priority="3" operator="containsText" text="ALTO">
      <formula>NOT(ISERROR(SEARCH("ALTO",U40)))</formula>
    </cfRule>
    <cfRule type="containsText" dxfId="24" priority="4" operator="containsText" text="BAJO">
      <formula>NOT(ISERROR(SEARCH("BAJO",U40)))</formula>
    </cfRule>
  </conditionalFormatting>
  <dataValidations count="15">
    <dataValidation type="list" allowBlank="1" showInputMessage="1" showErrorMessage="1" sqref="M15 M22 M29 M36 M43">
      <formula1>$AJ$16:$AL$16</formula1>
    </dataValidation>
    <dataValidation type="list" allowBlank="1" showInputMessage="1" showErrorMessage="1" sqref="AA12:AA46">
      <formula1>$AN$12:$AN$13</formula1>
    </dataValidation>
    <dataValidation type="list" allowBlank="1" showInputMessage="1" showErrorMessage="1" sqref="T12 S12:S13 T19 S19:S20 T26 S26:S27 T33 S33:S34 T40 S40:S41">
      <formula1>$AH$15:$AH$17</formula1>
    </dataValidation>
    <dataValidation type="list" allowBlank="1" showInputMessage="1" showErrorMessage="1" sqref="D12:D46">
      <formula1>$AN$2:$AN$8</formula1>
    </dataValidation>
    <dataValidation type="list" allowBlank="1" showInputMessage="1" showErrorMessage="1" sqref="V12:V46">
      <formula1>$AH$14:$AK$14</formula1>
    </dataValidation>
    <dataValidation type="list" allowBlank="1" showInputMessage="1" showErrorMessage="1" sqref="P12 P19 P26 P33 P40">
      <formula1>$AH$10:$AJ$10</formula1>
    </dataValidation>
    <dataValidation type="list" allowBlank="1" showInputMessage="1" showErrorMessage="1" sqref="M17 M24 M31 M38 M45">
      <formula1>$AH$8:$AI$8</formula1>
    </dataValidation>
    <dataValidation type="list" allowBlank="1" showInputMessage="1" showErrorMessage="1" sqref="M16 M23 M30 M37 M44">
      <formula1>$AH$7:$AI$7</formula1>
    </dataValidation>
    <dataValidation type="list" allowBlank="1" showInputMessage="1" showErrorMessage="1" sqref="M14 M21 M28 M35 M42">
      <formula1>$AH$5:$AI$5</formula1>
    </dataValidation>
    <dataValidation type="list" allowBlank="1" showInputMessage="1" showErrorMessage="1" sqref="M13 M20 M27 M34 M41">
      <formula1>$AH$4:$AI$4</formula1>
    </dataValidation>
    <dataValidation type="list" allowBlank="1" showInputMessage="1" showErrorMessage="1" sqref="M12 M19 M26 M33 M40">
      <formula1>$AH$2:$AH$3</formula1>
    </dataValidation>
    <dataValidation type="list" allowBlank="1" showInputMessage="1" showErrorMessage="1" sqref="U12:U46">
      <formula1>$AO$10:$AO$62</formula1>
    </dataValidation>
    <dataValidation type="list" allowBlank="1" showInputMessage="1" showErrorMessage="1" sqref="G12:G46">
      <formula1>$AL$2:$AL$6</formula1>
    </dataValidation>
    <dataValidation type="list" allowBlank="1" showInputMessage="1" showErrorMessage="1" sqref="M18 M25 M32 M39 M46">
      <formula1>$AH$9:$AJ$9</formula1>
    </dataValidation>
    <dataValidation type="list" allowBlank="1" showInputMessage="1" showErrorMessage="1" sqref="H12:H46">
      <formula1>$AL$10:$AL$14</formula1>
    </dataValidation>
  </dataValidations>
  <printOptions horizontalCentered="1"/>
  <pageMargins left="0" right="0" top="0.39370078740157483" bottom="0.51181102362204722" header="0.31496062992125984" footer="0.31496062992125984"/>
  <pageSetup scale="17"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42"/>
  <sheetViews>
    <sheetView view="pageBreakPreview" topLeftCell="T33" zoomScale="80" zoomScaleNormal="40" zoomScaleSheetLayoutView="80" workbookViewId="0">
      <selection activeCell="Y12" sqref="Y12:Y18"/>
    </sheetView>
  </sheetViews>
  <sheetFormatPr baseColWidth="10" defaultRowHeight="12.75" x14ac:dyDescent="0.2"/>
  <cols>
    <col min="1" max="2" width="22.5703125" style="172" customWidth="1"/>
    <col min="3" max="3" width="15.42578125" style="172" customWidth="1"/>
    <col min="4" max="4" width="27.42578125" style="307" customWidth="1"/>
    <col min="5" max="5" width="24" style="172" customWidth="1"/>
    <col min="6" max="6" width="23.140625" style="172" customWidth="1"/>
    <col min="7" max="7" width="19.140625" style="172" customWidth="1"/>
    <col min="8" max="8" width="22.5703125" style="172" customWidth="1"/>
    <col min="9" max="9" width="25.28515625" style="172" hidden="1" customWidth="1"/>
    <col min="10" max="10" width="22.85546875" style="172" customWidth="1"/>
    <col min="11" max="11" width="41.42578125" style="172" customWidth="1"/>
    <col min="12" max="12" width="48.7109375" style="172" customWidth="1"/>
    <col min="13" max="13" width="26" style="172" customWidth="1"/>
    <col min="14" max="14" width="7.7109375" style="172" hidden="1" customWidth="1"/>
    <col min="15" max="15" width="21.140625" style="172" customWidth="1"/>
    <col min="16" max="16" width="16.7109375" style="172" customWidth="1"/>
    <col min="17" max="17" width="16.5703125" style="172" customWidth="1"/>
    <col min="18" max="18" width="22.140625" style="172" customWidth="1"/>
    <col min="19" max="19" width="24.140625" style="172" customWidth="1"/>
    <col min="20" max="20" width="26.85546875" style="172" customWidth="1"/>
    <col min="21" max="21" width="23.42578125" style="172" customWidth="1"/>
    <col min="22" max="22" width="21" style="172" customWidth="1"/>
    <col min="23" max="23" width="27.7109375" style="172" customWidth="1"/>
    <col min="24" max="24" width="28.140625" style="172" customWidth="1"/>
    <col min="25" max="25" width="22.85546875" style="172" customWidth="1"/>
    <col min="26" max="26" width="30.85546875" style="172" customWidth="1"/>
    <col min="27" max="27" width="26.85546875" style="172" customWidth="1"/>
    <col min="28" max="28" width="28.7109375" style="172" customWidth="1"/>
    <col min="29" max="29" width="18" style="172" customWidth="1"/>
    <col min="30" max="30" width="37" style="172" customWidth="1"/>
    <col min="31" max="31" width="19.140625" style="172" customWidth="1"/>
    <col min="32" max="33" width="23.5703125" style="172" customWidth="1"/>
    <col min="34" max="34" width="17.28515625" style="172" hidden="1" customWidth="1"/>
    <col min="35" max="42" width="11.42578125" style="172" hidden="1" customWidth="1"/>
    <col min="43" max="16384" width="11.42578125" style="172"/>
  </cols>
  <sheetData>
    <row r="1" spans="1:41" x14ac:dyDescent="0.2">
      <c r="A1" s="170"/>
      <c r="B1" s="170"/>
      <c r="C1" s="170"/>
      <c r="D1" s="171"/>
      <c r="E1" s="170"/>
      <c r="F1" s="170"/>
      <c r="G1" s="170"/>
      <c r="H1" s="170"/>
      <c r="I1" s="170"/>
      <c r="J1" s="170"/>
      <c r="K1" s="170"/>
      <c r="L1" s="170"/>
      <c r="M1" s="170"/>
      <c r="N1" s="170"/>
      <c r="O1" s="170"/>
      <c r="P1" s="170"/>
      <c r="Q1" s="170"/>
      <c r="R1" s="170"/>
      <c r="S1" s="170"/>
      <c r="T1" s="170"/>
      <c r="U1" s="170"/>
      <c r="V1" s="170"/>
      <c r="W1" s="170"/>
      <c r="X1" s="170"/>
      <c r="Y1" s="170"/>
      <c r="Z1" s="170"/>
      <c r="AA1" s="170"/>
      <c r="AB1" s="170"/>
      <c r="AC1" s="170"/>
      <c r="AD1" s="170"/>
      <c r="AE1" s="170"/>
      <c r="AF1" s="170"/>
      <c r="AG1" s="170"/>
      <c r="AK1" s="172" t="s">
        <v>0</v>
      </c>
      <c r="AL1" s="172" t="s">
        <v>1</v>
      </c>
      <c r="AN1" s="172" t="s">
        <v>2</v>
      </c>
    </row>
    <row r="2" spans="1:41" x14ac:dyDescent="0.2">
      <c r="A2" s="170"/>
      <c r="B2" s="170"/>
      <c r="C2" s="170"/>
      <c r="D2" s="171"/>
      <c r="E2" s="170"/>
      <c r="F2" s="170"/>
      <c r="G2" s="170"/>
      <c r="H2" s="170"/>
      <c r="I2" s="170"/>
      <c r="J2" s="170"/>
      <c r="K2" s="170"/>
      <c r="L2" s="170"/>
      <c r="M2" s="170"/>
      <c r="N2" s="170"/>
      <c r="O2" s="170"/>
      <c r="P2" s="170"/>
      <c r="Q2" s="170"/>
      <c r="R2" s="170"/>
      <c r="S2" s="170"/>
      <c r="T2" s="170"/>
      <c r="U2" s="170"/>
      <c r="V2" s="170"/>
      <c r="W2" s="170"/>
      <c r="X2" s="170"/>
      <c r="Y2" s="170"/>
      <c r="Z2" s="170"/>
      <c r="AA2" s="170"/>
      <c r="AB2" s="170"/>
      <c r="AC2" s="170"/>
      <c r="AD2" s="170"/>
      <c r="AE2" s="170"/>
      <c r="AF2" s="170"/>
      <c r="AG2" s="170"/>
      <c r="AH2" s="172" t="s">
        <v>3</v>
      </c>
      <c r="AI2" s="172" t="s">
        <v>4</v>
      </c>
      <c r="AL2" s="172" t="s">
        <v>5</v>
      </c>
      <c r="AN2" s="172" t="s">
        <v>6</v>
      </c>
    </row>
    <row r="3" spans="1:41" x14ac:dyDescent="0.2">
      <c r="A3" s="170"/>
      <c r="B3" s="170"/>
      <c r="C3" s="170"/>
      <c r="D3" s="171"/>
      <c r="E3" s="170"/>
      <c r="F3" s="170"/>
      <c r="G3" s="170"/>
      <c r="H3" s="170"/>
      <c r="I3" s="170"/>
      <c r="J3" s="170"/>
      <c r="K3" s="170"/>
      <c r="L3" s="170"/>
      <c r="M3" s="170"/>
      <c r="N3" s="170"/>
      <c r="O3" s="170"/>
      <c r="P3" s="170"/>
      <c r="Q3" s="170"/>
      <c r="R3" s="170"/>
      <c r="S3" s="170"/>
      <c r="T3" s="170"/>
      <c r="U3" s="170"/>
      <c r="V3" s="170"/>
      <c r="W3" s="170"/>
      <c r="X3" s="170"/>
      <c r="Y3" s="170"/>
      <c r="Z3" s="170"/>
      <c r="AA3" s="170"/>
      <c r="AB3" s="170"/>
      <c r="AC3" s="170"/>
      <c r="AD3" s="170"/>
      <c r="AE3" s="170"/>
      <c r="AF3" s="170"/>
      <c r="AG3" s="170"/>
      <c r="AH3" s="172" t="s">
        <v>7</v>
      </c>
      <c r="AI3" s="172" t="s">
        <v>8</v>
      </c>
      <c r="AL3" s="172" t="s">
        <v>9</v>
      </c>
      <c r="AN3" s="172" t="s">
        <v>10</v>
      </c>
    </row>
    <row r="4" spans="1:41" x14ac:dyDescent="0.2">
      <c r="A4" s="170"/>
      <c r="B4" s="170"/>
      <c r="C4" s="170"/>
      <c r="D4" s="171"/>
      <c r="E4" s="170"/>
      <c r="F4" s="170"/>
      <c r="G4" s="170"/>
      <c r="H4" s="170"/>
      <c r="I4" s="170"/>
      <c r="J4" s="170"/>
      <c r="K4" s="170"/>
      <c r="L4" s="170"/>
      <c r="M4" s="170"/>
      <c r="N4" s="170"/>
      <c r="O4" s="170"/>
      <c r="P4" s="170"/>
      <c r="Q4" s="170"/>
      <c r="R4" s="170"/>
      <c r="S4" s="170"/>
      <c r="T4" s="170"/>
      <c r="U4" s="170"/>
      <c r="V4" s="170"/>
      <c r="W4" s="170"/>
      <c r="X4" s="170"/>
      <c r="Y4" s="170"/>
      <c r="Z4" s="170"/>
      <c r="AA4" s="170"/>
      <c r="AB4" s="170"/>
      <c r="AC4" s="170"/>
      <c r="AD4" s="170"/>
      <c r="AE4" s="170"/>
      <c r="AF4" s="170"/>
      <c r="AG4" s="170"/>
      <c r="AH4" s="172" t="s">
        <v>11</v>
      </c>
      <c r="AI4" s="172" t="s">
        <v>12</v>
      </c>
      <c r="AK4" s="172" t="s">
        <v>13</v>
      </c>
      <c r="AL4" s="172" t="s">
        <v>14</v>
      </c>
      <c r="AN4" s="172" t="s">
        <v>15</v>
      </c>
    </row>
    <row r="5" spans="1:41" x14ac:dyDescent="0.2">
      <c r="A5" s="170"/>
      <c r="B5" s="170"/>
      <c r="C5" s="170"/>
      <c r="D5" s="171"/>
      <c r="E5" s="170"/>
      <c r="F5" s="170"/>
      <c r="G5" s="170"/>
      <c r="H5" s="170"/>
      <c r="I5" s="170"/>
      <c r="J5" s="170"/>
      <c r="K5" s="170"/>
      <c r="L5" s="170"/>
      <c r="M5" s="170"/>
      <c r="N5" s="170"/>
      <c r="O5" s="170"/>
      <c r="P5" s="170"/>
      <c r="Q5" s="170"/>
      <c r="R5" s="170"/>
      <c r="S5" s="170"/>
      <c r="T5" s="170"/>
      <c r="U5" s="170"/>
      <c r="V5" s="170"/>
      <c r="W5" s="170"/>
      <c r="X5" s="170"/>
      <c r="Y5" s="170"/>
      <c r="Z5" s="170"/>
      <c r="AA5" s="170"/>
      <c r="AB5" s="170"/>
      <c r="AC5" s="170"/>
      <c r="AD5" s="170"/>
      <c r="AE5" s="170"/>
      <c r="AF5" s="170"/>
      <c r="AG5" s="170"/>
      <c r="AH5" s="172" t="s">
        <v>16</v>
      </c>
      <c r="AI5" s="172" t="s">
        <v>17</v>
      </c>
      <c r="AK5" s="172" t="s">
        <v>18</v>
      </c>
      <c r="AL5" s="172" t="s">
        <v>19</v>
      </c>
      <c r="AN5" s="172" t="s">
        <v>20</v>
      </c>
    </row>
    <row r="6" spans="1:41" ht="29.25" customHeight="1" x14ac:dyDescent="0.2">
      <c r="A6" s="170"/>
      <c r="B6" s="170"/>
      <c r="C6" s="170"/>
      <c r="D6" s="171"/>
      <c r="E6" s="170"/>
      <c r="F6" s="170"/>
      <c r="G6" s="170"/>
      <c r="H6" s="170"/>
      <c r="I6" s="170"/>
      <c r="J6" s="170"/>
      <c r="K6" s="170"/>
      <c r="L6" s="170"/>
      <c r="M6" s="170"/>
      <c r="N6" s="170"/>
      <c r="O6" s="170"/>
      <c r="P6" s="170"/>
      <c r="Q6" s="170"/>
      <c r="R6" s="170"/>
      <c r="S6" s="170"/>
      <c r="T6" s="170"/>
      <c r="U6" s="170"/>
      <c r="V6" s="170"/>
      <c r="W6" s="170"/>
      <c r="X6" s="170"/>
      <c r="Y6" s="170"/>
      <c r="Z6" s="170"/>
      <c r="AA6" s="170"/>
      <c r="AB6" s="170"/>
      <c r="AC6" s="170"/>
      <c r="AD6" s="170"/>
      <c r="AE6" s="170"/>
      <c r="AF6" s="170"/>
      <c r="AG6" s="170"/>
      <c r="AH6" s="172" t="s">
        <v>21</v>
      </c>
      <c r="AI6" s="172" t="s">
        <v>22</v>
      </c>
      <c r="AJ6" s="172" t="s">
        <v>23</v>
      </c>
      <c r="AK6" s="172" t="s">
        <v>24</v>
      </c>
      <c r="AL6" s="172" t="s">
        <v>25</v>
      </c>
      <c r="AN6" s="172" t="s">
        <v>26</v>
      </c>
    </row>
    <row r="7" spans="1:41" ht="24.75" customHeight="1" x14ac:dyDescent="0.2">
      <c r="A7" s="2" t="s">
        <v>27</v>
      </c>
      <c r="B7" s="2"/>
      <c r="C7" s="3">
        <v>43858</v>
      </c>
      <c r="D7" s="4"/>
      <c r="E7" s="4"/>
      <c r="F7" s="4"/>
      <c r="G7" s="173"/>
      <c r="H7" s="174"/>
      <c r="I7" s="174"/>
      <c r="J7" s="174"/>
      <c r="K7" s="174"/>
      <c r="L7" s="175"/>
      <c r="M7" s="176" t="s">
        <v>28</v>
      </c>
      <c r="N7" s="177"/>
      <c r="O7" s="177"/>
      <c r="P7" s="177"/>
      <c r="Q7" s="177"/>
      <c r="R7" s="177"/>
      <c r="S7" s="177"/>
      <c r="T7" s="177"/>
      <c r="U7" s="177"/>
      <c r="V7" s="178"/>
      <c r="W7" s="179" t="s">
        <v>29</v>
      </c>
      <c r="X7" s="180"/>
      <c r="Y7" s="181" t="s">
        <v>31</v>
      </c>
      <c r="Z7" s="182" t="s">
        <v>30</v>
      </c>
      <c r="AA7" s="183"/>
      <c r="AB7" s="179" t="s">
        <v>32</v>
      </c>
      <c r="AC7" s="180"/>
      <c r="AD7" s="184" t="s">
        <v>33</v>
      </c>
      <c r="AE7" s="185"/>
      <c r="AF7" s="186"/>
      <c r="AG7" s="186"/>
      <c r="AH7" s="172" t="s">
        <v>34</v>
      </c>
      <c r="AI7" s="172" t="s">
        <v>35</v>
      </c>
      <c r="AJ7" s="172" t="s">
        <v>36</v>
      </c>
      <c r="AN7" s="172" t="s">
        <v>37</v>
      </c>
    </row>
    <row r="8" spans="1:41" x14ac:dyDescent="0.2">
      <c r="A8" s="187" t="s">
        <v>38</v>
      </c>
      <c r="B8" s="187"/>
      <c r="C8" s="187"/>
      <c r="D8" s="187"/>
      <c r="E8" s="187"/>
      <c r="F8" s="187"/>
      <c r="G8" s="188" t="s">
        <v>39</v>
      </c>
      <c r="H8" s="189"/>
      <c r="I8" s="189"/>
      <c r="J8" s="189"/>
      <c r="K8" s="189"/>
      <c r="L8" s="189"/>
      <c r="M8" s="189"/>
      <c r="N8" s="189"/>
      <c r="O8" s="189"/>
      <c r="P8" s="189"/>
      <c r="Q8" s="189"/>
      <c r="R8" s="189"/>
      <c r="S8" s="189"/>
      <c r="T8" s="189"/>
      <c r="U8" s="189"/>
      <c r="V8" s="189"/>
      <c r="W8" s="189"/>
      <c r="X8" s="190"/>
      <c r="Y8" s="189"/>
      <c r="Z8" s="189"/>
      <c r="AA8" s="189"/>
      <c r="AB8" s="191"/>
      <c r="AC8" s="192" t="s">
        <v>40</v>
      </c>
      <c r="AD8" s="193" t="s">
        <v>41</v>
      </c>
      <c r="AE8" s="194"/>
      <c r="AF8" s="194"/>
      <c r="AG8" s="194"/>
      <c r="AH8" s="172" t="s">
        <v>42</v>
      </c>
      <c r="AI8" s="172" t="s">
        <v>43</v>
      </c>
      <c r="AN8" s="172" t="s">
        <v>44</v>
      </c>
    </row>
    <row r="9" spans="1:41" s="199" customFormat="1" ht="14.25" customHeight="1" x14ac:dyDescent="0.2">
      <c r="A9" s="195" t="s">
        <v>45</v>
      </c>
      <c r="B9" s="196" t="s">
        <v>46</v>
      </c>
      <c r="C9" s="195" t="s">
        <v>47</v>
      </c>
      <c r="D9" s="195" t="s">
        <v>2</v>
      </c>
      <c r="E9" s="195" t="s">
        <v>48</v>
      </c>
      <c r="F9" s="197" t="s">
        <v>49</v>
      </c>
      <c r="G9" s="187" t="s">
        <v>50</v>
      </c>
      <c r="H9" s="187"/>
      <c r="I9" s="187"/>
      <c r="J9" s="187"/>
      <c r="K9" s="188" t="s">
        <v>51</v>
      </c>
      <c r="L9" s="189"/>
      <c r="M9" s="189"/>
      <c r="N9" s="189"/>
      <c r="O9" s="189"/>
      <c r="P9" s="189"/>
      <c r="Q9" s="189"/>
      <c r="R9" s="189"/>
      <c r="S9" s="189"/>
      <c r="T9" s="191"/>
      <c r="U9" s="188" t="s">
        <v>52</v>
      </c>
      <c r="V9" s="189"/>
      <c r="W9" s="189"/>
      <c r="X9" s="189"/>
      <c r="Y9" s="189"/>
      <c r="Z9" s="189"/>
      <c r="AA9" s="189"/>
      <c r="AB9" s="191"/>
      <c r="AC9" s="198"/>
      <c r="AD9" s="193"/>
      <c r="AE9" s="194"/>
      <c r="AF9" s="194"/>
      <c r="AG9" s="194"/>
      <c r="AH9" s="172" t="s">
        <v>53</v>
      </c>
      <c r="AI9" s="172" t="s">
        <v>54</v>
      </c>
      <c r="AJ9" s="172" t="s">
        <v>55</v>
      </c>
    </row>
    <row r="10" spans="1:41" s="199" customFormat="1" ht="20.25" customHeight="1" x14ac:dyDescent="0.2">
      <c r="A10" s="195"/>
      <c r="B10" s="200"/>
      <c r="C10" s="195"/>
      <c r="D10" s="195"/>
      <c r="E10" s="195"/>
      <c r="F10" s="197"/>
      <c r="G10" s="201" t="s">
        <v>56</v>
      </c>
      <c r="H10" s="201"/>
      <c r="I10" s="201"/>
      <c r="J10" s="201"/>
      <c r="K10" s="202" t="s">
        <v>57</v>
      </c>
      <c r="L10" s="197" t="s">
        <v>58</v>
      </c>
      <c r="M10" s="197" t="s">
        <v>59</v>
      </c>
      <c r="N10" s="192" t="s">
        <v>60</v>
      </c>
      <c r="O10" s="195" t="s">
        <v>61</v>
      </c>
      <c r="P10" s="200" t="s">
        <v>62</v>
      </c>
      <c r="Q10" s="196" t="s">
        <v>63</v>
      </c>
      <c r="R10" s="195" t="s">
        <v>64</v>
      </c>
      <c r="S10" s="196" t="s">
        <v>65</v>
      </c>
      <c r="T10" s="196" t="s">
        <v>66</v>
      </c>
      <c r="U10" s="203" t="s">
        <v>67</v>
      </c>
      <c r="V10" s="195" t="s">
        <v>68</v>
      </c>
      <c r="W10" s="202" t="s">
        <v>69</v>
      </c>
      <c r="X10" s="196" t="s">
        <v>70</v>
      </c>
      <c r="Y10" s="195" t="s">
        <v>71</v>
      </c>
      <c r="Z10" s="195"/>
      <c r="AA10" s="195"/>
      <c r="AB10" s="195"/>
      <c r="AC10" s="198"/>
      <c r="AD10" s="204"/>
      <c r="AE10" s="205"/>
      <c r="AF10" s="205"/>
      <c r="AG10" s="205"/>
      <c r="AH10" s="199" t="s">
        <v>72</v>
      </c>
      <c r="AI10" s="199" t="s">
        <v>73</v>
      </c>
      <c r="AJ10" s="199" t="s">
        <v>74</v>
      </c>
      <c r="AL10" s="199" t="s">
        <v>75</v>
      </c>
      <c r="AO10" s="172" t="s">
        <v>76</v>
      </c>
    </row>
    <row r="11" spans="1:41" s="199" customFormat="1" ht="57.75" customHeight="1" x14ac:dyDescent="0.2">
      <c r="A11" s="196"/>
      <c r="B11" s="206"/>
      <c r="C11" s="196"/>
      <c r="D11" s="196"/>
      <c r="E11" s="196"/>
      <c r="F11" s="192"/>
      <c r="G11" s="207" t="s">
        <v>1</v>
      </c>
      <c r="H11" s="207" t="s">
        <v>0</v>
      </c>
      <c r="I11" s="207"/>
      <c r="J11" s="208" t="s">
        <v>77</v>
      </c>
      <c r="K11" s="203"/>
      <c r="L11" s="197"/>
      <c r="M11" s="197"/>
      <c r="N11" s="209"/>
      <c r="O11" s="195"/>
      <c r="P11" s="206"/>
      <c r="Q11" s="206"/>
      <c r="R11" s="195"/>
      <c r="S11" s="206"/>
      <c r="T11" s="206"/>
      <c r="U11" s="210"/>
      <c r="V11" s="195"/>
      <c r="W11" s="203"/>
      <c r="X11" s="206"/>
      <c r="Y11" s="211" t="s">
        <v>78</v>
      </c>
      <c r="Z11" s="211" t="s">
        <v>79</v>
      </c>
      <c r="AA11" s="212" t="s">
        <v>80</v>
      </c>
      <c r="AB11" s="212" t="s">
        <v>81</v>
      </c>
      <c r="AC11" s="209"/>
      <c r="AD11" s="213" t="s">
        <v>82</v>
      </c>
      <c r="AE11" s="213" t="s">
        <v>83</v>
      </c>
      <c r="AF11" s="213" t="s">
        <v>84</v>
      </c>
      <c r="AG11" s="211" t="s">
        <v>85</v>
      </c>
      <c r="AH11" s="199" t="s">
        <v>86</v>
      </c>
      <c r="AI11" s="199" t="s">
        <v>8</v>
      </c>
      <c r="AL11" s="199" t="s">
        <v>87</v>
      </c>
      <c r="AO11" s="172" t="s">
        <v>88</v>
      </c>
    </row>
    <row r="12" spans="1:41" ht="37.5" customHeight="1" x14ac:dyDescent="0.2">
      <c r="A12" s="161" t="s">
        <v>294</v>
      </c>
      <c r="B12" s="161" t="s">
        <v>295</v>
      </c>
      <c r="C12" s="339" t="s">
        <v>296</v>
      </c>
      <c r="D12" s="99" t="s">
        <v>6</v>
      </c>
      <c r="E12" s="77"/>
      <c r="F12" s="77" t="s">
        <v>297</v>
      </c>
      <c r="G12" s="46" t="s">
        <v>5</v>
      </c>
      <c r="H12" s="46" t="s">
        <v>13</v>
      </c>
      <c r="I12" s="47" t="str">
        <f>CONCATENATE(G12,H12)</f>
        <v>RARA VEZMODERADO</v>
      </c>
      <c r="J12" s="214" t="str">
        <f>I13</f>
        <v>1. MODERADO</v>
      </c>
      <c r="K12" s="340" t="s">
        <v>298</v>
      </c>
      <c r="L12" s="215" t="s">
        <v>89</v>
      </c>
      <c r="M12" s="48" t="s">
        <v>3</v>
      </c>
      <c r="N12" s="216">
        <f>IF(M12="ASIGNADO",15,IF(M12="NO ASIGNADO",0,""))</f>
        <v>15</v>
      </c>
      <c r="O12" s="217">
        <f>SUM(N12:N18)</f>
        <v>100</v>
      </c>
      <c r="P12" s="218" t="s">
        <v>72</v>
      </c>
      <c r="Q12" s="219">
        <f>IF(Q15="DÉBIL",0,IF(Q15="MODERADO",50,IF(Q15="FUERTE",100,"")))</f>
        <v>100</v>
      </c>
      <c r="R12" s="220"/>
      <c r="S12" s="221" t="s">
        <v>90</v>
      </c>
      <c r="T12" s="221" t="s">
        <v>90</v>
      </c>
      <c r="U12" s="52" t="s">
        <v>88</v>
      </c>
      <c r="V12" s="222" t="s">
        <v>91</v>
      </c>
      <c r="W12" s="159">
        <v>43858</v>
      </c>
      <c r="X12" s="57" t="s">
        <v>299</v>
      </c>
      <c r="Y12" s="77" t="s">
        <v>300</v>
      </c>
      <c r="Z12" s="113"/>
      <c r="AA12" s="56" t="s">
        <v>95</v>
      </c>
      <c r="AB12" s="77" t="s">
        <v>301</v>
      </c>
      <c r="AC12" s="118">
        <v>43921</v>
      </c>
      <c r="AD12" s="57" t="s">
        <v>302</v>
      </c>
      <c r="AE12" s="120" t="s">
        <v>303</v>
      </c>
      <c r="AF12" s="57" t="s">
        <v>304</v>
      </c>
      <c r="AG12" s="57"/>
      <c r="AH12" s="172" t="s">
        <v>93</v>
      </c>
      <c r="AI12" s="172" t="s">
        <v>94</v>
      </c>
      <c r="AJ12" s="172" t="s">
        <v>13</v>
      </c>
      <c r="AK12" s="172" t="s">
        <v>76</v>
      </c>
      <c r="AL12" s="172" t="s">
        <v>13</v>
      </c>
      <c r="AN12" s="172" t="s">
        <v>95</v>
      </c>
      <c r="AO12" s="172" t="s">
        <v>96</v>
      </c>
    </row>
    <row r="13" spans="1:41" ht="51.75" customHeight="1" x14ac:dyDescent="0.2">
      <c r="A13" s="169"/>
      <c r="B13" s="169"/>
      <c r="C13" s="341"/>
      <c r="D13" s="52"/>
      <c r="E13" s="108"/>
      <c r="F13" s="108"/>
      <c r="G13" s="46"/>
      <c r="H13" s="46"/>
      <c r="I13" s="47" t="str">
        <f>IF(I12="RARA VEZINSIGNIFICANTE","1. BAJO",IF(I12="RARA VEZMENOR","2. BAJO",IF(I12="IMPROBABLEINSIGNIFICANTE","3. BAJO",IF(I12="IMPROBABLEMENOR","4. BAJO",IF(I12="POSIBLEINSIGNIFICANTE","5. BAJO",IF(I12="RARA VEZMODERADO","1. MODERADO",IF(I12="IMPROBABLEMODERADO","2. MODERADO",IF(I12="POSIBLEMENOR","3. MODERADO",IF(I12="PROBABLEINSIGNIFICANTE","4. MODERADO",IF(I12="RARA VEZMAYOR","1. ALTO",IF(I12="IMPROBABLEMAYOR","2. ALTO",IF(I12="POSIBLEMODERADO","3. ALTO",IF(I12="PROBABLEMENOR","4. ALTO",IF(I12="PROBABLEMODERADO","5. ALTO",IF(I12="CASI SEGUROINSIGNIFICANTE","6. ALTO",IF(I12="CASI SEGUROMENOR","7. ALTO",IF(I12="RARA VEZCATASTRÓFICO","1. EXTREMO",IF(I12="IMPROBABLECATASTRÓFICO","2. EXTREMO",IF(I12="POSIBLEMAYOR","3. EXTREMO",IF(I12="POSIBLECATASTRÓFICO","4. EXTREMO",IF(I12="PROBABLEMAYOR","5. EXTREMO",IF(I12="PROBABLECATASTRÓFICO","6. EXTREMO",IF(I12="CASI SEGUROMODERADO","7. EXTREMO",IF(I12="CASI SEGUROMAYOR","8. EXTREMO",IF(I12="CASI SEGUROCATASTRÓFICO","9. EXTREMO","")))))))))))))))))))))))))</f>
        <v>1. MODERADO</v>
      </c>
      <c r="J13" s="224"/>
      <c r="K13" s="342"/>
      <c r="L13" s="225" t="s">
        <v>97</v>
      </c>
      <c r="M13" s="58" t="s">
        <v>11</v>
      </c>
      <c r="N13" s="226">
        <f>IF(M13="ADECUADO",15,IF(M13="INADECUADO",0,""))</f>
        <v>15</v>
      </c>
      <c r="O13" s="227"/>
      <c r="P13" s="228"/>
      <c r="Q13" s="219"/>
      <c r="R13" s="229"/>
      <c r="S13" s="221"/>
      <c r="T13" s="221"/>
      <c r="U13" s="52"/>
      <c r="V13" s="230"/>
      <c r="W13" s="54"/>
      <c r="X13" s="57"/>
      <c r="Y13" s="108"/>
      <c r="Z13" s="115"/>
      <c r="AA13" s="61"/>
      <c r="AB13" s="108"/>
      <c r="AC13" s="114"/>
      <c r="AD13" s="54"/>
      <c r="AE13" s="120"/>
      <c r="AF13" s="57"/>
      <c r="AG13" s="57"/>
      <c r="AH13" s="172" t="s">
        <v>90</v>
      </c>
      <c r="AI13" s="172" t="s">
        <v>98</v>
      </c>
      <c r="AL13" s="172" t="s">
        <v>18</v>
      </c>
      <c r="AN13" s="172" t="s">
        <v>92</v>
      </c>
      <c r="AO13" s="172" t="s">
        <v>99</v>
      </c>
    </row>
    <row r="14" spans="1:41" ht="69.75" customHeight="1" x14ac:dyDescent="0.2">
      <c r="A14" s="169"/>
      <c r="B14" s="169"/>
      <c r="C14" s="341"/>
      <c r="D14" s="52"/>
      <c r="E14" s="108"/>
      <c r="F14" s="108"/>
      <c r="G14" s="46"/>
      <c r="H14" s="46"/>
      <c r="I14" s="47" t="str">
        <f>IF(OR(I13="1. BAJO",I13="2. BAJO",I13="3. BAJO",I13="4. BAJO",I13="5. BAJO"),"BAJO",IF(OR(I13="1. MODERADO",I13="2. MODERADO",I13="3. MODERADO",I13="4. MODERADO"),"MODERADO",IF(OR(I13="1. ALTO",I13="2. ALTO",I13="3. ALTO",I13="4. ALTO",I13="5. ALTO",I13="6. ALTO",I13="7. ALTO"),"ALTO",IF(OR(I13="1. EXTREMO",I13="2. EXTREMO",I13="3. EXTREMO",I13="4. EXTREMO",I13="5. EXTREMO",I13="6. EXTREMO",I13="7. EXTREMO",I13="8. EXTREMO",I13="9. EXTREMO"),"EXTREMO",""))))</f>
        <v>MODERADO</v>
      </c>
      <c r="J14" s="224"/>
      <c r="K14" s="342"/>
      <c r="L14" s="106" t="s">
        <v>100</v>
      </c>
      <c r="M14" s="58" t="s">
        <v>16</v>
      </c>
      <c r="N14" s="226">
        <f>IF(M14="OPORTUNA",15,IF(M14="INOPORTUNA",0,""))</f>
        <v>15</v>
      </c>
      <c r="O14" s="227"/>
      <c r="P14" s="228"/>
      <c r="Q14" s="219"/>
      <c r="R14" s="229"/>
      <c r="S14" s="232" t="s">
        <v>101</v>
      </c>
      <c r="T14" s="232" t="s">
        <v>102</v>
      </c>
      <c r="U14" s="52"/>
      <c r="V14" s="230"/>
      <c r="W14" s="54"/>
      <c r="X14" s="57"/>
      <c r="Y14" s="108"/>
      <c r="Z14" s="115"/>
      <c r="AA14" s="61"/>
      <c r="AB14" s="108"/>
      <c r="AC14" s="114"/>
      <c r="AD14" s="54"/>
      <c r="AE14" s="120"/>
      <c r="AF14" s="57"/>
      <c r="AG14" s="57"/>
      <c r="AH14" s="172" t="s">
        <v>103</v>
      </c>
      <c r="AI14" s="172" t="s">
        <v>91</v>
      </c>
      <c r="AJ14" s="172" t="s">
        <v>104</v>
      </c>
      <c r="AK14" s="172" t="s">
        <v>105</v>
      </c>
      <c r="AL14" s="172" t="s">
        <v>24</v>
      </c>
      <c r="AO14" s="172" t="s">
        <v>106</v>
      </c>
    </row>
    <row r="15" spans="1:41" ht="84" customHeight="1" x14ac:dyDescent="0.2">
      <c r="A15" s="169"/>
      <c r="B15" s="169"/>
      <c r="C15" s="341"/>
      <c r="D15" s="52"/>
      <c r="E15" s="42" t="s">
        <v>305</v>
      </c>
      <c r="F15" s="108"/>
      <c r="G15" s="46"/>
      <c r="H15" s="46"/>
      <c r="I15" s="47"/>
      <c r="J15" s="224"/>
      <c r="K15" s="342"/>
      <c r="L15" s="225" t="s">
        <v>139</v>
      </c>
      <c r="M15" s="58" t="s">
        <v>108</v>
      </c>
      <c r="N15" s="226">
        <f>IF(M15="PREVENIR",15,IF(M15="DETECTAR",10,IF(M15="NO ES UN CONTROL",0,"")))</f>
        <v>15</v>
      </c>
      <c r="O15" s="233" t="str">
        <f>IF(O12&lt;86,"DÉBIL",IF(O12&lt;96,"MODERADO",IF(O12&lt;101,"FUERTE","")))</f>
        <v>FUERTE</v>
      </c>
      <c r="P15" s="228"/>
      <c r="Q15" s="234" t="str">
        <f>IF(AND(O15="FUERTE",P12="FUERTE (SIEMPRE SE EJECUTA)"),"FUERTE",IF(OR(O15="DÉBIL",P12="DÉBIL (NO SE EJECUTA)"),"DÉBIL",IF(OR(O15="MODERADO",P12="MODERADO (ALGUNAS VECES)"),"MODERADO")))</f>
        <v>FUERTE</v>
      </c>
      <c r="R15" s="235" t="str">
        <f>IF(AND(O15="FUERTE",P12="FUERTE (SIEMPRE SE EJECUTA)"),"NO","SÍ")</f>
        <v>NO</v>
      </c>
      <c r="S15" s="236">
        <f>IF(AND($Q$15="FUERTE",$S$12="DIRECTAMENTE",$T$12="DIRECTAMENTE"),2,IF(AND($Q$15="FUERTE",$S$12="DIRECTAMENTE",$T$12="INDIRECTAMENTE"),2,IF(AND($Q$15="FUERTE",$S$12="DIRECTAMENTE",$T$12="NO DISMINUYE"),2,IF(AND($Q$15="FUERTE",$S$12="NO DISMINUYE",$T$12="DIRECTAMENTE"),0,IF(AND($Q$15="MODERADO",$S$12="DIRECTAMENTE",$T$12="DIRECTAMENTE"),1,IF(AND($Q$15="MODERADO",$S$12="DIRECTAMENTE",$T$12="INDIRECTAMENTE"),1,IF(AND($Q$15="MODERADO",$S$12="DIRECTAMENTE",$T$12="NO DISMINUYE"),1,IF(AND($Q$15="MODERADO",$S$12="NO DISMINUYE",$T$12="DIRECTAMENTE"),0,"N/A"))))))))</f>
        <v>2</v>
      </c>
      <c r="T15" s="237">
        <f>IF(AND($Q$15="FUERTE",$S$12="DIRECTAMENTE",$T$12="DIRECTAMENTE"),2,IF(AND($Q$15="FUERTE",$S$12="DIRECTAMENTE",$T$12="INDIRECTAMENTE"),1,IF(AND($Q$15="FUERTE",$S$12="DIRECTAMENTE",$T$12="NO DISMINUYE"),0,IF(AND($Q$15="FUERTE",$S$12="NO DISMINUYE",$T$12="DIRECTAMENTE"),2,IF(AND($Q$15="MODERADO",$S$12="DIRECTAMENTE",$T$12="DIRECTAMENTE"),1,IF(AND($Q$15="MODERADO",$S$12="DIRECTAMENTE",$T$12="INDIRECTAMENTE"),0,IF(AND($Q$15="MODERADO",$S$12="DIRECTAMENTE",$T$12="NO DISMINUYE"),0,IF(AND($Q$15="MODERADO",$S$12="NO DISMINUYE",$T$12="DIRECTAMENTE"),1,"N/A"))))))))</f>
        <v>2</v>
      </c>
      <c r="U15" s="52"/>
      <c r="V15" s="230"/>
      <c r="W15" s="54"/>
      <c r="X15" s="57"/>
      <c r="Y15" s="108"/>
      <c r="Z15" s="116"/>
      <c r="AA15" s="61"/>
      <c r="AB15" s="108"/>
      <c r="AC15" s="114"/>
      <c r="AD15" s="54"/>
      <c r="AE15" s="120"/>
      <c r="AF15" s="57" t="s">
        <v>306</v>
      </c>
      <c r="AG15" s="57"/>
      <c r="AH15" s="172" t="s">
        <v>90</v>
      </c>
      <c r="AO15" s="172" t="s">
        <v>109</v>
      </c>
    </row>
    <row r="16" spans="1:41" ht="55.5" customHeight="1" x14ac:dyDescent="0.2">
      <c r="A16" s="169"/>
      <c r="B16" s="169"/>
      <c r="C16" s="341"/>
      <c r="D16" s="52"/>
      <c r="E16" s="108"/>
      <c r="F16" s="108"/>
      <c r="G16" s="46"/>
      <c r="H16" s="46"/>
      <c r="I16" s="47"/>
      <c r="J16" s="224"/>
      <c r="K16" s="342"/>
      <c r="L16" s="225" t="s">
        <v>110</v>
      </c>
      <c r="M16" s="58" t="s">
        <v>34</v>
      </c>
      <c r="N16" s="226">
        <f>IF(M16="CONFIABLE",15,IF(M16="NO CONFIABLE",0,""))</f>
        <v>15</v>
      </c>
      <c r="O16" s="238"/>
      <c r="P16" s="228"/>
      <c r="Q16" s="234"/>
      <c r="R16" s="235"/>
      <c r="S16" s="236"/>
      <c r="T16" s="239"/>
      <c r="U16" s="52"/>
      <c r="V16" s="230"/>
      <c r="W16" s="54"/>
      <c r="X16" s="57"/>
      <c r="Y16" s="108"/>
      <c r="Z16" s="42" t="s">
        <v>307</v>
      </c>
      <c r="AA16" s="61"/>
      <c r="AB16" s="108"/>
      <c r="AC16" s="114"/>
      <c r="AD16" s="54"/>
      <c r="AE16" s="120"/>
      <c r="AF16" s="57"/>
      <c r="AG16" s="57"/>
      <c r="AH16" s="172" t="s">
        <v>112</v>
      </c>
      <c r="AJ16" s="172" t="s">
        <v>21</v>
      </c>
      <c r="AK16" s="172" t="s">
        <v>108</v>
      </c>
      <c r="AL16" s="172" t="s">
        <v>22</v>
      </c>
      <c r="AO16" s="172" t="s">
        <v>113</v>
      </c>
    </row>
    <row r="17" spans="1:41" ht="66.75" customHeight="1" x14ac:dyDescent="0.2">
      <c r="A17" s="169"/>
      <c r="B17" s="169"/>
      <c r="C17" s="341"/>
      <c r="D17" s="52"/>
      <c r="E17" s="108"/>
      <c r="F17" s="108"/>
      <c r="G17" s="46"/>
      <c r="H17" s="46"/>
      <c r="I17" s="47"/>
      <c r="J17" s="224"/>
      <c r="K17" s="342"/>
      <c r="L17" s="225" t="s">
        <v>114</v>
      </c>
      <c r="M17" s="58" t="s">
        <v>42</v>
      </c>
      <c r="N17" s="226">
        <f>IF(M17="SE INVESTIGAN Y SE RESUELVEN OPORTUNAMENTE",15,IF(M17="NO SE INVESTIGAN Y SE RESUELVEN OPORTUNAMENTE",0,""))</f>
        <v>15</v>
      </c>
      <c r="O17" s="238"/>
      <c r="P17" s="228"/>
      <c r="Q17" s="234"/>
      <c r="R17" s="235"/>
      <c r="S17" s="236"/>
      <c r="T17" s="239"/>
      <c r="U17" s="52"/>
      <c r="V17" s="230"/>
      <c r="W17" s="54"/>
      <c r="X17" s="57"/>
      <c r="Y17" s="108"/>
      <c r="Z17" s="113"/>
      <c r="AA17" s="61"/>
      <c r="AB17" s="108"/>
      <c r="AC17" s="114"/>
      <c r="AD17" s="54"/>
      <c r="AE17" s="120"/>
      <c r="AF17" s="57"/>
      <c r="AG17" s="57"/>
      <c r="AH17" s="172" t="s">
        <v>98</v>
      </c>
      <c r="AO17" s="172" t="s">
        <v>115</v>
      </c>
    </row>
    <row r="18" spans="1:41" ht="60.75" customHeight="1" x14ac:dyDescent="0.2">
      <c r="A18" s="337"/>
      <c r="B18" s="337"/>
      <c r="C18" s="343"/>
      <c r="D18" s="74"/>
      <c r="E18" s="109"/>
      <c r="F18" s="109"/>
      <c r="G18" s="70"/>
      <c r="H18" s="70"/>
      <c r="I18" s="47"/>
      <c r="J18" s="224"/>
      <c r="K18" s="342"/>
      <c r="L18" s="240" t="s">
        <v>116</v>
      </c>
      <c r="M18" s="71" t="s">
        <v>53</v>
      </c>
      <c r="N18" s="241">
        <f>IF(M18="COMPLETA",10,IF(M18="INCOMPLETA",5,IF(M18="NO EXISTE",0,"")))</f>
        <v>10</v>
      </c>
      <c r="O18" s="238"/>
      <c r="P18" s="242"/>
      <c r="Q18" s="243"/>
      <c r="R18" s="244"/>
      <c r="S18" s="237"/>
      <c r="T18" s="239"/>
      <c r="U18" s="74"/>
      <c r="V18" s="230"/>
      <c r="W18" s="75"/>
      <c r="X18" s="77"/>
      <c r="Y18" s="109"/>
      <c r="Z18" s="116"/>
      <c r="AA18" s="76"/>
      <c r="AB18" s="109"/>
      <c r="AC18" s="113"/>
      <c r="AD18" s="75"/>
      <c r="AE18" s="121"/>
      <c r="AF18" s="77"/>
      <c r="AG18" s="77"/>
      <c r="AO18" s="172" t="s">
        <v>117</v>
      </c>
    </row>
    <row r="19" spans="1:41" ht="37.5" customHeight="1" x14ac:dyDescent="0.2">
      <c r="A19" s="81" t="s">
        <v>294</v>
      </c>
      <c r="B19" s="161" t="s">
        <v>295</v>
      </c>
      <c r="C19" s="78" t="s">
        <v>308</v>
      </c>
      <c r="D19" s="99" t="s">
        <v>6</v>
      </c>
      <c r="E19" s="77"/>
      <c r="F19" s="57" t="s">
        <v>309</v>
      </c>
      <c r="G19" s="46" t="s">
        <v>5</v>
      </c>
      <c r="H19" s="46" t="s">
        <v>87</v>
      </c>
      <c r="I19" s="47" t="str">
        <f>CONCATENATE(G19,H19)</f>
        <v>RARA VEZMENOR</v>
      </c>
      <c r="J19" s="214" t="str">
        <f>I20</f>
        <v>2. BAJO</v>
      </c>
      <c r="K19" s="120" t="s">
        <v>310</v>
      </c>
      <c r="L19" s="215" t="s">
        <v>89</v>
      </c>
      <c r="M19" s="48" t="s">
        <v>3</v>
      </c>
      <c r="N19" s="216">
        <f>IF(M19="ASIGNADO",15,IF(M19="NO ASIGNADO",0,""))</f>
        <v>15</v>
      </c>
      <c r="O19" s="217">
        <f>SUM(N19:N25)</f>
        <v>100</v>
      </c>
      <c r="P19" s="218" t="s">
        <v>72</v>
      </c>
      <c r="Q19" s="219">
        <f>IF(Q22="DÉBIL",0,IF(Q22="MODERADO",50,IF(Q22="FUERTE",100,"")))</f>
        <v>100</v>
      </c>
      <c r="R19" s="220"/>
      <c r="S19" s="221" t="s">
        <v>90</v>
      </c>
      <c r="T19" s="221" t="s">
        <v>90</v>
      </c>
      <c r="U19" s="52" t="s">
        <v>88</v>
      </c>
      <c r="V19" s="222" t="s">
        <v>91</v>
      </c>
      <c r="W19" s="159">
        <v>43858</v>
      </c>
      <c r="X19" s="57" t="s">
        <v>311</v>
      </c>
      <c r="Y19" s="77" t="s">
        <v>312</v>
      </c>
      <c r="Z19" s="113"/>
      <c r="AA19" s="56" t="s">
        <v>95</v>
      </c>
      <c r="AB19" s="54" t="s">
        <v>313</v>
      </c>
      <c r="AC19" s="114"/>
      <c r="AD19" s="57" t="s">
        <v>314</v>
      </c>
      <c r="AE19" s="120" t="s">
        <v>303</v>
      </c>
      <c r="AF19" s="57" t="s">
        <v>315</v>
      </c>
      <c r="AG19" s="57"/>
      <c r="AH19" s="172" t="s">
        <v>93</v>
      </c>
      <c r="AI19" s="172" t="s">
        <v>94</v>
      </c>
      <c r="AJ19" s="172" t="s">
        <v>13</v>
      </c>
      <c r="AK19" s="172" t="s">
        <v>76</v>
      </c>
      <c r="AL19" s="172" t="s">
        <v>13</v>
      </c>
      <c r="AN19" s="172" t="s">
        <v>95</v>
      </c>
      <c r="AO19" s="172" t="s">
        <v>96</v>
      </c>
    </row>
    <row r="20" spans="1:41" ht="51.75" customHeight="1" x14ac:dyDescent="0.2">
      <c r="A20" s="81"/>
      <c r="B20" s="169"/>
      <c r="C20" s="329"/>
      <c r="D20" s="52"/>
      <c r="E20" s="108"/>
      <c r="F20" s="54"/>
      <c r="G20" s="46"/>
      <c r="H20" s="46"/>
      <c r="I20" s="47" t="str">
        <f>IF(I19="RARA VEZINSIGNIFICANTE","1. BAJO",IF(I19="RARA VEZMENOR","2. BAJO",IF(I19="IMPROBABLEINSIGNIFICANTE","3. BAJO",IF(I19="IMPROBABLEMENOR","4. BAJO",IF(I19="POSIBLEINSIGNIFICANTE","5. BAJO",IF(I19="RARA VEZMODERADO","1. MODERADO",IF(I19="IMPROBABLEMODERADO","2. MODERADO",IF(I19="POSIBLEMENOR","3. MODERADO",IF(I19="PROBABLEINSIGNIFICANTE","4. MODERADO",IF(I19="RARA VEZMAYOR","1. ALTO",IF(I19="IMPROBABLEMAYOR","2. ALTO",IF(I19="POSIBLEMODERADO","3. ALTO",IF(I19="PROBABLEMENOR","4. ALTO",IF(I19="PROBABLEMODERADO","5. ALTO",IF(I19="CASI SEGUROINSIGNIFICANTE","6. ALTO",IF(I19="CASI SEGUROMENOR","7. ALTO",IF(I19="RARA VEZCATASTRÓFICO","1. EXTREMO",IF(I19="IMPROBABLECATASTRÓFICO","2. EXTREMO",IF(I19="POSIBLEMAYOR","3. EXTREMO",IF(I19="POSIBLECATASTRÓFICO","4. EXTREMO",IF(I19="PROBABLEMAYOR","5. EXTREMO",IF(I19="PROBABLECATASTRÓFICO","6. EXTREMO",IF(I19="CASI SEGUROMODERADO","7. EXTREMO",IF(I19="CASI SEGUROMAYOR","8. EXTREMO",IF(I19="CASI SEGUROCATASTRÓFICO","9. EXTREMO","")))))))))))))))))))))))))</f>
        <v>2. BAJO</v>
      </c>
      <c r="J20" s="224"/>
      <c r="K20" s="247"/>
      <c r="L20" s="225" t="s">
        <v>97</v>
      </c>
      <c r="M20" s="58" t="s">
        <v>11</v>
      </c>
      <c r="N20" s="226">
        <f>IF(M20="ADECUADO",15,IF(M20="INADECUADO",0,""))</f>
        <v>15</v>
      </c>
      <c r="O20" s="227"/>
      <c r="P20" s="228"/>
      <c r="Q20" s="219"/>
      <c r="R20" s="229"/>
      <c r="S20" s="221"/>
      <c r="T20" s="221"/>
      <c r="U20" s="52"/>
      <c r="V20" s="230"/>
      <c r="W20" s="54"/>
      <c r="X20" s="57"/>
      <c r="Y20" s="119"/>
      <c r="Z20" s="115"/>
      <c r="AA20" s="61"/>
      <c r="AB20" s="54"/>
      <c r="AC20" s="114"/>
      <c r="AD20" s="54"/>
      <c r="AE20" s="120"/>
      <c r="AF20" s="57"/>
      <c r="AG20" s="57"/>
      <c r="AH20" s="172" t="s">
        <v>90</v>
      </c>
      <c r="AI20" s="172" t="s">
        <v>98</v>
      </c>
      <c r="AL20" s="172" t="s">
        <v>18</v>
      </c>
      <c r="AN20" s="172" t="s">
        <v>92</v>
      </c>
      <c r="AO20" s="172" t="s">
        <v>99</v>
      </c>
    </row>
    <row r="21" spans="1:41" ht="69.75" customHeight="1" x14ac:dyDescent="0.2">
      <c r="A21" s="81"/>
      <c r="B21" s="169"/>
      <c r="C21" s="329"/>
      <c r="D21" s="52"/>
      <c r="E21" s="108"/>
      <c r="F21" s="54"/>
      <c r="G21" s="46"/>
      <c r="H21" s="46"/>
      <c r="I21" s="47" t="str">
        <f>IF(OR(I20="1. BAJO",I20="2. BAJO",I20="3. BAJO",I20="4. BAJO",I20="5. BAJO"),"BAJO",IF(OR(I20="1. MODERADO",I20="2. MODERADO",I20="3. MODERADO",I20="4. MODERADO"),"MODERADO",IF(OR(I20="1. ALTO",I20="2. ALTO",I20="3. ALTO",I20="4. ALTO",I20="5. ALTO",I20="6. ALTO",I20="7. ALTO"),"ALTO",IF(OR(I20="1. EXTREMO",I20="2. EXTREMO",I20="3. EXTREMO",I20="4. EXTREMO",I20="5. EXTREMO",I20="6. EXTREMO",I20="7. EXTREMO",I20="8. EXTREMO",I20="9. EXTREMO"),"EXTREMO",""))))</f>
        <v>BAJO</v>
      </c>
      <c r="J21" s="224"/>
      <c r="K21" s="247"/>
      <c r="L21" s="106" t="s">
        <v>100</v>
      </c>
      <c r="M21" s="58" t="s">
        <v>16</v>
      </c>
      <c r="N21" s="226">
        <f>IF(M21="OPORTUNA",15,IF(M21="INOPORTUNA",0,""))</f>
        <v>15</v>
      </c>
      <c r="O21" s="227"/>
      <c r="P21" s="228"/>
      <c r="Q21" s="219"/>
      <c r="R21" s="229"/>
      <c r="S21" s="232" t="s">
        <v>101</v>
      </c>
      <c r="T21" s="232" t="s">
        <v>102</v>
      </c>
      <c r="U21" s="52"/>
      <c r="V21" s="230"/>
      <c r="W21" s="54"/>
      <c r="X21" s="57"/>
      <c r="Y21" s="119"/>
      <c r="Z21" s="115"/>
      <c r="AA21" s="61"/>
      <c r="AB21" s="54"/>
      <c r="AC21" s="114"/>
      <c r="AD21" s="54"/>
      <c r="AE21" s="120"/>
      <c r="AF21" s="57"/>
      <c r="AG21" s="57"/>
      <c r="AH21" s="172" t="s">
        <v>103</v>
      </c>
      <c r="AI21" s="172" t="s">
        <v>91</v>
      </c>
      <c r="AJ21" s="172" t="s">
        <v>104</v>
      </c>
      <c r="AK21" s="172" t="s">
        <v>105</v>
      </c>
      <c r="AL21" s="172" t="s">
        <v>24</v>
      </c>
      <c r="AO21" s="172" t="s">
        <v>106</v>
      </c>
    </row>
    <row r="22" spans="1:41" ht="84" customHeight="1" x14ac:dyDescent="0.2">
      <c r="A22" s="81"/>
      <c r="B22" s="169"/>
      <c r="C22" s="329"/>
      <c r="D22" s="52"/>
      <c r="E22" s="42" t="s">
        <v>316</v>
      </c>
      <c r="F22" s="54"/>
      <c r="G22" s="46"/>
      <c r="H22" s="46"/>
      <c r="I22" s="47"/>
      <c r="J22" s="224"/>
      <c r="K22" s="247"/>
      <c r="L22" s="225" t="s">
        <v>139</v>
      </c>
      <c r="M22" s="58" t="s">
        <v>108</v>
      </c>
      <c r="N22" s="226">
        <f>IF(M22="PREVENIR",15,IF(M22="DETECTAR",10,IF(M22="NO ES UN CONTROL",0,"")))</f>
        <v>15</v>
      </c>
      <c r="O22" s="233" t="str">
        <f>IF(O19&lt;86,"DÉBIL",IF(O19&lt;96,"MODERADO",IF(O19&lt;101,"FUERTE","")))</f>
        <v>FUERTE</v>
      </c>
      <c r="P22" s="228"/>
      <c r="Q22" s="234" t="str">
        <f>IF(AND(O22="FUERTE",P19="FUERTE (SIEMPRE SE EJECUTA)"),"FUERTE",IF(OR(O22="DÉBIL",P19="DÉBIL (NO SE EJECUTA)"),"DÉBIL",IF(OR(O22="MODERADO",P19="MODERADO (ALGUNAS VECES)"),"MODERADO")))</f>
        <v>FUERTE</v>
      </c>
      <c r="R22" s="235" t="str">
        <f>IF(AND(O22="FUERTE",P19="FUERTE (SIEMPRE SE EJECUTA)"),"NO","SÍ")</f>
        <v>NO</v>
      </c>
      <c r="S22" s="236">
        <f>IF(AND($Q$15="FUERTE",$S$12="DIRECTAMENTE",$T$12="DIRECTAMENTE"),2,IF(AND($Q$15="FUERTE",$S$12="DIRECTAMENTE",$T$12="INDIRECTAMENTE"),2,IF(AND($Q$15="FUERTE",$S$12="DIRECTAMENTE",$T$12="NO DISMINUYE"),2,IF(AND($Q$15="FUERTE",$S$12="NO DISMINUYE",$T$12="DIRECTAMENTE"),0,IF(AND($Q$15="MODERADO",$S$12="DIRECTAMENTE",$T$12="DIRECTAMENTE"),1,IF(AND($Q$15="MODERADO",$S$12="DIRECTAMENTE",$T$12="INDIRECTAMENTE"),1,IF(AND($Q$15="MODERADO",$S$12="DIRECTAMENTE",$T$12="NO DISMINUYE"),1,IF(AND($Q$15="MODERADO",$S$12="NO DISMINUYE",$T$12="DIRECTAMENTE"),0,"N/A"))))))))</f>
        <v>2</v>
      </c>
      <c r="T22" s="237">
        <f>IF(AND($Q$15="FUERTE",$S$12="DIRECTAMENTE",$T$12="DIRECTAMENTE"),2,IF(AND($Q$15="FUERTE",$S$12="DIRECTAMENTE",$T$12="INDIRECTAMENTE"),1,IF(AND($Q$15="FUERTE",$S$12="DIRECTAMENTE",$T$12="NO DISMINUYE"),0,IF(AND($Q$15="FUERTE",$S$12="NO DISMINUYE",$T$12="DIRECTAMENTE"),2,IF(AND($Q$15="MODERADO",$S$12="DIRECTAMENTE",$T$12="DIRECTAMENTE"),1,IF(AND($Q$15="MODERADO",$S$12="DIRECTAMENTE",$T$12="INDIRECTAMENTE"),0,IF(AND($Q$15="MODERADO",$S$12="DIRECTAMENTE",$T$12="NO DISMINUYE"),0,IF(AND($Q$15="MODERADO",$S$12="NO DISMINUYE",$T$12="DIRECTAMENTE"),1,"N/A"))))))))</f>
        <v>2</v>
      </c>
      <c r="U22" s="52"/>
      <c r="V22" s="230"/>
      <c r="W22" s="54"/>
      <c r="X22" s="57"/>
      <c r="Y22" s="119"/>
      <c r="Z22" s="116"/>
      <c r="AA22" s="61"/>
      <c r="AB22" s="54"/>
      <c r="AC22" s="114"/>
      <c r="AD22" s="54"/>
      <c r="AE22" s="120"/>
      <c r="AF22" s="57" t="s">
        <v>317</v>
      </c>
      <c r="AG22" s="57"/>
      <c r="AH22" s="172" t="s">
        <v>90</v>
      </c>
      <c r="AO22" s="172" t="s">
        <v>109</v>
      </c>
    </row>
    <row r="23" spans="1:41" ht="55.5" customHeight="1" x14ac:dyDescent="0.2">
      <c r="A23" s="81"/>
      <c r="B23" s="169"/>
      <c r="C23" s="329"/>
      <c r="D23" s="52"/>
      <c r="E23" s="108"/>
      <c r="F23" s="54"/>
      <c r="G23" s="46"/>
      <c r="H23" s="46"/>
      <c r="I23" s="47"/>
      <c r="J23" s="224"/>
      <c r="K23" s="247"/>
      <c r="L23" s="225" t="s">
        <v>110</v>
      </c>
      <c r="M23" s="58" t="s">
        <v>34</v>
      </c>
      <c r="N23" s="226">
        <f>IF(M23="CONFIABLE",15,IF(M23="NO CONFIABLE",0,""))</f>
        <v>15</v>
      </c>
      <c r="O23" s="238"/>
      <c r="P23" s="228"/>
      <c r="Q23" s="234"/>
      <c r="R23" s="235"/>
      <c r="S23" s="236"/>
      <c r="T23" s="239"/>
      <c r="U23" s="52"/>
      <c r="V23" s="230"/>
      <c r="W23" s="54"/>
      <c r="X23" s="57"/>
      <c r="Y23" s="119"/>
      <c r="Z23" s="42" t="s">
        <v>318</v>
      </c>
      <c r="AA23" s="61"/>
      <c r="AB23" s="54"/>
      <c r="AC23" s="114"/>
      <c r="AD23" s="54"/>
      <c r="AE23" s="120"/>
      <c r="AF23" s="57"/>
      <c r="AG23" s="57"/>
      <c r="AH23" s="172" t="s">
        <v>112</v>
      </c>
      <c r="AJ23" s="172" t="s">
        <v>21</v>
      </c>
      <c r="AK23" s="172" t="s">
        <v>108</v>
      </c>
      <c r="AL23" s="172" t="s">
        <v>22</v>
      </c>
      <c r="AO23" s="172" t="s">
        <v>113</v>
      </c>
    </row>
    <row r="24" spans="1:41" ht="66.75" customHeight="1" x14ac:dyDescent="0.2">
      <c r="A24" s="81"/>
      <c r="B24" s="169"/>
      <c r="C24" s="329"/>
      <c r="D24" s="52"/>
      <c r="E24" s="108"/>
      <c r="F24" s="54"/>
      <c r="G24" s="46"/>
      <c r="H24" s="46"/>
      <c r="I24" s="47"/>
      <c r="J24" s="224"/>
      <c r="K24" s="247"/>
      <c r="L24" s="225" t="s">
        <v>114</v>
      </c>
      <c r="M24" s="58" t="s">
        <v>42</v>
      </c>
      <c r="N24" s="226">
        <f>IF(M24="SE INVESTIGAN Y SE RESUELVEN OPORTUNAMENTE",15,IF(M24="NO SE INVESTIGAN Y SE RESUELVEN OPORTUNAMENTE",0,""))</f>
        <v>15</v>
      </c>
      <c r="O24" s="238"/>
      <c r="P24" s="228"/>
      <c r="Q24" s="234"/>
      <c r="R24" s="235"/>
      <c r="S24" s="236"/>
      <c r="T24" s="239"/>
      <c r="U24" s="52"/>
      <c r="V24" s="230"/>
      <c r="W24" s="54"/>
      <c r="X24" s="57"/>
      <c r="Y24" s="119"/>
      <c r="Z24" s="113"/>
      <c r="AA24" s="61"/>
      <c r="AB24" s="54"/>
      <c r="AC24" s="114"/>
      <c r="AD24" s="54"/>
      <c r="AE24" s="120"/>
      <c r="AF24" s="57"/>
      <c r="AG24" s="57"/>
      <c r="AH24" s="172" t="s">
        <v>98</v>
      </c>
      <c r="AO24" s="172" t="s">
        <v>115</v>
      </c>
    </row>
    <row r="25" spans="1:41" ht="60.75" customHeight="1" x14ac:dyDescent="0.2">
      <c r="A25" s="161"/>
      <c r="B25" s="337"/>
      <c r="C25" s="331"/>
      <c r="D25" s="74"/>
      <c r="E25" s="109"/>
      <c r="F25" s="75"/>
      <c r="G25" s="70"/>
      <c r="H25" s="70"/>
      <c r="I25" s="47"/>
      <c r="J25" s="224"/>
      <c r="K25" s="249"/>
      <c r="L25" s="240" t="s">
        <v>116</v>
      </c>
      <c r="M25" s="71" t="s">
        <v>53</v>
      </c>
      <c r="N25" s="241">
        <f>IF(M25="COMPLETA",10,IF(M25="INCOMPLETA",5,IF(M25="NO EXISTE",0,"")))</f>
        <v>10</v>
      </c>
      <c r="O25" s="238"/>
      <c r="P25" s="242"/>
      <c r="Q25" s="243"/>
      <c r="R25" s="244"/>
      <c r="S25" s="237"/>
      <c r="T25" s="239"/>
      <c r="U25" s="74"/>
      <c r="V25" s="230"/>
      <c r="W25" s="75"/>
      <c r="X25" s="77"/>
      <c r="Y25" s="117"/>
      <c r="Z25" s="116"/>
      <c r="AA25" s="76"/>
      <c r="AB25" s="75"/>
      <c r="AC25" s="113"/>
      <c r="AD25" s="75"/>
      <c r="AE25" s="121"/>
      <c r="AF25" s="77"/>
      <c r="AG25" s="77"/>
      <c r="AO25" s="172" t="s">
        <v>117</v>
      </c>
    </row>
    <row r="26" spans="1:41" ht="37.5" customHeight="1" x14ac:dyDescent="0.2">
      <c r="A26" s="81" t="s">
        <v>294</v>
      </c>
      <c r="B26" s="161" t="s">
        <v>295</v>
      </c>
      <c r="C26" s="78" t="s">
        <v>319</v>
      </c>
      <c r="D26" s="99" t="s">
        <v>6</v>
      </c>
      <c r="E26" s="77"/>
      <c r="F26" s="57" t="s">
        <v>320</v>
      </c>
      <c r="G26" s="46" t="s">
        <v>14</v>
      </c>
      <c r="H26" s="46" t="s">
        <v>13</v>
      </c>
      <c r="I26" s="47" t="str">
        <f>CONCATENATE(G26,H26)</f>
        <v>POSIBLEMODERADO</v>
      </c>
      <c r="J26" s="214" t="str">
        <f>I27</f>
        <v>3. ALTO</v>
      </c>
      <c r="K26" s="120" t="s">
        <v>321</v>
      </c>
      <c r="L26" s="215" t="s">
        <v>89</v>
      </c>
      <c r="M26" s="48" t="s">
        <v>3</v>
      </c>
      <c r="N26" s="216">
        <f>IF(M26="ASIGNADO",15,IF(M26="NO ASIGNADO",0,""))</f>
        <v>15</v>
      </c>
      <c r="O26" s="217">
        <f>SUM(N26:N32)</f>
        <v>100</v>
      </c>
      <c r="P26" s="218" t="s">
        <v>72</v>
      </c>
      <c r="Q26" s="219">
        <f>IF(Q29="DÉBIL",0,IF(Q29="MODERADO",50,IF(Q29="FUERTE",100,"")))</f>
        <v>100</v>
      </c>
      <c r="R26" s="220"/>
      <c r="S26" s="221" t="s">
        <v>90</v>
      </c>
      <c r="T26" s="221" t="s">
        <v>90</v>
      </c>
      <c r="U26" s="52" t="s">
        <v>115</v>
      </c>
      <c r="V26" s="222" t="s">
        <v>91</v>
      </c>
      <c r="W26" s="159">
        <v>43858</v>
      </c>
      <c r="X26" s="57" t="s">
        <v>322</v>
      </c>
      <c r="Y26" s="77" t="s">
        <v>323</v>
      </c>
      <c r="Z26" s="113"/>
      <c r="AA26" s="56" t="s">
        <v>95</v>
      </c>
      <c r="AB26" s="54" t="s">
        <v>324</v>
      </c>
      <c r="AC26" s="114"/>
      <c r="AD26" s="57" t="s">
        <v>325</v>
      </c>
      <c r="AE26" s="120" t="s">
        <v>303</v>
      </c>
      <c r="AF26" s="57" t="s">
        <v>326</v>
      </c>
      <c r="AG26" s="57"/>
      <c r="AH26" s="172" t="s">
        <v>93</v>
      </c>
      <c r="AI26" s="172" t="s">
        <v>94</v>
      </c>
      <c r="AJ26" s="172" t="s">
        <v>13</v>
      </c>
      <c r="AK26" s="172" t="s">
        <v>76</v>
      </c>
      <c r="AL26" s="172" t="s">
        <v>13</v>
      </c>
      <c r="AN26" s="172" t="s">
        <v>95</v>
      </c>
      <c r="AO26" s="172" t="s">
        <v>96</v>
      </c>
    </row>
    <row r="27" spans="1:41" ht="51.75" customHeight="1" x14ac:dyDescent="0.2">
      <c r="A27" s="81"/>
      <c r="B27" s="169"/>
      <c r="C27" s="329"/>
      <c r="D27" s="52"/>
      <c r="E27" s="108"/>
      <c r="F27" s="54"/>
      <c r="G27" s="46"/>
      <c r="H27" s="46"/>
      <c r="I27" s="47" t="str">
        <f>IF(I26="RARA VEZINSIGNIFICANTE","1. BAJO",IF(I26="RARA VEZMENOR","2. BAJO",IF(I26="IMPROBABLEINSIGNIFICANTE","3. BAJO",IF(I26="IMPROBABLEMENOR","4. BAJO",IF(I26="POSIBLEINSIGNIFICANTE","5. BAJO",IF(I26="RARA VEZMODERADO","1. MODERADO",IF(I26="IMPROBABLEMODERADO","2. MODERADO",IF(I26="POSIBLEMENOR","3. MODERADO",IF(I26="PROBABLEINSIGNIFICANTE","4. MODERADO",IF(I26="RARA VEZMAYOR","1. ALTO",IF(I26="IMPROBABLEMAYOR","2. ALTO",IF(I26="POSIBLEMODERADO","3. ALTO",IF(I26="PROBABLEMENOR","4. ALTO",IF(I26="PROBABLEMODERADO","5. ALTO",IF(I26="CASI SEGUROINSIGNIFICANTE","6. ALTO",IF(I26="CASI SEGUROMENOR","7. ALTO",IF(I26="RARA VEZCATASTRÓFICO","1. EXTREMO",IF(I26="IMPROBABLECATASTRÓFICO","2. EXTREMO",IF(I26="POSIBLEMAYOR","3. EXTREMO",IF(I26="POSIBLECATASTRÓFICO","4. EXTREMO",IF(I26="PROBABLEMAYOR","5. EXTREMO",IF(I26="PROBABLECATASTRÓFICO","6. EXTREMO",IF(I26="CASI SEGUROMODERADO","7. EXTREMO",IF(I26="CASI SEGUROMAYOR","8. EXTREMO",IF(I26="CASI SEGUROCATASTRÓFICO","9. EXTREMO","")))))))))))))))))))))))))</f>
        <v>3. ALTO</v>
      </c>
      <c r="J27" s="224"/>
      <c r="K27" s="120"/>
      <c r="L27" s="225" t="s">
        <v>97</v>
      </c>
      <c r="M27" s="58" t="s">
        <v>11</v>
      </c>
      <c r="N27" s="226">
        <f>IF(M27="ADECUADO",15,IF(M27="INADECUADO",0,""))</f>
        <v>15</v>
      </c>
      <c r="O27" s="227"/>
      <c r="P27" s="228"/>
      <c r="Q27" s="219"/>
      <c r="R27" s="229"/>
      <c r="S27" s="221"/>
      <c r="T27" s="221"/>
      <c r="U27" s="52"/>
      <c r="V27" s="230"/>
      <c r="W27" s="54"/>
      <c r="X27" s="57"/>
      <c r="Y27" s="108"/>
      <c r="Z27" s="115"/>
      <c r="AA27" s="61"/>
      <c r="AB27" s="54"/>
      <c r="AC27" s="114"/>
      <c r="AD27" s="57"/>
      <c r="AE27" s="120"/>
      <c r="AF27" s="57"/>
      <c r="AG27" s="57"/>
      <c r="AH27" s="172" t="s">
        <v>90</v>
      </c>
      <c r="AI27" s="172" t="s">
        <v>98</v>
      </c>
      <c r="AL27" s="172" t="s">
        <v>18</v>
      </c>
      <c r="AN27" s="172" t="s">
        <v>92</v>
      </c>
      <c r="AO27" s="172" t="s">
        <v>99</v>
      </c>
    </row>
    <row r="28" spans="1:41" ht="69.75" customHeight="1" x14ac:dyDescent="0.2">
      <c r="A28" s="81"/>
      <c r="B28" s="169"/>
      <c r="C28" s="329"/>
      <c r="D28" s="52"/>
      <c r="E28" s="108"/>
      <c r="F28" s="54"/>
      <c r="G28" s="46"/>
      <c r="H28" s="46"/>
      <c r="I28" s="47" t="str">
        <f>IF(OR(I27="1. BAJO",I27="2. BAJO",I27="3. BAJO",I27="4. BAJO",I27="5. BAJO"),"BAJO",IF(OR(I27="1. MODERADO",I27="2. MODERADO",I27="3. MODERADO",I27="4. MODERADO"),"MODERADO",IF(OR(I27="1. ALTO",I27="2. ALTO",I27="3. ALTO",I27="4. ALTO",I27="5. ALTO",I27="6. ALTO",I27="7. ALTO"),"ALTO",IF(OR(I27="1. EXTREMO",I27="2. EXTREMO",I27="3. EXTREMO",I27="4. EXTREMO",I27="5. EXTREMO",I27="6. EXTREMO",I27="7. EXTREMO",I27="8. EXTREMO",I27="9. EXTREMO"),"EXTREMO",""))))</f>
        <v>ALTO</v>
      </c>
      <c r="J28" s="224"/>
      <c r="K28" s="120"/>
      <c r="L28" s="106" t="s">
        <v>100</v>
      </c>
      <c r="M28" s="58" t="s">
        <v>16</v>
      </c>
      <c r="N28" s="226">
        <f>IF(M28="OPORTUNA",15,IF(M28="INOPORTUNA",0,""))</f>
        <v>15</v>
      </c>
      <c r="O28" s="227"/>
      <c r="P28" s="228"/>
      <c r="Q28" s="219"/>
      <c r="R28" s="229"/>
      <c r="S28" s="232" t="s">
        <v>101</v>
      </c>
      <c r="T28" s="232" t="s">
        <v>102</v>
      </c>
      <c r="U28" s="52"/>
      <c r="V28" s="230"/>
      <c r="W28" s="54"/>
      <c r="X28" s="57"/>
      <c r="Y28" s="108"/>
      <c r="Z28" s="115"/>
      <c r="AA28" s="61"/>
      <c r="AB28" s="54"/>
      <c r="AC28" s="114"/>
      <c r="AD28" s="57"/>
      <c r="AE28" s="120"/>
      <c r="AF28" s="57"/>
      <c r="AG28" s="57"/>
      <c r="AH28" s="172" t="s">
        <v>103</v>
      </c>
      <c r="AI28" s="172" t="s">
        <v>91</v>
      </c>
      <c r="AJ28" s="172" t="s">
        <v>104</v>
      </c>
      <c r="AK28" s="172" t="s">
        <v>105</v>
      </c>
      <c r="AL28" s="172" t="s">
        <v>24</v>
      </c>
      <c r="AO28" s="172" t="s">
        <v>106</v>
      </c>
    </row>
    <row r="29" spans="1:41" ht="129" customHeight="1" x14ac:dyDescent="0.2">
      <c r="A29" s="81"/>
      <c r="B29" s="169"/>
      <c r="C29" s="329"/>
      <c r="D29" s="52"/>
      <c r="E29" s="344" t="s">
        <v>327</v>
      </c>
      <c r="F29" s="54"/>
      <c r="G29" s="46"/>
      <c r="H29" s="46"/>
      <c r="I29" s="47"/>
      <c r="J29" s="224"/>
      <c r="K29" s="120"/>
      <c r="L29" s="225" t="s">
        <v>139</v>
      </c>
      <c r="M29" s="58" t="s">
        <v>108</v>
      </c>
      <c r="N29" s="226">
        <f>IF(M29="PREVENIR",15,IF(M29="DETECTAR",10,IF(M29="NO ES UN CONTROL",0,"")))</f>
        <v>15</v>
      </c>
      <c r="O29" s="233" t="str">
        <f>IF(O26&lt;86,"DÉBIL",IF(O26&lt;96,"MODERADO",IF(O26&lt;101,"FUERTE","")))</f>
        <v>FUERTE</v>
      </c>
      <c r="P29" s="228"/>
      <c r="Q29" s="234" t="str">
        <f>IF(AND(O29="FUERTE",P26="FUERTE (SIEMPRE SE EJECUTA)"),"FUERTE",IF(OR(O29="DÉBIL",P26="DÉBIL (NO SE EJECUTA)"),"DÉBIL",IF(OR(O29="MODERADO",P26="MODERADO (ALGUNAS VECES)"),"MODERADO")))</f>
        <v>FUERTE</v>
      </c>
      <c r="R29" s="235" t="str">
        <f>IF(AND(O29="FUERTE",P26="FUERTE (SIEMPRE SE EJECUTA)"),"NO","SÍ")</f>
        <v>NO</v>
      </c>
      <c r="S29" s="236">
        <f>IF(AND($Q$15="FUERTE",$S$12="DIRECTAMENTE",$T$12="DIRECTAMENTE"),2,IF(AND($Q$15="FUERTE",$S$12="DIRECTAMENTE",$T$12="INDIRECTAMENTE"),2,IF(AND($Q$15="FUERTE",$S$12="DIRECTAMENTE",$T$12="NO DISMINUYE"),2,IF(AND($Q$15="FUERTE",$S$12="NO DISMINUYE",$T$12="DIRECTAMENTE"),0,IF(AND($Q$15="MODERADO",$S$12="DIRECTAMENTE",$T$12="DIRECTAMENTE"),1,IF(AND($Q$15="MODERADO",$S$12="DIRECTAMENTE",$T$12="INDIRECTAMENTE"),1,IF(AND($Q$15="MODERADO",$S$12="DIRECTAMENTE",$T$12="NO DISMINUYE"),1,IF(AND($Q$15="MODERADO",$S$12="NO DISMINUYE",$T$12="DIRECTAMENTE"),0,"N/A"))))))))</f>
        <v>2</v>
      </c>
      <c r="T29" s="237">
        <f>IF(AND($Q$15="FUERTE",$S$12="DIRECTAMENTE",$T$12="DIRECTAMENTE"),2,IF(AND($Q$15="FUERTE",$S$12="DIRECTAMENTE",$T$12="INDIRECTAMENTE"),1,IF(AND($Q$15="FUERTE",$S$12="DIRECTAMENTE",$T$12="NO DISMINUYE"),0,IF(AND($Q$15="FUERTE",$S$12="NO DISMINUYE",$T$12="DIRECTAMENTE"),2,IF(AND($Q$15="MODERADO",$S$12="DIRECTAMENTE",$T$12="DIRECTAMENTE"),1,IF(AND($Q$15="MODERADO",$S$12="DIRECTAMENTE",$T$12="INDIRECTAMENTE"),0,IF(AND($Q$15="MODERADO",$S$12="DIRECTAMENTE",$T$12="NO DISMINUYE"),0,IF(AND($Q$15="MODERADO",$S$12="NO DISMINUYE",$T$12="DIRECTAMENTE"),1,"N/A"))))))))</f>
        <v>2</v>
      </c>
      <c r="U29" s="52"/>
      <c r="V29" s="230"/>
      <c r="W29" s="54"/>
      <c r="X29" s="57"/>
      <c r="Y29" s="108"/>
      <c r="Z29" s="116"/>
      <c r="AA29" s="61"/>
      <c r="AB29" s="54"/>
      <c r="AC29" s="114"/>
      <c r="AD29" s="57"/>
      <c r="AE29" s="120"/>
      <c r="AF29" s="57" t="s">
        <v>328</v>
      </c>
      <c r="AG29" s="57"/>
      <c r="AH29" s="172" t="s">
        <v>90</v>
      </c>
      <c r="AO29" s="172" t="s">
        <v>109</v>
      </c>
    </row>
    <row r="30" spans="1:41" ht="55.5" customHeight="1" x14ac:dyDescent="0.2">
      <c r="A30" s="81"/>
      <c r="B30" s="169"/>
      <c r="C30" s="329"/>
      <c r="D30" s="52"/>
      <c r="E30" s="108"/>
      <c r="F30" s="54"/>
      <c r="G30" s="46"/>
      <c r="H30" s="46"/>
      <c r="I30" s="47"/>
      <c r="J30" s="224"/>
      <c r="K30" s="120"/>
      <c r="L30" s="225" t="s">
        <v>110</v>
      </c>
      <c r="M30" s="58" t="s">
        <v>34</v>
      </c>
      <c r="N30" s="226">
        <f>IF(M30="CONFIABLE",15,IF(M30="NO CONFIABLE",0,""))</f>
        <v>15</v>
      </c>
      <c r="O30" s="238"/>
      <c r="P30" s="228"/>
      <c r="Q30" s="234"/>
      <c r="R30" s="235"/>
      <c r="S30" s="236"/>
      <c r="T30" s="239"/>
      <c r="U30" s="52"/>
      <c r="V30" s="230"/>
      <c r="W30" s="54"/>
      <c r="X30" s="57"/>
      <c r="Y30" s="108"/>
      <c r="Z30" s="42" t="s">
        <v>329</v>
      </c>
      <c r="AA30" s="61"/>
      <c r="AB30" s="54"/>
      <c r="AC30" s="114"/>
      <c r="AD30" s="57"/>
      <c r="AE30" s="120"/>
      <c r="AF30" s="57"/>
      <c r="AG30" s="57"/>
      <c r="AH30" s="172" t="s">
        <v>112</v>
      </c>
      <c r="AJ30" s="172" t="s">
        <v>21</v>
      </c>
      <c r="AK30" s="172" t="s">
        <v>108</v>
      </c>
      <c r="AL30" s="172" t="s">
        <v>22</v>
      </c>
      <c r="AO30" s="172" t="s">
        <v>113</v>
      </c>
    </row>
    <row r="31" spans="1:41" ht="66.75" customHeight="1" x14ac:dyDescent="0.2">
      <c r="A31" s="81"/>
      <c r="B31" s="169"/>
      <c r="C31" s="329"/>
      <c r="D31" s="52"/>
      <c r="E31" s="108"/>
      <c r="F31" s="54"/>
      <c r="G31" s="46"/>
      <c r="H31" s="46"/>
      <c r="I31" s="47"/>
      <c r="J31" s="224"/>
      <c r="K31" s="120"/>
      <c r="L31" s="225" t="s">
        <v>114</v>
      </c>
      <c r="M31" s="58" t="s">
        <v>42</v>
      </c>
      <c r="N31" s="226">
        <f>IF(M31="SE INVESTIGAN Y SE RESUELVEN OPORTUNAMENTE",15,IF(M31="NO SE INVESTIGAN Y SE RESUELVEN OPORTUNAMENTE",0,""))</f>
        <v>15</v>
      </c>
      <c r="O31" s="238"/>
      <c r="P31" s="228"/>
      <c r="Q31" s="234"/>
      <c r="R31" s="235"/>
      <c r="S31" s="236"/>
      <c r="T31" s="239"/>
      <c r="U31" s="52"/>
      <c r="V31" s="230"/>
      <c r="W31" s="54"/>
      <c r="X31" s="57"/>
      <c r="Y31" s="108"/>
      <c r="Z31" s="113"/>
      <c r="AA31" s="61"/>
      <c r="AB31" s="54"/>
      <c r="AC31" s="114"/>
      <c r="AD31" s="57"/>
      <c r="AE31" s="120"/>
      <c r="AF31" s="57"/>
      <c r="AG31" s="57"/>
      <c r="AH31" s="172" t="s">
        <v>98</v>
      </c>
      <c r="AO31" s="172" t="s">
        <v>115</v>
      </c>
    </row>
    <row r="32" spans="1:41" ht="60.75" customHeight="1" x14ac:dyDescent="0.2">
      <c r="A32" s="161"/>
      <c r="B32" s="169"/>
      <c r="C32" s="331"/>
      <c r="D32" s="74"/>
      <c r="E32" s="108"/>
      <c r="F32" s="75"/>
      <c r="G32" s="70"/>
      <c r="H32" s="70"/>
      <c r="I32" s="47"/>
      <c r="J32" s="224"/>
      <c r="K32" s="121"/>
      <c r="L32" s="240" t="s">
        <v>116</v>
      </c>
      <c r="M32" s="71" t="s">
        <v>53</v>
      </c>
      <c r="N32" s="241">
        <f>IF(M32="COMPLETA",10,IF(M32="INCOMPLETA",5,IF(M32="NO EXISTE",0,"")))</f>
        <v>10</v>
      </c>
      <c r="O32" s="238"/>
      <c r="P32" s="228"/>
      <c r="Q32" s="243"/>
      <c r="R32" s="235"/>
      <c r="S32" s="237"/>
      <c r="T32" s="239"/>
      <c r="U32" s="74"/>
      <c r="V32" s="230"/>
      <c r="W32" s="75"/>
      <c r="X32" s="77"/>
      <c r="Y32" s="108"/>
      <c r="Z32" s="115"/>
      <c r="AA32" s="61"/>
      <c r="AB32" s="75"/>
      <c r="AC32" s="113"/>
      <c r="AD32" s="77"/>
      <c r="AE32" s="121"/>
      <c r="AF32" s="77"/>
      <c r="AG32" s="77"/>
      <c r="AO32" s="172" t="s">
        <v>117</v>
      </c>
    </row>
    <row r="33" spans="1:41" ht="60.75" customHeight="1" x14ac:dyDescent="0.2">
      <c r="A33" s="122" t="s">
        <v>119</v>
      </c>
      <c r="B33" s="122"/>
      <c r="C33" s="122"/>
      <c r="D33" s="122"/>
      <c r="E33" s="122"/>
      <c r="F33" s="122"/>
      <c r="G33" s="122"/>
      <c r="H33" s="122"/>
      <c r="I33" s="122"/>
      <c r="J33" s="122"/>
      <c r="K33" s="122"/>
      <c r="L33" s="122"/>
      <c r="M33" s="122"/>
      <c r="N33" s="122"/>
      <c r="O33" s="122"/>
      <c r="P33" s="122"/>
      <c r="Q33" s="122"/>
      <c r="R33" s="122"/>
      <c r="S33" s="122"/>
      <c r="T33" s="122"/>
      <c r="U33" s="122"/>
      <c r="V33" s="122"/>
      <c r="W33" s="122"/>
      <c r="X33" s="122"/>
      <c r="Y33" s="122"/>
      <c r="Z33" s="122"/>
      <c r="AA33" s="122"/>
      <c r="AB33" s="122"/>
      <c r="AC33" s="122"/>
      <c r="AD33" s="122"/>
      <c r="AE33" s="122"/>
      <c r="AF33" s="122"/>
      <c r="AG33" s="122"/>
    </row>
    <row r="34" spans="1:41" customFormat="1" ht="30.75" customHeight="1" x14ac:dyDescent="0.25">
      <c r="A34" s="80" t="s">
        <v>121</v>
      </c>
      <c r="B34" s="80"/>
      <c r="C34" s="80"/>
      <c r="D34" s="80"/>
      <c r="E34" s="80"/>
      <c r="F34" s="80"/>
      <c r="G34" s="80"/>
      <c r="H34" s="80"/>
      <c r="I34" s="80"/>
      <c r="J34" s="80"/>
      <c r="K34" s="80"/>
      <c r="L34" s="80"/>
      <c r="M34" s="80"/>
      <c r="N34" s="80"/>
      <c r="O34" s="80"/>
      <c r="P34" s="80"/>
      <c r="Q34" s="80"/>
      <c r="R34" s="80"/>
      <c r="S34" s="80"/>
      <c r="T34" s="80"/>
      <c r="U34" s="80"/>
      <c r="V34" s="80"/>
      <c r="W34" s="80"/>
      <c r="X34" s="80"/>
      <c r="Y34" s="80"/>
      <c r="Z34" s="80"/>
      <c r="AA34" s="80"/>
      <c r="AB34" s="80"/>
      <c r="AC34" s="80"/>
      <c r="AD34" s="80"/>
      <c r="AE34" s="80"/>
      <c r="AF34" s="80"/>
      <c r="AG34" s="80"/>
      <c r="AH34" s="295"/>
      <c r="AO34" s="172" t="s">
        <v>120</v>
      </c>
    </row>
    <row r="35" spans="1:41" s="152" customFormat="1" ht="33.75" customHeight="1" x14ac:dyDescent="0.25">
      <c r="A35" s="345" t="s">
        <v>123</v>
      </c>
      <c r="B35" s="345"/>
      <c r="C35" s="345" t="s">
        <v>124</v>
      </c>
      <c r="D35" s="345"/>
      <c r="E35" s="345"/>
      <c r="F35" s="345"/>
      <c r="G35" s="345"/>
      <c r="H35" s="345"/>
      <c r="I35" s="345"/>
      <c r="J35" s="345"/>
      <c r="K35" s="345"/>
      <c r="L35" s="345"/>
      <c r="M35" s="345"/>
      <c r="N35" s="345"/>
      <c r="O35" s="345"/>
      <c r="P35" s="345"/>
      <c r="Q35" s="345"/>
      <c r="R35" s="345"/>
      <c r="S35" s="345"/>
      <c r="T35" s="345"/>
      <c r="U35" s="345"/>
      <c r="V35" s="345"/>
      <c r="W35" s="345"/>
      <c r="X35" s="345"/>
      <c r="Y35" s="345"/>
      <c r="Z35" s="346" t="s">
        <v>143</v>
      </c>
      <c r="AA35" s="346"/>
      <c r="AB35" s="346"/>
      <c r="AC35" s="346"/>
      <c r="AD35" s="347" t="s">
        <v>125</v>
      </c>
      <c r="AE35" s="347"/>
      <c r="AF35" s="347"/>
      <c r="AG35" s="347"/>
      <c r="AO35" s="172" t="s">
        <v>122</v>
      </c>
    </row>
    <row r="36" spans="1:41" s="152" customFormat="1" ht="129.75" customHeight="1" x14ac:dyDescent="0.25">
      <c r="A36" s="127">
        <v>1</v>
      </c>
      <c r="B36" s="128"/>
      <c r="C36" s="348" t="s">
        <v>330</v>
      </c>
      <c r="D36" s="348"/>
      <c r="E36" s="348"/>
      <c r="F36" s="348"/>
      <c r="G36" s="348"/>
      <c r="H36" s="348"/>
      <c r="I36" s="348"/>
      <c r="J36" s="348"/>
      <c r="K36" s="348"/>
      <c r="L36" s="348"/>
      <c r="M36" s="348"/>
      <c r="N36" s="348"/>
      <c r="O36" s="348"/>
      <c r="P36" s="348"/>
      <c r="Q36" s="348"/>
      <c r="R36" s="348"/>
      <c r="S36" s="348"/>
      <c r="T36" s="348"/>
      <c r="U36" s="348"/>
      <c r="V36" s="348"/>
      <c r="W36" s="348"/>
      <c r="X36" s="348"/>
      <c r="Y36" s="348"/>
      <c r="Z36" s="129">
        <v>43858</v>
      </c>
      <c r="AA36" s="130"/>
      <c r="AB36" s="130"/>
      <c r="AC36" s="131"/>
      <c r="AD36" s="338" t="s">
        <v>331</v>
      </c>
      <c r="AE36" s="349"/>
      <c r="AF36" s="349"/>
      <c r="AG36" s="349"/>
      <c r="AO36" s="172" t="s">
        <v>126</v>
      </c>
    </row>
    <row r="37" spans="1:41" s="133" customFormat="1" x14ac:dyDescent="0.2">
      <c r="A37" s="127" t="s">
        <v>146</v>
      </c>
      <c r="B37" s="128"/>
      <c r="C37" s="134"/>
      <c r="D37" s="134"/>
      <c r="E37" s="134"/>
      <c r="F37" s="134"/>
      <c r="G37" s="134"/>
      <c r="H37" s="134"/>
      <c r="I37" s="134"/>
      <c r="J37" s="134"/>
      <c r="K37" s="134"/>
      <c r="L37" s="134"/>
      <c r="M37" s="134"/>
      <c r="N37" s="134"/>
      <c r="O37" s="134"/>
      <c r="P37" s="134"/>
      <c r="Q37" s="134"/>
      <c r="R37" s="134"/>
      <c r="S37" s="134"/>
      <c r="T37" s="134"/>
      <c r="U37" s="134"/>
      <c r="V37" s="134"/>
      <c r="W37" s="134"/>
      <c r="X37" s="134"/>
      <c r="Y37" s="134"/>
      <c r="Z37" s="135"/>
      <c r="AA37" s="130"/>
      <c r="AB37" s="130"/>
      <c r="AC37" s="131"/>
      <c r="AD37" s="114"/>
      <c r="AE37" s="114"/>
      <c r="AF37" s="114"/>
      <c r="AG37" s="114"/>
      <c r="AO37" s="172" t="s">
        <v>127</v>
      </c>
    </row>
    <row r="38" spans="1:41" x14ac:dyDescent="0.2">
      <c r="A38" s="127" t="s">
        <v>146</v>
      </c>
      <c r="B38" s="128"/>
      <c r="C38" s="134"/>
      <c r="D38" s="134"/>
      <c r="E38" s="134"/>
      <c r="F38" s="134"/>
      <c r="G38" s="134"/>
      <c r="H38" s="134"/>
      <c r="I38" s="134"/>
      <c r="J38" s="134"/>
      <c r="K38" s="134"/>
      <c r="L38" s="134"/>
      <c r="M38" s="134"/>
      <c r="N38" s="134"/>
      <c r="O38" s="134"/>
      <c r="P38" s="134"/>
      <c r="Q38" s="134"/>
      <c r="R38" s="134"/>
      <c r="S38" s="134"/>
      <c r="T38" s="134"/>
      <c r="U38" s="134"/>
      <c r="V38" s="134"/>
      <c r="W38" s="134"/>
      <c r="X38" s="134"/>
      <c r="Y38" s="134"/>
      <c r="Z38" s="135"/>
      <c r="AA38" s="130"/>
      <c r="AB38" s="130"/>
      <c r="AC38" s="131"/>
      <c r="AD38" s="114"/>
      <c r="AE38" s="114"/>
      <c r="AF38" s="114"/>
      <c r="AG38" s="114"/>
      <c r="AO38" s="172" t="s">
        <v>128</v>
      </c>
    </row>
    <row r="39" spans="1:41" ht="14.25" x14ac:dyDescent="0.2">
      <c r="A39" s="350" t="s">
        <v>125</v>
      </c>
      <c r="B39" s="350"/>
      <c r="C39" s="350"/>
      <c r="D39" s="350"/>
      <c r="E39" s="350"/>
      <c r="F39" s="350"/>
      <c r="G39" s="350" t="s">
        <v>131</v>
      </c>
      <c r="H39" s="350"/>
      <c r="I39" s="350"/>
      <c r="J39" s="350"/>
      <c r="K39" s="350"/>
      <c r="L39" s="350"/>
      <c r="M39" s="351" t="s">
        <v>132</v>
      </c>
      <c r="N39" s="352"/>
      <c r="O39" s="352"/>
      <c r="P39" s="352"/>
      <c r="Q39" s="352"/>
      <c r="R39" s="352"/>
      <c r="S39" s="352"/>
      <c r="T39" s="352"/>
      <c r="U39" s="352"/>
      <c r="V39" s="353"/>
      <c r="W39" s="351" t="s">
        <v>133</v>
      </c>
      <c r="X39" s="352"/>
      <c r="Y39" s="352"/>
      <c r="Z39" s="352"/>
      <c r="AA39" s="353"/>
      <c r="AB39" s="163" t="str">
        <f>IF(X7="X","APOYO OFICINA ASESORA DE PLANEACIÓN","APOYO OFICINA DE CONTROL INTERNO")</f>
        <v>APOYO OFICINA DE CONTROL INTERNO</v>
      </c>
      <c r="AC39" s="163"/>
      <c r="AD39" s="163"/>
      <c r="AE39" s="163"/>
      <c r="AF39" s="163"/>
      <c r="AG39" s="163"/>
      <c r="AO39" s="172" t="s">
        <v>150</v>
      </c>
    </row>
    <row r="40" spans="1:41" ht="15" x14ac:dyDescent="0.2">
      <c r="A40" s="296" t="s">
        <v>134</v>
      </c>
      <c r="B40" s="297" t="s">
        <v>331</v>
      </c>
      <c r="C40" s="298"/>
      <c r="D40" s="298"/>
      <c r="E40" s="298"/>
      <c r="F40" s="299"/>
      <c r="G40" s="300" t="s">
        <v>134</v>
      </c>
      <c r="H40" s="297"/>
      <c r="I40" s="298"/>
      <c r="J40" s="298"/>
      <c r="K40" s="298"/>
      <c r="L40" s="299"/>
      <c r="M40" s="300" t="s">
        <v>134</v>
      </c>
      <c r="N40" s="301"/>
      <c r="O40" s="354"/>
      <c r="P40" s="354"/>
      <c r="Q40" s="354"/>
      <c r="R40" s="354"/>
      <c r="S40" s="354"/>
      <c r="T40" s="354"/>
      <c r="U40" s="354"/>
      <c r="V40" s="355"/>
      <c r="W40" s="302" t="s">
        <v>134</v>
      </c>
      <c r="X40" s="297"/>
      <c r="Y40" s="298"/>
      <c r="Z40" s="298"/>
      <c r="AA40" s="299"/>
      <c r="AB40" s="302" t="s">
        <v>134</v>
      </c>
      <c r="AC40" s="149"/>
      <c r="AD40" s="149"/>
      <c r="AE40" s="149"/>
      <c r="AF40" s="149"/>
      <c r="AG40" s="149"/>
      <c r="AO40" s="172" t="s">
        <v>136</v>
      </c>
    </row>
    <row r="41" spans="1:41" ht="15" x14ac:dyDescent="0.2">
      <c r="A41" s="296" t="s">
        <v>137</v>
      </c>
      <c r="B41" s="297" t="s">
        <v>332</v>
      </c>
      <c r="C41" s="298"/>
      <c r="D41" s="298"/>
      <c r="E41" s="298"/>
      <c r="F41" s="299"/>
      <c r="G41" s="296" t="s">
        <v>137</v>
      </c>
      <c r="H41" s="356"/>
      <c r="I41" s="356"/>
      <c r="J41" s="356"/>
      <c r="K41" s="356"/>
      <c r="L41" s="356"/>
      <c r="M41" s="300" t="s">
        <v>137</v>
      </c>
      <c r="N41" s="306"/>
      <c r="O41" s="356"/>
      <c r="P41" s="356"/>
      <c r="Q41" s="356"/>
      <c r="R41" s="356"/>
      <c r="S41" s="356"/>
      <c r="T41" s="356"/>
      <c r="U41" s="356"/>
      <c r="V41" s="356"/>
      <c r="W41" s="296" t="s">
        <v>137</v>
      </c>
      <c r="X41" s="297"/>
      <c r="Y41" s="298"/>
      <c r="Z41" s="298"/>
      <c r="AA41" s="299"/>
      <c r="AB41" s="296" t="s">
        <v>137</v>
      </c>
      <c r="AC41" s="149"/>
      <c r="AD41" s="149"/>
      <c r="AE41" s="149"/>
      <c r="AF41" s="149"/>
      <c r="AG41" s="149"/>
      <c r="AO41" s="172" t="s">
        <v>138</v>
      </c>
    </row>
    <row r="42" spans="1:41" x14ac:dyDescent="0.2">
      <c r="A42" s="133"/>
      <c r="B42" s="133"/>
      <c r="C42" s="133"/>
      <c r="E42" s="133"/>
      <c r="F42" s="133"/>
      <c r="G42" s="133"/>
      <c r="H42" s="133"/>
      <c r="I42" s="133"/>
      <c r="J42" s="133"/>
      <c r="K42" s="133"/>
      <c r="L42" s="133"/>
      <c r="M42" s="133"/>
      <c r="N42" s="133"/>
      <c r="O42" s="133"/>
      <c r="P42" s="133"/>
      <c r="Q42" s="133"/>
      <c r="R42" s="133"/>
      <c r="S42" s="133"/>
      <c r="T42" s="133"/>
      <c r="U42" s="133"/>
      <c r="V42" s="133"/>
      <c r="W42" s="133"/>
      <c r="X42" s="133"/>
      <c r="Y42" s="133"/>
      <c r="Z42" s="133"/>
      <c r="AA42" s="133"/>
      <c r="AB42" s="133"/>
      <c r="AC42" s="133"/>
      <c r="AD42" s="133"/>
      <c r="AE42" s="133"/>
      <c r="AF42" s="133"/>
      <c r="AG42" s="133"/>
    </row>
  </sheetData>
  <sheetProtection selectLockedCells="1"/>
  <dataConsolidate/>
  <mergeCells count="179">
    <mergeCell ref="B40:F40"/>
    <mergeCell ref="H40:L40"/>
    <mergeCell ref="O40:V40"/>
    <mergeCell ref="X40:AA40"/>
    <mergeCell ref="AC40:AG40"/>
    <mergeCell ref="B41:F41"/>
    <mergeCell ref="H41:L41"/>
    <mergeCell ref="O41:V41"/>
    <mergeCell ref="X41:AA41"/>
    <mergeCell ref="AC41:AG41"/>
    <mergeCell ref="A38:B38"/>
    <mergeCell ref="C38:Y38"/>
    <mergeCell ref="Z38:AC38"/>
    <mergeCell ref="AD38:AG38"/>
    <mergeCell ref="A39:F39"/>
    <mergeCell ref="G39:L39"/>
    <mergeCell ref="M39:V39"/>
    <mergeCell ref="W39:AA39"/>
    <mergeCell ref="AB39:AG39"/>
    <mergeCell ref="A36:B36"/>
    <mergeCell ref="C36:Y36"/>
    <mergeCell ref="Z36:AC36"/>
    <mergeCell ref="AD36:AG36"/>
    <mergeCell ref="A37:B37"/>
    <mergeCell ref="C37:Y37"/>
    <mergeCell ref="Z37:AC37"/>
    <mergeCell ref="AD37:AG37"/>
    <mergeCell ref="E30:E32"/>
    <mergeCell ref="Z31:Z32"/>
    <mergeCell ref="A33:AG33"/>
    <mergeCell ref="A34:AG34"/>
    <mergeCell ref="A35:B35"/>
    <mergeCell ref="C35:Y35"/>
    <mergeCell ref="Z35:AC35"/>
    <mergeCell ref="AD35:AG35"/>
    <mergeCell ref="AE26:AE32"/>
    <mergeCell ref="AF26:AF28"/>
    <mergeCell ref="AG26:AG32"/>
    <mergeCell ref="O29:O32"/>
    <mergeCell ref="Q29:Q32"/>
    <mergeCell ref="R29:R32"/>
    <mergeCell ref="S29:S32"/>
    <mergeCell ref="T29:T32"/>
    <mergeCell ref="AF29:AF32"/>
    <mergeCell ref="Y26:Y32"/>
    <mergeCell ref="Z26:Z29"/>
    <mergeCell ref="AA26:AA32"/>
    <mergeCell ref="AB26:AB32"/>
    <mergeCell ref="AC26:AC32"/>
    <mergeCell ref="AD26:AD32"/>
    <mergeCell ref="S26:S27"/>
    <mergeCell ref="T26:T27"/>
    <mergeCell ref="U26:U32"/>
    <mergeCell ref="V26:V32"/>
    <mergeCell ref="W26:W32"/>
    <mergeCell ref="X26:X32"/>
    <mergeCell ref="J26:J32"/>
    <mergeCell ref="K26:K32"/>
    <mergeCell ref="O26:O28"/>
    <mergeCell ref="P26:P32"/>
    <mergeCell ref="Q26:Q28"/>
    <mergeCell ref="R26:R28"/>
    <mergeCell ref="E23:E25"/>
    <mergeCell ref="Z24:Z25"/>
    <mergeCell ref="A26:A32"/>
    <mergeCell ref="B26:B32"/>
    <mergeCell ref="C26:C32"/>
    <mergeCell ref="D26:D32"/>
    <mergeCell ref="E26:E28"/>
    <mergeCell ref="F26:F32"/>
    <mergeCell ref="G26:G32"/>
    <mergeCell ref="H26:H32"/>
    <mergeCell ref="AE19:AE25"/>
    <mergeCell ref="AF19:AF21"/>
    <mergeCell ref="AG19:AG25"/>
    <mergeCell ref="O22:O25"/>
    <mergeCell ref="Q22:Q25"/>
    <mergeCell ref="R22:R25"/>
    <mergeCell ref="S22:S25"/>
    <mergeCell ref="T22:T25"/>
    <mergeCell ref="AF22:AF25"/>
    <mergeCell ref="Y19:Y25"/>
    <mergeCell ref="Z19:Z22"/>
    <mergeCell ref="AA19:AA25"/>
    <mergeCell ref="AB19:AB25"/>
    <mergeCell ref="AC19:AC25"/>
    <mergeCell ref="AD19:AD25"/>
    <mergeCell ref="S19:S20"/>
    <mergeCell ref="T19:T20"/>
    <mergeCell ref="U19:U25"/>
    <mergeCell ref="V19:V25"/>
    <mergeCell ref="W19:W25"/>
    <mergeCell ref="X19:X25"/>
    <mergeCell ref="J19:J25"/>
    <mergeCell ref="K19:K25"/>
    <mergeCell ref="O19:O21"/>
    <mergeCell ref="P19:P25"/>
    <mergeCell ref="Q19:Q21"/>
    <mergeCell ref="R19:R21"/>
    <mergeCell ref="E16:E18"/>
    <mergeCell ref="Z17:Z18"/>
    <mergeCell ref="A19:A25"/>
    <mergeCell ref="B19:B25"/>
    <mergeCell ref="C19:C25"/>
    <mergeCell ref="D19:D25"/>
    <mergeCell ref="E19:E21"/>
    <mergeCell ref="F19:F25"/>
    <mergeCell ref="G19:G25"/>
    <mergeCell ref="H19:H25"/>
    <mergeCell ref="AD12:AD18"/>
    <mergeCell ref="AE12:AE18"/>
    <mergeCell ref="AF12:AF14"/>
    <mergeCell ref="AG12:AG18"/>
    <mergeCell ref="O15:O18"/>
    <mergeCell ref="Q15:Q18"/>
    <mergeCell ref="R15:R18"/>
    <mergeCell ref="S15:S18"/>
    <mergeCell ref="T15:T18"/>
    <mergeCell ref="AF15:AF18"/>
    <mergeCell ref="X12:X18"/>
    <mergeCell ref="Y12:Y18"/>
    <mergeCell ref="Z12:Z15"/>
    <mergeCell ref="AA12:AA18"/>
    <mergeCell ref="AB12:AB18"/>
    <mergeCell ref="AC12:AC18"/>
    <mergeCell ref="R12:R14"/>
    <mergeCell ref="S12:S13"/>
    <mergeCell ref="T12:T13"/>
    <mergeCell ref="U12:U18"/>
    <mergeCell ref="V12:V18"/>
    <mergeCell ref="W12:W18"/>
    <mergeCell ref="H12:H18"/>
    <mergeCell ref="J12:J18"/>
    <mergeCell ref="K12:K18"/>
    <mergeCell ref="O12:O14"/>
    <mergeCell ref="P12:P18"/>
    <mergeCell ref="Q12:Q14"/>
    <mergeCell ref="W10:W11"/>
    <mergeCell ref="X10:X11"/>
    <mergeCell ref="Y10:AB10"/>
    <mergeCell ref="A12:A18"/>
    <mergeCell ref="B12:B18"/>
    <mergeCell ref="C12:C18"/>
    <mergeCell ref="D12:D18"/>
    <mergeCell ref="E12:E14"/>
    <mergeCell ref="F12:F18"/>
    <mergeCell ref="G12:G18"/>
    <mergeCell ref="Q10:Q11"/>
    <mergeCell ref="R10:R11"/>
    <mergeCell ref="S10:S11"/>
    <mergeCell ref="T10:T11"/>
    <mergeCell ref="U10:U11"/>
    <mergeCell ref="V10:V11"/>
    <mergeCell ref="G9:J9"/>
    <mergeCell ref="K9:T9"/>
    <mergeCell ref="U9:AB9"/>
    <mergeCell ref="G10:J10"/>
    <mergeCell ref="K10:K11"/>
    <mergeCell ref="L10:L11"/>
    <mergeCell ref="M10:M11"/>
    <mergeCell ref="N10:N11"/>
    <mergeCell ref="O10:O11"/>
    <mergeCell ref="P10:P11"/>
    <mergeCell ref="A8:F8"/>
    <mergeCell ref="G8:AB8"/>
    <mergeCell ref="AC8:AC11"/>
    <mergeCell ref="AD8:AG10"/>
    <mergeCell ref="A9:A11"/>
    <mergeCell ref="B9:B11"/>
    <mergeCell ref="C9:C11"/>
    <mergeCell ref="D9:D11"/>
    <mergeCell ref="E9:E11"/>
    <mergeCell ref="F9:F11"/>
    <mergeCell ref="A7:B7"/>
    <mergeCell ref="C7:F7"/>
    <mergeCell ref="G7:L7"/>
    <mergeCell ref="M7:V7"/>
    <mergeCell ref="Z7:AA7"/>
    <mergeCell ref="AF7:AG7"/>
  </mergeCells>
  <conditionalFormatting sqref="J12:J18">
    <cfRule type="containsText" dxfId="23" priority="21" operator="containsText" text="EXTREMO">
      <formula>NOT(ISERROR(SEARCH("EXTREMO",J12)))</formula>
    </cfRule>
    <cfRule type="containsText" dxfId="22" priority="22" operator="containsText" text="ALTO">
      <formula>NOT(ISERROR(SEARCH("ALTO",J12)))</formula>
    </cfRule>
    <cfRule type="containsText" dxfId="21" priority="23" operator="containsText" text="MODERADO">
      <formula>NOT(ISERROR(SEARCH("MODERADO",J12)))</formula>
    </cfRule>
    <cfRule type="containsText" dxfId="20" priority="24" operator="containsText" text="BAJO">
      <formula>NOT(ISERROR(SEARCH("BAJO",J12)))</formula>
    </cfRule>
  </conditionalFormatting>
  <conditionalFormatting sqref="U12:U18">
    <cfRule type="containsText" dxfId="19" priority="17" operator="containsText" text="EXTREMO">
      <formula>NOT(ISERROR(SEARCH("EXTREMO",U12)))</formula>
    </cfRule>
    <cfRule type="containsText" dxfId="18" priority="18" operator="containsText" text="MODERADO">
      <formula>NOT(ISERROR(SEARCH("MODERADO",U12)))</formula>
    </cfRule>
    <cfRule type="containsText" dxfId="17" priority="19" operator="containsText" text="ALTO">
      <formula>NOT(ISERROR(SEARCH("ALTO",U12)))</formula>
    </cfRule>
    <cfRule type="containsText" dxfId="16" priority="20" operator="containsText" text="BAJO">
      <formula>NOT(ISERROR(SEARCH("BAJO",U12)))</formula>
    </cfRule>
  </conditionalFormatting>
  <conditionalFormatting sqref="J19:J25">
    <cfRule type="containsText" dxfId="15" priority="13" operator="containsText" text="EXTREMO">
      <formula>NOT(ISERROR(SEARCH("EXTREMO",J19)))</formula>
    </cfRule>
    <cfRule type="containsText" dxfId="14" priority="14" operator="containsText" text="ALTO">
      <formula>NOT(ISERROR(SEARCH("ALTO",J19)))</formula>
    </cfRule>
    <cfRule type="containsText" dxfId="13" priority="15" operator="containsText" text="MODERADO">
      <formula>NOT(ISERROR(SEARCH("MODERADO",J19)))</formula>
    </cfRule>
    <cfRule type="containsText" dxfId="12" priority="16" operator="containsText" text="BAJO">
      <formula>NOT(ISERROR(SEARCH("BAJO",J19)))</formula>
    </cfRule>
  </conditionalFormatting>
  <conditionalFormatting sqref="U19:U25">
    <cfRule type="containsText" dxfId="11" priority="9" operator="containsText" text="EXTREMO">
      <formula>NOT(ISERROR(SEARCH("EXTREMO",U19)))</formula>
    </cfRule>
    <cfRule type="containsText" dxfId="10" priority="10" operator="containsText" text="MODERADO">
      <formula>NOT(ISERROR(SEARCH("MODERADO",U19)))</formula>
    </cfRule>
    <cfRule type="containsText" dxfId="9" priority="11" operator="containsText" text="ALTO">
      <formula>NOT(ISERROR(SEARCH("ALTO",U19)))</formula>
    </cfRule>
    <cfRule type="containsText" dxfId="8" priority="12" operator="containsText" text="BAJO">
      <formula>NOT(ISERROR(SEARCH("BAJO",U19)))</formula>
    </cfRule>
  </conditionalFormatting>
  <conditionalFormatting sqref="J26:J32">
    <cfRule type="containsText" dxfId="7" priority="5" operator="containsText" text="EXTREMO">
      <formula>NOT(ISERROR(SEARCH("EXTREMO",J26)))</formula>
    </cfRule>
    <cfRule type="containsText" dxfId="6" priority="6" operator="containsText" text="ALTO">
      <formula>NOT(ISERROR(SEARCH("ALTO",J26)))</formula>
    </cfRule>
    <cfRule type="containsText" dxfId="5" priority="7" operator="containsText" text="MODERADO">
      <formula>NOT(ISERROR(SEARCH("MODERADO",J26)))</formula>
    </cfRule>
    <cfRule type="containsText" dxfId="4" priority="8" operator="containsText" text="BAJO">
      <formula>NOT(ISERROR(SEARCH("BAJO",J26)))</formula>
    </cfRule>
  </conditionalFormatting>
  <conditionalFormatting sqref="U26:U32">
    <cfRule type="containsText" dxfId="3" priority="1" operator="containsText" text="EXTREMO">
      <formula>NOT(ISERROR(SEARCH("EXTREMO",U26)))</formula>
    </cfRule>
    <cfRule type="containsText" dxfId="2" priority="2" operator="containsText" text="MODERADO">
      <formula>NOT(ISERROR(SEARCH("MODERADO",U26)))</formula>
    </cfRule>
    <cfRule type="containsText" dxfId="1" priority="3" operator="containsText" text="ALTO">
      <formula>NOT(ISERROR(SEARCH("ALTO",U26)))</formula>
    </cfRule>
    <cfRule type="containsText" dxfId="0" priority="4" operator="containsText" text="BAJO">
      <formula>NOT(ISERROR(SEARCH("BAJO",U26)))</formula>
    </cfRule>
  </conditionalFormatting>
  <dataValidations count="15">
    <dataValidation type="list" allowBlank="1" showInputMessage="1" showErrorMessage="1" sqref="H12:H32">
      <formula1>$AL$10:$AL$14</formula1>
    </dataValidation>
    <dataValidation type="list" allowBlank="1" showInputMessage="1" showErrorMessage="1" sqref="M18 M25 M32">
      <formula1>$AH$9:$AJ$9</formula1>
    </dataValidation>
    <dataValidation type="list" allowBlank="1" showInputMessage="1" showErrorMessage="1" sqref="G12:G32">
      <formula1>$AL$2:$AL$6</formula1>
    </dataValidation>
    <dataValidation type="list" allowBlank="1" showInputMessage="1" showErrorMessage="1" sqref="M12 M19 M26">
      <formula1>$AH$2:$AH$3</formula1>
    </dataValidation>
    <dataValidation type="list" allowBlank="1" showInputMessage="1" showErrorMessage="1" sqref="M13 M20 M27">
      <formula1>$AH$4:$AI$4</formula1>
    </dataValidation>
    <dataValidation type="list" allowBlank="1" showInputMessage="1" showErrorMessage="1" sqref="M14 M21 M28">
      <formula1>$AH$5:$AI$5</formula1>
    </dataValidation>
    <dataValidation type="list" allowBlank="1" showInputMessage="1" showErrorMessage="1" sqref="M16 M23 M30">
      <formula1>$AH$7:$AI$7</formula1>
    </dataValidation>
    <dataValidation type="list" allowBlank="1" showInputMessage="1" showErrorMessage="1" sqref="M17 M24 M31">
      <formula1>$AH$8:$AI$8</formula1>
    </dataValidation>
    <dataValidation type="list" allowBlank="1" showInputMessage="1" showErrorMessage="1" sqref="P12 P19 P26">
      <formula1>$AH$10:$AJ$10</formula1>
    </dataValidation>
    <dataValidation type="list" allowBlank="1" showInputMessage="1" showErrorMessage="1" sqref="V12:V32">
      <formula1>$AH$14:$AK$14</formula1>
    </dataValidation>
    <dataValidation type="list" allowBlank="1" showInputMessage="1" showErrorMessage="1" sqref="D12:D32">
      <formula1>$AN$2:$AN$8</formula1>
    </dataValidation>
    <dataValidation type="list" allowBlank="1" showInputMessage="1" showErrorMessage="1" sqref="T12 S12:S13 T19 S19:S20 T26 S26:S27">
      <formula1>$AH$15:$AH$17</formula1>
    </dataValidation>
    <dataValidation type="list" allowBlank="1" showInputMessage="1" showErrorMessage="1" sqref="AA12:AA32">
      <formula1>$AN$12:$AN$13</formula1>
    </dataValidation>
    <dataValidation type="list" allowBlank="1" showInputMessage="1" showErrorMessage="1" sqref="M15 M22 M29">
      <formula1>$AJ$16:$AL$16</formula1>
    </dataValidation>
    <dataValidation type="list" allowBlank="1" showInputMessage="1" showErrorMessage="1" sqref="U12:U32">
      <formula1>$AO$10:$AO$41</formula1>
    </dataValidation>
  </dataValidations>
  <printOptions horizontalCentered="1"/>
  <pageMargins left="0" right="0" top="0.39370078740157483" bottom="0.51181102362204722" header="0.31496062992125984" footer="0.31496062992125984"/>
  <pageSetup scale="25"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vt:i4>
      </vt:variant>
    </vt:vector>
  </HeadingPairs>
  <TitlesOfParts>
    <vt:vector size="6" baseType="lpstr">
      <vt:lpstr>COMUNICACIONES</vt:lpstr>
      <vt:lpstr>PLANEACION</vt:lpstr>
      <vt:lpstr>INVESTIGACION</vt:lpstr>
      <vt:lpstr>COMUNICACIONES!Área_de_impresión</vt:lpstr>
      <vt:lpstr>INVESTIGACION!Área_de_impresión</vt:lpstr>
      <vt:lpstr>PLANEACION!Área_de_impresión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dc:creator>
  <cp:lastModifiedBy>Usuario</cp:lastModifiedBy>
  <dcterms:created xsi:type="dcterms:W3CDTF">2020-05-15T22:04:59Z</dcterms:created>
  <dcterms:modified xsi:type="dcterms:W3CDTF">2020-05-18T20:04:12Z</dcterms:modified>
</cp:coreProperties>
</file>