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CARPETA COMPARTIDA CONTROL INTERNO\2019\SEGUIMIENTO MAPAS DE RIESGOS DE GESTIÓN\SEGUIMIENTO I -2019\"/>
    </mc:Choice>
  </mc:AlternateContent>
  <bookViews>
    <workbookView xWindow="0" yWindow="0" windowWidth="20490" windowHeight="7455" firstSheet="7" activeTab="12"/>
  </bookViews>
  <sheets>
    <sheet name="Ciudadania" sheetId="1" r:id="rId1"/>
    <sheet name="Disciplinario" sheetId="2" r:id="rId2"/>
    <sheet name="Ambiental" sheetId="4" r:id="rId3"/>
    <sheet name="Documental" sheetId="5" r:id="rId4"/>
    <sheet name="Contabilidad" sheetId="6" r:id="rId5"/>
    <sheet name="Presupuesto" sheetId="7" r:id="rId6"/>
    <sheet name="Tesoreria" sheetId="8" r:id="rId7"/>
    <sheet name="Logistica" sheetId="9" r:id="rId8"/>
    <sheet name="Gestion TI" sheetId="10" r:id="rId9"/>
    <sheet name="Bienes" sheetId="11" r:id="rId10"/>
    <sheet name="Serv. Administrativo" sheetId="12" r:id="rId11"/>
    <sheet name="Economato" sheetId="13" r:id="rId12"/>
    <sheet name="Desarrollo Humano" sheetId="14"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52" i="1" l="1"/>
  <c r="O44" i="1"/>
  <c r="O43" i="1"/>
  <c r="O42" i="1"/>
  <c r="O41" i="1"/>
  <c r="O40" i="1"/>
  <c r="K40" i="1"/>
  <c r="O39" i="1"/>
  <c r="O38" i="1"/>
  <c r="P38" i="1" s="1"/>
  <c r="Q38" i="1" s="1"/>
  <c r="S38" i="1" s="1"/>
  <c r="T38" i="1" s="1"/>
  <c r="J38" i="1"/>
  <c r="H38" i="1"/>
  <c r="O37" i="1"/>
  <c r="O36" i="1"/>
  <c r="O35" i="1"/>
  <c r="O34" i="1"/>
  <c r="O33" i="1"/>
  <c r="K33" i="1"/>
  <c r="O32" i="1"/>
  <c r="O31" i="1"/>
  <c r="J31" i="1"/>
  <c r="H31" i="1"/>
  <c r="K31" i="1" s="1"/>
  <c r="O30" i="1"/>
  <c r="O29" i="1"/>
  <c r="O28" i="1"/>
  <c r="O27" i="1"/>
  <c r="O26" i="1"/>
  <c r="K26" i="1"/>
  <c r="O25" i="1"/>
  <c r="O24" i="1"/>
  <c r="K24" i="1"/>
  <c r="J24" i="1"/>
  <c r="H24" i="1"/>
  <c r="O23" i="1"/>
  <c r="O22" i="1"/>
  <c r="O21" i="1"/>
  <c r="O20" i="1"/>
  <c r="O19" i="1"/>
  <c r="K19" i="1"/>
  <c r="O18" i="1"/>
  <c r="O17" i="1"/>
  <c r="J17" i="1"/>
  <c r="H17" i="1"/>
  <c r="O16" i="1"/>
  <c r="O15" i="1"/>
  <c r="O14" i="1"/>
  <c r="O13" i="1"/>
  <c r="O12" i="1"/>
  <c r="K12" i="1"/>
  <c r="O11" i="1"/>
  <c r="P10" i="1"/>
  <c r="Q10" i="1" s="1"/>
  <c r="O10" i="1"/>
  <c r="J10" i="1"/>
  <c r="H10" i="1"/>
  <c r="S10" i="1" l="1"/>
  <c r="T10" i="1" s="1"/>
  <c r="P24" i="1"/>
  <c r="Q24" i="1" s="1"/>
  <c r="S24" i="1" s="1"/>
  <c r="T24" i="1" s="1"/>
  <c r="P31" i="1"/>
  <c r="Q31" i="1" s="1"/>
  <c r="S31" i="1" s="1"/>
  <c r="T31" i="1" s="1"/>
  <c r="K38" i="1"/>
  <c r="P17" i="1"/>
  <c r="Q17" i="1" s="1"/>
  <c r="S17" i="1" s="1"/>
  <c r="T17" i="1" s="1"/>
  <c r="V10" i="1"/>
  <c r="W10" i="1"/>
  <c r="U10" i="1"/>
  <c r="W12" i="1" s="1"/>
  <c r="V24" i="1"/>
  <c r="U24" i="1"/>
  <c r="W26" i="1" s="1"/>
  <c r="W24" i="1"/>
  <c r="W38" i="1"/>
  <c r="U38" i="1"/>
  <c r="V38" i="1"/>
  <c r="K17" i="1"/>
  <c r="K10" i="1"/>
  <c r="U31" i="1" l="1"/>
  <c r="W33" i="1" s="1"/>
  <c r="W31" i="1"/>
  <c r="V31" i="1"/>
  <c r="W17" i="1"/>
  <c r="V17" i="1"/>
  <c r="U17" i="1"/>
  <c r="W19" i="1" s="1"/>
  <c r="W40" i="1"/>
  <c r="P67" i="14"/>
  <c r="P66" i="14"/>
  <c r="P65" i="14"/>
  <c r="P64" i="14"/>
  <c r="P63" i="14"/>
  <c r="L63" i="14"/>
  <c r="P62" i="14"/>
  <c r="P61" i="14"/>
  <c r="Q61" i="14" s="1"/>
  <c r="R61" i="14" s="1"/>
  <c r="J61" i="14"/>
  <c r="K61" i="14" s="1"/>
  <c r="L61" i="14" s="1"/>
  <c r="H61" i="14"/>
  <c r="P60" i="14"/>
  <c r="P59" i="14"/>
  <c r="P58" i="14"/>
  <c r="P57" i="14"/>
  <c r="P56" i="14"/>
  <c r="L56" i="14"/>
  <c r="P55" i="14"/>
  <c r="P54" i="14"/>
  <c r="J54" i="14"/>
  <c r="H54" i="14"/>
  <c r="K54" i="14" s="1"/>
  <c r="L54" i="14" s="1"/>
  <c r="P53" i="14"/>
  <c r="P52" i="14"/>
  <c r="P51" i="14"/>
  <c r="P50" i="14"/>
  <c r="P49" i="14"/>
  <c r="L49" i="14"/>
  <c r="P48" i="14"/>
  <c r="P47" i="14"/>
  <c r="J47" i="14"/>
  <c r="H47" i="14"/>
  <c r="K47" i="14" s="1"/>
  <c r="L47" i="14" s="1"/>
  <c r="P46" i="14"/>
  <c r="P45" i="14"/>
  <c r="P44" i="14"/>
  <c r="P43" i="14"/>
  <c r="P42" i="14"/>
  <c r="L42" i="14"/>
  <c r="P41" i="14"/>
  <c r="P40" i="14"/>
  <c r="J40" i="14"/>
  <c r="H40" i="14"/>
  <c r="P39" i="14"/>
  <c r="P38" i="14"/>
  <c r="P37" i="14"/>
  <c r="P36" i="14"/>
  <c r="P35" i="14"/>
  <c r="L35" i="14"/>
  <c r="P34" i="14"/>
  <c r="Q33" i="14" s="1"/>
  <c r="R33" i="14" s="1"/>
  <c r="P33" i="14"/>
  <c r="J33" i="14"/>
  <c r="H33" i="14"/>
  <c r="P32" i="14"/>
  <c r="P31" i="14"/>
  <c r="P30" i="14"/>
  <c r="P29" i="14"/>
  <c r="P28" i="14"/>
  <c r="L28" i="14"/>
  <c r="P27" i="14"/>
  <c r="P26" i="14"/>
  <c r="K26" i="14"/>
  <c r="L26" i="14" s="1"/>
  <c r="J26" i="14"/>
  <c r="H26" i="14"/>
  <c r="P25" i="14"/>
  <c r="P24" i="14"/>
  <c r="P23" i="14"/>
  <c r="P22" i="14"/>
  <c r="P21" i="14"/>
  <c r="L21" i="14"/>
  <c r="P20" i="14"/>
  <c r="P19" i="14"/>
  <c r="J19" i="14"/>
  <c r="H19" i="14"/>
  <c r="P18" i="14"/>
  <c r="P17" i="14"/>
  <c r="P16" i="14"/>
  <c r="P15" i="14"/>
  <c r="P14" i="14"/>
  <c r="L14" i="14"/>
  <c r="P13" i="14"/>
  <c r="P12" i="14"/>
  <c r="J12" i="14"/>
  <c r="H12" i="14"/>
  <c r="K12" i="14" s="1"/>
  <c r="L12" i="14" s="1"/>
  <c r="Q19" i="14" l="1"/>
  <c r="R19" i="14" s="1"/>
  <c r="T19" i="14" s="1"/>
  <c r="U19" i="14" s="1"/>
  <c r="V19" i="14" s="1"/>
  <c r="Y21" i="14" s="1"/>
  <c r="K33" i="14"/>
  <c r="L33" i="14" s="1"/>
  <c r="Q40" i="14"/>
  <c r="R40" i="14" s="1"/>
  <c r="Q54" i="14"/>
  <c r="R54" i="14" s="1"/>
  <c r="T54" i="14" s="1"/>
  <c r="U54" i="14" s="1"/>
  <c r="T12" i="14"/>
  <c r="U12" i="14" s="1"/>
  <c r="X12" i="14" s="1"/>
  <c r="Y12" i="14" s="1"/>
  <c r="Q12" i="14"/>
  <c r="R12" i="14" s="1"/>
  <c r="K19" i="14"/>
  <c r="L19" i="14" s="1"/>
  <c r="Q26" i="14"/>
  <c r="R26" i="14" s="1"/>
  <c r="T26" i="14" s="1"/>
  <c r="U26" i="14" s="1"/>
  <c r="V26" i="14" s="1"/>
  <c r="T40" i="14"/>
  <c r="U40" i="14" s="1"/>
  <c r="X40" i="14" s="1"/>
  <c r="Y40" i="14" s="1"/>
  <c r="Q47" i="14"/>
  <c r="R47" i="14" s="1"/>
  <c r="T47" i="14" s="1"/>
  <c r="U47" i="14" s="1"/>
  <c r="X26" i="14"/>
  <c r="Y26" i="14" s="1"/>
  <c r="W26" i="14"/>
  <c r="W19" i="14"/>
  <c r="V54" i="14"/>
  <c r="X54" i="14"/>
  <c r="Y54" i="14" s="1"/>
  <c r="W54" i="14"/>
  <c r="W12" i="14"/>
  <c r="W47" i="14"/>
  <c r="V47" i="14"/>
  <c r="X47" i="14"/>
  <c r="Y47" i="14" s="1"/>
  <c r="T33" i="14"/>
  <c r="U33" i="14" s="1"/>
  <c r="K40" i="14"/>
  <c r="L40" i="14" s="1"/>
  <c r="T61" i="14"/>
  <c r="U61" i="14" s="1"/>
  <c r="V40" i="14" l="1"/>
  <c r="Y42" i="14" s="1"/>
  <c r="V12" i="14"/>
  <c r="X19" i="14"/>
  <c r="Y19" i="14" s="1"/>
  <c r="W40" i="14"/>
  <c r="Y14" i="14"/>
  <c r="Y56" i="14"/>
  <c r="W33" i="14"/>
  <c r="X33" i="14"/>
  <c r="Y33" i="14" s="1"/>
  <c r="V33" i="14"/>
  <c r="W61" i="14"/>
  <c r="V61" i="14"/>
  <c r="X61" i="14"/>
  <c r="Y61" i="14" s="1"/>
  <c r="Y49" i="14"/>
  <c r="Y28" i="14"/>
  <c r="Y63" i="14" l="1"/>
  <c r="Y35" i="14"/>
  <c r="P25" i="13" l="1"/>
  <c r="P24" i="13"/>
  <c r="P23" i="13"/>
  <c r="P22" i="13"/>
  <c r="P21" i="13"/>
  <c r="L21" i="13"/>
  <c r="P20" i="13"/>
  <c r="P19" i="13"/>
  <c r="Q19" i="13" s="1"/>
  <c r="R19" i="13" s="1"/>
  <c r="T19" i="13" s="1"/>
  <c r="U19" i="13" s="1"/>
  <c r="J19" i="13"/>
  <c r="H19" i="13"/>
  <c r="K19" i="13" s="1"/>
  <c r="L19" i="13" s="1"/>
  <c r="P18" i="13"/>
  <c r="P17" i="13"/>
  <c r="P16" i="13"/>
  <c r="P15" i="13"/>
  <c r="P14" i="13"/>
  <c r="L14" i="13"/>
  <c r="P13" i="13"/>
  <c r="P12" i="13"/>
  <c r="J12" i="13"/>
  <c r="H12" i="13"/>
  <c r="K12" i="13" s="1"/>
  <c r="L12" i="13" s="1"/>
  <c r="Q12" i="13" l="1"/>
  <c r="R12" i="13" s="1"/>
  <c r="T12" i="13" s="1"/>
  <c r="U12" i="13" s="1"/>
  <c r="X19" i="13"/>
  <c r="Y19" i="13" s="1"/>
  <c r="W19" i="13"/>
  <c r="V19" i="13"/>
  <c r="Y21" i="13" s="1"/>
  <c r="V12" i="13"/>
  <c r="W12" i="13"/>
  <c r="X12" i="13"/>
  <c r="Y12" i="13" s="1"/>
  <c r="Y14" i="13" l="1"/>
  <c r="AA45" i="12"/>
  <c r="O37" i="12"/>
  <c r="O36" i="12"/>
  <c r="O35" i="12"/>
  <c r="O34" i="12"/>
  <c r="O33" i="12"/>
  <c r="K33" i="12"/>
  <c r="O32" i="12"/>
  <c r="O31" i="12"/>
  <c r="J31" i="12"/>
  <c r="H31" i="12"/>
  <c r="K31" i="12" s="1"/>
  <c r="O30" i="12"/>
  <c r="O29" i="12"/>
  <c r="O28" i="12"/>
  <c r="O27" i="12"/>
  <c r="O26" i="12"/>
  <c r="K26" i="12"/>
  <c r="O25" i="12"/>
  <c r="O24" i="12"/>
  <c r="J24" i="12"/>
  <c r="H24" i="12"/>
  <c r="O23" i="12"/>
  <c r="O22" i="12"/>
  <c r="O21" i="12"/>
  <c r="O20" i="12"/>
  <c r="O19" i="12"/>
  <c r="K19" i="12"/>
  <c r="O18" i="12"/>
  <c r="O17" i="12"/>
  <c r="P17" i="12" s="1"/>
  <c r="Q17" i="12" s="1"/>
  <c r="J17" i="12"/>
  <c r="H17" i="12"/>
  <c r="K17" i="12" s="1"/>
  <c r="O16" i="12"/>
  <c r="O15" i="12"/>
  <c r="O14" i="12"/>
  <c r="O13" i="12"/>
  <c r="O12" i="12"/>
  <c r="K12" i="12"/>
  <c r="O11" i="12"/>
  <c r="O10" i="12"/>
  <c r="J10" i="12"/>
  <c r="H10" i="12"/>
  <c r="P10" i="12" l="1"/>
  <c r="Q10" i="12" s="1"/>
  <c r="S24" i="12"/>
  <c r="T24" i="12" s="1"/>
  <c r="V24" i="12" s="1"/>
  <c r="P24" i="12"/>
  <c r="Q24" i="12" s="1"/>
  <c r="K24" i="12"/>
  <c r="P31" i="12"/>
  <c r="Q31" i="12" s="1"/>
  <c r="S31" i="12" s="1"/>
  <c r="T31" i="12" s="1"/>
  <c r="V31" i="12" s="1"/>
  <c r="S10" i="12"/>
  <c r="T10" i="12" s="1"/>
  <c r="W10" i="12" s="1"/>
  <c r="W31" i="12"/>
  <c r="W24" i="12"/>
  <c r="U24" i="12"/>
  <c r="S17" i="12"/>
  <c r="T17" i="12" s="1"/>
  <c r="K10" i="12"/>
  <c r="U10" i="12" l="1"/>
  <c r="W12" i="12" s="1"/>
  <c r="U31" i="12"/>
  <c r="W33" i="12" s="1"/>
  <c r="V10" i="12"/>
  <c r="W26" i="12"/>
  <c r="V17" i="12"/>
  <c r="W17" i="12"/>
  <c r="U17" i="12"/>
  <c r="W19" i="12" l="1"/>
  <c r="AA45" i="11" l="1"/>
  <c r="O37" i="11"/>
  <c r="O36" i="11"/>
  <c r="O35" i="11"/>
  <c r="O34" i="11"/>
  <c r="O33" i="11"/>
  <c r="K33" i="11"/>
  <c r="O32" i="11"/>
  <c r="O31" i="11"/>
  <c r="J31" i="11"/>
  <c r="H31" i="11"/>
  <c r="K31" i="11" s="1"/>
  <c r="O30" i="11"/>
  <c r="O29" i="11"/>
  <c r="O28" i="11"/>
  <c r="O27" i="11"/>
  <c r="O26" i="11"/>
  <c r="K26" i="11"/>
  <c r="O25" i="11"/>
  <c r="P24" i="11"/>
  <c r="Q24" i="11" s="1"/>
  <c r="O24" i="11"/>
  <c r="J24" i="11"/>
  <c r="H24" i="11"/>
  <c r="O23" i="11"/>
  <c r="O22" i="11"/>
  <c r="O21" i="11"/>
  <c r="O20" i="11"/>
  <c r="O19" i="11"/>
  <c r="K19" i="11"/>
  <c r="O18" i="11"/>
  <c r="O17" i="11"/>
  <c r="K17" i="11"/>
  <c r="J17" i="11"/>
  <c r="H17" i="11"/>
  <c r="O16" i="11"/>
  <c r="O15" i="11"/>
  <c r="O14" i="11"/>
  <c r="O13" i="11"/>
  <c r="O12" i="11"/>
  <c r="K12" i="11"/>
  <c r="O11" i="11"/>
  <c r="O10" i="11"/>
  <c r="J10" i="11"/>
  <c r="H10" i="11"/>
  <c r="K10" i="11" l="1"/>
  <c r="P17" i="11"/>
  <c r="Q17" i="11" s="1"/>
  <c r="S17" i="11" s="1"/>
  <c r="T17" i="11" s="1"/>
  <c r="W17" i="11" s="1"/>
  <c r="K24" i="11"/>
  <c r="P31" i="11"/>
  <c r="Q31" i="11" s="1"/>
  <c r="S31" i="11" s="1"/>
  <c r="T31" i="11" s="1"/>
  <c r="P10" i="11"/>
  <c r="Q10" i="11" s="1"/>
  <c r="S10" i="11" s="1"/>
  <c r="T10" i="11" s="1"/>
  <c r="V10" i="11" s="1"/>
  <c r="S24" i="11"/>
  <c r="T24" i="11" s="1"/>
  <c r="AA31" i="10"/>
  <c r="O23" i="10"/>
  <c r="O22" i="10"/>
  <c r="O21" i="10"/>
  <c r="O20" i="10"/>
  <c r="O19" i="10"/>
  <c r="K19" i="10"/>
  <c r="O18" i="10"/>
  <c r="P17" i="10"/>
  <c r="Q17" i="10" s="1"/>
  <c r="O17" i="10"/>
  <c r="J17" i="10"/>
  <c r="H17" i="10"/>
  <c r="O16" i="10"/>
  <c r="O15" i="10"/>
  <c r="O14" i="10"/>
  <c r="O13" i="10"/>
  <c r="O12" i="10"/>
  <c r="K12" i="10"/>
  <c r="O11" i="10"/>
  <c r="O10" i="10"/>
  <c r="J10" i="10"/>
  <c r="H10" i="10"/>
  <c r="V31" i="11" l="1"/>
  <c r="W31" i="11"/>
  <c r="U31" i="11"/>
  <c r="W33" i="11" s="1"/>
  <c r="U17" i="11"/>
  <c r="W10" i="11"/>
  <c r="V17" i="11"/>
  <c r="W19" i="11" s="1"/>
  <c r="U10" i="11"/>
  <c r="W12" i="11" s="1"/>
  <c r="P10" i="10"/>
  <c r="Q10" i="10" s="1"/>
  <c r="S10" i="10" s="1"/>
  <c r="T10" i="10" s="1"/>
  <c r="W24" i="11"/>
  <c r="V24" i="11"/>
  <c r="U24" i="11"/>
  <c r="W26" i="11" s="1"/>
  <c r="S17" i="10"/>
  <c r="T17" i="10" s="1"/>
  <c r="K17" i="10"/>
  <c r="K10" i="10"/>
  <c r="W10" i="10" l="1"/>
  <c r="U10" i="10"/>
  <c r="W12" i="10" s="1"/>
  <c r="V10" i="10"/>
  <c r="V17" i="10"/>
  <c r="U17" i="10"/>
  <c r="W19" i="10" s="1"/>
  <c r="W17" i="10"/>
  <c r="AA24" i="8"/>
  <c r="O16" i="8"/>
  <c r="O15" i="8"/>
  <c r="O14" i="8"/>
  <c r="O13" i="8"/>
  <c r="O12" i="8"/>
  <c r="K12" i="8"/>
  <c r="O11" i="8"/>
  <c r="P10" i="8"/>
  <c r="Q10" i="8" s="1"/>
  <c r="O10" i="8"/>
  <c r="J10" i="8"/>
  <c r="H10" i="8"/>
  <c r="K10" i="8" l="1"/>
  <c r="S10" i="8"/>
  <c r="T10" i="8" s="1"/>
  <c r="W10" i="8" l="1"/>
  <c r="V10" i="8"/>
  <c r="U10" i="8"/>
  <c r="W12" i="8" s="1"/>
  <c r="AA24" i="7" l="1"/>
  <c r="O16" i="7"/>
  <c r="O15" i="7"/>
  <c r="O14" i="7"/>
  <c r="O13" i="7"/>
  <c r="O12" i="7"/>
  <c r="K12" i="7"/>
  <c r="O11" i="7"/>
  <c r="P10" i="7"/>
  <c r="Q10" i="7" s="1"/>
  <c r="O10" i="7"/>
  <c r="J10" i="7"/>
  <c r="H10" i="7"/>
  <c r="S10" i="7" l="1"/>
  <c r="T10" i="7" s="1"/>
  <c r="K10" i="7"/>
  <c r="AA45" i="6"/>
  <c r="O37" i="6"/>
  <c r="O36" i="6"/>
  <c r="O35" i="6"/>
  <c r="O34" i="6"/>
  <c r="O33" i="6"/>
  <c r="K33" i="6"/>
  <c r="O32" i="6"/>
  <c r="O31" i="6"/>
  <c r="J31" i="6"/>
  <c r="H31" i="6"/>
  <c r="O30" i="6"/>
  <c r="O29" i="6"/>
  <c r="O28" i="6"/>
  <c r="O27" i="6"/>
  <c r="O26" i="6"/>
  <c r="K26" i="6"/>
  <c r="O25" i="6"/>
  <c r="O24" i="6"/>
  <c r="P24" i="6" s="1"/>
  <c r="Q24" i="6" s="1"/>
  <c r="J24" i="6"/>
  <c r="H24" i="6"/>
  <c r="O23" i="6"/>
  <c r="O22" i="6"/>
  <c r="O21" i="6"/>
  <c r="O20" i="6"/>
  <c r="O19" i="6"/>
  <c r="K19" i="6"/>
  <c r="O18" i="6"/>
  <c r="O17" i="6"/>
  <c r="J17" i="6"/>
  <c r="H17" i="6"/>
  <c r="K17" i="6" s="1"/>
  <c r="O16" i="6"/>
  <c r="O15" i="6"/>
  <c r="O14" i="6"/>
  <c r="O13" i="6"/>
  <c r="O12" i="6"/>
  <c r="K12" i="6"/>
  <c r="O11" i="6"/>
  <c r="O10" i="6"/>
  <c r="P10" i="6" s="1"/>
  <c r="Q10" i="6" s="1"/>
  <c r="S10" i="6" s="1"/>
  <c r="T10" i="6" s="1"/>
  <c r="K10" i="6"/>
  <c r="J10" i="6"/>
  <c r="H10" i="6"/>
  <c r="P17" i="6" l="1"/>
  <c r="Q17" i="6" s="1"/>
  <c r="S17" i="6" s="1"/>
  <c r="T17" i="6" s="1"/>
  <c r="K24" i="6"/>
  <c r="S31" i="6"/>
  <c r="T31" i="6" s="1"/>
  <c r="W31" i="6" s="1"/>
  <c r="P31" i="6"/>
  <c r="Q31" i="6" s="1"/>
  <c r="V10" i="7"/>
  <c r="W10" i="7"/>
  <c r="U10" i="7"/>
  <c r="U10" i="6"/>
  <c r="W12" i="6" s="1"/>
  <c r="V10" i="6"/>
  <c r="W10" i="6"/>
  <c r="V17" i="6"/>
  <c r="U17" i="6"/>
  <c r="W19" i="6" s="1"/>
  <c r="W17" i="6"/>
  <c r="U31" i="6"/>
  <c r="V31" i="6"/>
  <c r="S24" i="6"/>
  <c r="T24" i="6" s="1"/>
  <c r="K31" i="6"/>
  <c r="W12" i="7" l="1"/>
  <c r="W33" i="6"/>
  <c r="W24" i="6"/>
  <c r="V24" i="6"/>
  <c r="U24" i="6"/>
  <c r="W26" i="6" l="1"/>
  <c r="AA45" i="5" l="1"/>
  <c r="O37" i="5"/>
  <c r="O36" i="5"/>
  <c r="P31" i="5" s="1"/>
  <c r="Q31" i="5" s="1"/>
  <c r="O35" i="5"/>
  <c r="O34" i="5"/>
  <c r="O33" i="5"/>
  <c r="K33" i="5"/>
  <c r="O32" i="5"/>
  <c r="O31" i="5"/>
  <c r="J31" i="5"/>
  <c r="H31" i="5"/>
  <c r="O30" i="5"/>
  <c r="O29" i="5"/>
  <c r="O28" i="5"/>
  <c r="O27" i="5"/>
  <c r="O26" i="5"/>
  <c r="K26" i="5"/>
  <c r="O25" i="5"/>
  <c r="O24" i="5"/>
  <c r="J24" i="5"/>
  <c r="H24" i="5"/>
  <c r="K24" i="5" s="1"/>
  <c r="O23" i="5"/>
  <c r="O22" i="5"/>
  <c r="O21" i="5"/>
  <c r="O20" i="5"/>
  <c r="O19" i="5"/>
  <c r="K19" i="5"/>
  <c r="O18" i="5"/>
  <c r="O17" i="5"/>
  <c r="K17" i="5"/>
  <c r="J17" i="5"/>
  <c r="H17" i="5"/>
  <c r="O16" i="5"/>
  <c r="O15" i="5"/>
  <c r="O14" i="5"/>
  <c r="O13" i="5"/>
  <c r="O12" i="5"/>
  <c r="K12" i="5"/>
  <c r="O11" i="5"/>
  <c r="O10" i="5"/>
  <c r="J10" i="5"/>
  <c r="H10" i="5"/>
  <c r="P24" i="5" l="1"/>
  <c r="Q24" i="5" s="1"/>
  <c r="S24" i="5" s="1"/>
  <c r="T24" i="5" s="1"/>
  <c r="U24" i="5" s="1"/>
  <c r="K31" i="5"/>
  <c r="S31" i="5"/>
  <c r="T31" i="5" s="1"/>
  <c r="V31" i="5" s="1"/>
  <c r="K10" i="5"/>
  <c r="P10" i="5"/>
  <c r="Q10" i="5" s="1"/>
  <c r="S10" i="5" s="1"/>
  <c r="T10" i="5" s="1"/>
  <c r="U10" i="5" s="1"/>
  <c r="P17" i="5"/>
  <c r="Q17" i="5" s="1"/>
  <c r="S17" i="5" s="1"/>
  <c r="T17" i="5" s="1"/>
  <c r="V17" i="5" s="1"/>
  <c r="U31" i="5"/>
  <c r="W24" i="5"/>
  <c r="V24" i="5"/>
  <c r="V10" i="5"/>
  <c r="W17" i="5"/>
  <c r="U17" i="5"/>
  <c r="W31" i="5" l="1"/>
  <c r="W19" i="5"/>
  <c r="W10" i="5"/>
  <c r="W33" i="5"/>
  <c r="W12" i="5"/>
  <c r="W26" i="5"/>
  <c r="AA45" i="4" l="1"/>
  <c r="O37" i="4"/>
  <c r="O36" i="4"/>
  <c r="O35" i="4"/>
  <c r="O34" i="4"/>
  <c r="O33" i="4"/>
  <c r="K33" i="4"/>
  <c r="O32" i="4"/>
  <c r="P31" i="4"/>
  <c r="Q31" i="4" s="1"/>
  <c r="O31" i="4"/>
  <c r="J31" i="4"/>
  <c r="S31" i="4" s="1"/>
  <c r="T31" i="4" s="1"/>
  <c r="H31" i="4"/>
  <c r="K31" i="4" s="1"/>
  <c r="O30" i="4"/>
  <c r="O29" i="4"/>
  <c r="O28" i="4"/>
  <c r="O27" i="4"/>
  <c r="O26" i="4"/>
  <c r="K26" i="4"/>
  <c r="O25" i="4"/>
  <c r="O24" i="4"/>
  <c r="P24" i="4" s="1"/>
  <c r="Q24" i="4" s="1"/>
  <c r="S24" i="4" s="1"/>
  <c r="T24" i="4" s="1"/>
  <c r="J24" i="4"/>
  <c r="H24" i="4"/>
  <c r="K24" i="4" s="1"/>
  <c r="O23" i="4"/>
  <c r="O22" i="4"/>
  <c r="O21" i="4"/>
  <c r="O20" i="4"/>
  <c r="O19" i="4"/>
  <c r="K19" i="4"/>
  <c r="O18" i="4"/>
  <c r="O17" i="4"/>
  <c r="P17" i="4" s="1"/>
  <c r="Q17" i="4" s="1"/>
  <c r="S17" i="4" s="1"/>
  <c r="T17" i="4" s="1"/>
  <c r="K17" i="4"/>
  <c r="J17" i="4"/>
  <c r="H17" i="4"/>
  <c r="O16" i="4"/>
  <c r="O15" i="4"/>
  <c r="O14" i="4"/>
  <c r="O13" i="4"/>
  <c r="O12" i="4"/>
  <c r="P10" i="4" s="1"/>
  <c r="Q10" i="4" s="1"/>
  <c r="K12" i="4"/>
  <c r="O11" i="4"/>
  <c r="O10" i="4"/>
  <c r="J10" i="4"/>
  <c r="K10" i="4" s="1"/>
  <c r="H10" i="4"/>
  <c r="W24" i="4" l="1"/>
  <c r="U24" i="4"/>
  <c r="W26" i="4" s="1"/>
  <c r="V24" i="4"/>
  <c r="W31" i="4"/>
  <c r="V31" i="4"/>
  <c r="U31" i="4"/>
  <c r="W33" i="4" s="1"/>
  <c r="V17" i="4"/>
  <c r="U17" i="4"/>
  <c r="W17" i="4"/>
  <c r="S10" i="4"/>
  <c r="T10" i="4" s="1"/>
  <c r="W19" i="4" l="1"/>
  <c r="U10" i="4"/>
  <c r="W10" i="4"/>
  <c r="V10" i="4"/>
  <c r="W12" i="4" l="1"/>
  <c r="AA46" i="2" l="1"/>
  <c r="O37" i="2"/>
  <c r="O36" i="2"/>
  <c r="P31" i="2" s="1"/>
  <c r="Q31" i="2" s="1"/>
  <c r="O35" i="2"/>
  <c r="O34" i="2"/>
  <c r="O33" i="2"/>
  <c r="K33" i="2"/>
  <c r="O32" i="2"/>
  <c r="O31" i="2"/>
  <c r="J31" i="2"/>
  <c r="H31" i="2"/>
  <c r="O30" i="2"/>
  <c r="O29" i="2"/>
  <c r="O28" i="2"/>
  <c r="O27" i="2"/>
  <c r="O26" i="2"/>
  <c r="K26" i="2"/>
  <c r="O25" i="2"/>
  <c r="O24" i="2"/>
  <c r="J24" i="2"/>
  <c r="H24" i="2"/>
  <c r="O23" i="2"/>
  <c r="O22" i="2"/>
  <c r="O21" i="2"/>
  <c r="O20" i="2"/>
  <c r="O19" i="2"/>
  <c r="K19" i="2"/>
  <c r="O18" i="2"/>
  <c r="O17" i="2"/>
  <c r="K17" i="2"/>
  <c r="J17" i="2"/>
  <c r="H17" i="2"/>
  <c r="O16" i="2"/>
  <c r="O15" i="2"/>
  <c r="O14" i="2"/>
  <c r="O13" i="2"/>
  <c r="O12" i="2"/>
  <c r="K12" i="2"/>
  <c r="O11" i="2"/>
  <c r="O10" i="2"/>
  <c r="J10" i="2"/>
  <c r="H10" i="2"/>
  <c r="K10" i="2" l="1"/>
  <c r="P24" i="2"/>
  <c r="Q24" i="2" s="1"/>
  <c r="S24" i="2" s="1"/>
  <c r="T24" i="2" s="1"/>
  <c r="K31" i="2"/>
  <c r="P10" i="2"/>
  <c r="Q10" i="2" s="1"/>
  <c r="S10" i="2" s="1"/>
  <c r="T10" i="2" s="1"/>
  <c r="P17" i="2"/>
  <c r="Q17" i="2" s="1"/>
  <c r="S17" i="2" s="1"/>
  <c r="T17" i="2" s="1"/>
  <c r="V17" i="2" s="1"/>
  <c r="K24" i="2"/>
  <c r="S31" i="2"/>
  <c r="T31" i="2" s="1"/>
  <c r="W31" i="2" s="1"/>
  <c r="U10" i="2"/>
  <c r="W10" i="2"/>
  <c r="V10" i="2"/>
  <c r="W17" i="2"/>
  <c r="W24" i="2"/>
  <c r="U24" i="2"/>
  <c r="V24" i="2"/>
  <c r="U17" i="2" l="1"/>
  <c r="W19" i="2" s="1"/>
  <c r="U31" i="2"/>
  <c r="W33" i="2" s="1"/>
  <c r="W26" i="2"/>
  <c r="V31" i="2"/>
  <c r="W12" i="2"/>
</calcChain>
</file>

<file path=xl/comments1.xml><?xml version="1.0" encoding="utf-8"?>
<comments xmlns="http://schemas.openxmlformats.org/spreadsheetml/2006/main">
  <authors>
    <author>laquijano</author>
    <author>YuliM</author>
  </authors>
  <commentList>
    <comment ref="M11" authorId="0" shapeId="0">
      <text>
        <r>
          <rPr>
            <sz val="8"/>
            <color indexed="81"/>
            <rFont val="Tahoma"/>
            <family val="2"/>
          </rPr>
          <t xml:space="preserve">Fecha programada para la iniciación de cada meta </t>
        </r>
      </text>
    </comment>
    <comment ref="G12" authorId="1" shapeId="0">
      <text>
        <r>
          <rPr>
            <sz val="8"/>
            <color indexed="81"/>
            <rFont val="Tahoma"/>
            <family val="2"/>
          </rPr>
          <t xml:space="preserve">CORRECCIÓN
</t>
        </r>
      </text>
    </comment>
    <comment ref="H12" authorId="1" shapeId="0">
      <text>
        <r>
          <rPr>
            <sz val="8"/>
            <color indexed="81"/>
            <rFont val="Tahoma"/>
            <family val="2"/>
          </rPr>
          <t>ACCIÓN CORRECTIVA</t>
        </r>
      </text>
    </comment>
    <comment ref="I12" authorId="1" shapeId="0">
      <text>
        <r>
          <rPr>
            <sz val="8"/>
            <color indexed="81"/>
            <rFont val="Tahoma"/>
            <family val="2"/>
          </rPr>
          <t>ACCIÓN PREVENTIVA</t>
        </r>
      </text>
    </comment>
    <comment ref="J12" authorId="1" shapeId="0">
      <text>
        <r>
          <rPr>
            <sz val="8"/>
            <color indexed="81"/>
            <rFont val="Tahoma"/>
            <family val="2"/>
          </rPr>
          <t>ACCIÓN DE MEJORA</t>
        </r>
      </text>
    </comment>
  </commentList>
</comments>
</file>

<file path=xl/sharedStrings.xml><?xml version="1.0" encoding="utf-8"?>
<sst xmlns="http://schemas.openxmlformats.org/spreadsheetml/2006/main" count="2261" uniqueCount="652">
  <si>
    <t>PROCESO</t>
  </si>
  <si>
    <t>GESTIÓN DE MEJORAMIENTO</t>
  </si>
  <si>
    <t>CÓDIGO</t>
  </si>
  <si>
    <t>M-MEJ-FT-009</t>
  </si>
  <si>
    <t>TIPO DE RIESGO</t>
  </si>
  <si>
    <t>IMPACTO</t>
  </si>
  <si>
    <t>PROBABILIDAD</t>
  </si>
  <si>
    <t>VERSIÓN</t>
  </si>
  <si>
    <t>07</t>
  </si>
  <si>
    <t>SÍ</t>
  </si>
  <si>
    <t>ESTRATÉGICO</t>
  </si>
  <si>
    <t>(1) INSIGNIFICANTE</t>
  </si>
  <si>
    <t>(1) RARA VEZ</t>
  </si>
  <si>
    <t>FORMATO</t>
  </si>
  <si>
    <t>MAPA DE RIESGOS DE GESTIÓN</t>
  </si>
  <si>
    <t>PÁGINA</t>
  </si>
  <si>
    <t>NO</t>
  </si>
  <si>
    <t>DE IMAGEN</t>
  </si>
  <si>
    <t>(2) MENOR</t>
  </si>
  <si>
    <t>(2) IMPROBABLE</t>
  </si>
  <si>
    <t>VIGENTE DESDE</t>
  </si>
  <si>
    <t>OPERATIVO</t>
  </si>
  <si>
    <t>(3) MODERADO</t>
  </si>
  <si>
    <t>(3) POSIBLE</t>
  </si>
  <si>
    <t>FECHA DE ACTUALIZACIÓN:</t>
  </si>
  <si>
    <r>
      <t xml:space="preserve">ACCIÓN: </t>
    </r>
    <r>
      <rPr>
        <sz val="10"/>
        <color theme="1"/>
        <rFont val="Times New Roman"/>
        <family val="1"/>
      </rPr>
      <t>(Marcar con "X")</t>
    </r>
  </si>
  <si>
    <t>FORMULACIÓN</t>
  </si>
  <si>
    <t>X</t>
  </si>
  <si>
    <t>REFORMULACIÓN</t>
  </si>
  <si>
    <t>SEGUIMIENTO 1</t>
  </si>
  <si>
    <t>SEGUIMIENTO 2</t>
  </si>
  <si>
    <t>SEGUIMIENTO 3</t>
  </si>
  <si>
    <t>TECNOLOGÍA</t>
  </si>
  <si>
    <t>(4) MAYOR</t>
  </si>
  <si>
    <t>IDENTIFICACIÓN DEL RIESGO</t>
  </si>
  <si>
    <t>VALORACIÓN DEL RIESGO</t>
  </si>
  <si>
    <t>FECHA</t>
  </si>
  <si>
    <t>MONITOREO Y REVISIÓN</t>
  </si>
  <si>
    <t>(5) CATASTRÓFICO</t>
  </si>
  <si>
    <t>PROCESO/
OBJETIVO</t>
  </si>
  <si>
    <t>ÁREA*/ OBJETIVO</t>
  </si>
  <si>
    <t>CAUSA</t>
  </si>
  <si>
    <t>RIESGO</t>
  </si>
  <si>
    <t>CONSECUENCIAS</t>
  </si>
  <si>
    <t>ANÁLISIS DEL RIESGO</t>
  </si>
  <si>
    <t>CONTROL</t>
  </si>
  <si>
    <t>EVALUACIÓN DEL RIESGO</t>
  </si>
  <si>
    <t>RIESGO INHERENTE</t>
  </si>
  <si>
    <t>CONTROLES</t>
  </si>
  <si>
    <t>SÍ/NO</t>
  </si>
  <si>
    <t>AFECTA</t>
  </si>
  <si>
    <t>RIESGO RESIDUAL</t>
  </si>
  <si>
    <t>ACCIONES DE CONTINGENCIA</t>
  </si>
  <si>
    <t>ACCIONES ASOCIADAS AL CONTROL</t>
  </si>
  <si>
    <t>P</t>
  </si>
  <si>
    <t>I</t>
  </si>
  <si>
    <t>ZONA DE RIESGO</t>
  </si>
  <si>
    <t>PERIODO DE EJECUCIÓN</t>
  </si>
  <si>
    <t>ACCIONES</t>
  </si>
  <si>
    <t>REGISTRO</t>
  </si>
  <si>
    <t>RESPONSABLE</t>
  </si>
  <si>
    <t>INDICADOR</t>
  </si>
  <si>
    <r>
      <rPr>
        <b/>
        <sz val="10"/>
        <color theme="1"/>
        <rFont val="Times New Roman"/>
        <family val="1"/>
      </rPr>
      <t>ATENCIÓN A LA CIUDADANÍA</t>
    </r>
    <r>
      <rPr>
        <sz val="10"/>
        <color theme="1"/>
        <rFont val="Times New Roman"/>
        <family val="1"/>
      </rPr>
      <t xml:space="preserve">
Dar respuesta en términos de coherencia, calidad, calidez y oportunidad a los requerimientos realizados por parte de las y los ciudadanos al IDIPRON a través de los diferentes canales de comunicación que se encuentran dispuestos para tal fin.</t>
    </r>
  </si>
  <si>
    <t xml:space="preserve">ATENCIÓN A LA CIUDADANÍA
</t>
  </si>
  <si>
    <t xml:space="preserve">
*La información del proceso se guarda directamente en el equipo.
*Se presentan esporádicamente fallos en el servicio de electricidad afectando los equipos de cómputo.
*Se presentan fallas de conexión en las carpetas compartidas de Atención a la ciudadanía donde se registra la totalidad de la información. 
*No se tiene destinado un servidor específico para guardar la información que hace parte del área de atención a la ciudadanía.
</t>
  </si>
  <si>
    <t xml:space="preserve">
Pérdida de información del área almacenada en el computador del responsable de Atención al ciudadano y el de sus colaboradores.
</t>
  </si>
  <si>
    <t xml:space="preserve">
*Perdida de información del proceso.
*Imposibilidad de realizar seguimientos a los requerimientos ciudadanos.
*Perdida de trabajos, planes, informes, documentos requeridos para dar cumplimiento a las metas y objetivos del proceso.
</t>
  </si>
  <si>
    <t xml:space="preserve">Copias de seguridad periodicas de la base de datos de los equipos de computo, previa solicitud al área de sistemas.
</t>
  </si>
  <si>
    <t>¿Existen manuales, instructivos o procedimientos para el manejo del control?</t>
  </si>
  <si>
    <t xml:space="preserve">*Utilizar copias de seguridad personales  de la base de datos que hagan parte del área.
*Restablecer la información mediante el archivo físico.
</t>
  </si>
  <si>
    <t>ENERO A DICIEMBRE 2019</t>
  </si>
  <si>
    <t>Copias de seguridad periódicas de la base de datos de requerimientos y demas información de la dependencia, previa solicitud al área de sistemas.
Realizar copias de seguridad manual a la información del proceso.</t>
  </si>
  <si>
    <t xml:space="preserve">*Acta de reunión.
*Correos electrónico institucional
</t>
  </si>
  <si>
    <t>Se realizó copia de las bases de datos del área del funcionario FabianA</t>
  </si>
  <si>
    <t>*Responsable Proceso Atención a la Ciudadanía y Equipo del Proceso</t>
  </si>
  <si>
    <t xml:space="preserve">Respaldo Base de Datos Átención a la Ciudadanía </t>
  </si>
  <si>
    <t>¿Está(n) definido(s) el(los) responsable(s) de la ejecución del control y del seguimiento?</t>
  </si>
  <si>
    <t>¿El control es automático?</t>
  </si>
  <si>
    <t>¿El control es manual?</t>
  </si>
  <si>
    <t>¿La frecuencia de ejecución del control y seguimiento es adecuada?</t>
  </si>
  <si>
    <t>¿Se cuenta con evidencias de la ejecución y
seguimiento del control?</t>
  </si>
  <si>
    <t>¿En el tiempo que lleva la herramienta ha demostrado ser efectiva?</t>
  </si>
  <si>
    <t>Falta de diligencia por parte de los responsables de Upi/comedores, quienes no cumplen con los tiempos de apertura del buzón y el envío dela respectiva acta de apertura.</t>
  </si>
  <si>
    <t xml:space="preserve">Se establece que los responsables de Upi/comedores no cumplen con los tiempos de apertura del buzón de sugerencias y el envío de la respectiva acta de apertura. </t>
  </si>
  <si>
    <t>*Incumplimiento normativo.
*Deficiencia en la intervención del Instituto en las acciones al ciudadano.
                                                                                                                                                                                                                                                 *Afectación en los mecanismos de participación de los ciudadanos y beneficiarios de los programas del IDIPRON.
                                                                                                                                                                                                                                                                                                                                                        *Afectación en la toma de decisiones frente a la percepción que tiene el ciudadano respecto de la entidad.
                                                                                                                                                                                                                                                                                                                                                            *Afectación de las directrices y principios de la Política Pública Distrital de Atención al Ciudadano.</t>
  </si>
  <si>
    <t>Acción Correctiva: Realizar las gestiones y/o acciones necesarias para que los responsables de UPIs/comedores, cumplan con los tiempos de apertura del buzón de sugerencias y el envío de la correspondiente acta de apertura.
Acción Preventiva: Realizar visita a las diferentes sedes y comedores de la Entidad, a fin de brindar  diagnóstico y seguimiento al estado de los buzones de sugerencias como canal efectivo de comunicación con los ciudadanos.</t>
  </si>
  <si>
    <t xml:space="preserve">
Solicitar por intermedio del jefe inmediato del área o subdirección a la cual pertenecen o dependen las UPI, el direccionamiento de las correspondientes actas de apertura para ajustar el cumplimiento de los tiempos y fechas para la apertura del buzón de sugerencias.
</t>
  </si>
  <si>
    <t>Realizar visita a las diferentes sedes y comedores de la Entidad, a fin de brindar  diagnóstico y seguimiento al estado de los buzones de sugerencias como canal efectivo de comunicación con los ciudadanos.
Brindar capacitaciones referentes al manejo del Buzon de Sugerencias de las Unidades.
Realizar seguimiento de las aperturas de buzones ciudadanos y generar los correspondientes llamados de atención a las unidades de protección integral, sedes y dependencias</t>
  </si>
  <si>
    <t xml:space="preserve">*Actas de reunión 
*Capacitación
*informe
</t>
  </si>
  <si>
    <t xml:space="preserve">Se realizó la programación de visitas a las diferentes sedes y comedores de acuerdo a la disponibilidad de personal  dentro de la cual se realizará diagnóstico del buzon de sugerencia y capacitaciones
Se ha realizado seguimiento de las aperturas de buzones de sugerencias de las unidades 
</t>
  </si>
  <si>
    <t>Capacitaciones programadas en la Unidades y Comedores de la Entidad / Ttotal de capacitciones proyectadas a realizar durante el año 2018.</t>
  </si>
  <si>
    <t>Administraciòn y manejo de redes sociales al área de atención a la ciudadanía</t>
  </si>
  <si>
    <t xml:space="preserve">*Imposibilidad de realizar seguimiento adecuado al canal Redes Sociales por parte del área de atención a la ciudadanía. </t>
  </si>
  <si>
    <t>*Afectación en los mecanismos de participación de los ciudadanos y beneficiarios de los programas del IDIPRON.
                                                                                                                                                                                                                                                                                                                                                        *Afectación en la toma de decisiones frente a la percepción que tiene el ciudadano respecto de la entidad.
                                                                                                                                                                                                                                                                                                                                                            *Afectación de las directrices y principios de la Política Pública Distrital de Atención al Ciudadano.</t>
  </si>
  <si>
    <t xml:space="preserve">Formular estrategias y/o acciones  tendientes a una colaboración  reciproca entre la Proceso de Atención a la Ciudadanía y Grupo de Trabajo de Comunicaciones para  la gestión de respuestas a las solicitudes por parte de la ciudadanía  generadas por medio de redes sociales, como la elaboración de un reporte mensual de las mismas. </t>
  </si>
  <si>
    <t xml:space="preserve">
Solicitar una reunión o mesa de trabajo con área respectiva, con el fin de evidenciar el acaecimiento del riesgo y la propuesta de acciones a tomar para mitigarlo.
</t>
  </si>
  <si>
    <t xml:space="preserve">Realizar seguimiento a las estrategias entre el Proceso y el Grupo de Trabajo de Comunicaciones para  la gestión de respuestas a las solicitudes por parte de la ciudadanía  generadas por medio de redes sociales, como la elaboración de un reporte mensual de las mismas. </t>
  </si>
  <si>
    <t xml:space="preserve">
*Acta de reunión
*Reporte Mensual.
</t>
  </si>
  <si>
    <t>Se realizó sensibilización a través de correo electrónico para todos los funcionarios y servidores públicos de fecha 28-03-2019</t>
  </si>
  <si>
    <t>Seguimiento de los requerimientos allegados a través de redes sociales y gestionar respuesta a los mismos</t>
  </si>
  <si>
    <t xml:space="preserve">
*Falta de cualificación/entrenamiento de los servidores públicos asignados a los procedimientos de atención al ciudadano.
*Falla en los canales de comunicación establecidos para comunicación con el ciudadano.
* Inadecuada tipificación de PQRS.
*Demora en los tiempos por parte de las áreas asignadas para dar respuesta a un requerimiento.
*Falta de personal en las diferentes áreas para tramitar y cargar las respuestas a los requerimientos ciudadanos en el aplicativo Sistema Distrital de Quejas y Soluciones (SDQS).
</t>
  </si>
  <si>
    <t xml:space="preserve">
Inadecuado trámite o demora en la respuesta de los requerimientos ciudadanos asignados a la entidad.
</t>
  </si>
  <si>
    <t xml:space="preserve">
*Vencimiento de los términos legales de respuesta para atender solicitudes a la ciudadanía.
*Denuncias e interposición de otras acciones ciudadanas.
*Procesos disciplinarios a los funcionarios responsables del no cumplimiento.
*Afectación de la imagen institucional.
 *Hallazgos de entidades de vigilancia y control
</t>
  </si>
  <si>
    <r>
      <t xml:space="preserve">Se tienen asignados a dos funcionarios en el área quienes realizan y apoyan las siguientes acciones.
</t>
    </r>
    <r>
      <rPr>
        <b/>
        <sz val="10"/>
        <rFont val="Times New Roman"/>
        <family val="1"/>
      </rPr>
      <t xml:space="preserve">1. </t>
    </r>
    <r>
      <rPr>
        <sz val="10"/>
        <rFont val="Times New Roman"/>
        <family val="1"/>
      </rPr>
      <t xml:space="preserve">Seguimiento periódico y continuo a las PQRS para vigilar el cumplimiento a los términos establecidos por la Ley 1755 de 2015.
</t>
    </r>
    <r>
      <rPr>
        <b/>
        <sz val="10"/>
        <rFont val="Times New Roman"/>
        <family val="1"/>
      </rPr>
      <t xml:space="preserve">2. </t>
    </r>
    <r>
      <rPr>
        <sz val="10"/>
        <rFont val="Times New Roman"/>
        <family val="1"/>
      </rPr>
      <t xml:space="preserve">Formato de control de requerimientos ciudadanos A-ACI-FT-003 formulado y parametrizado para la determinación de los tiempos de vencimiento de respuesta a ciudadanos vía PQRS.
</t>
    </r>
    <r>
      <rPr>
        <b/>
        <sz val="10"/>
        <rFont val="Times New Roman"/>
        <family val="1"/>
      </rPr>
      <t xml:space="preserve">3. </t>
    </r>
    <r>
      <rPr>
        <sz val="10"/>
        <rFont val="Times New Roman"/>
        <family val="1"/>
      </rPr>
      <t xml:space="preserve">Asignación oportuna al área que corresponda, para tramitar las PQRS.
</t>
    </r>
    <r>
      <rPr>
        <b/>
        <sz val="10"/>
        <rFont val="Times New Roman"/>
        <family val="1"/>
      </rPr>
      <t xml:space="preserve">4. </t>
    </r>
    <r>
      <rPr>
        <sz val="10"/>
        <rFont val="Times New Roman"/>
        <family val="1"/>
      </rPr>
      <t xml:space="preserve">Administración del Sistema Distrital de Quejas y Soluciones-SDQS.
</t>
    </r>
    <r>
      <rPr>
        <b/>
        <sz val="10"/>
        <rFont val="Times New Roman"/>
        <family val="1"/>
      </rPr>
      <t xml:space="preserve">5. </t>
    </r>
    <r>
      <rPr>
        <sz val="10"/>
        <rFont val="Times New Roman"/>
        <family val="1"/>
      </rPr>
      <t xml:space="preserve">Control archivístico de PQRS y respuestas.
</t>
    </r>
    <r>
      <rPr>
        <b/>
        <sz val="10"/>
        <rFont val="Times New Roman"/>
        <family val="1"/>
      </rPr>
      <t xml:space="preserve">6. </t>
    </r>
    <r>
      <rPr>
        <sz val="10"/>
        <rFont val="Times New Roman"/>
        <family val="1"/>
      </rPr>
      <t xml:space="preserve">Auditoría interna y formulación como seguimiento de planes de mejoramiento.
</t>
    </r>
    <r>
      <rPr>
        <b/>
        <sz val="10"/>
        <rFont val="Times New Roman"/>
        <family val="1"/>
      </rPr>
      <t xml:space="preserve">7. </t>
    </r>
    <r>
      <rPr>
        <sz val="10"/>
        <rFont val="Times New Roman"/>
        <family val="1"/>
      </rPr>
      <t xml:space="preserve">Informes periódicos del desempeño del proceso de atención al Ciudadano al Subdirector Administrativo del Instituto.
</t>
    </r>
    <r>
      <rPr>
        <b/>
        <sz val="10"/>
        <rFont val="Times New Roman"/>
        <family val="1"/>
      </rPr>
      <t>8.</t>
    </r>
    <r>
      <rPr>
        <sz val="10"/>
        <rFont val="Times New Roman"/>
        <family val="1"/>
      </rPr>
      <t xml:space="preserve"> Indicadores de calidad, coherencia y oportunidad.
</t>
    </r>
    <r>
      <rPr>
        <b/>
        <sz val="10"/>
        <rFont val="Times New Roman"/>
        <family val="1"/>
      </rPr>
      <t xml:space="preserve">9. </t>
    </r>
    <r>
      <rPr>
        <sz val="10"/>
        <rFont val="Times New Roman"/>
        <family val="1"/>
      </rPr>
      <t xml:space="preserve">Canalización adecuada y oportuna de los requerimientos que son competencia del Instituto.
</t>
    </r>
  </si>
  <si>
    <t xml:space="preserve">
*Presentación de espacios de retroalimentación en los que se identifique la falla para fomentar la capacidad de mejora.
*Informes dirigidos a los responsables de las respectivas áreas o dependencias para que se formulen planes de mejoramiento tendientes a mitigar o disminuir el riesgo.
</t>
  </si>
  <si>
    <t xml:space="preserve">*Fomentar espacios de cualificación de los funcionarios respecto a los términos y modalidades descritas en la ley 1755 de 2017.
*Continuar con los controles y alertas semanales por parte de la oficina de atención a la ciudadanía hacia las demás dependencias del instituto. 
*Realizar dos (2) campañas al Interior de la Entidad donde se plantee el manejo y gestión de las PQRS, el trato prioritario de las peticiones presentadas por menores de edad y aquellas relacionadas con el reconocimiento de un derecho fundamental y tiempos de respuesta de los derechos de petición y PQRS allegadas a la Entidad
</t>
  </si>
  <si>
    <t>*Actas de reunión 
*Correos Institucionales
*Instrumentos ajustados
*Informes trimestrales PQRSD</t>
  </si>
  <si>
    <t>Se coordino con la Dirección de Calidad del Servicio de la Alcaldía Mayor de Bogotá el cronograma para las cualificaciones a los servidores públicos y funcionarios del IDIPRON
Se generaron las diferentes alertas de acuerdo al numero de requerimientos ciudadanos remitidos.</t>
  </si>
  <si>
    <r>
      <t xml:space="preserve">*Número de campañas realizadas / Número de campañas proyectadas (2)
</t>
    </r>
    <r>
      <rPr>
        <sz val="11"/>
        <color theme="1"/>
        <rFont val="Times New Roman"/>
        <family val="1"/>
      </rPr>
      <t xml:space="preserve">
* Número de jornadas de cualificación / Número de jornadas proyectadas</t>
    </r>
  </si>
  <si>
    <t>*Complejidad y dificultad en la  realización de la encuesta de Percepción de Servicio a la Ciudadania por parte del ciudadano.   *Desconocimiento de la herramienta encuesta de Percepción de Servicio a la Ciudadania por parte del Ciudadano.</t>
  </si>
  <si>
    <t>*Desconocimiento de la percepción del ciudadano frente al servicio que presta la entidad. *Imposibilidad de toma de deciciones y directivas para mejorar el servicio al ciudadano.                                              *Imposibilidad de formular estartegias frente a  riesgos de gestión y corrupción.</t>
  </si>
  <si>
    <t xml:space="preserve">*Afectación de la imagen institucional.
*Imposibilidad de toma de decisiones y acciones de mejora de los servicios.
*Imposibilidad de medir índices e indicadores de satisfacción.
*Falta de interacción y participación del ciudadano con la entidad.
</t>
  </si>
  <si>
    <t>*Actualización de la encuesta de Percepción de Servicio a la Ciudadanía, de conformidad a las directrices planteadas en el ultimo Comité de atención a la Ciudadanía del año 2017.                                *Formulación de capacitaciones a los funcionarios y beneficiarios del instituto referentes a la importancia del proceso de atención a la ciudadanía y encuesta de Percepción del servicio al ciudadano.</t>
  </si>
  <si>
    <t xml:space="preserve">
*Presentación de espacios de retroalimentación en los que se identifique la falla para fomentar la capacidad de mejora.
*Formulación de nuevas estrategias tendientes a fomentar el uso por parte del ciudadano de la encuesta de Percepción de Servicio al ciudadano.
</t>
  </si>
  <si>
    <t>* Realizar seguimiento trimestral de los diferentes PRQS y demas requerimientos ciudadanos y realizar seguimiento a la Encuesta de Percepción a la Ciudadanía</t>
  </si>
  <si>
    <t xml:space="preserve">*Acta de reunión.
*Presentación Capacitación
*Formato Actualizado SDQS proceso atención a la ciudadanía.
</t>
  </si>
  <si>
    <t>Se ha realizado seguimiento trimestral a los diferentes requerimientos y PQRS</t>
  </si>
  <si>
    <t>*Responsable Proceso Atención a la Ciudadanía y Equipo del Proceso. *Funcionario asignado Oficina Asesora de Planeación.</t>
  </si>
  <si>
    <t>*Informes Trimestrales de PRQS y resultados de la encuesta de Percepción de Servicio a la Ciudadanía</t>
  </si>
  <si>
    <t>* El campo "Área" solo aplica al interior del IDIPRON para entender el objetivo del área donde se genera el riesgo y el alcance del mismo  
*Este formato se debe diligenciar y archivar en digital y debe ser enviada su aprobación por el líder de proceso correspondiente y correo autorizado.</t>
  </si>
  <si>
    <t>CONTROL DE CAMBIOS</t>
  </si>
  <si>
    <t>ACTUALIZACIÓN</t>
  </si>
  <si>
    <t>DESCRIPCIÓN DE CAMBIOS EN RIESGOS</t>
  </si>
  <si>
    <t>FECHA  (DIA/MES/AAAA)</t>
  </si>
  <si>
    <t>ELABORÓ</t>
  </si>
  <si>
    <t>Formulación del Mapa de Riesgos del Proceso Atención a la Ciudadanía</t>
  </si>
  <si>
    <t>RODOLFO CARRILLO QUINTERO - PROFESIONAL UNIVERSITARIO ATENCIÓN A LA CIUDADANÍA</t>
  </si>
  <si>
    <t>Se actualizan el Mapa de Riesgos del Proceso de Atención a la Ciudadanía, se realiza la revisión de los Riesgos Inherentes y Riesgo Residual.</t>
  </si>
  <si>
    <t>PAULA MARTINEZ CALDERON - PROFESIONAL SUBDIRECCIÓN ADMINISTRATIVA Y FINANCIERA</t>
  </si>
  <si>
    <t>REVISION Y APROBACIÓN</t>
  </si>
  <si>
    <t>REVISÓ</t>
  </si>
  <si>
    <t>APROBACIÓN LÍDER DEL PROCESO</t>
  </si>
  <si>
    <t>FECHA Y CORREO DE VALIDACIÓN:</t>
  </si>
  <si>
    <t>NOMBRE:</t>
  </si>
  <si>
    <t>PAULA MARTÍNEZ CALDERÓN</t>
  </si>
  <si>
    <t>MAURICIO DIAZ LOZANO</t>
  </si>
  <si>
    <t>CARGO:</t>
  </si>
  <si>
    <t>Contratista Subdirección Financiera</t>
  </si>
  <si>
    <t>Subdirector Administrativo</t>
  </si>
  <si>
    <r>
      <t xml:space="preserve">
CONTROL INTERNO DISCIPLINARIO / </t>
    </r>
    <r>
      <rPr>
        <sz val="12"/>
        <color theme="1"/>
        <rFont val="Times New Roman"/>
        <family val="1"/>
      </rPr>
      <t>Fortalecer la gestión institucional mediante de las capacidades administrativas de control interno disciplinario y la gestión integral, adelantando las actuaciones relacionadas con sus servidores, determinando así la posible responsabilidad frente a la ocurrencia de las conductas disciplinables.</t>
    </r>
  </si>
  <si>
    <t>Grupo de Trabajo para el Ejercicio del Control Interno Disciplinario</t>
  </si>
  <si>
    <t>Porque 1: Demora en el suministro de la información y en la ejecución de las etapas del proceso disciplinario.
Porque 2:   Negligencia de los funcionarios.</t>
  </si>
  <si>
    <t>CUMPLIMIENTO</t>
  </si>
  <si>
    <t>Violación al debido proceso - No cumplimiento de los tiempos en las diferentes etapas de los procesos disciplinarios</t>
  </si>
  <si>
    <t>Efecto 1: Dilatación de los tiempos del proceso disciplinario
Efecto 2:  Demanda. Efecto 3:   Prescripción del proceso.
Efecto 4:   Investigación disciplinaria por parte de los demás operadores disciplinarios.
Efecto 5:  No tomar una decisión frente a la conducta disciplinable, lo cual estaría en contravía con los fines y principios del Derecho Disciplinario.</t>
  </si>
  <si>
    <t>DEPURACIÓN DE LOS PROCESOS . * Se cuenta con cuadro interno de los procesos obrantes en el Despacho, en el cual se puede evidenciar las etapas siguientes en el procedimiento.</t>
  </si>
  <si>
    <t>Priorizar los tiempos de entrega y reporte de la información con fechas de corte para el suministro de las mismas en los diferentes memorandos y oficios remitidos</t>
  </si>
  <si>
    <t>01/01/2019 - 31/12/2019</t>
  </si>
  <si>
    <t>Llevar el control a partir del seguimiento interno en el cuadro de control de los procesos obrantes en el Despacho, en el cual se puede evidenciar las etapas siguientes en el procedimiento. Se adoptan los procedimientos de la Alcaldía Mayor de Bogotá, de conformidad con la Resolución 284 de 2013.</t>
  </si>
  <si>
    <t>Grupo de Trabajo para el ejercicio de Control Interno Disciplinario</t>
  </si>
  <si>
    <t>01/01/2019-31/03/2019</t>
  </si>
  <si>
    <t>Se elaboró con cuadro interno a traves del cual se lleva a cabo el seguimiento de los procesos obrantes en el Despacho; se puede evidenciar las etapas siguientes en el procedimiento. Art 95 de la Ley 734 de 2002 no se adjunto cuadro. Para acumulado entre el 01 de Enero de 2018 a 31 de Marzo de 2018. Se realizaron dos (2) movimientos del año 2013. Se profirió un (1) Auto que ordena obedecer y cumplir lo resuelto por el superior y un (1) fallo. Se realizaron veinticinco (25) movimientos del año 2014. Se dictó nueve (9) archivos definitivos, siete (7) autos de pruebas, siete (7) cierres de investigación, un (1) Auto que ordena obedecer y cumplir lo resuelto por el superior y un (1) auto que designa defensor - reconoce personería. Se realizaron catorce (14) movimientos del año 2015. Se profirió un (1) auto que designa defensor - reconoce personería, cuatro (4) autos de apertura de investigación disciplinaria tres (3) autos de pruebas, cinco (5) archivos definitivos y un (1) cierre de investigación. Se realizaron nueve (9) movimientos del año 2016. Se dictó cuatro (4) archivos definitivos, dos (2) cierres de investigación, un (1) auto de apertura de investigación disciplinaria, un (1) auto de pruebas y un (1) auto que designa defensor - reconoce personería. Se realizó un (1) movimiento del año 2017. Se profirió un (1) archivo definitivo.</t>
  </si>
  <si>
    <t>MAURICIO DIAZ LOZANO - Coordinador del Grupo de Trabajo para el Ejercicio del Control Interno Disciplinario</t>
  </si>
  <si>
    <r>
      <t xml:space="preserve">Información Salvaguardada del Grupo de Trabajo de Control Interno Disciplinario </t>
    </r>
    <r>
      <rPr>
        <b/>
        <sz val="11"/>
        <color theme="1"/>
        <rFont val="Times New Roman"/>
        <family val="1"/>
      </rPr>
      <t>1/1 = 100%</t>
    </r>
  </si>
  <si>
    <t>Porque 1:  Divulgación de la información por parte de las personas que hacen parte del Grupo de Control Interno Disciplinario. 
Porque 2:  Infraestructura inadecuada en la guarda de los expedientes.</t>
  </si>
  <si>
    <t>No confidencialidad de la información</t>
  </si>
  <si>
    <r>
      <rPr>
        <b/>
        <sz val="10"/>
        <color theme="1"/>
        <rFont val="Times New Roman"/>
        <family val="1"/>
      </rPr>
      <t xml:space="preserve">Efecto 1: </t>
    </r>
    <r>
      <rPr>
        <sz val="10"/>
        <color theme="1"/>
        <rFont val="Times New Roman"/>
        <family val="1"/>
      </rPr>
      <t xml:space="preserve"> Demanda. 
</t>
    </r>
    <r>
      <rPr>
        <b/>
        <sz val="10"/>
        <color theme="1"/>
        <rFont val="Times New Roman"/>
        <family val="1"/>
      </rPr>
      <t xml:space="preserve">Efecto 2: </t>
    </r>
    <r>
      <rPr>
        <sz val="10"/>
        <color theme="1"/>
        <rFont val="Times New Roman"/>
        <family val="1"/>
      </rPr>
      <t xml:space="preserve"> Violación al debido proceso.
</t>
    </r>
    <r>
      <rPr>
        <b/>
        <sz val="10"/>
        <color theme="1"/>
        <rFont val="Times New Roman"/>
        <family val="1"/>
      </rPr>
      <t xml:space="preserve">Efecto 3:  </t>
    </r>
    <r>
      <rPr>
        <sz val="10"/>
        <color theme="1"/>
        <rFont val="Times New Roman"/>
        <family val="1"/>
      </rPr>
      <t>Investigación disciplinaria al Grupo de Control Interno Disciplinario.</t>
    </r>
  </si>
  <si>
    <t>* Se adoptan los procedimientos de la Alcaldía Mayor de Bogotá, de conformidad con la Resolución 284 de 2013.
* Toma de juramento de reserva  al Grupo de Control Interno Disciplinario de los expedientes que obran en el Despacho.</t>
  </si>
  <si>
    <t>Manejo de reserva los expedientes , mediante la codificación de los procesos y toma de juramento de reserva por parte del grupo de Control Interno Disciplinario.</t>
  </si>
  <si>
    <t xml:space="preserve">
* Toma de juramento de reserva  al Grupo de Control Interno Disciplinario de los expedientes que obran en el Despacho.</t>
  </si>
  <si>
    <t>El despacho toma juramento de reserva  al Grupo de Control Interno Disciplinario de los expedientes que obran en el Despacho.</t>
  </si>
  <si>
    <r>
      <t xml:space="preserve">
Actas de Juramiento Grupo de Control Interno Disciplinario 4/4</t>
    </r>
    <r>
      <rPr>
        <b/>
        <sz val="11"/>
        <color theme="1"/>
        <rFont val="Times New Roman"/>
        <family val="1"/>
      </rPr>
      <t xml:space="preserve"> = 100%</t>
    </r>
  </si>
  <si>
    <t>Porque 1:  Infraestructura tecnológica inadecuada en la guarda de la información del Grupo de Trabajo para el ejercicio de Control Interno Disciplinario.
Porque 2: Los protocolos de seguridad de la información magnética. Porque 3: Es necesario el archivo fisico adecuado para la guarda de los expedientes del despacho.</t>
  </si>
  <si>
    <t>Perdida o alteración de la información física y magnética.</t>
  </si>
  <si>
    <r>
      <rPr>
        <b/>
        <sz val="10"/>
        <color theme="1"/>
        <rFont val="Times New Roman"/>
        <family val="1"/>
      </rPr>
      <t xml:space="preserve">Efecto 1: </t>
    </r>
    <r>
      <rPr>
        <sz val="10"/>
        <color theme="1"/>
        <rFont val="Times New Roman"/>
        <family val="1"/>
      </rPr>
      <t xml:space="preserve"> Investigación disciplinaria al Grupo de Control Interno Disciplinario.
</t>
    </r>
    <r>
      <rPr>
        <b/>
        <sz val="10"/>
        <color theme="1"/>
        <rFont val="Times New Roman"/>
        <family val="1"/>
      </rPr>
      <t xml:space="preserve">Efecto 2: </t>
    </r>
    <r>
      <rPr>
        <sz val="10"/>
        <color theme="1"/>
        <rFont val="Times New Roman"/>
        <family val="1"/>
      </rPr>
      <t xml:space="preserve">  Violación al debido proceso</t>
    </r>
  </si>
  <si>
    <t>* Conservación de la información digital. 
* Archivo propicio para el archivo de los expedientes a cargo del Grupo de Control Interno Disciplinario.</t>
  </si>
  <si>
    <t>Guarda y protocolos de seguridad para la información física y magnética del Grupo de Trabajo de Control Interno Disciplinario</t>
  </si>
  <si>
    <t>* Conservación de la información digital. 
* Disponer en Archivo fisico propicio para el archivo de los expedientes a cargo del Grupo de Control Interno Disciplinario.</t>
  </si>
  <si>
    <t>El despacho realiza la debida guarda de la información fisica y digital que maneja el despacho mediante la conservación de la información digital en un cd. 1/1 y con un Archivo propicio (fisico) para el archivo de los expedientes a cargo del despacho . 1/1. .</t>
  </si>
  <si>
    <t>Custodia pocesos de Control Interno Disciplinario en archivo fisico 1/1 = 100%
Información magnetica (CD)  1/1</t>
  </si>
  <si>
    <t>Porque 1:  Retrasos en el reparto de la correspondencia
Porque 2: Pocos servidores públicos para el desarrollo de la actividad</t>
  </si>
  <si>
    <t>Demora en los tiempos de entrega de los desprendibles y copia de "no notificación" a la persona investigada.</t>
  </si>
  <si>
    <r>
      <rPr>
        <b/>
        <sz val="10"/>
        <color theme="1"/>
        <rFont val="Times New Roman"/>
        <family val="1"/>
      </rPr>
      <t>Efecto 1:</t>
    </r>
    <r>
      <rPr>
        <sz val="10"/>
        <color theme="1"/>
        <rFont val="Times New Roman"/>
        <family val="1"/>
      </rPr>
      <t xml:space="preserve"> No continuidad en las diferentes etapas del procedimiento en el expediente objeto de notificación al investigado (a).
</t>
    </r>
    <r>
      <rPr>
        <b/>
        <sz val="10"/>
        <color theme="1"/>
        <rFont val="Times New Roman"/>
        <family val="1"/>
      </rPr>
      <t>Efecto 2:</t>
    </r>
    <r>
      <rPr>
        <sz val="10"/>
        <color theme="1"/>
        <rFont val="Times New Roman"/>
        <family val="1"/>
      </rPr>
      <t xml:space="preserve"> Asimetría de información</t>
    </r>
  </si>
  <si>
    <t>* En el Despacho existe control de cuando se envía la correspondencia y cuando Administración documental entrega a Control Interno Disciplinario el desprendible y copia de la "no notificación" al investigado (a).</t>
  </si>
  <si>
    <t>Manejo de expedientes disciplinarios de los diferentes procesos  de acuerdo a las tablas de retención documental trabajadas en conjunto con el área de administración documental</t>
  </si>
  <si>
    <t>* Llevar el control desde el Despacho a partir del cuadro control de cuando se envía la correspondencia y cuando Administración documental entrega a Control Interno Disciplinario el desprendible y copia de la "no notificación" al investigado (a).</t>
  </si>
  <si>
    <t>El Despacho lleva un control cuando se envía la correspondencia y cuando Administración documental entrega a Control Interno Disciplinario el desprendible y copia de la "no notificación" al investigado (a). Para acumulado entre el 01 de Enero de 2018 a 31 de Marzo de 2018. Se realizaron dos (2) movimientos del año 2013. Se profirió un (1) Auto que ordena obedecer y cumplir lo resuelto por el superior y un (1) fallo. Se realizaron veinticinco (25) movimientos del año 2014. Se dictó nueve (9) archivos definitivos, siete (7) autos de pruebas, siete (7) cierres de investigación, un (1) Auto que ordena obedecer y cumplir lo resuelto por el superior y un (1) auto que designa defensor - reconoce personería. Se realizaron catorce (14) movimientos del año 2015. Se profirió un (1) auto que designa defensor - reconoce personería, cuatro (4) autos de apertura de investigación disciplinaria tres (3) autos de pruebas, cinco (5) archivos definitivos y un (1) cierre de investigación. Se realizaron nueve (9) movimientos del año 2016. Se dictó cuatro (4) archivos definitivos, dos (2) cierres de investigación, un (1) auto de apertura de investigación disciplinaria, un (1) auto de pruebas y un (1) auto que designa defensor - reconoce personería. Se realizó un (1) movimiento del año 2017. Se profirió un (1) archivo definitivo.</t>
  </si>
  <si>
    <t>Manejo de expedientes disciplinarios de los diferentes procesos de acuerdo a las tablas de retención documental trabajadas en conjunto con el área de administración documental: 1/1 = 100%</t>
  </si>
  <si>
    <t>Creación Mapa de Riesgos</t>
  </si>
  <si>
    <t>Actualización del Mapa de Riesgo a la plantilla
Se ajusta la valoración de los riesgos, toda vez que se realizó una evaluación y valoración de los riesgos atribuidos al proceso</t>
  </si>
  <si>
    <t>Claudia Bolena Fajardo Urrea</t>
  </si>
  <si>
    <t>Actualización del Mapa de Riesgo a la plantilla
Se ajusta la valoración de los riesgos, toda vez que se realizó una evaluación y valoración de los riesgos atribuídos al proceso</t>
  </si>
  <si>
    <t>Actualización del Mapa de Riesgo a la plantilla
Se ajusta la valoración de los riesgos, toda vez que se realizó una evaluación y valoración de los riesgos atribuídos al proceso. Formulación para el año 2019.</t>
  </si>
  <si>
    <t>CLAUDIA BOLENA FAJARDO URREA - Líder Grupo de Trabajo para el Ejercicio del Control Interno Disciplinario</t>
  </si>
  <si>
    <t xml:space="preserve">claudiaf@idipron.gov.co </t>
  </si>
  <si>
    <t xml:space="preserve"> GESTION AMBIENTAL / Desarrollar mediante mejora continua, estrategias de educación ecológica con los niños, niñas, adolescentes y Jóvenes-NNAJ y demás actores internos y externos, con el fin de identificar, mitigar y/o prevenir los impactos ambientales, en cumplimiento de la normatividad ambiental vigente y la misionalidad de la entidad, logrando consolidar un proyecto pedagógico con enfoque ambiental sostenible.</t>
  </si>
  <si>
    <r>
      <t xml:space="preserve">GRUPO DE TRABAJO DE GESTION AMBIENTAL / </t>
    </r>
    <r>
      <rPr>
        <i/>
        <sz val="10"/>
        <rFont val="Times New Roman"/>
        <family val="1"/>
      </rPr>
      <t>Desarrollar mediante mejora continua, estrategias de educación ecológica con los niños, niñas, adolescentes y Jóvenes-NNAJ y demás actores internos y externos, con el fin de identificar, mitigar y/o prevenir los impactos ambientales, en cumplimiento de la normatividad ambiental vigente y la misionalidad de la entidad, logrando consolidar un proyecto pedagógico con enfoque ambiental sostenible.</t>
    </r>
  </si>
  <si>
    <t>FALTA DE MANTENIMIENTO Y LIMPIEZA DE LAS TRAMPAS DE GRASAS UBICADAS EN LAS ZONAS DE PREPARACION DE ALIMENTOS  DE LAS SEDES PROPIAS DEL INSTITUTO O AQUELLAS QUE ESTEN BAJO SU RESPONSABILIDAD</t>
  </si>
  <si>
    <r>
      <t xml:space="preserve">* Contaminación al recurso hídrico por alteración de parámetros de calidad de vertimientos domésticos, lo cual genera malos olores en la Unidad e incumplimiento normativo </t>
    </r>
    <r>
      <rPr>
        <sz val="10"/>
        <color rgb="FFFF0000"/>
        <rFont val="Times New Roman"/>
        <family val="1"/>
      </rPr>
      <t xml:space="preserve">
</t>
    </r>
  </si>
  <si>
    <t>*Afectación del recurso hídrico y del Suelo.                                                                    *Requerimientos por parte de la Secretaría Distrital de Ambiente y/o imposición de medidas preventivas
*Malos olores y proliferación de vectores
*Multas y/o sanciones para el Instituto.</t>
  </si>
  <si>
    <t xml:space="preserve">*Evaluar la eficacia de las capacitaciones realizadas en relación al instructivo   - LIMPIEZA DE TRAMPAS DE GRASA - CÓDIGO A-GAM-IN-011. 
* Verificar la limpieza superficial de la trampa mediante el formato  - REGISTRO DE ACTIVIDADES DE LIMPIEZA Y MANTENIMIENTO DE LAS TRAMPAS DE GRASA - A-GAM-FT-005.
* Visitas a las Sedes y Unidades - Formato -SEGUIMIENTO A LOS PROGRAMAS PIGA Y MANUAL DE SANEAMIENTO BÁSICO -  Código A-GAM-FT-014. 
</t>
  </si>
  <si>
    <t xml:space="preserve">
Requerir informe al Responsable de la Unidad sobre las posibles causas que conllevaron a afectar el recurso hídrico, deberá reportar los soportes del recogido superficial de sólidos en las trampas de grasa. Una vez se analice la situación informar al Subdirector Técnico Administrativo y Financiero para que tome las medidas del caso.
</t>
  </si>
  <si>
    <t>Del 01 de enero al 31 de octubre 2019</t>
  </si>
  <si>
    <r>
      <t>* Realizar (1) actividad de formación y/o capacitación al personal manipulador de alimentos o cocina y al área de infraestructura en relación al INSTRUCTIVO - LIMPIEZA DE TRAMPAS DE GRASA - CÓDIGO A-GAM-IN-011.     
 * Programar visitas de seguimiento y verificar por parte del Área de Gestión Ambiental - Formato  los registros de limpieza y mantenimiento en las diferentes Unidades con cocina y Comedores.
* Realizar la programación de mantenimiento de trampas de grasa</t>
    </r>
    <r>
      <rPr>
        <b/>
        <sz val="10"/>
        <rFont val="Times New Roman"/>
        <family val="1"/>
      </rPr>
      <t xml:space="preserve"> (</t>
    </r>
    <r>
      <rPr>
        <b/>
        <i/>
        <sz val="10"/>
        <rFont val="Times New Roman"/>
        <family val="1"/>
      </rPr>
      <t>Área de Mantenimiento de Bienes Inmuebles - Infraestructura</t>
    </r>
    <r>
      <rPr>
        <b/>
        <sz val="10"/>
        <rFont val="Times New Roman"/>
        <family val="1"/>
      </rPr>
      <t xml:space="preserve">) </t>
    </r>
    <r>
      <rPr>
        <sz val="10"/>
        <rFont val="Times New Roman"/>
        <family val="1"/>
      </rPr>
      <t xml:space="preserve">y coordinar con el Área de Gestión Ambiental la programación de recolección de lodos de las trampas de grasa, los cuales son gestionados como residuos peligrosos.
* Realizar anualmente la caracterización de vertimientos
*Realizar un seguimiento y control al resultado de las caracterizaciones de vertimientos  realizadas.       </t>
    </r>
    <r>
      <rPr>
        <sz val="10"/>
        <color theme="8"/>
        <rFont val="Times New Roman"/>
        <family val="1"/>
      </rPr>
      <t xml:space="preserve">                                                                                                                       </t>
    </r>
  </si>
  <si>
    <t xml:space="preserve">
*Registro de asistencia Comité, Junta, Reunión, Capacitación y/o Actividades de Bienestar A-GDH-FT-010
* Actas de visita por parte del Área de Gestión Ambiental -  Formato -SEGUIMIENTO A LOS PROGRAMAS PIGA Y MANUAL DE SANEAMIENTO BÁSICO - Código A-GAM-FT-014.
* Formato: REGISTRO DE ACTIVIDADES DE LIMPIEZA SUPERFICIAL Y MANTENIMIENTO DE LAS TRAMPAS DE GRASA, A-GAM-FT-005.
* Informe de Caracterización de vertimientos 
* Resultados de las caracterizaciones y documentos de análisis </t>
  </si>
  <si>
    <t xml:space="preserve">* Se realizaron visitas a las sedes de San Francisco y La Vega el día 03 de abril de 2019
* Se adjunta cronograma del mes de enero de mantenimiento de trampas de grasa, se encuentra en proceso de de contratación la gestión de residuos peligrosos.
*  Se adelanto la construcción técnica del proceso de la vigencia 2019 de caracterización de vertimientos: </t>
  </si>
  <si>
    <t>COORDINADORA DEL GRUPO DE TRABAJO DE GESTIÓN AMBIENTAL</t>
  </si>
  <si>
    <r>
      <t xml:space="preserve">(Número de capacitaciones realizadas / Número de capacitaciones programadas) *100 </t>
    </r>
    <r>
      <rPr>
        <b/>
        <sz val="10"/>
        <color theme="1"/>
        <rFont val="Times New Roman"/>
        <family val="1"/>
      </rPr>
      <t>=0/0 = 0%</t>
    </r>
    <r>
      <rPr>
        <sz val="10"/>
        <color theme="1"/>
        <rFont val="Times New Roman"/>
        <family val="1"/>
      </rPr>
      <t xml:space="preserve">                                                                                                                                               (Número de sedes visitadas  / Número total de sedes) *100   </t>
    </r>
    <r>
      <rPr>
        <b/>
        <sz val="10"/>
        <color theme="1"/>
        <rFont val="Times New Roman"/>
        <family val="1"/>
      </rPr>
      <t>= 2/35 = 6%</t>
    </r>
    <r>
      <rPr>
        <b/>
        <sz val="10"/>
        <color theme="1"/>
        <rFont val="Arial"/>
        <family val="2"/>
      </rPr>
      <t xml:space="preserve">
</t>
    </r>
    <r>
      <rPr>
        <sz val="10"/>
        <color theme="1"/>
        <rFont val="Arial"/>
        <family val="2"/>
      </rPr>
      <t xml:space="preserve">
</t>
    </r>
    <r>
      <rPr>
        <sz val="10"/>
        <color theme="1"/>
        <rFont val="Times New Roman"/>
        <family val="1"/>
      </rPr>
      <t>(Número de mantenimientos ejecutados / Número de mantenimientos programados) * 100</t>
    </r>
    <r>
      <rPr>
        <b/>
        <sz val="10"/>
        <color theme="1"/>
        <rFont val="Times New Roman"/>
        <family val="1"/>
      </rPr>
      <t xml:space="preserve"> = 2 / 2 =100%
</t>
    </r>
    <r>
      <rPr>
        <sz val="10"/>
        <color theme="1"/>
        <rFont val="Times New Roman"/>
        <family val="1"/>
      </rPr>
      <t>(No. caracterizaciones de vertimiento realizadas/ No.caracterizaciones Programadas)</t>
    </r>
    <r>
      <rPr>
        <b/>
        <sz val="10"/>
        <color theme="1"/>
        <rFont val="Times New Roman"/>
        <family val="1"/>
      </rPr>
      <t xml:space="preserve"> * </t>
    </r>
    <r>
      <rPr>
        <sz val="10"/>
        <color theme="1"/>
        <rFont val="Times New Roman"/>
        <family val="1"/>
      </rPr>
      <t xml:space="preserve">100 </t>
    </r>
    <r>
      <rPr>
        <b/>
        <sz val="10"/>
        <color theme="1"/>
        <rFont val="Times New Roman"/>
        <family val="1"/>
      </rPr>
      <t>0/0 = 0%</t>
    </r>
  </si>
  <si>
    <t>SI</t>
  </si>
  <si>
    <t xml:space="preserve">INCUMPLIMIENTO DE LAS BUENAS PRÁCTICAS DE GESTION AMBIENTAL  EN LOS TALLERES EN EL INSTITUTO </t>
  </si>
  <si>
    <t>* Contaminación al recurso hídrico y suelo, por residuos peligrosos generados en los Talleres del Instituto.</t>
  </si>
  <si>
    <t>* Afectación a la salud humana. 
* Requerimientos por parte de la Secretaría Distrital de Ambiente y/o imposición de medidas preventivas
* Multas y/o sanciones para el Instituto.                                                       
* Afectación al recurso Hídrico, aire y al suelo.</t>
  </si>
  <si>
    <t xml:space="preserve"> 
* implementación Manual - Plan de Gestión Integral de Residuos peligrosos - Código A-GAM-MA-003. </t>
  </si>
  <si>
    <t xml:space="preserve">Requerir informe al Responsable de la Unidad sobre las posibles causas que afectaron el recurso hídrico, así mismo que reporte las evidencias que soporten la sensibilización a los NNAJ sobre la implementación de buenas prácticas en los Talleres donde su materia prima son residuos peligrosos. Una vez se analice la situación informar al Subdirector Técnico Administrativo y Financiero para que tome las medidas pertinentes.
</t>
  </si>
  <si>
    <t xml:space="preserve">* Realizar visita a las Unidades por parte del Área de Gestión Ambiental -  Formato "SEGUIMIENTO A LOS PROGRAMAS PIGA Y MANUAL DE SANEAMIENTO BÁSICO" - Código A-GAM-FT-014.
* Realizar anualmente la caracterización de vertimientos.
* Realizar un seguimiento y control al resultado de las caracterizaciones realizadas.                                                                                                                                                                                                                                                                                                                     
*Incluir criterios de sostenibilidad ambiental en compras de materias primas por "amigables con el medio ambiente" con el fin de reducir la peligrosidad y la afectación.                                            
*Divulgar lineamientos para la gestión de residuos en talleres                                                                
</t>
  </si>
  <si>
    <t>* Actas de visita por parte del Área de Gestión Ambiental -  Formato -SEGUIMIENTO A LOS PROGRAMAS PIGA Y MANUAL DE SANEAMIENTO BÁSICO - Código A-GAM-FT-014.
*Informe de caracterización y documentos de análisis.
*Estudio previo de los procesos de selección
*Documento de lineamientos</t>
  </si>
  <si>
    <t>* Se realizaron visitas a las sedes de San Francisco y La Vega el día 03 de abril de 2019
* Se realizo instructivo de residuos, el cual se remitió a la oficina de planeación, el día 24 de diciembre de 2018 se envía a el área de gestión ambiental instructivo con ajustes por realizar.  En el primer trimestre del 2019 se realiza la revisión de los comentarios dentro de los cuales se evidencia que se debe realizar la creación de varios formatos los cuales se mencionan en el instructivo de residuos. Se remite a la oficina de planeación los respectivos formatos para su revisión y creación.</t>
  </si>
  <si>
    <r>
      <t xml:space="preserve">(Número de sedes visitadas  / Número total de sedes) *100   </t>
    </r>
    <r>
      <rPr>
        <b/>
        <sz val="10"/>
        <color theme="1"/>
        <rFont val="Times New Roman"/>
        <family val="1"/>
      </rPr>
      <t>= 2/35 = 6%</t>
    </r>
    <r>
      <rPr>
        <sz val="10"/>
        <color theme="1"/>
        <rFont val="Times New Roman"/>
        <family val="1"/>
      </rPr>
      <t xml:space="preserve">
*Caracterizaciones realizadas / caracterizaciones programadas*100 </t>
    </r>
    <r>
      <rPr>
        <b/>
        <sz val="10"/>
        <color theme="1"/>
        <rFont val="Times New Roman"/>
        <family val="1"/>
      </rPr>
      <t xml:space="preserve"> 0/0 = 0%</t>
    </r>
    <r>
      <rPr>
        <sz val="10"/>
        <color theme="1"/>
        <rFont val="Times New Roman"/>
        <family val="1"/>
      </rPr>
      <t xml:space="preserve">
* Instructivo programado / Instructivo realizado</t>
    </r>
    <r>
      <rPr>
        <b/>
        <sz val="10"/>
        <color theme="1"/>
        <rFont val="Times New Roman"/>
        <family val="1"/>
      </rPr>
      <t xml:space="preserve"> 0/0 = 0%
</t>
    </r>
    <r>
      <rPr>
        <sz val="10"/>
        <color theme="1"/>
        <rFont val="Times New Roman"/>
        <family val="1"/>
      </rPr>
      <t xml:space="preserve">
*Documento realizado/documento planteado*100  </t>
    </r>
    <r>
      <rPr>
        <b/>
        <sz val="10"/>
        <color theme="1"/>
        <rFont val="Times New Roman"/>
        <family val="1"/>
      </rPr>
      <t>0/0 = 0%</t>
    </r>
    <r>
      <rPr>
        <sz val="10"/>
        <color theme="1"/>
        <rFont val="Times New Roman"/>
        <family val="1"/>
      </rPr>
      <t xml:space="preserve">
*Número de capacitaciones realizadas / Número de capacitaciones programadas *100   </t>
    </r>
    <r>
      <rPr>
        <b/>
        <sz val="10"/>
        <color theme="1"/>
        <rFont val="Times New Roman"/>
        <family val="1"/>
      </rPr>
      <t xml:space="preserve">0/0 = 0% </t>
    </r>
  </si>
  <si>
    <r>
      <t xml:space="preserve">INDECUADA ROTULACIÓN Y ALMACENAMIENTO DE LOS RESIDUOS PELIGROSOS EN LAS SEDES DEL INSTITUTO.  FALTA DE UN MECANISMO DE MEDICION DE LA EFICACIA DE LA CAPACITACIÓN DEL ENCARGADO SOBRE LOS RESIDUOS PELIGROSOS   Y NO PELIGROSOS             </t>
    </r>
    <r>
      <rPr>
        <sz val="10"/>
        <color theme="8"/>
        <rFont val="Times New Roman"/>
        <family val="1"/>
      </rPr>
      <t xml:space="preserve">                             </t>
    </r>
    <r>
      <rPr>
        <sz val="10"/>
        <rFont val="Times New Roman"/>
        <family val="1"/>
      </rPr>
      <t xml:space="preserve">      </t>
    </r>
  </si>
  <si>
    <t>* Contaminación al recurso hídrico y/o suelo, afectando la salud humana y al ambiente.</t>
  </si>
  <si>
    <t>* Requerimientos por parte de la Secretaría Distrital de Ambiente y de la Secretaría Distrital de Salud.
* Multas y/o sanciones para el Instituto.
* Posible afectación a la salud humana.
* Presencia de roedores y otros vectores                                       
*Posibles accidentes laborales o ambientales</t>
  </si>
  <si>
    <t xml:space="preserve">* Implementación Manual - Plan de Gestión Integral de Residuos Peligrosos - Versión 01 - Código -A-GAM-MA-003. 
</t>
  </si>
  <si>
    <t xml:space="preserve"> 
Informar al gestor ambiental de la entidad a fin de que tome las medidas correspondientes al incumplimiento de lo establecido  en los Manuales de Gestión integral de residuos sobre el adecuado almacenamiento de los residuos generados en el Instituto. </t>
  </si>
  <si>
    <r>
      <t xml:space="preserve">* Realizar visitas de seguimiento y verificar por parte del Área de Gestión Ambiental la clasificación y almacenamiento de residuos peligrosos y no peligrosos -  Formato "SEGUIMIENTO A LOS PROGRAMAS PIGA Y MANUAL DE SANEAMIENTO BÁSICO" - Código A-GAM-FT-014. 
* Capacitación al personal designado en cada Sede y Unidad del Instituto quienes son los encargados del manejo y almacenamiento temporal de los residuos peligrosos., respecto a los Manuales (1). Plan de Gestión Integral de Residuos Peligrosos - A-GAM-MA-003; (2). Gestión Integral de Residuos - A-GAM-MA-002.                                                                                                                        
*Evaluar la efectividad de las capacitaciones realizadas en relación al  (1). Plan de Gestión Integral de Residuos Peligrosos - A-GAM-MA-003; (2). Gestión Integral de Residuos - A-GAM-MA-002.                                                                                                                                                       
*Elaborar y divulgar pieza explicativa de la forma de diligenciamiento, frecuencia y uso del rotulo de disposición de residuos sólidos peligrosos A-GAM-FT-012             </t>
    </r>
    <r>
      <rPr>
        <sz val="10"/>
        <color theme="8"/>
        <rFont val="Times New Roman"/>
        <family val="1"/>
      </rPr>
      <t xml:space="preserve">                                                                                             </t>
    </r>
  </si>
  <si>
    <r>
      <t xml:space="preserve">* Actas de visita por parte del Área de Gestión Ambiental -  Formato -SEGUIMIENTO A LOS PROGRAMAS PIGA Y MANUAL DE SANEAMIENTO BÁSICO - Código A-GAM-FT-014.
* Registro de asistencia Comité, Junta, Reunión, Capacitación y/o Actividades de Bienestar A-GDH-FT-010 en relación al tema:  "Gestión Integral de Residuos Peligrosos". 
*Documentos de evaluación de la capacitación.
* Registros fotográficos.
* Correo electrónico Institucional
* Acta de reunión.                                                                                                                                                                                                                                                                                                                                                                                                                                                                                                                                                              
</t>
    </r>
    <r>
      <rPr>
        <sz val="10"/>
        <rFont val="Times New Roman"/>
        <family val="1"/>
      </rPr>
      <t xml:space="preserve">
</t>
    </r>
  </si>
  <si>
    <t xml:space="preserve">*  Se realizaron visitas a las sedes de San Francisco y La Vega el día 03 de abril de 2019
* Se realizo instructivo de residuos, el cual se remitió a la oficina de planeación, el día 24 de diciembre de 2018 se envía a el área de gestión ambiental instructivo con ajustes por realizar.  En el primer trimestre del 2019 se realiza la revisión de los comentarios dentro de los cuales se evidencia que se debe realizar la creación de varios formatos los cuales se mencionan en el instructivo de residuos. Se remite a la oficina de planeación los respectivos formatos para su revisión y creación.                                                                               </t>
  </si>
  <si>
    <t xml:space="preserve">COORDINADORA DEL GRUPO DE TRABAJO DE GESTIÓN AMBIENTAL </t>
  </si>
  <si>
    <r>
      <t xml:space="preserve">Número de visitas realizadas a las sedes  / Número de sedes * 100   </t>
    </r>
    <r>
      <rPr>
        <b/>
        <sz val="10"/>
        <color theme="1"/>
        <rFont val="Times New Roman"/>
        <family val="1"/>
      </rPr>
      <t>2/35 = 6%</t>
    </r>
    <r>
      <rPr>
        <sz val="10"/>
        <color theme="1"/>
        <rFont val="Times New Roman"/>
        <family val="1"/>
      </rPr>
      <t xml:space="preserve">
* Número de capacitaciones realizadas / Número de capacitaciones programadas </t>
    </r>
    <r>
      <rPr>
        <b/>
        <sz val="10"/>
        <color theme="1"/>
        <rFont val="Times New Roman"/>
        <family val="1"/>
      </rPr>
      <t xml:space="preserve"> 0/0 = 0%</t>
    </r>
    <r>
      <rPr>
        <sz val="10"/>
        <color theme="1"/>
        <rFont val="Times New Roman"/>
        <family val="1"/>
      </rPr>
      <t xml:space="preserve">
                                                                                     *Evaluaciones sobre la capacitación donde el % de aprobación sea del 80%  </t>
    </r>
    <r>
      <rPr>
        <b/>
        <sz val="10"/>
        <color theme="1"/>
        <rFont val="Times New Roman"/>
        <family val="1"/>
      </rPr>
      <t>0/0 = 0%</t>
    </r>
    <r>
      <rPr>
        <sz val="10"/>
        <color theme="1"/>
        <rFont val="Times New Roman"/>
        <family val="1"/>
      </rPr>
      <t xml:space="preserve">
*Divulgación realizada pieza sobre rotulado / Divulgación programada de pieza sobre rotulado  </t>
    </r>
    <r>
      <rPr>
        <b/>
        <sz val="10"/>
        <color theme="1"/>
        <rFont val="Times New Roman"/>
        <family val="1"/>
      </rPr>
      <t>0/0 = 0%</t>
    </r>
  </si>
  <si>
    <t xml:space="preserve">                                                                                                                                                                                                                                                                                                                                                           Incumplimiento en los parámetros establecidos por la Secretaría de Ambiente para la calidad del agua potable.
</t>
  </si>
  <si>
    <t>INADECUADA CALIDAD DEL AGUA POTABLE DEBIDO A CONTAMINACIÓN INTERNA Y EXTERNA</t>
  </si>
  <si>
    <t xml:space="preserve">* Afectación a la salud de la comunidad en general de las diferentes sedes del Instituto.                                             </t>
  </si>
  <si>
    <t xml:space="preserve">* Instructivo LIMPIEZA Y DESINFECCIÓN DE TANQUES DE
ALMACENAMIENTO DE AGUA POTABLE
Código A-GAM-IN-013 y en cumplimiento al Instructivo CARACTERIZACIÓN DE AGUA
POTABLE - Código A-GAM-IN-020.
</t>
  </si>
  <si>
    <t>* Informar de inmediato al Subdirector  Administrativo sobre la  situación  con el fin de conformar un comité de las áreas involucradas para tomar las medidas pertinentes.</t>
  </si>
  <si>
    <t xml:space="preserve">
* Realizar las caracterizaciones de agua potable a través del contrato suscrito.                           
*Realizar el seguimiento y control del resultado de las caracterizaciones del agua potable.                                                                                                                                     
*Programación de lavado de tanques semestral para el año 2019
</t>
  </si>
  <si>
    <t>* Lavado de tanques según programación cada (6) meses.
* Resultados de las caracterizaciones de agua potable.
* Actas de reunión.                                          
*Cronograma de lavado de tanques</t>
  </si>
  <si>
    <t xml:space="preserve">
* Se adelanto la construcción técnica del proceso de la vigencia 2019 de  caracterizaciones de agua potable y seguimiento y control del resultado de las caracterizaciones del agua potable, de la cual depende la realización de las correspondientes caracterizaciones y lavado de tanques</t>
  </si>
  <si>
    <r>
      <t xml:space="preserve">* Número de  Unidades en las cuales se hizo efectiva la caracterización de agua potable /  Número de Unidades en las cuales se programa la caracterización de agua potable *100  </t>
    </r>
    <r>
      <rPr>
        <b/>
        <sz val="10"/>
        <color theme="1"/>
        <rFont val="Times New Roman"/>
        <family val="1"/>
      </rPr>
      <t xml:space="preserve"> 0/0 = 0%
</t>
    </r>
    <r>
      <rPr>
        <sz val="10"/>
        <color theme="1"/>
        <rFont val="Times New Roman"/>
        <family val="1"/>
      </rPr>
      <t xml:space="preserve">
* Número de Unidades y Sedes en las cuales se hizo efectivo el  lavado de tanques / Número de Unidades y Sedes en las cuales se programa el lavado de tanques *100 </t>
    </r>
    <r>
      <rPr>
        <b/>
        <sz val="10"/>
        <color theme="1"/>
        <rFont val="Times New Roman"/>
        <family val="1"/>
      </rPr>
      <t xml:space="preserve"> 0/0 = 0%</t>
    </r>
    <r>
      <rPr>
        <sz val="10"/>
        <color theme="1"/>
        <rFont val="Times New Roman"/>
        <family val="1"/>
      </rPr>
      <t xml:space="preserve">
</t>
    </r>
  </si>
  <si>
    <t>Formulación Mapa  de Riesgos de Gestión</t>
  </si>
  <si>
    <t xml:space="preserve">ANGIE TATIANA RAMOS LEON
PROFESIONAL CONTRATISTA
</t>
  </si>
  <si>
    <t>ANGIE TATIANA RAMOS LEON</t>
  </si>
  <si>
    <t>PAULA MARTINEZ</t>
  </si>
  <si>
    <t>STEFANNY REINA</t>
  </si>
  <si>
    <t>PROFESIONAL CONTRATISTA</t>
  </si>
  <si>
    <t>CONTRATISTA SUBDIRECCIÓN TÉCNICA ADMINISTRATIVA Y FINANCIERA</t>
  </si>
  <si>
    <t>SUBDIRECTOR ADMINISTRATIVO</t>
  </si>
  <si>
    <t>PROFESIONAL UNIVERSITARIO</t>
  </si>
  <si>
    <r>
      <rPr>
        <b/>
        <sz val="10"/>
        <color rgb="FF000000"/>
        <rFont val="Times New Roman"/>
        <family val="1"/>
      </rPr>
      <t xml:space="preserve">GESTIÓN DOCUMENTAL </t>
    </r>
    <r>
      <rPr>
        <sz val="10"/>
        <color rgb="FF000000"/>
        <rFont val="Times New Roman"/>
        <family val="1"/>
      </rPr>
      <t xml:space="preserve">/ </t>
    </r>
    <r>
      <rPr>
        <i/>
        <sz val="10"/>
        <color rgb="FF000000"/>
        <rFont val="Times New Roman"/>
        <family val="1"/>
      </rPr>
      <t>Conservar la memoria institucional del IDIPRON, mediante la identificación, almacenamiento, protección, recuperación, tiempo de retención y disposición de los registros del instituto de acuerdo a lineamientos del Sistema de Gestión Documental
SIGA.</t>
    </r>
  </si>
  <si>
    <t xml:space="preserve">ÁREA ADMINISTRACIÒN DOCUMENTAL </t>
  </si>
  <si>
    <t>*Desactualización o falta de elaboración de instrumentos archivísticos
*Inadecuado almacenamiento y control de los  documentos que conforman los archivos de la Entidad. (Gestión)"</t>
  </si>
  <si>
    <t>Eliminación, conservación, manejo o selección errónea de documentos</t>
  </si>
  <si>
    <t>* Perdida de información por falta de aplicación de los instrumentos por no existir o estar desactualizados.
* Incumplimiento en ordenes legales por falta de soportes (eliminados por error).
* Afectar a un ciudadano o a la entidad, por acceso a información de caracter reservada o clasificada.</t>
  </si>
  <si>
    <t>Tabla de Valoración Documental
Tabla de Retención Documental
A-GDO-04 Instructivo organización archivo de gestión.
A-GDO-02  Instructivo Elaboración y Actualización Tabla de Retención Documental</t>
  </si>
  <si>
    <t xml:space="preserve">Elaboración de instrumentos archivísticos.
Iniciar de manera inmediata el procedimiento de reconstrucción de expedientes.
</t>
  </si>
  <si>
    <r>
      <t xml:space="preserve">Ene - </t>
    </r>
    <r>
      <rPr>
        <sz val="10"/>
        <color rgb="FF00B050"/>
        <rFont val="Times New Roman"/>
        <family val="1"/>
      </rPr>
      <t>Oct</t>
    </r>
    <r>
      <rPr>
        <sz val="10"/>
        <color rgb="FF000000"/>
        <rFont val="Times New Roman"/>
        <family val="1"/>
      </rPr>
      <t xml:space="preserve"> 2019</t>
    </r>
  </si>
  <si>
    <r>
      <t xml:space="preserve">Identificar los instrumentos archivísticos a elaborar o actualizar
Acompañamiento y apoyo en la identificación del acervo documental suceptible de trasferencia primaria acorde al plan de transferencias definido en la Entidad, para su alistamiento adecuación
</t>
    </r>
    <r>
      <rPr>
        <sz val="10"/>
        <color rgb="FF00B050"/>
        <rFont val="Times New Roman"/>
        <family val="1"/>
      </rPr>
      <t>Realizar asistencias técnicas a las diferentes áreas productores</t>
    </r>
  </si>
  <si>
    <r>
      <t xml:space="preserve">* Informe de análisis sobre los instrumentos archivísticos.
* Instrumentos archivísticos elaborados o actualizados
</t>
    </r>
    <r>
      <rPr>
        <sz val="10"/>
        <color rgb="FF00B050"/>
        <rFont val="Times New Roman"/>
        <family val="1"/>
      </rPr>
      <t>*Asistencias técnicas</t>
    </r>
  </si>
  <si>
    <t>31 de marzo de 2019</t>
  </si>
  <si>
    <t>Se realiza informe de análisis de los instrumentos archivísticos, el cual contiene la metodología de acuerdo a la norma archivística y a su vez describe si se encuentra por creación, actualización o por implementación.
Se inicia con las asistencias Técnica de las Áreas y Dependencias que conforman el Instituto, logrando para el primer seguimiento la contratación del Recurso humano e iniciar con las visitas:
Área de Salud
Unidad de Protección Integral la 32 
Se realiza informe de análisis de los instrumentos archivísticos, el cual contiene la metodología de acuerdo a la norma archivística y a su vez describe si se encuentra por creación, actualización o por implementación.
Se inicia con las asistencias Técnica de las Áreas y Dependencias que conforman el Instituto, logrando para el primer seguimiento la contratación del Recurso humano e iniciar con las visitas:
Área de Salud
Unidad de Protección Integral la 32</t>
  </si>
  <si>
    <t>RESPONSABLE ÁREA DE ADMINISTRACIÓN DOCUMENTAL</t>
  </si>
  <si>
    <t xml:space="preserve">
Un (1)  informe de análisis de instrumentos archivísticos
Primer Seguimiento =1/1 Informe de Instrumentos Archivísticos 
Total instrumentos elaborados o actualizados /Instrumentos identificados a elaborar o actualizar.
Sin elaborar = 3
En elaboración = 2 
A implementar= 3 
Actualizar = 3 
Total 11 instrumentos
2 Asistencias Técnicas
Área de Salud
UPI la 32
</t>
  </si>
  <si>
    <t>* Asignación errónea de la comunicación por desconocimiento sobre el área que debe atender el requerimiento.
* Incumplimiento del procedimiento para trámite de comunicaciones.</t>
  </si>
  <si>
    <t>Incumplimientos en la entrega de respuesta de acuerdo a los tiempos establecidos normativamente</t>
  </si>
  <si>
    <t xml:space="preserve">
* Falta de oportunidad en la respuesta, afectando al usuario final.
* Afectación en la imagen institucional frente a la ciudadanía.
* Riesgo jurídico por incumplimiento de tiempos perentorios
* Apertura de procesos disciplinarios a los(as) servidores(as) públicos(as)</t>
  </si>
  <si>
    <t>A-GDO-PR-002 Administración de
Comunicaciones Oficiales</t>
  </si>
  <si>
    <t>Gestionar y enviar de manera prioritaria la comunicación.</t>
  </si>
  <si>
    <t>* Realizar la radicación de las comunicaciones en tiempo real.
* Generar reportes quincenales para control y seguimiento.
* Mantener actualizado el consecutivo de correspondencia.</t>
  </si>
  <si>
    <t xml:space="preserve">* Archivo de gestión 
*Consecutivo de comunicaciones
* Informes de seguimiento
</t>
  </si>
  <si>
    <t>En el primer seguimiento: Se realiza informes quincenal de los meses febrero y en el mes marzo se realiza  mensual 
Se realiza reporte para el primer trimestre el cual se envía por correo electrónico, con el fin de realizar seguimiento de las comunicaciones oficiales que se encuentran pendientes de cierre en el aplicativo CORDIS</t>
  </si>
  <si>
    <t>Emisión de un (1) informe quincenal del Seguimiento de comunicaciones oficiales de las Área Administrativas y Unidades de Protección  que conforma el Instituto
*Reporte a través de correo electrónico del Seguimiento de comunicaciones oficiales de las Área Administrativas y Unidades de Protección que conforma el Instituto =
= 17 Reportes enero
= 60 Reportes febrero
= 60 Reportes Marzo 
Total Primer seguimiento 127 reportes</t>
  </si>
  <si>
    <t>*Manejo inadecuado de la documentación.
*Presencia de Insectos y/o roedores.
* Baja aplicación de políticas que regulen el cumplimiento del Programa de Conservación  Preventiva de Archivos.
* Destrucción daño o alteración de documentos. 
* Espacio de archivo inadecuado</t>
  </si>
  <si>
    <t>Pérdida total, parcial o extravío de la documentación que hace parte de la memoria institucional y reposa en los archivos de gestión, central e histórico</t>
  </si>
  <si>
    <t>* Deterioro de la documentación. 
* Incumplimiento de lineamientos para control de la documentación y archivo. 
* Divulgación de la información sin autorización
* Demandas y sanciones
* Hallazgos por parte de entes de control interno y externo</t>
  </si>
  <si>
    <t>002 Implementación Sistema Integrado de Conservación - A-GDO-MA-002</t>
  </si>
  <si>
    <t>Iniciar de manera inmediata el procedimiento de reconstrucción de expedientes.</t>
  </si>
  <si>
    <r>
      <t xml:space="preserve">
* Elaborar, aprobar, adoptar por acto administrativo e implementar el Sistema Integrado de Conservación.  </t>
    </r>
    <r>
      <rPr>
        <sz val="10"/>
        <color rgb="FFFF0000"/>
        <rFont val="Times New Roman"/>
        <family val="1"/>
      </rPr>
      <t>.</t>
    </r>
    <r>
      <rPr>
        <sz val="10"/>
        <color rgb="FF000000"/>
        <rFont val="Times New Roman"/>
        <family val="1"/>
      </rPr>
      <t xml:space="preserve">
</t>
    </r>
  </si>
  <si>
    <t xml:space="preserve">* Sistema Integrado de Conservación.
</t>
  </si>
  <si>
    <t xml:space="preserve">Se inicia con la gestión para la contratación del Recurso humano que se requiere para la elaboración del Sistema Integrado de Conservación -SIC
Se realiza el Diagnóstico Electrónico de Archivo el cual se remitió al Archivo de Bogotá siendo insumo para la elaboración del Plan de Preservación Documental </t>
  </si>
  <si>
    <t xml:space="preserve">*Un (1) Sistema Integrado de Conservación de la Entidad 
</t>
  </si>
  <si>
    <t>(5) CASI SEGURO</t>
  </si>
  <si>
    <t>Revisión del Mapa de Riesgos</t>
  </si>
  <si>
    <t>YENNIFER PADILLA MARTÍNEZ - Responsable Área de Administración Documental</t>
  </si>
  <si>
    <t>Actualización de los riesgos, revisión del mapa de calor, revisión de las acciones</t>
  </si>
  <si>
    <t>YENNIFER PADILLA MARTÍNEZ</t>
  </si>
  <si>
    <t xml:space="preserve">MAURICIO DIAZ LOZANO </t>
  </si>
  <si>
    <t>Responsable Área de Administración Documental</t>
  </si>
  <si>
    <t>31 ENERO DE 2019</t>
  </si>
  <si>
    <r>
      <t xml:space="preserve">GESTIÓN FINANCIERA
OBJETIVO: </t>
    </r>
    <r>
      <rPr>
        <sz val="14"/>
        <color theme="1"/>
        <rFont val="Times New Roman"/>
        <family val="1"/>
      </rPr>
      <t>Planear, gestionar y controlar  los recursos financieros del IDIPRON con trasparencia, eficiencia y agilidad para dar cumplimiento a los objetivos institucionales.</t>
    </r>
  </si>
  <si>
    <t>ÁREA DE CONTABLIDAD</t>
  </si>
  <si>
    <t xml:space="preserve">Personas ajenas al area que tienen permiso para consultar e imprimir los informes y auxiliares contables de la aplicación SYSMAN </t>
  </si>
  <si>
    <t>MALINTERPRETACIÓN DE INFORMES FINANCIEROS POR PARTE DE PERSONAS AJENAS AL AREA</t>
  </si>
  <si>
    <t xml:space="preserve"> - Sobrecargar el servidor.
 - Entrega de información no oficial</t>
  </si>
  <si>
    <t>La creación en el aplicativo Sysman de los usuarios que no pertenezcan al área de contabilidad, esta autorizada por el área de sistemas con el Vo. Bo. de la Subfinanciera.</t>
  </si>
  <si>
    <t>Se contacta a la persona que imprima la información del aplicativo y de concepto errado sobre los mismos</t>
  </si>
  <si>
    <t xml:space="preserve"> - Requerir y hacer seguimiento al área de sistemas para que solicite a Sysman,   que los auxiliares que se impriman identifiquen el usuario que realiza esta acción.</t>
  </si>
  <si>
    <t xml:space="preserve"> - Memorando</t>
  </si>
  <si>
    <t>En el mes de enero de 2019 se envio memorando al Subdirector Financiero, con copia al área de Sistemas, solicitando mantenimiento al aplicativo Sysman. Memorando 2019IE113. Así mismo, en forma verbal, se requirio al área de sistemas para que efectuara los tramites pertinentes a fin de que en momento de imprimier auxiliares contables, se registrara el nombre del usuario.</t>
  </si>
  <si>
    <t>Área de Contabilidad</t>
  </si>
  <si>
    <t>(No DE NOVEDADES ATENDIDAS SOBRE LOS ESTADOS FINANCIEROS   /No DE NOVEDADES PRESENTADAS FRENTE A LOS ESTADOS FINANCIEROS)x100</t>
  </si>
  <si>
    <t>Se realiza la revisión de los riesgos contenidos en los anteriores mapas de riesgo para</t>
  </si>
  <si>
    <t>RUBBY ESPERANZA CORREA MORENO - Responsable Área de Contabilidad</t>
  </si>
  <si>
    <t>RUBBY ESPERANZA CORREA MORENO</t>
  </si>
  <si>
    <t>RESPONSABLE ÁREA DE CONTABILIDAD</t>
  </si>
  <si>
    <t>SUBDIRECTOR FINANCIERO</t>
  </si>
  <si>
    <t>Gestión Financiera  /                  Planear, gestionar y controlar los recursos financieros del IDIPRON con transparencia eficiencia y agilidad para dar cumplimiento a los objetivos institucionales</t>
  </si>
  <si>
    <t>Presupuesto</t>
  </si>
  <si>
    <t xml:space="preserve">Descuido  y falta de revisión por  parte de la persona  que hace la afectación presupuestal.
</t>
  </si>
  <si>
    <t>Que la afectacion del concepto de gasto y la fuente se  realice incorrectamente.</t>
  </si>
  <si>
    <t>Información presupuestal inexacta y falta de veracidad</t>
  </si>
  <si>
    <t xml:space="preserve">Revisar y verificar que el objeto del gasto corresponda con el concepto de gasto y la fuente para cada rubro presupuestal.
</t>
  </si>
  <si>
    <t>Deberá realizarse la corrección de la afectación</t>
  </si>
  <si>
    <t>01/01/2019   - 31/03/2019</t>
  </si>
  <si>
    <t>Realizar la corrección de la afectación realizada</t>
  </si>
  <si>
    <t>* Correo electrónico
* Ajuste de la corrección realizada</t>
  </si>
  <si>
    <t>Se presentó una inconsistencia en la afectación de un concepto de gasto en la expedición de los CDP´S  No. 2018000153 y  2018000165, 2018001786 las cuales fueron detectadas por la responsable de área al momento de la firma, seguidamente se corrigió dicha inconsitencia.</t>
  </si>
  <si>
    <t>Responsable Área de Presupuesto</t>
  </si>
  <si>
    <t>Número de correcciones realizadas = 3 / Número de errores presentados = 3  Total 100%</t>
  </si>
  <si>
    <t>Fabiola Franco Escobar</t>
  </si>
  <si>
    <t>Diaz Lozano Mauricio</t>
  </si>
  <si>
    <t>Profesional Universitario- Responsable de Area</t>
  </si>
  <si>
    <t>Subdireccion Tecnica, Administrativa y Financiera</t>
  </si>
  <si>
    <t>(4) PROBABLE</t>
  </si>
  <si>
    <r>
      <t xml:space="preserve">GESTIÓN FINANCIERA
</t>
    </r>
    <r>
      <rPr>
        <sz val="9"/>
        <color theme="1"/>
        <rFont val="Times New Roman"/>
        <family val="1"/>
      </rPr>
      <t>Planear, gestionar y controlar los recursos financieros del IDIPRON con transparencia eficiencia y agilidad para dar cumplimiento a los objetivos institucionales</t>
    </r>
  </si>
  <si>
    <t>ÁREA DE TESORERÍA</t>
  </si>
  <si>
    <t xml:space="preserve">1. Alteración de las bases de datos en el Sistema 
2. Vulnerabilidad en el sistema de información financiera SYSMAN.
3.Desactualizaciónde la versión Software.
4. Debilidad en la actualización de las operaciones registradas en tiempo real. </t>
  </si>
  <si>
    <t xml:space="preserve">Inexatitud en la generación  de información financiera en el Sistema </t>
  </si>
  <si>
    <t xml:space="preserve">1. Producción de información imprecisa y poco confiable.
 2. Incumplimiento en las obligaciones de la entidad.
3.Intercambio o duplicidad de  la información.
4. Investigaciones de entes de control y sanciones para el Instituto. 
 </t>
  </si>
  <si>
    <t>Verificación de la información física contra la reportada en el sistema de información. (Auxiliares Administrativos y profesionales)
Realizar monitoreo del sistema (Mensualmente) y correr los procesos de cuadre de saldos.</t>
  </si>
  <si>
    <t xml:space="preserve">1. Recurrir a copias de seguridad.
2. Requerir a Sistemas informando de la situación y solicitar las correcciones pertinentes.  </t>
  </si>
  <si>
    <t>1. Efectuar seguimiento al Área de Sistemas a fin de verificar que los ajustes o solicitudes al Sistema se estén realizando de fondo con el proveedor de Sysman.
2. Efectuar revisión del comprobante de Tesorería generado por el Sistema contra el informe de auxiliar contable</t>
  </si>
  <si>
    <t xml:space="preserve">Memorandos y/o correos
Relación Excel de revisiones efectuadas, pantallazos 
 </t>
  </si>
  <si>
    <t>31 de Marzo de 2019</t>
  </si>
  <si>
    <t xml:space="preserve">Se solicito al area de sistemas cinco (5) solicitudes sobre fallas en el sistema de información Sysman mediante la plataforma de mesa de ayuda del area de sistema del Idipron, los días 15 de enero Código de Registro 463,  24 de enero Código de registro 1168, 13 de febrero código de registro 1202, 14 de febrero código de registro 1208 y 27 de marzo código de registro 1320 que están soportadas con correos electrónicos.
 Adicionalmente fueron registradas en un archivo de Excel cada una de las solicitudes para tener control y seguimiento.  </t>
  </si>
  <si>
    <t xml:space="preserve">Profesionales Universitarios
Técnicos Administrativos
Auxiliar </t>
  </si>
  <si>
    <r>
      <t xml:space="preserve">(# Incongruencias atendidas/ # incongruencias presentadas)*100 </t>
    </r>
    <r>
      <rPr>
        <b/>
        <sz val="10"/>
        <color theme="1"/>
        <rFont val="Times New Roman"/>
        <family val="1"/>
      </rPr>
      <t>=5/5=100%</t>
    </r>
  </si>
  <si>
    <t>HERNAN SALINAS MARTINEZ</t>
  </si>
  <si>
    <t>PAULA ALEJANDRA MARTINEZ</t>
  </si>
  <si>
    <t xml:space="preserve">PROFESIONAL UNIVERSITARIO </t>
  </si>
  <si>
    <t>CONTRATISTA STAF</t>
  </si>
  <si>
    <t>SUBDIRECTOR ADMINISTRATIVO Y FINANCIERO</t>
  </si>
  <si>
    <t xml:space="preserve">  PLAN DE MEJORAMIENTO POR PROCESOS</t>
  </si>
  <si>
    <t>SEGUIMIENTO Y EVALUACIÓN A LA GESTIÓN</t>
  </si>
  <si>
    <t xml:space="preserve">CÓDIGO: </t>
  </si>
  <si>
    <t>S-SEG-FT-011</t>
  </si>
  <si>
    <t>VERSIÓN:</t>
  </si>
  <si>
    <t>PLAN DE MEJORAMIENTO</t>
  </si>
  <si>
    <t>PAGINA:</t>
  </si>
  <si>
    <t>VIGENTE DESDE:</t>
  </si>
  <si>
    <t>PROCESO:</t>
  </si>
  <si>
    <t>GESTIÓN LOGÍSTICA</t>
  </si>
  <si>
    <t>____________________________</t>
  </si>
  <si>
    <t>_______________________________</t>
  </si>
  <si>
    <t xml:space="preserve">   ____________________________</t>
  </si>
  <si>
    <t>GRACIELA ROBAYO B.</t>
  </si>
  <si>
    <t>LÍDER DEL PROCESO:</t>
  </si>
  <si>
    <t>__________________________</t>
  </si>
  <si>
    <t xml:space="preserve">       ___________________________</t>
  </si>
  <si>
    <r>
      <t>C</t>
    </r>
    <r>
      <rPr>
        <sz val="10"/>
        <rFont val="Times New Roman"/>
        <family val="1"/>
      </rPr>
      <t xml:space="preserve">: </t>
    </r>
    <r>
      <rPr>
        <i/>
        <sz val="10"/>
        <rFont val="Times New Roman"/>
        <family val="1"/>
      </rPr>
      <t>C</t>
    </r>
    <r>
      <rPr>
        <sz val="10"/>
        <rFont val="Times New Roman"/>
        <family val="1"/>
      </rPr>
      <t xml:space="preserve">orrección; </t>
    </r>
    <r>
      <rPr>
        <b/>
        <sz val="10"/>
        <rFont val="Times New Roman"/>
        <family val="1"/>
      </rPr>
      <t>AC</t>
    </r>
    <r>
      <rPr>
        <sz val="10"/>
        <rFont val="Times New Roman"/>
        <family val="1"/>
      </rPr>
      <t xml:space="preserve">: </t>
    </r>
    <r>
      <rPr>
        <i/>
        <sz val="10"/>
        <rFont val="Times New Roman"/>
        <family val="1"/>
      </rPr>
      <t>A</t>
    </r>
    <r>
      <rPr>
        <sz val="10"/>
        <rFont val="Times New Roman"/>
        <family val="1"/>
      </rPr>
      <t xml:space="preserve">cción </t>
    </r>
    <r>
      <rPr>
        <i/>
        <sz val="10"/>
        <rFont val="Times New Roman"/>
        <family val="1"/>
      </rPr>
      <t>C</t>
    </r>
    <r>
      <rPr>
        <sz val="10"/>
        <rFont val="Times New Roman"/>
        <family val="1"/>
      </rPr>
      <t xml:space="preserve">orrectiva ; </t>
    </r>
    <r>
      <rPr>
        <b/>
        <sz val="10"/>
        <rFont val="Times New Roman"/>
        <family val="1"/>
      </rPr>
      <t>AP</t>
    </r>
    <r>
      <rPr>
        <sz val="10"/>
        <rFont val="Times New Roman"/>
        <family val="1"/>
      </rPr>
      <t xml:space="preserve">: </t>
    </r>
    <r>
      <rPr>
        <i/>
        <sz val="10"/>
        <rFont val="Times New Roman"/>
        <family val="1"/>
      </rPr>
      <t>A</t>
    </r>
    <r>
      <rPr>
        <sz val="10"/>
        <rFont val="Times New Roman"/>
        <family val="1"/>
      </rPr>
      <t xml:space="preserve">cción </t>
    </r>
    <r>
      <rPr>
        <i/>
        <sz val="10"/>
        <rFont val="Times New Roman"/>
        <family val="1"/>
      </rPr>
      <t>P</t>
    </r>
    <r>
      <rPr>
        <sz val="10"/>
        <rFont val="Times New Roman"/>
        <family val="1"/>
      </rPr>
      <t xml:space="preserve">reventiva; </t>
    </r>
    <r>
      <rPr>
        <b/>
        <sz val="10"/>
        <rFont val="Times New Roman"/>
        <family val="1"/>
      </rPr>
      <t>AM</t>
    </r>
    <r>
      <rPr>
        <sz val="10"/>
        <rFont val="Times New Roman"/>
        <family val="1"/>
      </rPr>
      <t xml:space="preserve">: </t>
    </r>
    <r>
      <rPr>
        <i/>
        <sz val="10"/>
        <rFont val="Times New Roman"/>
        <family val="1"/>
      </rPr>
      <t>A</t>
    </r>
    <r>
      <rPr>
        <sz val="10"/>
        <rFont val="Times New Roman"/>
        <family val="1"/>
      </rPr>
      <t xml:space="preserve">cción de </t>
    </r>
    <r>
      <rPr>
        <i/>
        <sz val="10"/>
        <rFont val="Times New Roman"/>
        <family val="1"/>
      </rPr>
      <t>M</t>
    </r>
    <r>
      <rPr>
        <sz val="10"/>
        <rFont val="Times New Roman"/>
        <family val="1"/>
      </rPr>
      <t>ejora</t>
    </r>
  </si>
  <si>
    <t xml:space="preserve">No. </t>
  </si>
  <si>
    <t>FECHA
D/M/A</t>
  </si>
  <si>
    <t>ORIGEN (1)</t>
  </si>
  <si>
    <t>SITUACIÓN ENCONTRADA (2)</t>
  </si>
  <si>
    <t>CAUSAS (3)</t>
  </si>
  <si>
    <t>EFECTO (4)</t>
  </si>
  <si>
    <t>TIPO DE ACCIÓN A TOMAR (5)</t>
  </si>
  <si>
    <t>DESCRIPCIÓN DE LA ACCIÓN (6)</t>
  </si>
  <si>
    <t>RESPONSABLE
(7)</t>
  </si>
  <si>
    <t>FECHA (8)
D/M/A</t>
  </si>
  <si>
    <r>
      <t xml:space="preserve">SEGUIMIENTO AVANCE ACCIÓN (9)
</t>
    </r>
    <r>
      <rPr>
        <sz val="9"/>
        <rFont val="Times New Roman"/>
        <family val="1"/>
      </rPr>
      <t>(diligenciado por el responsable o delegado del  proceso)</t>
    </r>
  </si>
  <si>
    <r>
      <t xml:space="preserve">Verificación cumplimiento (10)
</t>
    </r>
    <r>
      <rPr>
        <sz val="9"/>
        <rFont val="Times New Roman"/>
        <family val="1"/>
      </rPr>
      <t>(diligenciado por el delegado de la OCI - Responsable Subsistema- Jefe Inmediato - Supervisor de Contrato)</t>
    </r>
  </si>
  <si>
    <t>C</t>
  </si>
  <si>
    <t>AC</t>
  </si>
  <si>
    <t>AP</t>
  </si>
  <si>
    <t>AM</t>
  </si>
  <si>
    <t>INICIA</t>
  </si>
  <si>
    <t>TERMINA</t>
  </si>
  <si>
    <t xml:space="preserve">Fecha Revisión </t>
  </si>
  <si>
    <t xml:space="preserve">Avance </t>
  </si>
  <si>
    <t xml:space="preserve">Fecha Verificación </t>
  </si>
  <si>
    <t>Cerrada</t>
  </si>
  <si>
    <t>Sin Cerrar</t>
  </si>
  <si>
    <t>Observaciones</t>
  </si>
  <si>
    <t>Mapa de Riesgos de Gestión / Proceso</t>
  </si>
  <si>
    <t>Desabastecimiento de bienes o elementos requeridos por las diferentes dependencias para el desarrollo de sus funciones.</t>
  </si>
  <si>
    <t>No Controlar las existencias en bodegas, por fallas del sistema. 
Incumplimiento en la programación del
transporte por mantenimiento preventivo o correctivo.
Demoras en el flujo de la información (Formatos mal diligenciados)
La ausencia de planeacion estrategica</t>
  </si>
  <si>
    <t>Fallas en la prestación
del servicio.
Quejas y reclamos por
parte de los
funcionarios o
responsables de
proceso y
beneficiarios</t>
  </si>
  <si>
    <t>Comunicar a través de correo electrónico institucional, al funcionario o contratista designado por el Área de Sistemas, para brindar el soporte técnico requerido en los procesos operación de software SiCapital modulo SAE, las novedades presentadas, para que haga las correspondientes revisiones y ajustes de acuerdo con las políticas establecidas por el Área de Sistemas y la normatividad vigente que rige a el Área de Almacén e Inventarios 
Realizar los seguimientos de las novedades que se han presentado y reportado a través de correos institucionales, junto con las acciones, compromisos y seguimientos de los casos presentados.</t>
  </si>
  <si>
    <t>Responsable Área de Almacén e Inventario</t>
  </si>
  <si>
    <t>Se realizo un acta de reunión, en la cual se registraron las novedades presentadas en los elementos de consumo y las acciones realizadas frente a los casos reportados enviados a través de veinte (20) correos institucionales al Área de Sistemas y a la Contratista quienes brindan el soporte correspondiente al módulo SAE en el aplicativo SiCapital, así como lo referente a otros avances para dar cumplimiento al primer seguimiento del mapa de riesgos de gestión</t>
  </si>
  <si>
    <t>Inventario inconsistente y desactualizado.</t>
  </si>
  <si>
    <t>Falta de soporte técnico al software y al hadware</t>
  </si>
  <si>
    <t>Desgaste operativo para ubicar bienes. 
Inoportunidad en el reporte de la infomacion ocacionanado retrazos en la atencion a los usuarios internos (tramite de certificaciones de inexistencias) y externos (tramite de requerimientos).
Reprocesos de actividades y aumento de la carga operativa.</t>
  </si>
  <si>
    <t>Comunicar a través de correo electrónico institucional, al funcionario o contratista designado por el Área de Sistemas, para brindar el soporte técnico requerido en los procesos operación de software SiCapital modulo SAI, las novedades presentadas, para que haga las correspondientes revisiones y ajustes de acuerdo con las políticas establecidas por el Área de Sistemas y la normatividad vigente que rige a el Área de Almacén e Inventarios 
Realizar los seguimiento de las novedades que se han presentado y reportado a través de correos institucionales, junto con las acciones, compromisos y seguimientos de los casos presentados.</t>
  </si>
  <si>
    <t>Se realizo un acta de reunión, en la cual se registraron las novedades presentadas en los bienes Devolutivos y las acciones realizadas frente a los casos reportados enviados a través de dos (2) correos institucionales al Área de Sistemas y a la Contratista quienes brindan el soporte correspondiente al módulo SAI en el aplicativo SiCapital.</t>
  </si>
  <si>
    <r>
      <t>(1):</t>
    </r>
    <r>
      <rPr>
        <sz val="10"/>
        <rFont val="Times New Roman"/>
        <family val="1"/>
      </rPr>
      <t xml:space="preserve"> El origen pueden ser: Auditoria Interna - Auditoria Externa - Revisión por la Dirección - Producto y/o Servicio No Conforme - Medición de Indicadores - Mapa de Riesgos - Autoevaluación del Proceso - Quejas y Reclamos- Inspecciones del Proceso.</t>
    </r>
  </si>
  <si>
    <r>
      <t>(2)</t>
    </r>
    <r>
      <rPr>
        <sz val="10"/>
        <rFont val="Times New Roman"/>
        <family val="1"/>
      </rPr>
      <t xml:space="preserve"> Se describe brevemente la situación encontrada, teniendo cuidado de no confundir la situación con la causa o el efecto. La  situación puede ser: </t>
    </r>
    <r>
      <rPr>
        <i/>
        <sz val="10"/>
        <rFont val="Times New Roman"/>
        <family val="1"/>
      </rPr>
      <t>Real</t>
    </r>
    <r>
      <rPr>
        <sz val="10"/>
        <rFont val="Times New Roman"/>
        <family val="1"/>
      </rPr>
      <t>: cuando proviene de la identificación de un hallazgo, o por el incumplimiento de un requisito (del cliente, implícito, legal - reglamentario o adicional);</t>
    </r>
    <r>
      <rPr>
        <i/>
        <sz val="10"/>
        <rFont val="Times New Roman"/>
        <family val="1"/>
      </rPr>
      <t xml:space="preserve"> Potencial</t>
    </r>
    <r>
      <rPr>
        <sz val="10"/>
        <rFont val="Times New Roman"/>
        <family val="1"/>
      </rPr>
      <t xml:space="preserve">: proviene del análisis de los riesgos identificados para el proceso, el producto y/o servicio; </t>
    </r>
    <r>
      <rPr>
        <i/>
        <sz val="10"/>
        <rFont val="Times New Roman"/>
        <family val="1"/>
      </rPr>
      <t>De Mejora</t>
    </r>
    <r>
      <rPr>
        <sz val="10"/>
        <rFont val="Times New Roman"/>
        <family val="1"/>
      </rPr>
      <t>: incrementa la capacidad de la organización para cumplir los requisitos y que no actúa sobre problemas reales o potenciales ni sobre sus causas.</t>
    </r>
  </si>
  <si>
    <r>
      <t>(3)</t>
    </r>
    <r>
      <rPr>
        <sz val="10"/>
        <rFont val="Times New Roman"/>
        <family val="1"/>
      </rPr>
      <t xml:space="preserve">: Para la identificación de las causas de las situaciones se acude a la metodología de 3 Porque´s. Ej: El auto no arranca (el problema). 1.¿Por qué no arranca? Porque la batería está muerta; 2.¿Por qué la batería está muerta? porque el alternador no funciona; 3.¿Por qué el alternador no funciona? Porque el alternador está fuera de su tiempo útil de vida y no fue reemplazado. </t>
    </r>
  </si>
  <si>
    <r>
      <t>(4)</t>
    </r>
    <r>
      <rPr>
        <sz val="10"/>
        <rFont val="Times New Roman"/>
        <family val="1"/>
      </rPr>
      <t>: Describa brevemente la consecuencia derivada de la situación identificada.</t>
    </r>
  </si>
  <si>
    <r>
      <t>(5):</t>
    </r>
    <r>
      <rPr>
        <sz val="10"/>
        <rFont val="Times New Roman"/>
        <family val="1"/>
      </rPr>
      <t xml:space="preserve"> Seleccione con una X el tipo de acción o corrección que adoptará el proceso, producto y/o servicio para subsanar o corregir la situación. Teniendo en cuenta:  Acción Correctiva: para eliminar la causa de una situación real ; Acción de Mejora: para incrementar la capacidad de la organización para cumplir los requisitos y que no actúa sobre problemas reales o potenciales ni sobre sus causas; Acción Preventiva: para eliminar la causa de una situación potencial ;  Corrección: para subsanar la situación.</t>
    </r>
  </si>
  <si>
    <r>
      <t>(6):</t>
    </r>
    <r>
      <rPr>
        <sz val="10"/>
        <rFont val="Times New Roman"/>
        <family val="1"/>
      </rPr>
      <t xml:space="preserve"> Describa brevemente la acción o corrección que emprenderá. En caso de Acción Correctiva o Preventiva verificar que la acción realmente elimine la causa de la situación.</t>
    </r>
  </si>
  <si>
    <r>
      <t>(7)</t>
    </r>
    <r>
      <rPr>
        <sz val="10"/>
        <rFont val="Times New Roman"/>
        <family val="1"/>
      </rPr>
      <t>: Se refiere al cargo que dará cuenta de la acción o corrección propuesta.</t>
    </r>
  </si>
  <si>
    <r>
      <t>(8)</t>
    </r>
    <r>
      <rPr>
        <sz val="10"/>
        <rFont val="Times New Roman"/>
        <family val="1"/>
      </rPr>
      <t xml:space="preserve">:Se indica la fecha en la que se propone iniciar la ejecución de la acción o corrección y la fecha que se propone terminar. </t>
    </r>
  </si>
  <si>
    <r>
      <t>(9)</t>
    </r>
    <r>
      <rPr>
        <sz val="10"/>
        <rFont val="Times New Roman"/>
        <family val="1"/>
      </rPr>
      <t>:El seguimiento será realizado por el responsable del proceso (cuando se requiera también lo podrá realizar el responsable de la Unidad, Área y/o dependencia, Área de Derecho, Subsistema, Funcionario, Contratista) y se registrar la fecha.</t>
    </r>
  </si>
  <si>
    <r>
      <t xml:space="preserve">(10): </t>
    </r>
    <r>
      <rPr>
        <sz val="10"/>
        <rFont val="Times New Roman"/>
        <family val="1"/>
      </rPr>
      <t>La verificación de cumplimiento será realizado por el delegado de la Oficina de Control Interno, el Responsable del Subsistema, Jefe Inmediato o Supervisor de Contrato según aplique</t>
    </r>
  </si>
  <si>
    <r>
      <rPr>
        <b/>
        <u/>
        <sz val="8"/>
        <color indexed="8"/>
        <rFont val="Times New Roman"/>
        <family val="1"/>
      </rPr>
      <t>NOTA:</t>
    </r>
    <r>
      <rPr>
        <sz val="8"/>
        <color indexed="8"/>
        <rFont val="Times New Roman"/>
        <family val="1"/>
      </rPr>
      <t xml:space="preserve"> En caso de aplicar a un Subsistema, Funcionario y/o Contratista; no requerirá del Vo.Bo. del Jefe de la Oficina de Control Interno, solo del Responsable del Subsistema, Jefe Inmediato o Supervisor de Contrato según corresponda</t>
    </r>
  </si>
  <si>
    <t>Este formato se diligenciará y gestionará  digitalmente, de acuerdo con la política de "0" Papel</t>
  </si>
  <si>
    <t>CORREO ELECTRÓNICO DE LÍDER DEL PROCESO A MEJORAR</t>
  </si>
  <si>
    <t xml:space="preserve">Vo. Bo. INDICAR NOMBRE DEL JEFE DE LA OFICINA DE CONTROL INTERNO </t>
  </si>
  <si>
    <t xml:space="preserve">RESPONSABLE DEL SEGUIMIENTO </t>
  </si>
  <si>
    <t>NOMBRE Y CORREO ELECTRÓNICO DE QUIEN VERIFICA
(Delegado de la Oficina de Control Interno - Responsable Subsistema - Jefe Inmediato - Supervisor de Contrato según aplique)</t>
  </si>
  <si>
    <r>
      <t xml:space="preserve">GESTIÓN TECNOLÓGICA Y DE LA INFORMACIÓN / </t>
    </r>
    <r>
      <rPr>
        <i/>
        <sz val="10"/>
        <color theme="1"/>
        <rFont val="Times New Roman"/>
        <family val="1"/>
      </rPr>
      <t>Garantizar la implementación, administración y prestación de los servicios para la optimización de las herramientas informaticas, actividades de mantenimiento preventivo y correctivo de los activos de información, plataforma de comunicaciones y desarrollo de aplicaciones a la medida, asi mismo salvaguardar la información en sus criterios de confidencialidad, integridad y disponibilidad con el fin de garantizar la ejecución de los servicios informáticos que aporten al cumplimiento de la mision del Instituto.</t>
    </r>
  </si>
  <si>
    <t>ÁREA DE SISTEMAS</t>
  </si>
  <si>
    <t>Guardar información institucional en carpetas del equipo PC en que se trabaja.</t>
  </si>
  <si>
    <t>Perdida de información por daños o fallas en el equipo, por manejo equivoco o erroneo o por software malintencionado.</t>
  </si>
  <si>
    <t>Indisponibilidad y falta de oportunidad en la utilización de la información.</t>
  </si>
  <si>
    <r>
      <t>Documento política de seguridad y controles básicos y específicos para manejo de la información.
Utilización de las carpetas compartidas ubicadas en los servidores.
Procedimiento: "</t>
    </r>
    <r>
      <rPr>
        <i/>
        <sz val="10"/>
        <rFont val="Times New Roman"/>
        <family val="1"/>
      </rPr>
      <t>Manejo y Resguardo de la Información - A-TIC-PR-005</t>
    </r>
    <r>
      <rPr>
        <sz val="10"/>
        <rFont val="Times New Roman"/>
        <family val="1"/>
      </rPr>
      <t>"
"</t>
    </r>
    <r>
      <rPr>
        <i/>
        <sz val="10"/>
        <rFont val="Times New Roman"/>
        <family val="1"/>
      </rPr>
      <t>Manual para el manejo de la aplicación de respaldos dataprotector y políticas de resguardo - A-TIC-MA-005</t>
    </r>
    <r>
      <rPr>
        <sz val="10"/>
        <rFont val="Times New Roman"/>
        <family val="1"/>
      </rPr>
      <t>"</t>
    </r>
  </si>
  <si>
    <t>Procurar la recuperación de la información en el medio de almacenamiento afectado.</t>
  </si>
  <si>
    <t>1/02/2019
31/10/2019</t>
  </si>
  <si>
    <t>Socializar a los usuarios de la red de datos sobre las buenas practicas sobre el adecuado resguardo de la información</t>
  </si>
  <si>
    <r>
      <t>Formato "</t>
    </r>
    <r>
      <rPr>
        <i/>
        <sz val="10"/>
        <color theme="1"/>
        <rFont val="Times New Roman"/>
        <family val="1"/>
      </rPr>
      <t>010 REGISTRO DE ASISTENCIA COMITÉ, JUNTA, REUNIÓN, CAPACITACIÓN Y-O ACTIVIDADES DE BIENESTAR A-GDH-FT-010</t>
    </r>
    <r>
      <rPr>
        <sz val="10"/>
        <color theme="1"/>
        <rFont val="Times New Roman"/>
        <family val="1"/>
      </rPr>
      <t>"</t>
    </r>
  </si>
  <si>
    <t>No se ha actualizado el procedimiento con todos los esquemas de toma de copias de respaldo, debido a esto no se ha podido realizar las socializaciones, sin embargo se están tomando las copias de seguridad de la Sede Calle 63, Calle 61, UPI La 32, La Florida, La 27 Sur y La Arcadia de acuerdo al esquema de red que posee cada sede.</t>
  </si>
  <si>
    <t>Àrea de Sistemas y Equipo de Trabajo</t>
  </si>
  <si>
    <t>0/34 = 0%</t>
  </si>
  <si>
    <t>Condiciones de cableado estructurado inadecuadas y fuera de las normas técnicas que le aplican.</t>
  </si>
  <si>
    <t>Lentitud o perdida de los servicios de red (carpetas compartidas, impresión, correo electrónico, sistemas de información, Internet, etc).</t>
  </si>
  <si>
    <t>Afectación o demora en la respuesta del servicio y/o acceso a la información.</t>
  </si>
  <si>
    <t>Emisión de Circulares Sobre Utilización de Recursos Informáticos.
Inspección por parte del Área de Sistemas.</t>
  </si>
  <si>
    <t>Adelantar imp- lementación de cableado estructurado certificado (Datos Corriente Regulada y Normal) en Sedes o Unidades.
Campañas de socializacion de políticas de seguridad informatica.</t>
  </si>
  <si>
    <t>Implementación de cableado estructurado certificado, cumpliendo con las normas técnicas que apliquen.
Socializar a los usuarios de la red de datos sobre las buenas practicas sobre el uso adecuado del sistema de cableado.</t>
  </si>
  <si>
    <t>Informe de implementación.
Evidencias de campaña.</t>
  </si>
  <si>
    <t>Se esta realizando la ejecución del Contrato No. 1564 / 2018 en la Sede de la Calle 63 la cual continúa en implementación. Para la vigencia 2019, se plantea la implementación Calle 15 con la finalidad fortalecer el tema de cableado el proceso esta incluido en los términos del Plan Anual de Adquisiciones
En el corte del trimestre se proyecta la socialización de buenas prácticas del uso de la red de datos y del sistema de cableado.</t>
  </si>
  <si>
    <t>0/2= 0%</t>
  </si>
  <si>
    <t>Se realiza una revisión de los Mapas de Riesgos presentes en el proceso Gestion Tecnológica y de la Información</t>
  </si>
  <si>
    <t>GILMER MOISÉS AMÉZQUITA - Responsable Área de Sistemas</t>
  </si>
  <si>
    <t>Se actualizan los Riesgos presentados en el proceso Gestion Tecnológica y de la Información</t>
  </si>
  <si>
    <t xml:space="preserve">      ING. ORALIA FRANCO GÓEZ Profesional Universitario Cód. 219 -07                  
 ING. SAÚL JOSÉ BOSSA CONTRERAS Asesor Contratista Área de Sistemas</t>
  </si>
  <si>
    <t xml:space="preserve">         ING. ORALIA FRANCO GÓEZ                  ING. SAÚL JOSÉ BOSSA CONTRERAS</t>
  </si>
  <si>
    <t>Profesional Universitario Cód. 219 -07                  Asesor Contratista Área de Sistemas</t>
  </si>
  <si>
    <t xml:space="preserve"> MANTENIMIENTO DE INFRAESTRUCTURA</t>
  </si>
  <si>
    <t>Deterioro de la infraestructura física ya sea por factores de vetustez de las edificaciones o su inadecuado uso y apropiación por parte de Servidores Públicos y Niños, Niñas, Adolescentes y Jóvenes -NNAJ.
Alta Demanda de mantenimientos y requerimientos de la Entidad.</t>
  </si>
  <si>
    <t xml:space="preserve">La no prestación de los servicios en las unidades de protección integral, sedes y dependencias </t>
  </si>
  <si>
    <t>* Prestación deficiente del servicio.
* Concepto desfavorable por parte de la entidades como secretarías  de salud, ambiental y Personería de Bogotá
 * Cerramiento de Unidades de Protección Integral
* Multas y sanciones a la entidad.
* No se cuente con ambientes pedagógicos agradables para la
atención de los NNAJ</t>
  </si>
  <si>
    <t>* Procedimiento Mantenimiento de Bienes Inmuebles A-MBI-PR-001
* Cronogramas de Intervención por UPI A-MBI-FT-010
* Informe Semanal de Intervenciones A-MBI-FT-012
* Diagnóstico General del Bien Inmueble A-MBI-FT-013
* Control de inspección y ejecución de mantenimiento de bienes e infraestructura A-MBI-FT-007
* Cronograma Semanal de Intervenciones A-MBI-FT-009
* Plan de Manejo e Intervención de la Infraestructura A.MBI-FT-008
* Requisan y/o Reintegro de Materiales A-MBI-FT-011</t>
  </si>
  <si>
    <t xml:space="preserve">* Se atienden las correspondientes emergencias presentadas en Las Unidades de Protección Integral. 
</t>
  </si>
  <si>
    <t>01-01-2019 / 31-10-2019</t>
  </si>
  <si>
    <t>Cumplir los correspondientes cronogramas de mantenimiento y dar cierre de los seguimientos a través de los informes a los requerimientos generados por las unidades, sedes y dependencias de la Entidad</t>
  </si>
  <si>
    <t xml:space="preserve">* Informes de ejecución de actividades con sus respectivo soporte y registro fotográfico. 
* Diligenciamiento de los formatos asociados al control e inspección de las ejecuciones de las adecuaciones y/o mantenimientos                             </t>
  </si>
  <si>
    <t>Se realizan atenciones a las solicitudes de mantenimientos realizadas, de las cuales se realizan los informes semanales por parte de los líderes de cuadrilla.
Se da cierre mediante matriz de seguimiento
A la fecha no se ha realizado informe de gestión intervenciones pues la periodicidad planteada es semestral.</t>
  </si>
  <si>
    <t>RESPONSABLE ÁREA DE INFRAESTRUCTURA</t>
  </si>
  <si>
    <r>
      <t xml:space="preserve">(Número de informes de ejecución generados de mantenimiento de las Unidades /  Informes semanales al año)*100 = % Número de Informes realizados
</t>
    </r>
    <r>
      <rPr>
        <b/>
        <sz val="10"/>
        <color theme="1"/>
        <rFont val="Times New Roman"/>
        <family val="1"/>
      </rPr>
      <t>= (52/208)*100 = 25%</t>
    </r>
    <r>
      <rPr>
        <sz val="10"/>
        <color theme="1"/>
        <rFont val="Times New Roman"/>
        <family val="1"/>
      </rPr>
      <t xml:space="preserve">
(Informes de gestión de intervenciones realizadas / 2 Informes de Gestión semestrales)*100 = % Número de Informes de Gestión realizados</t>
    </r>
    <r>
      <rPr>
        <b/>
        <sz val="10"/>
        <color theme="1"/>
        <rFont val="Times New Roman"/>
        <family val="1"/>
      </rPr>
      <t xml:space="preserve"> = 0/0 = 0%</t>
    </r>
  </si>
  <si>
    <t xml:space="preserve">MANTENIMIENTO DE BIENES MUEBLES - EQUIPOS </t>
  </si>
  <si>
    <t xml:space="preserve">
Al no tener algunos repuestos o partes incluidos en un contrato de mantenimiento, se debe solicitar cotización a la firma contratista y a otras empresas.</t>
  </si>
  <si>
    <t xml:space="preserve"> Retrazos en los mantenimientos mientras se reciben las cotizaciones.</t>
  </si>
  <si>
    <t>* Los Equipos quedan desamparados por un lapso de tiempo.
* La supervisión y su apoyo deben solicitar cotizaciones adicionales con otras empresas.</t>
  </si>
  <si>
    <t>* Solicitar a la firma contratista cotización de los repuestos o partes necesarias para habilitar un equipo.
* Realizar los sondeos en el mercado en el menor tiempo posible.</t>
  </si>
  <si>
    <t>* Incluir en todos los procesos de contratación un máximo de partes y/o repuestos.
* Realizar de la manera mas expedita la búsqueda de las cotizaciones de los ítems de partes y/o repuestos</t>
  </si>
  <si>
    <t>* Incluir dentro de los Anexos Técnicos del proceso de dotación de repuestos, partes e insumos para adquirir al contrato de ferretería, el máximo de repuestos, partes e insumos que requieren los equipos de la entidad.
* Incluir dentro de los Anexos Técnicos de los procesos de mantenimiento de equipos, el máximo de repuestos, partes e insumos que requieren los equipos de la entidad.</t>
  </si>
  <si>
    <t>*Formato REQUERIMIENTOS TÉCNICOS CONTRATACIÓN DE BIENES, PRODUCTOS, OBRAS Y/O SERVICIOS, Código: A-GCO-FT-023, vigente desde 01/02/2017</t>
  </si>
  <si>
    <t xml:space="preserve">De acuerdo al plan anual de adquisiciones se programo radicar el proceso en el mes de Abril de 2019, lo cual se radico el 10 de abril con numero 2019IE3940 </t>
  </si>
  <si>
    <t>RESPONSABLE ÁREA DE EQUIPOS</t>
  </si>
  <si>
    <t>Número de contratos que incluyan el máximo de repuestos, partes e insumos que requieren los equipos de la entidad / Contratos programados de repuestos, piezas y partes (1) = % de contratos que incluyen el requerimiento técnico completo</t>
  </si>
  <si>
    <t>Formulación del Mapa de Riesgos del Proceso Mantenimiento de Bienes</t>
  </si>
  <si>
    <t>JAIRO ANDRES ARENAS RIOS- Responsable Área de Infraestructura</t>
  </si>
  <si>
    <t>Se realiza la revisión de Mapa de Riesgos, se incluye riesgos referentes al proceso Mantenimiento de Equipos</t>
  </si>
  <si>
    <t>ADOLFO DE FRANCISCO SERPA -  Responsable Área de Equipos</t>
  </si>
  <si>
    <t>JAIRO ANDRES ARENAS RIOS - ADOLFO DE FRANCISCO SERPA</t>
  </si>
  <si>
    <t xml:space="preserve">Responsable Área de Infraestructura  - Área de Mantenimiento de bienes muebles. </t>
  </si>
  <si>
    <t>Profesional Universitario</t>
  </si>
  <si>
    <r>
      <t>SERVICIOS ADMINISTRATIVOS /</t>
    </r>
    <r>
      <rPr>
        <b/>
        <u/>
        <sz val="12"/>
        <color theme="1"/>
        <rFont val="Times New Roman"/>
        <family val="1"/>
      </rPr>
      <t xml:space="preserve"> </t>
    </r>
    <r>
      <rPr>
        <i/>
        <sz val="12"/>
        <color theme="1"/>
        <rFont val="Times New Roman"/>
        <family val="1"/>
      </rPr>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r>
  </si>
  <si>
    <t>ÁREA DE TRANSPORTE Y APOYO LOGÍSTICO</t>
  </si>
  <si>
    <t>Entrega de las solicitudes del servicio de transporte fuera del tiempo estipulado.
Bajo conocimiento al diligenciamiento de los formatos dispuestos SOLICITUD DE SERVICIO DE TRANSPORTE A-SAD-FT-008
Hay desconocimiento del  procedimiento para la solicitud de transporte por parte de las Unidades de Protección Integral
Falta divulgación del procedimiento entre las áreas del Instituto.</t>
  </si>
  <si>
    <t>Incumplimiento en la provisión del transporte</t>
  </si>
  <si>
    <t xml:space="preserve">Incumplimiento de las actividades programadas en otras dependencias lo que ocasiona deficiente prestación del servicio a los beneficiario.
</t>
  </si>
  <si>
    <t>CONTROL DE CONSUMO DE COMBUSTIBLE A-SAD-PR-001
MANTENIMIENTO PREVENTIVO Y CORRECTIVO DEL PARQUE AUTOMOTOR A-SAD-PR-002
ADMINISTRACION DEL PARQUE AUTOMOTOR A-SAD-PR-003
ORDEN DE SERVICIO MANTENIMIENTO PARQUE AUTOMOTOR A-SAD-FT-002
SOLICITUD CONSUMO DE COMBUSTIBLE A-SAD-FT-004
HOJA DE VIDA Y FICHA DE MANTENIMIENTO DE VEHICULOS A-SAD-FT-005</t>
  </si>
  <si>
    <t>Ubicar el transporte contratado o propio para el cumplimiento del servicio
Llamada telefónica de confirmación del servicio a los interesados</t>
  </si>
  <si>
    <t>01/01/2019-31/10/2019</t>
  </si>
  <si>
    <t>Realizar un (1) lineamiento a través del cual se divulgue el procedimiento A-SAD-PR-003 'Administración Parque Automotor' y realizar la correspondiente divulgación a través de correo electrónico.</t>
  </si>
  <si>
    <t>Lineamiento emitido</t>
  </si>
  <si>
    <t>Se realizó divulgación a través de correo electrónico de los lineamientos contenido en procedimiento respecto a la Administración Parque Automotor por medio de correo electrónico para dar a conocer el proceso de solicitud de transporte de la manera correcta.
La divulgación se llevará a cabo en el mes de junio de 2019.</t>
  </si>
  <si>
    <t>RESPONSABLE DEL ÁREA DE TRANSPORTE Y APOYO LOGÍSTICO</t>
  </si>
  <si>
    <r>
      <t>(Un (1) lineamiento realizado</t>
    </r>
    <r>
      <rPr>
        <b/>
        <sz val="12"/>
        <color theme="1"/>
        <rFont val="Times New Roman"/>
        <family val="1"/>
      </rPr>
      <t xml:space="preserve"> /</t>
    </r>
    <r>
      <rPr>
        <sz val="12"/>
        <color theme="1"/>
        <rFont val="Times New Roman"/>
        <family val="1"/>
      </rPr>
      <t xml:space="preserve"> Un (1) lineamiento proyectado)*100
</t>
    </r>
    <r>
      <rPr>
        <b/>
        <sz val="12"/>
        <color theme="1"/>
        <rFont val="Times New Roman"/>
        <family val="1"/>
      </rPr>
      <t>=0/0=100%</t>
    </r>
    <r>
      <rPr>
        <sz val="12"/>
        <color theme="1"/>
        <rFont val="Times New Roman"/>
        <family val="1"/>
      </rPr>
      <t xml:space="preserve">
</t>
    </r>
  </si>
  <si>
    <t>SERVICIOS PÚBLICOS</t>
  </si>
  <si>
    <t>* Mora en la entrega física de la factura de los servicios públicos de aquellos predios rurales que posee la Entidad
* Periodo de facturación y cierres de Secretaría Distrital de Hacienda 
* Errores en las plataformas de Secretaría Distrital de Hacienda cuando no se reflejan los pagos correspondientes</t>
  </si>
  <si>
    <t xml:space="preserve">Pago de mora en las facturas de servicios públicos de la Entidad 
</t>
  </si>
  <si>
    <t>Suspensión en la prestación del servicio público en las Unidades, Sedes y Dependencias</t>
  </si>
  <si>
    <t>TRAMITE, CONTROL Y PAGO DE SERVICIOS PUBLICOS Y OTROS A-GDO-PR-004
CONTROL PARA EL PAGO DE SERVICIOS PÚBLICOS Y OTROS A-GDO-FT-020</t>
  </si>
  <si>
    <t>Se remiten Oficios a las Empresas Prestadoras de Servicios Públicos para trámite del pago de los excedentes
Seguimiento al pago de los servicios públicos en los pagos 
Asumir por parte de la persona que omitió el procediimiento el pago de los costos de reconexión.</t>
  </si>
  <si>
    <t>Emisión de lineamiento referente al pago de los servicios públicos a la Entidad, definiendo los protocolos y plazos de entrega de las facturas</t>
  </si>
  <si>
    <t xml:space="preserve">Se avanza en ajustes al procedimiento de servicios publicos A-GDO-PR-004 TRAMITE, CONTROL Y PAGO DE SERVICIOS PÚBLICOS Y OTROS, con el fin de mejorar en el tramite y pago oportuno de los servicios publicos, se realizara mesa de trabajo con las areas involucradas antes de finalizar el mes de mayo de 2019 </t>
  </si>
  <si>
    <t>GRUPO DE SERVICIOS PÚBLICOS  ENTIDAD</t>
  </si>
  <si>
    <r>
      <t>(Un (1) lineamiento realizado</t>
    </r>
    <r>
      <rPr>
        <b/>
        <sz val="12"/>
        <color theme="1"/>
        <rFont val="Times New Roman"/>
        <family val="1"/>
      </rPr>
      <t xml:space="preserve"> /</t>
    </r>
    <r>
      <rPr>
        <sz val="12"/>
        <color theme="1"/>
        <rFont val="Times New Roman"/>
        <family val="1"/>
      </rPr>
      <t xml:space="preserve"> Un (1) lineamiento proyectado)*100 </t>
    </r>
    <r>
      <rPr>
        <b/>
        <sz val="12"/>
        <color theme="1"/>
        <rFont val="Times New Roman"/>
        <family val="1"/>
      </rPr>
      <t>=0/0=100%</t>
    </r>
  </si>
  <si>
    <t>SERVICIO VIGILANCIA</t>
  </si>
  <si>
    <t>No se siguen los protocolos para al acceso y salida de elemento y/o bienes del instituto.
Desconocimiento del procedimiento de acceso y salida de los elementos y/o bienes del instituto.</t>
  </si>
  <si>
    <t>Bajo control, hurto y pérdidas de los bienes de propiedad del Instituto</t>
  </si>
  <si>
    <t>Pérdida de activos de la Entidad
Traumatismos en la funciones asignadas a los funcionarios. 
Desgaste administrativo por la en trámite con la Aseguradora y la Subdirección Financiera</t>
  </si>
  <si>
    <t xml:space="preserve">POLÍTICA DE SEGURIDAD PARA EL ACCESO A LAS INSTALACIONES A-SAD-DI-001 </t>
  </si>
  <si>
    <t xml:space="preserve">Seguimiento a través de los medios tecnológicos y minutas de guardas de seguridad
</t>
  </si>
  <si>
    <t xml:space="preserve">Emisión de lineamiento referente al cumplimiento de la 'POLÍTICA DE SEGURIDAD PARA EL ACCESO A LAS INSTALACIONES' </t>
  </si>
  <si>
    <t>Se realizó el lineamiento de la divulgación de la POLÍTICA DE SEGURIDAD PARA EL ACCESO A LAS INSTALACIONES, por medio de correo electrónico, a la empresa de vigilancia Seguridad Nápoles Ltda, y a la Unidades de Protección Integral y Sedes, para recordar el protocolo de ingreso y egreso de servidores públicos, visitantes, ingreso y egreso de bienes muebles e inmuebles y enseres, aparatos y equipos electrónicos, expedientes y demás activos de la entidad. La cual se encuentra protocolizada en el IDIPRON, desde el año 2014.
Divulgación que se llevo a cabo a partir del 15 de abril de 2019, con el inicio del contrato No. 1246/2019, servicio de vigilancia y seguridad privada, con la empresa Seguridad Nápoles Ltda.</t>
  </si>
  <si>
    <t>ADMINISTRADORA DE PROYECTO DE INVERSIÓN - SUPERVISOR Y/O APOYO A LA SUPERVISIÓN</t>
  </si>
  <si>
    <r>
      <t xml:space="preserve">(Un (1) lineamiento realizado / Un (1) lineamiento proyectado)*100
</t>
    </r>
    <r>
      <rPr>
        <b/>
        <sz val="12"/>
        <color theme="1"/>
        <rFont val="Times New Roman"/>
        <family val="1"/>
      </rPr>
      <t>=1/1=100%</t>
    </r>
  </si>
  <si>
    <t xml:space="preserve">Formulación Mapa de Riesgos de Gestión </t>
  </si>
  <si>
    <t>VICTORIA EUGENIA SUÁREZ LÓPEZ 
Administradora de Proyecto de Inversión 1106 'Espacios de Integración Social'
LUZ ADRIANA GARCÍA ESCOBAR 
Responsable Área de Transporte y Apoyo Logístico</t>
  </si>
  <si>
    <t>VICTORIA EUGENIA SUÁREZ LÓPEZ         LUZ ADRIANA GARCÍA ESCOBAR</t>
  </si>
  <si>
    <t>Administradora de Proyecto de Inversión 1106 'Espacios de Integración Social'  - Responsable Área de Transporte y Apoyo Logístico</t>
  </si>
  <si>
    <t>PERIODO DE EJECUCIÒN</t>
  </si>
  <si>
    <r>
      <t xml:space="preserve">GESTIÓN DE DESARROLLO HUMANO 
</t>
    </r>
    <r>
      <rPr>
        <sz val="10"/>
        <rFont val="Times New Roman"/>
        <family val="1"/>
      </rPr>
      <t>Garantizar equipos humanos con las competencias y habilidades requeridas para el cumplimiento efectivo de las metas y objetivos institucionales, promoviendo el bienestar laboral, la actualización
del conocimiento y la mitigación de los factores de riesgo ocupacional</t>
    </r>
  </si>
  <si>
    <r>
      <t>ECONOMATO :
-</t>
    </r>
    <r>
      <rPr>
        <sz val="12"/>
        <rFont val="Times New Roman"/>
        <family val="1"/>
      </rPr>
      <t>Elaborar los pedidos para la requisición de los productos perecederos, no perecederos y proteínas.
-Recoger, distribuir y entregar a las diferentes unidades educativas los productos perecederos, no perecederos y proteínas</t>
    </r>
  </si>
  <si>
    <t>1. Falta de planeación en la cobertura y actividades de NNAJ  para la adquisición de apoyos alimentarios .  
2.  Demoras en la Oficina Asesora Jurídica para realizar el procesos de contratación de alimentos
3, Inadecuadas política s de operación. 
4. Debilidades en la programación de alimentos.
5. Falta de controles con respecto a la disposición.
6. Aumento de NNAJ por operativos o contingencias</t>
  </si>
  <si>
    <t xml:space="preserve">Desabastecimiento de alimentos en las upis y sedes donde se atiende NNAJ </t>
  </si>
  <si>
    <t>1. Terminar recursos más rápido de lo establecido  
2. Sanciones disciplinarias para la Entidad.
3, Afectación de la atención de los NNAJ.
4. Detrimento de la imagen del Instituto ante los beneficiarios</t>
  </si>
  <si>
    <t>1, Se realiza consolidado de las remisiones del proveedor por cada operación, donde se verifican saldos.
2,  Plantilla de consolidado de remisiones de alimentos por  operación A-GDH-FT-107
3. Toma Física de Inventario de -Elementos de Consumo en Bodega" A-GLO-FT-002.
4. Plantilla de consolidación de remisiones de fruver, meriendas y abarrotes por operación A-GDH-FT-108
5. Tarjeta Kardex Mural  A-GLO-FT-007</t>
  </si>
  <si>
    <t>1, Suplir alimentos de las minutas establecidas por otros disponibles, previa concertación con las nutricionistas del Instituto e informar a las Upis. 
2. Solicitud de los márgenes de variación del contrato (permitido hasta el 50%  del valor del  mismo).
3. Si el evento es una urgencia manifiesta, se opta por la modalidad de contratación directa.</t>
  </si>
  <si>
    <t>1. Crear  protocolo de atención de contingencias en el suministro de alimentos.</t>
  </si>
  <si>
    <t>Protocolo publicado en el manual de procesos y procedimientos</t>
  </si>
  <si>
    <t>Se envía  el día 28 de marzo por correo electrónico  el Protocolo de atención para revisión de la Profesional asignada de la Oficina Asesora de Planeación para revisión del mismo. 
Se realiza  reunión el día 2 de abril con  Acta A-GDH-FT-004 con la Profesional de la Oficina Asesora de Planeación. De acuerdo a reunión se envía por correo electrónico el protocolo al área de de Almacén,  para iniciar proceso de Oficialización en el mes de abril.</t>
  </si>
  <si>
    <t>Profesional Economato</t>
  </si>
  <si>
    <r>
      <t xml:space="preserve">0 documento oficializado / 1 documento a oficializar
 </t>
    </r>
    <r>
      <rPr>
        <b/>
        <sz val="14"/>
        <color theme="1"/>
        <rFont val="Times New Roman"/>
        <family val="1"/>
      </rPr>
      <t>= 0</t>
    </r>
  </si>
  <si>
    <t>¿Se cuenta con evidencias de la ejecución y seguimiento del control?</t>
  </si>
  <si>
    <t xml:space="preserve">1. Falta de exactitud de la cantidad de los NNAJ que asisten a las UPI, dato con el cual se realizada programación  de los alimentos mensualmente. 2.Registro incorrecto de datos  en la matriz de programación de los alimentos  
</t>
  </si>
  <si>
    <t>Programación  inexacta de los alimentos en las UPI.</t>
  </si>
  <si>
    <t>1. Alto stock de productos en las cocinas de las UPI.
2.Pérdida de productos en las cocinas de las UPI.
3. Aumento en la notificación de hallazgos y sanciones a la entidad por parte de los entes de control.
4.Detrimento patrimonial por el vencimiento de los alimentos.
5. Afectación de la atención de los NNAJ.</t>
  </si>
  <si>
    <t>En el Economato  para el control se cuenta con las siguientes actividades:
1. Registro  en las matrices de programación de alimentos.
2. Cancelación semanal por medio de correo electrónico oficial  de productos de alto stock  y novedades en las dinámicas presentadas en las UPIS.
3, Visitas mensuales a las UPIS para verificar inventario de alimentos e implementación y manejo de Kardex. 
4. Realizar programación de alimentos bajo asistencia SIMI y reportes PENTAHO, efectuando revisión periódica de dichas herramientas para posteriormente registrar  en  la Plantilla minuta según modalidad y servicio de alimentos A-GDH-FT-102</t>
  </si>
  <si>
    <t xml:space="preserve">En caso de materializarse el riesgo de gestión se debe: 
1.Informar a la UPI  de los errores presentados en la programación de los alimentos.
2.Realizar la disminución o aumento de las cantidades de productos que presentan diferencias.
</t>
  </si>
  <si>
    <t xml:space="preserve">1. Fortalecer las matrices mensuales  de  Programación de pedidos a proveedores A-GDH-FT-105 la cual permita alertas para identificar errores en la programación y pedidos de alimentos a enviar al proveedores.
</t>
  </si>
  <si>
    <t xml:space="preserve">Programación de Pedidos a Proveedores A-GDH-FT-105.
</t>
  </si>
  <si>
    <t>Se realiza fortalecimiento en la información de cancelaciones y control de los alimentos a enviar a los proveedores de las matrices de pollo , carne , huevo, helado,  lácteos, pescado y tamal a través del formato  "Programación  de Pedidos a Proveedores A-GDH-FT-105". Se adjunta evidencia para los meses de marzo y abril</t>
  </si>
  <si>
    <r>
      <t xml:space="preserve">7 Implementaciones de controles en formato / 7 controles implementados por trimestre
</t>
    </r>
    <r>
      <rPr>
        <b/>
        <sz val="14"/>
        <color theme="1"/>
        <rFont val="Times New Roman"/>
        <family val="1"/>
      </rPr>
      <t>= 100%</t>
    </r>
  </si>
  <si>
    <t xml:space="preserve">* El campo "Área" solo aplica al interior del IDIPRON para entender el objetivo del área donde se genera el riesgo y el alcance del mismo  </t>
  </si>
  <si>
    <t>FECHA  (DIA/MES/AÑO)</t>
  </si>
  <si>
    <t>Riesgo 1: Se complementa el análisis de causas y consecuencias, dismuye la valoración en la probabilidad del riesgo, se valoran los controles 1 y 2, se complementan las acciones de contingencia</t>
  </si>
  <si>
    <t>Any Jackeline Rojas Pinilla</t>
  </si>
  <si>
    <t xml:space="preserve">Riesgo 1 y 2 : Se complementan los controles, se realiza cambios en las acciones y registros . Se definen indicadores </t>
  </si>
  <si>
    <t>Yessica Rincón</t>
  </si>
  <si>
    <t>FORMULACIÓN - OFICINA ASESORA DE PLANEACIÓN O 
SEGUIMIENTO - OFICINA DE CONTROL INTERNO</t>
  </si>
  <si>
    <t>Ingrid Alfonso R, Natalia Ortega Prieto, Any Jackeline Rojas</t>
  </si>
  <si>
    <t>Lemmy Humberto Solano Julio</t>
  </si>
  <si>
    <t>Profesionales Universitarios área de economato -Profesional Universitario STDH</t>
  </si>
  <si>
    <t>Subdirector</t>
  </si>
  <si>
    <r>
      <t xml:space="preserve">GESTIÓN DE DESARROLLO HUMANO 
</t>
    </r>
    <r>
      <rPr>
        <sz val="11"/>
        <rFont val="Times New Roman"/>
        <family val="1"/>
      </rPr>
      <t>Garantizar equipos humanos con las competencias y habilidades requeridas para el cumplimiento efectivo de las metas y objetivos institucionales, promoviendo el bienestar laboral, la actualización
del conocimiento y la mitigación de los factores de riesgo ocupacional</t>
    </r>
  </si>
  <si>
    <t>ÁREA DE CARRERA ADMINISTRATIVA</t>
  </si>
  <si>
    <t>1.  No se encuentra actualizada la información de la base de datos.
2. Novedades periódicas  del personal que requieren cambios o actualización en las bases de datos.
3. No se dispone de una base de datos unificada en el Instituto. 
4.Ausencia de una herramienta que permita brindar informacion oportuna, veraz y confiable del personal que se encuentra vinculado al Instituto y de las situaciones administrativas en las que se encuentra.</t>
  </si>
  <si>
    <t xml:space="preserve">Realizar nuevas vinculaciones, encargos o contestar solicitudes  con base a información desactualizada. </t>
  </si>
  <si>
    <t xml:space="preserve">*Posesionar en un cargo una vacante no disponible.
*Mas de una persona ocupando un mismo cargo.
*Acciones legales y afectaciones presupuestales *Desgaste administrativo
* Acciones disciplinarias por parte de Control Interno Disciplinario
*Acciones por entes internos y externos
</t>
  </si>
  <si>
    <t>* Base en excel de la Planta de personal</t>
  </si>
  <si>
    <t>Cruzar con otras bases de datos institucionales para confrontar la información y establecer la procedencia de la información errada.</t>
  </si>
  <si>
    <t xml:space="preserve">
Elaborar una herramienta que permita brindar informacion oportuna, veraz y confiable del personal que se encuentra vinculado al Instituto y de las situaciones administrativas en las que se encuentra que sean competencia del área de carrera.</t>
  </si>
  <si>
    <t xml:space="preserve">Base de datos actualizada en excel con información del personal </t>
  </si>
  <si>
    <t xml:space="preserve">Se elabora base de datos en excel con la información actualizada del personal del Instituto; durante el primer trimestre de la vigencia 2019, se registraron 61 novedades las cuales fueron reportadas por el área de nomina y de carrera administrativa.
Los soportes de las novedades se encuentran en el archivo de gestión del área. </t>
  </si>
  <si>
    <t>Asesor Área de Carrera</t>
  </si>
  <si>
    <r>
      <t xml:space="preserve">N°  de novedades registradas/N° de novedades recibidas*100
</t>
    </r>
    <r>
      <rPr>
        <b/>
        <sz val="18"/>
        <color theme="1"/>
        <rFont val="Times New Roman"/>
        <family val="1"/>
      </rPr>
      <t>(61/61)*100= 100%</t>
    </r>
  </si>
  <si>
    <t xml:space="preserve">ÁREA DE BIENESTAR </t>
  </si>
  <si>
    <t xml:space="preserve">1. Demoras en la elaboración del Plan Anual de Bienestar por parte del equipo de trabajo.
2. Demoras en la respuesta  de la encuesta de necesidades y expectativas en materia de Bienestar por parte de las y los servidores públicos. 
</t>
  </si>
  <si>
    <t xml:space="preserve">Plan anual de Bienestar Social e Incentivos con atrasos en su ejecución </t>
  </si>
  <si>
    <t xml:space="preserve">1. No cumplimiento de expectativas y necesidades de las y los servidores públicos en materia de bienestar.  
2. No ejecutar el presupuesto asignado
3. Ejecución de actividades por fuera de la vigencia </t>
  </si>
  <si>
    <t xml:space="preserve">1.  Seguimiento al diligenciamiento mediante formulario de google de la encuesta de necesidades y expectativas en materia de bienestar 
2. Inscripción de funcionarios a actividades de bienestar social o salud en el trabajo A-GDH-FT-047.
 3. Compromiso asistencia actividad A-GDH-FT-096
4. Evaluación de la actividad de bienestar A-GDH-FT-008
</t>
  </si>
  <si>
    <t>1. Intensificar el seguimiento al diligenciamiento  de la encuesta de necesidades y expectativas en materia de bienestar mediante correos electrónicos y llamadas telefónicas a las y los servidores públicos de la entidad.</t>
  </si>
  <si>
    <t xml:space="preserve">1. Elaboración y envío de la encuesta de expectativas y necesidades en materia de bienestar social a las y los Servidores públicos en el último trimestre de la vigencia anterior. 
2.  Elaboración del Plan Anual de Bienestar Social e Incentivos a 31 de diciembre de la vigencia anterior. 
3. Priorizar la realización del Comité de Incentivos para revisión y aprobación del Plan Anual de Bienestar Social e Incentivos en el primer bimestre de la vigencia. </t>
  </si>
  <si>
    <t xml:space="preserve">1. Consolidado de la encuesta. 
2. Plan Anual de Bienestar Social e Incentivos
3. Formato de asistencia a comité, junta, reunión, capacitación y/o actividades de bienestar A-GDH-FT-010
4. Acta de reunión  ACTA A-GDO-FT-004  </t>
  </si>
  <si>
    <r>
      <t xml:space="preserve">En el primer trimestre de la vigencia se adelantaron las siguientes acciones para la mitigación del riesgo:
1,  Elaboración y envío de la encuesta de expectativas y necesidades en materia de bienestar social a las y los Servidores públicos en el último trimestre de la vigencia anterior, la cual se envió en el 30/11/2019.
2,  Elaboración del Plan Anual de Bienestar Social e Incentivos a 31 de diciembre de la vigencia anterior, el cual se elaboró y presentó para revisión de la Subdirección Técnica de Desarrollo Humano en el mes de diciembre de 2019.
3,  Priorización de  la realización del Comité de Incentivos para revisión y aprobación del Plan Anual de Bienestar Social e Incentivos en el primer bimestre de la vigencia, el cual se desarrolló y se aprobó  en la fecha 28/01/2019.
</t>
    </r>
    <r>
      <rPr>
        <b/>
        <sz val="10"/>
        <color theme="1"/>
        <rFont val="Times New Roman"/>
        <family val="1"/>
      </rPr>
      <t>Se adjuntan las siguientes evidencias:</t>
    </r>
    <r>
      <rPr>
        <sz val="10"/>
        <color theme="1"/>
        <rFont val="Times New Roman"/>
        <family val="1"/>
      </rPr>
      <t xml:space="preserve"> 
1.  Consolidado encuesta de expectativas y necesidades en materia de bienestar 2019.
2.  Plan Anual de Bienestar Social e Incentivos 2019.
3.  Acta de reunión Comité de Incentivos  (Formato A-GDO-FT-004) 
4.  Formato de asistencia reunión Comité de Incentivos (Formato A-GDH-FT-010).</t>
    </r>
  </si>
  <si>
    <t>Profesional área de Bienestar</t>
  </si>
  <si>
    <r>
      <t>(# de actividades con costo del PABS ejecutadas en la vigencia/ # de actividades planeadas en el PABS anual)*100
(</t>
    </r>
    <r>
      <rPr>
        <b/>
        <sz val="18"/>
        <color theme="1"/>
        <rFont val="Times New Roman"/>
        <family val="1"/>
      </rPr>
      <t>4/23)*100
=17,4%</t>
    </r>
  </si>
  <si>
    <t xml:space="preserve">ÁREA DE CAPACITACIÓN </t>
  </si>
  <si>
    <t>1. Incoherencia entre las necesidades del Instituto y las actividades de  Capacitación.
2. Falta de participación de los servidores para construir y fortalecer el plan de capacitación.
3. Falencias en la consolidación y recolección efectiva de insumos  que permitan  establecer un diagnostico  acorde con las necesidades de capacitación que requiere el Instituto</t>
  </si>
  <si>
    <t>Plan de capacitación sin el contenido de las necesidades de capacitación manifestadas acordes a los requerimientos institucionales</t>
  </si>
  <si>
    <t>1. Funcionarios con habilidades comportamentales y funcionales que no generan impacto dentro de los planes, estratégicos, proyectos y Misión del Instituto.
2. Desactualización normativa</t>
  </si>
  <si>
    <r>
      <t>1, Formato de google “</t>
    </r>
    <r>
      <rPr>
        <i/>
        <sz val="14"/>
        <rFont val="Times New Roman"/>
        <family val="1"/>
      </rPr>
      <t>Caracterización necesidades de  capacitación</t>
    </r>
    <r>
      <rPr>
        <sz val="14"/>
        <rFont val="Times New Roman"/>
        <family val="1"/>
      </rPr>
      <t>”
2. Generar con la informacion recolectada un diagnostico de necesidades de capacitación.
3. Analizar  y realizar  diagnóstico  con la informacion  suministrada por la Oficina Asesora de Planeación y  Control Interno, con respecto a las necesidades de capacitacion del Instituto.</t>
    </r>
  </si>
  <si>
    <t>Gestionar  alternativas para la realización de la capacitación</t>
  </si>
  <si>
    <t xml:space="preserve">1. Replantear la encuesta: "Caracterización  de las Necesidades de Capacitacion", a los funcionarios  del IDIPRON.
</t>
  </si>
  <si>
    <t>Encuesta: "Caracterización  de las Necesidades de Capacitacion", a los funcionarios  del IDIPRON.</t>
  </si>
  <si>
    <t>Se modificó la encuesta alineandola con los objetivos estrategicos del Instituto, lo anterior con el fin, primero de consolidarlos y retroalimentarlos con todos los servidores y segundo para focalizarla con los planes y las metas institucionales. 
Los contenidos tienen una redacción mas precisa, con el fin de dar claridad  a los servidores al momento de diligenciarla lo cual permite tener una mejor identificación de las necesidades.   
La encuesta se  encuentra disponible en el link: https://docs.google.com/forms/d/14ERSQgUQuvBcv28U3j0Ux6l5hUiba4FmOic3yXTnwEc/viewform?edit_requested=true</t>
  </si>
  <si>
    <t xml:space="preserve">PROFESIONAL  UNIVERSITARIO </t>
  </si>
  <si>
    <r>
      <rPr>
        <sz val="11"/>
        <rFont val="Times New Roman"/>
        <family val="1"/>
      </rPr>
      <t>Elaboración de encuesta que permita una identificación real de las necesidades de capacitación de los servidores de IDIPRON  / encuesta de caracterización de las necesidades de capacitación a los funcionarios e IDIPRON)</t>
    </r>
    <r>
      <rPr>
        <b/>
        <sz val="11"/>
        <rFont val="Times New Roman"/>
        <family val="1"/>
      </rPr>
      <t xml:space="preserve">
</t>
    </r>
    <r>
      <rPr>
        <b/>
        <sz val="18"/>
        <rFont val="Times New Roman"/>
        <family val="1"/>
      </rPr>
      <t>(1/1)*100 =100%</t>
    </r>
  </si>
  <si>
    <r>
      <t xml:space="preserve">GESTIÓN DE DESARROLLO HUMANO 
</t>
    </r>
    <r>
      <rPr>
        <sz val="10"/>
        <color theme="1"/>
        <rFont val="Times New Roman"/>
        <family val="1"/>
      </rPr>
      <t>Garantizar equipos humanos con las competencias y habilidades requeridas para el cumplimiento efectivo de las metas y objetivos institucionales, promoviendo el bienestar laboral, la actualización
del conocimiento y la mitigación de los factores de riesgo ocupacional</t>
    </r>
  </si>
  <si>
    <t>1. Incumplimiento al cronograma planteado de capacitación.
2. Incumplimiento por parte del contratista.</t>
  </si>
  <si>
    <t>Plan Anual de Capacitación ( PIC) con atrasos en su ejecución.</t>
  </si>
  <si>
    <t>*Inclumplimiento de  manera directa o indirecta de  Planes y Metas institucionales.  
*Incumplimiento del contrato</t>
  </si>
  <si>
    <t xml:space="preserve">Formato  Matriz de seguimiento a las actividades de capacitación A-GDH-FT-051  
Cronograma actividades de capacitación </t>
  </si>
  <si>
    <t>Reprogramar fecha de capacitación</t>
  </si>
  <si>
    <t xml:space="preserve">Realizar las actividades a cargo del área con relación a la etapa precontractual  y radicar la documentación correspondiente antes del primer cuatrimestre del año en la Oficina Asesora Juridica </t>
  </si>
  <si>
    <t>Memorando de radicación</t>
  </si>
  <si>
    <t xml:space="preserve">1. A partir de marzo se estudió la posibilidad de realizar contratación directa con la Caja de Compensación Familiar Compensar para la ejecución de los contratos de Capacitación y Bienestar.
Se realizaron reuniones con Compensar para el estudio de la viabilidad, se recibió información de entidades distritales con los que se ha hecho contratación directa.
Fue aceptada la modalidad de contratación directa, se realizó la adecuación de los anexos técnicos unificando Bienestar y Capacitación, se envió a Compensar y se está a la espera de la cotización para remitirla a jurídica.
  </t>
  </si>
  <si>
    <r>
      <rPr>
        <sz val="12"/>
        <color theme="1"/>
        <rFont val="Times New Roman"/>
        <family val="1"/>
      </rPr>
      <t>(# de  capacitaciones ejecutadas del PIC en la vigencia/ # de capacitaciones planeadas en el PIC anual)*100</t>
    </r>
    <r>
      <rPr>
        <b/>
        <sz val="10"/>
        <color theme="1"/>
        <rFont val="Times New Roman"/>
        <family val="1"/>
      </rPr>
      <t xml:space="preserve">
</t>
    </r>
    <r>
      <rPr>
        <b/>
        <sz val="18"/>
        <color theme="1"/>
        <rFont val="Times New Roman"/>
        <family val="1"/>
      </rPr>
      <t xml:space="preserve">
(5/21)*100%=24%</t>
    </r>
  </si>
  <si>
    <r>
      <t xml:space="preserve">GESTIÓN DE DESARROLLO HUMANO 
</t>
    </r>
    <r>
      <rPr>
        <sz val="11"/>
        <color theme="1"/>
        <rFont val="Times New Roman"/>
        <family val="1"/>
      </rPr>
      <t>Garantizar equipos humanos con las competencias y habilidades requeridas para el cumplimiento efectivo de las metas y objetivos institucionales, promoviendo el bienestar laboral, la actualización
del conocimiento y la mitigación de los factores de riesgo ocupacional</t>
    </r>
  </si>
  <si>
    <t>ÀREA DE NÒMINA Y LIQUIDACIONES</t>
  </si>
  <si>
    <t xml:space="preserve">1.No existe un cronograma de actividades para la liquidación de nómina.
2.El Profesional Universitario, no tiene la experiencia para  realizar el proceso de liquidación de nómina y desconoce algunos temas del área.
</t>
  </si>
  <si>
    <t>Inoportunidad en la entrega de la información de nómina para ser contabilizada.</t>
  </si>
  <si>
    <t>*Afectación del PAC anual para la planta de empleos de la Entidad.
*No se cancela  la nómina dentro del mes afectando el PAC del mes siguiente.
*EL PAC se va a PAC no ejecutado.</t>
  </si>
  <si>
    <t xml:space="preserve">*Instructivos:
 A-GDH-IN-005 "Requisitos para el retiro",
 A-GDH-IN-007 "Novedades", 
A-GDH-IN-009 "Liquidación de Nómina, Aportes a la Seguridad Social y Parafiscales", 
A-GDH-IN-010 
" Prima Técnica", 
A-GDH-IN-011 
"Prima Semestral y Navidad".
*Procedimientos
   A-GDH-PR-001 "Compensación  y Novedades".
 *Libro de radicación.
</t>
  </si>
  <si>
    <t xml:space="preserve">Aplicar el  PAAC del mes siguiente al que se presente la demora.
</t>
  </si>
  <si>
    <r>
      <t xml:space="preserve">*Implementar un cronograma de actividades para la liquidación de nómina.
*Realizar capacitación al Profesional Universitario en temas especificos de liquidación de nómina y al uso y manejo del aplicativo SYSMAN.
</t>
    </r>
    <r>
      <rPr>
        <sz val="16"/>
        <color theme="3"/>
        <rFont val="Times New Roman"/>
        <family val="1"/>
      </rPr>
      <t xml:space="preserve">
</t>
    </r>
  </si>
  <si>
    <t>*Cronograma de Actividades Gestión de Desarrollo Humano A-GDH-FT-032
*Listado de asistencia A-GDH-FT-010, acta A-GDO-FT-004</t>
  </si>
  <si>
    <t>1. Se elabora en el formato "Cronograma de actividades gestión de desarrollo humano A-GDH-FT-037"   la programación de las actividades asociadas a la entrega de la nómina ; se realiza implementación del  cronograma evidenciando la entrega  mediante correo electrónico al área de contabilidad  de la información asociada al pago de la nómina.
2. Se realizan capacitaciones al profesional Universitario Hector Harold Rodríguez, en el puesto de trabajo de los temas específicos de liquidación de nómina, aplicativo SYSMAN y SIDEAP, según evidencia dearrolladas en las siguientes fechas: 07/02/2019, 13/02/2019, 14/02/2019, 15/02/2019,  25/02/2019.</t>
  </si>
  <si>
    <r>
      <t># de Nóminas entregada oportunamente/ # Total de nominas X 100
(</t>
    </r>
    <r>
      <rPr>
        <b/>
        <sz val="16"/>
        <rFont val="Times New Roman"/>
        <family val="1"/>
      </rPr>
      <t>3/3) *100 =100%</t>
    </r>
  </si>
  <si>
    <t>ÁREA DE SEGURIDAD Y SALUD EN EL TRABAJO</t>
  </si>
  <si>
    <t>1. Presentación tardía de los documentos (por parte del área) para contratación de bienes y/o servicios
2. Demoras en la adjudicación de los contratos.</t>
  </si>
  <si>
    <t xml:space="preserve">Entrega de bienes o servicios relacionados con la Seguridad y Salud en el Trabajo en tiempos que no corresponden a las necesidades del Instituto </t>
  </si>
  <si>
    <t>*Acciones legales en contra del Instituto
*Investigaciones por parte de entes de control
*Sanciones económicas en contra del Instituto
*Accidentes Laborales</t>
  </si>
  <si>
    <t>Plan anual de adquisiciones -PAA</t>
  </si>
  <si>
    <t>* Como Área de Seguridad y Salud en el Trabajo se emite la orden para que las tareas de alto riesgo no se lleven a cabo hasta no contar con los elementos adecuados.</t>
  </si>
  <si>
    <t xml:space="preserve">* Antes del primer trimestre del año haber entregado toda la documentación para el desarrollo de los  procesos contractuales.
*Seguimiento a través de una base de datos al PAA </t>
  </si>
  <si>
    <t>* Memorando A-GDO-FT-013 de remisión de la documentación</t>
  </si>
  <si>
    <t>Se entregó la documentación Técnica de los procesos: Extintores (inició ejecución el miércoles 20/03/2019), elementos ergonómicos, brigadas de emergencia y evaluaciones médicas ocupacionales.
Está pendiente adelantar procesos de: señalización, Trabajo seguro en alturas, mantenimiento del sistema contra incendios, y alarmas de emergencia. Para estos 4  procesos se realizó solicitud de modificación de fecha de entrega para el mes de abril.
Se realiza seguimiento ala ejecución del PAA a trvés de la base de datos en excel.</t>
  </si>
  <si>
    <r>
      <t>No. De documentos por proceso entregados a tiempo /No. de procesos del Área *100
(</t>
    </r>
    <r>
      <rPr>
        <b/>
        <sz val="18"/>
        <color theme="1"/>
        <rFont val="Times New Roman"/>
        <family val="1"/>
      </rPr>
      <t>4/8)*100 = 50%</t>
    </r>
  </si>
  <si>
    <t>1.  La no apropiación del recurso para la compra de EPP para el personal contratista por parte de los proyectos de inversión.</t>
  </si>
  <si>
    <t>Elementos de protección personal insuficientes o inexistentes para la entrega a los  contratistas del Instituto</t>
  </si>
  <si>
    <t>* Accidentes de Trabajo, lesiones y afecciones a la salud
*Acciones legales en contra del Instituto
*Investigaciones por parte de entes de control
*Sanciones económicas en contra del Instituto</t>
  </si>
  <si>
    <t>*Inspección de EPP A-GDH-FT-072</t>
  </si>
  <si>
    <t>*Compra de EPP por parte del contratista para la ejecución de la actividad</t>
  </si>
  <si>
    <t>* Elaborar anteproyecto de necesidades de EPP de contratistas a partir de la matriz de elementos de protección personal A-GDH-DI-006.
*Mediante memorando 
GDO-FT-013 solicitar a los gerentes de proyecto la apropiación de recursos para  la compra de EPP a contratistas</t>
  </si>
  <si>
    <t xml:space="preserve">*Anteproyecto 
* Memorando A-GDO-FT-013 </t>
  </si>
  <si>
    <t>La elaboración de los anteproyectos y proyecciones de necesidades de EPP para los contratistas pertenecientes a los 3 Proyectos de Inversión y su envío a través de memorando, está planeada para el segundo trimestre del 2.019; por lo anterior no se entrega ninguna evidencia para este.</t>
  </si>
  <si>
    <r>
      <t xml:space="preserve">N° de anteproyectos elaborados /Total de proyectos de inversión  *100
</t>
    </r>
    <r>
      <rPr>
        <b/>
        <sz val="16"/>
        <color theme="1"/>
        <rFont val="Times New Roman"/>
        <family val="1"/>
      </rPr>
      <t xml:space="preserve">
(0/3) *100= 0%</t>
    </r>
  </si>
  <si>
    <t>ÀREA DE SEGURIDAD Y SALUD EN EL TRABAJO</t>
  </si>
  <si>
    <t>1.Incumplimiento en la obligación de afiliación a la ARL por parte del contratista.
2.No reporte de Accidentes de Trabajo dentro de los tiempos establecidos legalmente.
3.Realización de actividades diferentes a las contempladas en las obligaciones contractuales.</t>
  </si>
  <si>
    <t xml:space="preserve">Accidentes de Trabajo en los contratistas del Instituto sin reconocimiento por parte de la Aseguradora de Riesgos laborales </t>
  </si>
  <si>
    <t>*Acciones legales en contra del Instituto
*Investigaciones por parte de entes de control
*Sanciones económicas en contra del Instituto</t>
  </si>
  <si>
    <t>*Se está realizando una verificación de la base oficial de contratos de prestación de servicios versus la página transaccional de ARL Positiva.
* Procedimiento A- GCO-PR-014 "Legalización y modificación contractual".
*Formato  A-GCO-FT-014 "Verificación documental para contratos de prestación de servicios profesionales y de apoyo a la gestión"</t>
  </si>
  <si>
    <t>Dependiendo de la gravedad del accidente de trabajo se remite a la EPS a la que esté afiliado el contratista o se realiza un reporte extemporaneo mientras se realizan los trámites de afiliación.</t>
  </si>
  <si>
    <t>Afiliar a la administradora de Riesgos laborales a los contratistas por Orden de prestación de servicios (OPS) a partir de la aceptación del contrato en el palicativo SECOP II, garantizando cobertura y eficacia en la afiliación.</t>
  </si>
  <si>
    <t>*Un instrumento de seguimiento de  afiliaciones a contratistas a  ARL.
*Medición del indicador de oportunidad en afiliación a la ARL para contratistas</t>
  </si>
  <si>
    <t>Se elaboró una base de datos (Archivo en Excel) para realizar el seguimiento a las afiliaciones para el 2019; el instrumento ayudará en el control para la medición de la oportunidad de la afiliación con relación a la firma del acta de inicio, mediante el cruce de información entre la reportada por la OAJ (Archivo con información de los contratos celebrados en 2019 con las fechas de actas de inicio) y la reportada por el aplicativo de la ARL Positiva en el momento de la afiliación.
En el primer trimestre se logró un porcentaje de oportunidad del 84,2%</t>
  </si>
  <si>
    <r>
      <t xml:space="preserve">Número de Contratistas OPS afiliados a ARL previo al inicio del contrato / Número total de contratistas OPS 
</t>
    </r>
    <r>
      <rPr>
        <b/>
        <sz val="14"/>
        <color theme="1"/>
        <rFont val="Times New Roman"/>
        <family val="1"/>
      </rPr>
      <t>942/1119=84,2%</t>
    </r>
  </si>
  <si>
    <t>Se incluye los indicadores en la formulación
Se ajustan las acciones de todos los riesgos
Se incluyen riesgos de las áreas de SST y Nómina</t>
  </si>
  <si>
    <t>Ana Milena Ramírez Montealegre
Sonia Murcia
Esperanza Arenas
Daniel Pineda</t>
  </si>
  <si>
    <t>Ana Milena Ramírez Montealegre, Esperanza Arenas, Daniel Andrés Píneda</t>
  </si>
  <si>
    <t>Asesora, Profesional Universitario, Profesional Especializdo Contratista</t>
  </si>
  <si>
    <t>OBSERVACIONES OCI</t>
  </si>
  <si>
    <t>* Mediante el informe del primer trimestre del 2019, se evidencia que la demora en la atención de PQRS es poca, sin embargo se debe fortalecer la respuesta a la ciudadania.</t>
  </si>
  <si>
    <t>* No se encuentra soporte en la evidencia el back/ o copia de la base de datos.</t>
  </si>
  <si>
    <t>* No se evidencia  un control al manejo de la información en las redes sociales. No hay un acción determinante para mitigar el riesgo.</t>
  </si>
  <si>
    <t xml:space="preserve">* Se evidencia la programación de capacitaciones a los todos los  comedores par el manejo de buzon de sugerencia, mitigando el riesgo. </t>
  </si>
  <si>
    <t xml:space="preserve">* Se evidencia que desde  el año 2014 (25 movimientos de investigacion) al año 2017 (1 movimientos de investigacion) El numero a disminuido, debido al seguimiento realizado a los procesos y a la firmas de acuerdos de confidencialidad mitigando los riesgos. </t>
  </si>
  <si>
    <t>*La Oficina de Control Interno Disciplinario establece como control el acuerdo de confidencialidad cuyo objetivo es el manejo adecuado de la Información de acuerdo a la evidencia suministrada.</t>
  </si>
  <si>
    <t>* Se observa que el control que maneja la Oficina de Control Interno Disciplinario de acuerdo a la evidencia suministrada es el manejo de una base de datos y back de la información.</t>
  </si>
  <si>
    <t>Si bien en el mapa de riesgos describen las acciones para controlar el riesgo, en la carpeta de evidencias no se observa documentación o evidencia para que la oficina de control interno de una observación.</t>
  </si>
  <si>
    <t>* Se evidencia que realizaron capacitación al personal de la UPI 32  para el manejo de estos residuos. El riesgo se mantiene toda vez que las UPIS visitadas (la vega y San Francisco) no se les realizo capacitación de manejo de residuos</t>
  </si>
  <si>
    <t xml:space="preserve">* Se evidencia la programación de limpieza de las trampas de grasas en las unidades, esta acción alivia la contaminación  de los recursos hídricos y los malos olores, a su vez realizaron capacitación al personal de la UPI 32  para el manejo de estos residuos. El riesgo se mantiene toda vez que las UPIS visitadas (la vega y San Francisco) no se les realizo capacitación de manejo de residuos.
Aunque se observó como evidencia la programación se hace importante tener en cuenta que el proceso del mantenimiento de las trampas de grasa debe realizar una vez al mes para evitar que el riesgo se materialice de un posible cierre de las cocinas del Instituto por incumplimiento de la normatividad. 
</t>
  </si>
  <si>
    <t xml:space="preserve">* Se evidencia que no se están realizando capacitaciones al personal para el manejo de estos residuos peligrosos, a su vez el instructivo de residuos aun no están creados  el riesgo se mantiene.
</t>
  </si>
  <si>
    <t>Si bien se adelantó la construcción técnica del proceso de la vigencia 2019 de  caracterizaciones de agua potable, en ninguna unidad, se hizo efectiva la cauterización de agua potable, el riego de mantiene.</t>
  </si>
  <si>
    <t>* Se evidencia informes de los análisis de los instrumentos archivísticos, el cual dan los pasos y  metodología de acuerdo a la norma archivística. El proceso se encuentra Mitigando el riesgo.</t>
  </si>
  <si>
    <t>* Se evidencia correos electrónicos  con el seguimiento a la recepción de comunicaciones y reasignación de las mismas, para dar respuestas oportunas, mitigando el riesgo.</t>
  </si>
  <si>
    <t>* Se evidencia inicio con la gestión para la contratación del Recurso humano que se requiere para la elaboración del Sistema Integrado de Conservación -SIC.                                                                                                             * No se evidencia acciones para la presencia de insecto y roedores, manteniendo el riesgo de deterioro de la documentación y pedida de la misma.</t>
  </si>
  <si>
    <t>OBSERVACIONES  OCI</t>
  </si>
  <si>
    <t>* Se evidencia comunicado al Subdirector Técnico Administrativo y Financiero, solicitando un mantenimiento al sistema SYSMAN; Ahora bien, no se evidencia  un control de las claves de acceso al personal ajeno a contabilidad. Por lo tanto el riesgo se mantiene.</t>
  </si>
  <si>
    <t>* Se evidencia la corrección  de los CDP, S 2018000153 y  2018000165, 2018001786. Pero se mantiene el riesgo del seguir emitiendo CDP, S erróneos desde la afectación presupuestal. No se evidencia un control para ese riesgo.</t>
  </si>
  <si>
    <t>* No encuentra evidencia de las acciones realizadas para mitigar el riesgo.</t>
  </si>
  <si>
    <t>* Si bien se aportan las actas donde se evidencia puntualmente los errores que se presentan el sistema SICAPITAL y en el KARDEX, no se evidencia un control real, para mitigar los riesgos de información en las bodegas.</t>
  </si>
  <si>
    <t>* No se evidencia soporte de accion para mitigar el error.</t>
  </si>
  <si>
    <t>* Se evidencia el avance en los procesos de las cuadrillas de mantenimiento en varios centros de atención.                                                                                                    * Se realiza capacitación a los operarios para el recibido de materiales</t>
  </si>
  <si>
    <t>No se evidencia acciones tomadas para el primer seguimiento de mapas de riesgo, si bien dicen que las acciones tomadas la llevaran a cabo en el mes de junio del 2019. La oficina de control interno no puede dar una observación frente a este riesgo.</t>
  </si>
  <si>
    <t>* Se evidencia que se realizo un documento de gestion documental " TRAMITE, CONTROL Y PAGO DE SERVICIOS PÚBLICOS Y OTROS" para mitigar el riesgo de no pago de servicios publicos.</t>
  </si>
  <si>
    <t>* se evidencia correos electronicos enviados  la empresa de seguridad NAPOLES LTDA; con el fin de mejorar la seguridad al instante de ingreso y salida de los funcionarios de plata y contratistas; mitigando el riesgo.</t>
  </si>
  <si>
    <t>No se cierra esta observación, a pesar de las evidencias suministradas, ya que no es posible corroborar que el protocolo esta cumpliendo con el objetivo para el cual fue creado esto porque la socialización se realizó en el mes de abril de 2019.</t>
  </si>
  <si>
    <t>Se observa con las evidencias proporcionadas de los meses de marzo y abril que se fortalecieron las matrices mensuales de programación de pedidos a proveedores, se sugiere al identificar por medio de las alertas generadas de las matrices rque Upis son las que más generan errores para trabajar con ellas en el fortalecimiento en la programación y los pedidos.</t>
  </si>
  <si>
    <t>Al validar el soporte de la acción se evidencia que la base ayuda a tener la información al día, Se deja abierta la acción para evidenciar en el segundo trimestre si está esta cumpliendo con el objetivo para el cual fue creada.</t>
  </si>
  <si>
    <t>La acción se cierra, de acuerdo a las evidencias suministradas de cada una de las tres acciones se observó que trabajaron en las mismas para mitigar el riesgo.</t>
  </si>
  <si>
    <t>La acción se cierra se pudo observar que se modificó la encuesta.</t>
  </si>
  <si>
    <t>La acción se deja abierta, dado que las actividades realizadas para está acción se encuentran en ejecución.</t>
  </si>
  <si>
    <t>Se observa para esta acción que se realizaron las acciones proyectadas  para mitigar el riesgo de acuerdo a las evidencias suministradas.</t>
  </si>
  <si>
    <t>Se observaron las evidencias proporcionadas para mitigar la acción, se deja abierta porque está pendiente porque se encuentra en ejecución ya que falta adelantar los procesos contractuales para señalización, trabajo seguro en alturas, mantenimiento del sistema contra incendios.</t>
  </si>
  <si>
    <t>Se deja abierta la acción, dado que por cronograma está proyectada la elaboración de los anteproyectos para el segundo trimestre de 2019.</t>
  </si>
  <si>
    <t>Al validar los soportes suministrados se evidenció la construcción de la base datos para el seguimiento a las afiliaciones a la ARL, se observa que se tiene cubierto el 84,2% y este acción debe estar siempre en un 100%. Se deja abierta la 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</si>
</sst>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0" x14ac:knownFonts="1">
    <font>
      <sz val="11"/>
      <color theme="1"/>
      <name val="Calibri"/>
      <family val="2"/>
      <scheme val="minor"/>
    </font>
    <font>
      <sz val="11"/>
      <color theme="1"/>
      <name val="Calibri"/>
      <family val="2"/>
      <scheme val="minor"/>
    </font>
    <font>
      <b/>
      <sz val="10"/>
      <color theme="1"/>
      <name val="Times New Roman"/>
      <family val="1"/>
    </font>
    <font>
      <b/>
      <sz val="10"/>
      <color theme="0" tint="-0.249977111117893"/>
      <name val="Times New Roman"/>
      <family val="1"/>
    </font>
    <font>
      <sz val="10"/>
      <color theme="1"/>
      <name val="Times New Roman"/>
      <family val="1"/>
    </font>
    <font>
      <b/>
      <sz val="10"/>
      <name val="Times New Roman"/>
      <family val="1"/>
    </font>
    <font>
      <sz val="10"/>
      <name val="Times New Roman"/>
      <family val="1"/>
    </font>
    <font>
      <sz val="10"/>
      <color theme="0"/>
      <name val="Times New Roman"/>
      <family val="1"/>
    </font>
    <font>
      <sz val="10.5"/>
      <color theme="1"/>
      <name val="Times New Roman"/>
      <family val="1"/>
    </font>
    <font>
      <sz val="11"/>
      <color theme="1"/>
      <name val="Times New Roman"/>
      <family val="1"/>
    </font>
    <font>
      <b/>
      <sz val="12"/>
      <color theme="1"/>
      <name val="Times New Roman"/>
      <family val="1"/>
    </font>
    <font>
      <sz val="12"/>
      <color theme="1"/>
      <name val="Times New Roman"/>
      <family val="1"/>
    </font>
    <font>
      <b/>
      <sz val="11"/>
      <color theme="1"/>
      <name val="Times New Roman"/>
      <family val="1"/>
    </font>
    <font>
      <u/>
      <sz val="11"/>
      <color theme="10"/>
      <name val="Calibri"/>
      <family val="2"/>
      <scheme val="minor"/>
    </font>
    <font>
      <u/>
      <sz val="11"/>
      <color theme="10"/>
      <name val="Times New Roman"/>
      <family val="1"/>
    </font>
    <font>
      <i/>
      <sz val="10"/>
      <name val="Times New Roman"/>
      <family val="1"/>
    </font>
    <font>
      <sz val="10"/>
      <color rgb="FFFF0000"/>
      <name val="Times New Roman"/>
      <family val="1"/>
    </font>
    <font>
      <b/>
      <i/>
      <sz val="10"/>
      <name val="Times New Roman"/>
      <family val="1"/>
    </font>
    <font>
      <sz val="10"/>
      <color theme="8"/>
      <name val="Times New Roman"/>
      <family val="1"/>
    </font>
    <font>
      <b/>
      <sz val="10"/>
      <color theme="1"/>
      <name val="Arial"/>
      <family val="2"/>
    </font>
    <font>
      <sz val="10"/>
      <color theme="1"/>
      <name val="Arial"/>
      <family val="2"/>
    </font>
    <font>
      <sz val="10"/>
      <color rgb="FF000000"/>
      <name val="Times New Roman"/>
      <family val="1"/>
    </font>
    <font>
      <b/>
      <sz val="10"/>
      <color rgb="FF000000"/>
      <name val="Times New Roman"/>
      <family val="1"/>
    </font>
    <font>
      <i/>
      <sz val="10"/>
      <color rgb="FF000000"/>
      <name val="Times New Roman"/>
      <family val="1"/>
    </font>
    <font>
      <sz val="10"/>
      <color rgb="FF00B050"/>
      <name val="Times New Roman"/>
      <family val="1"/>
    </font>
    <font>
      <sz val="11"/>
      <name val="Calibri"/>
      <family val="2"/>
    </font>
    <font>
      <sz val="11"/>
      <color theme="1"/>
      <name val="Calibri"/>
      <family val="2"/>
    </font>
    <font>
      <b/>
      <sz val="14"/>
      <color theme="1"/>
      <name val="Times New Roman"/>
      <family val="1"/>
    </font>
    <font>
      <sz val="14"/>
      <color theme="1"/>
      <name val="Times New Roman"/>
      <family val="1"/>
    </font>
    <font>
      <sz val="14"/>
      <name val="Times New Roman"/>
      <family val="1"/>
    </font>
    <font>
      <b/>
      <sz val="14"/>
      <name val="Times New Roman"/>
      <family val="1"/>
    </font>
    <font>
      <sz val="16"/>
      <color theme="1"/>
      <name val="Times New Roman"/>
      <family val="1"/>
    </font>
    <font>
      <b/>
      <sz val="12"/>
      <name val="Times New Roman"/>
      <family val="1"/>
    </font>
    <font>
      <sz val="12"/>
      <name val="Times New Roman"/>
      <family val="1"/>
    </font>
    <font>
      <b/>
      <sz val="9"/>
      <color theme="1"/>
      <name val="Times New Roman"/>
      <family val="1"/>
    </font>
    <font>
      <sz val="9"/>
      <color theme="1"/>
      <name val="Times New Roman"/>
      <family val="1"/>
    </font>
    <font>
      <sz val="8"/>
      <color rgb="FF000000"/>
      <name val="Tahoma"/>
      <family val="2"/>
    </font>
    <font>
      <sz val="10"/>
      <name val="Arial"/>
      <family val="2"/>
    </font>
    <font>
      <sz val="10"/>
      <name val="Arial Narrow"/>
      <family val="2"/>
    </font>
    <font>
      <b/>
      <sz val="8"/>
      <name val="Arial Narrow"/>
      <family val="2"/>
    </font>
    <font>
      <sz val="9"/>
      <name val="Arial Narrow"/>
      <family val="2"/>
    </font>
    <font>
      <b/>
      <sz val="12"/>
      <name val="Arial Narrow"/>
      <family val="2"/>
    </font>
    <font>
      <b/>
      <sz val="11"/>
      <name val="Times New Roman"/>
      <family val="1"/>
    </font>
    <font>
      <b/>
      <sz val="9"/>
      <name val="Times New Roman"/>
      <family val="1"/>
    </font>
    <font>
      <sz val="9"/>
      <name val="Times New Roman"/>
      <family val="1"/>
    </font>
    <font>
      <sz val="8"/>
      <name val="Times New Roman"/>
      <family val="1"/>
    </font>
    <font>
      <b/>
      <sz val="8"/>
      <name val="Times New Roman"/>
      <family val="1"/>
    </font>
    <font>
      <sz val="8"/>
      <name val="Arial Narrow"/>
      <family val="2"/>
    </font>
    <font>
      <sz val="8"/>
      <color theme="1"/>
      <name val="Times New Roman"/>
      <family val="1"/>
    </font>
    <font>
      <b/>
      <u/>
      <sz val="8"/>
      <color indexed="8"/>
      <name val="Times New Roman"/>
      <family val="1"/>
    </font>
    <font>
      <sz val="8"/>
      <color indexed="8"/>
      <name val="Times New Roman"/>
      <family val="1"/>
    </font>
    <font>
      <b/>
      <sz val="11"/>
      <color indexed="10"/>
      <name val="Times New Roman"/>
      <family val="1"/>
    </font>
    <font>
      <sz val="11"/>
      <color rgb="FFFF0000"/>
      <name val="Times New Roman"/>
      <family val="1"/>
    </font>
    <font>
      <sz val="10"/>
      <color theme="0" tint="-0.499984740745262"/>
      <name val="Times New Roman"/>
      <family val="1"/>
    </font>
    <font>
      <sz val="8"/>
      <color indexed="81"/>
      <name val="Tahoma"/>
      <family val="2"/>
    </font>
    <font>
      <i/>
      <sz val="10"/>
      <color theme="1"/>
      <name val="Times New Roman"/>
      <family val="1"/>
    </font>
    <font>
      <b/>
      <u/>
      <sz val="12"/>
      <color theme="1"/>
      <name val="Times New Roman"/>
      <family val="1"/>
    </font>
    <font>
      <i/>
      <sz val="12"/>
      <color theme="1"/>
      <name val="Times New Roman"/>
      <family val="1"/>
    </font>
    <font>
      <b/>
      <sz val="10"/>
      <color theme="0"/>
      <name val="Times New Roman"/>
      <family val="1"/>
    </font>
    <font>
      <sz val="16"/>
      <name val="Times New Roman"/>
      <family val="1"/>
    </font>
    <font>
      <b/>
      <sz val="16"/>
      <name val="Times New Roman"/>
      <family val="1"/>
    </font>
    <font>
      <sz val="16"/>
      <color theme="0"/>
      <name val="Times New Roman"/>
      <family val="1"/>
    </font>
    <font>
      <sz val="11"/>
      <name val="Times New Roman"/>
      <family val="1"/>
    </font>
    <font>
      <sz val="13"/>
      <name val="Times New Roman"/>
      <family val="1"/>
    </font>
    <font>
      <b/>
      <sz val="16"/>
      <color theme="1"/>
      <name val="Times New Roman"/>
      <family val="1"/>
    </font>
    <font>
      <b/>
      <sz val="18"/>
      <color theme="1"/>
      <name val="Times New Roman"/>
      <family val="1"/>
    </font>
    <font>
      <i/>
      <sz val="14"/>
      <name val="Times New Roman"/>
      <family val="1"/>
    </font>
    <font>
      <b/>
      <sz val="18"/>
      <name val="Times New Roman"/>
      <family val="1"/>
    </font>
    <font>
      <sz val="15"/>
      <color theme="1"/>
      <name val="Times New Roman"/>
      <family val="1"/>
    </font>
    <font>
      <sz val="16"/>
      <color theme="3"/>
      <name val="Times New Roman"/>
      <family val="1"/>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FF00"/>
        <bgColor indexed="64"/>
      </patternFill>
    </fill>
    <fill>
      <patternFill patternType="solid">
        <fgColor rgb="FFFFFFFF"/>
        <bgColor rgb="FFFFFFFF"/>
      </patternFill>
    </fill>
    <fill>
      <patternFill patternType="solid">
        <fgColor indexed="9"/>
        <bgColor indexed="64"/>
      </patternFill>
    </fill>
    <fill>
      <patternFill patternType="solid">
        <fgColor theme="0" tint="-4.9989318521683403E-2"/>
        <bgColor indexed="64"/>
      </patternFill>
    </fill>
    <fill>
      <patternFill patternType="solid">
        <fgColor theme="4"/>
        <bgColor indexed="64"/>
      </patternFill>
    </fill>
  </fills>
  <borders count="7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style="hair">
        <color auto="1"/>
      </right>
      <top style="medium">
        <color indexed="64"/>
      </top>
      <bottom style="hair">
        <color auto="1"/>
      </bottom>
      <diagonal/>
    </border>
    <border>
      <left style="hair">
        <color auto="1"/>
      </left>
      <right/>
      <top style="medium">
        <color indexed="64"/>
      </top>
      <bottom style="thin">
        <color auto="1"/>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auto="1"/>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13" fillId="0" borderId="0" applyNumberFormat="0" applyFill="0" applyBorder="0" applyAlignment="0" applyProtection="0"/>
    <xf numFmtId="0" fontId="37" fillId="0" borderId="0"/>
    <xf numFmtId="0" fontId="1" fillId="0" borderId="0"/>
    <xf numFmtId="9" fontId="1" fillId="0" borderId="0" applyFont="0" applyFill="0" applyBorder="0" applyAlignment="0" applyProtection="0"/>
    <xf numFmtId="0" fontId="37" fillId="0" borderId="0"/>
  </cellStyleXfs>
  <cellXfs count="1103">
    <xf numFmtId="0" fontId="0" fillId="0" borderId="0" xfId="0"/>
    <xf numFmtId="0" fontId="2" fillId="2" borderId="5"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2" borderId="5" xfId="0" applyFont="1" applyFill="1" applyBorder="1" applyAlignment="1" applyProtection="1">
      <alignment vertical="center"/>
    </xf>
    <xf numFmtId="0" fontId="2" fillId="2" borderId="12" xfId="0" applyFont="1" applyFill="1" applyBorder="1" applyAlignment="1" applyProtection="1">
      <alignment vertical="center"/>
    </xf>
    <xf numFmtId="0" fontId="2" fillId="2" borderId="7"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4" fillId="0" borderId="0" xfId="0" applyFont="1" applyProtection="1"/>
    <xf numFmtId="0" fontId="2" fillId="0" borderId="0" xfId="0" applyFont="1" applyProtection="1"/>
    <xf numFmtId="0" fontId="2" fillId="8" borderId="15" xfId="0" applyFont="1" applyFill="1" applyBorder="1" applyAlignment="1" applyProtection="1"/>
    <xf numFmtId="0" fontId="2" fillId="8" borderId="15" xfId="0" applyFont="1" applyFill="1" applyBorder="1" applyProtection="1"/>
    <xf numFmtId="0" fontId="2" fillId="0" borderId="15" xfId="0" applyFont="1" applyBorder="1" applyProtection="1"/>
    <xf numFmtId="0" fontId="2" fillId="6" borderId="8" xfId="0" applyFont="1" applyFill="1" applyBorder="1" applyAlignment="1" applyProtection="1">
      <alignment horizontal="center" vertical="center"/>
    </xf>
    <xf numFmtId="0" fontId="2" fillId="6" borderId="0" xfId="0" applyFont="1" applyFill="1" applyProtection="1"/>
    <xf numFmtId="0" fontId="2" fillId="6" borderId="15" xfId="0" applyFont="1" applyFill="1" applyBorder="1" applyAlignment="1" applyProtection="1">
      <alignment horizontal="center" vertical="center" wrapText="1"/>
    </xf>
    <xf numFmtId="0" fontId="2" fillId="8" borderId="5" xfId="0" applyFont="1" applyFill="1" applyBorder="1" applyProtection="1"/>
    <xf numFmtId="0" fontId="2" fillId="0" borderId="5" xfId="0" applyFont="1" applyBorder="1" applyProtection="1"/>
    <xf numFmtId="0" fontId="2" fillId="7" borderId="5"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xf>
    <xf numFmtId="0" fontId="2" fillId="8" borderId="5"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xf>
    <xf numFmtId="0" fontId="5" fillId="5" borderId="5" xfId="0" applyFont="1" applyFill="1" applyBorder="1" applyAlignment="1" applyProtection="1">
      <alignment horizontal="center" vertical="center"/>
    </xf>
    <xf numFmtId="0" fontId="5" fillId="8" borderId="5" xfId="0" applyFont="1" applyFill="1" applyBorder="1" applyAlignment="1" applyProtection="1">
      <alignment horizontal="center" vertical="center"/>
    </xf>
    <xf numFmtId="0" fontId="4" fillId="0" borderId="16" xfId="0" applyFont="1" applyBorder="1" applyAlignment="1" applyProtection="1">
      <alignment horizontal="justify" vertical="center" wrapText="1"/>
    </xf>
    <xf numFmtId="0" fontId="2" fillId="0" borderId="17" xfId="0" applyFont="1" applyBorder="1" applyAlignment="1" applyProtection="1">
      <alignment horizontal="center" vertical="center" wrapText="1"/>
      <protection locked="0"/>
    </xf>
    <xf numFmtId="1" fontId="4" fillId="0" borderId="3" xfId="0" applyNumberFormat="1" applyFont="1" applyBorder="1" applyAlignment="1" applyProtection="1">
      <alignment horizontal="center" vertical="center"/>
    </xf>
    <xf numFmtId="0" fontId="4" fillId="0" borderId="18" xfId="0" applyFont="1" applyBorder="1" applyAlignment="1" applyProtection="1">
      <alignment horizontal="justify" vertical="center" wrapText="1"/>
    </xf>
    <xf numFmtId="1" fontId="4" fillId="0" borderId="0" xfId="0" applyNumberFormat="1" applyFont="1" applyBorder="1" applyAlignment="1" applyProtection="1">
      <alignment horizontal="center" vertical="center"/>
    </xf>
    <xf numFmtId="0" fontId="4" fillId="0" borderId="18" xfId="0" applyFont="1" applyBorder="1" applyAlignment="1" applyProtection="1">
      <alignment horizontal="justify" vertical="center"/>
    </xf>
    <xf numFmtId="0" fontId="4" fillId="0" borderId="19" xfId="0" applyFont="1" applyBorder="1" applyAlignment="1" applyProtection="1">
      <alignment horizontal="justify" vertical="center" wrapText="1"/>
    </xf>
    <xf numFmtId="0" fontId="4" fillId="0" borderId="0" xfId="0" applyFont="1" applyProtection="1">
      <protection locked="0"/>
    </xf>
    <xf numFmtId="0" fontId="5" fillId="0" borderId="0" xfId="0" applyFont="1" applyBorder="1" applyAlignment="1" applyProtection="1">
      <alignment vertical="center" wrapText="1"/>
    </xf>
    <xf numFmtId="0" fontId="4" fillId="0" borderId="0" xfId="0" applyFont="1" applyBorder="1" applyProtection="1"/>
    <xf numFmtId="0" fontId="5" fillId="0" borderId="5" xfId="0" applyFont="1" applyBorder="1" applyAlignment="1" applyProtection="1">
      <alignment horizontal="center" vertical="center" wrapText="1"/>
    </xf>
    <xf numFmtId="0" fontId="5" fillId="0" borderId="5" xfId="0" applyFont="1" applyBorder="1" applyAlignment="1" applyProtection="1">
      <alignment vertical="center"/>
    </xf>
    <xf numFmtId="0" fontId="5" fillId="0" borderId="5" xfId="0" applyFont="1" applyBorder="1" applyAlignment="1" applyProtection="1">
      <alignment horizontal="left" vertical="center"/>
    </xf>
    <xf numFmtId="0" fontId="4" fillId="0" borderId="0" xfId="0" applyFont="1" applyBorder="1" applyAlignment="1" applyProtection="1">
      <protection locked="0"/>
    </xf>
    <xf numFmtId="0" fontId="4" fillId="0" borderId="0" xfId="0" applyFont="1" applyBorder="1" applyProtection="1">
      <protection locked="0"/>
    </xf>
    <xf numFmtId="0" fontId="4" fillId="0" borderId="0" xfId="0" applyFont="1" applyAlignment="1" applyProtection="1">
      <alignment vertical="center"/>
    </xf>
    <xf numFmtId="0" fontId="2" fillId="2" borderId="1" xfId="0" applyFont="1" applyFill="1" applyBorder="1" applyAlignment="1" applyProtection="1">
      <alignment vertical="center"/>
    </xf>
    <xf numFmtId="0" fontId="2" fillId="2" borderId="3" xfId="0" applyFont="1" applyFill="1" applyBorder="1" applyAlignment="1" applyProtection="1">
      <alignment vertical="center"/>
    </xf>
    <xf numFmtId="0" fontId="2" fillId="10" borderId="4"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8" borderId="15" xfId="0" applyFont="1" applyFill="1" applyBorder="1" applyAlignment="1" applyProtection="1">
      <alignment vertical="center"/>
    </xf>
    <xf numFmtId="0" fontId="2" fillId="0" borderId="15" xfId="0" applyFont="1" applyBorder="1" applyAlignment="1" applyProtection="1">
      <alignment vertical="center"/>
    </xf>
    <xf numFmtId="0" fontId="2" fillId="6" borderId="32" xfId="0" applyFont="1" applyFill="1" applyBorder="1" applyAlignment="1" applyProtection="1">
      <alignment horizontal="center" vertical="center"/>
    </xf>
    <xf numFmtId="0" fontId="2" fillId="6" borderId="34" xfId="0" applyFont="1" applyFill="1" applyBorder="1" applyAlignment="1" applyProtection="1">
      <alignment vertical="center"/>
    </xf>
    <xf numFmtId="0" fontId="2" fillId="6" borderId="32" xfId="0" applyFont="1" applyFill="1" applyBorder="1" applyAlignment="1" applyProtection="1">
      <alignment horizontal="center" vertical="center" wrapText="1"/>
    </xf>
    <xf numFmtId="0" fontId="2" fillId="8" borderId="33" xfId="0" applyFont="1" applyFill="1" applyBorder="1" applyAlignment="1" applyProtection="1">
      <alignment vertical="center"/>
    </xf>
    <xf numFmtId="0" fontId="2" fillId="0" borderId="33" xfId="0" applyFont="1" applyBorder="1" applyAlignment="1" applyProtection="1">
      <alignment vertical="center"/>
    </xf>
    <xf numFmtId="0" fontId="2" fillId="7" borderId="33" xfId="0" applyFont="1" applyFill="1" applyBorder="1" applyAlignment="1" applyProtection="1">
      <alignment horizontal="center" vertical="center" wrapText="1"/>
    </xf>
    <xf numFmtId="0" fontId="2" fillId="7" borderId="33" xfId="0" applyFont="1" applyFill="1" applyBorder="1" applyAlignment="1" applyProtection="1">
      <alignment horizontal="center" vertical="center"/>
    </xf>
    <xf numFmtId="0" fontId="2" fillId="8" borderId="33" xfId="0" applyFont="1" applyFill="1" applyBorder="1" applyAlignment="1" applyProtection="1">
      <alignment horizontal="center" vertical="center" wrapText="1"/>
    </xf>
    <xf numFmtId="0" fontId="2" fillId="8" borderId="33" xfId="0" applyFont="1" applyFill="1" applyBorder="1" applyAlignment="1" applyProtection="1">
      <alignment horizontal="center" vertical="center"/>
    </xf>
    <xf numFmtId="0" fontId="5" fillId="5" borderId="33" xfId="0" applyFont="1" applyFill="1" applyBorder="1" applyAlignment="1" applyProtection="1">
      <alignment horizontal="center" vertical="center"/>
    </xf>
    <xf numFmtId="0" fontId="4" fillId="0" borderId="37" xfId="0" applyFont="1" applyBorder="1" applyAlignment="1" applyProtection="1">
      <alignment horizontal="justify" vertical="center" wrapText="1"/>
    </xf>
    <xf numFmtId="0" fontId="2" fillId="0" borderId="38" xfId="0" applyFont="1" applyBorder="1" applyAlignment="1" applyProtection="1">
      <alignment horizontal="center" vertical="center" wrapText="1"/>
      <protection locked="0"/>
    </xf>
    <xf numFmtId="0" fontId="4" fillId="0" borderId="0" xfId="0" applyFont="1" applyAlignment="1" applyProtection="1">
      <alignment vertical="center"/>
      <protection locked="0"/>
    </xf>
    <xf numFmtId="0" fontId="4" fillId="0" borderId="0" xfId="0" applyFont="1" applyBorder="1" applyAlignment="1" applyProtection="1">
      <alignment vertical="center"/>
    </xf>
    <xf numFmtId="0" fontId="4" fillId="0" borderId="0" xfId="0" applyFont="1" applyBorder="1" applyAlignment="1" applyProtection="1">
      <alignment vertical="center"/>
      <protection locked="0"/>
    </xf>
    <xf numFmtId="0" fontId="2" fillId="2" borderId="4" xfId="0" applyFont="1" applyFill="1" applyBorder="1" applyAlignment="1" applyProtection="1">
      <alignment vertical="center"/>
    </xf>
    <xf numFmtId="0" fontId="2" fillId="6" borderId="0" xfId="0" applyFont="1" applyFill="1" applyBorder="1" applyProtection="1"/>
    <xf numFmtId="0" fontId="2" fillId="6" borderId="8" xfId="0" applyFont="1" applyFill="1" applyBorder="1" applyAlignment="1" applyProtection="1">
      <alignment horizontal="center" vertical="center" wrapText="1"/>
    </xf>
    <xf numFmtId="0" fontId="2" fillId="8" borderId="1" xfId="0" applyFont="1" applyFill="1" applyBorder="1" applyProtection="1"/>
    <xf numFmtId="0" fontId="2" fillId="0" borderId="1" xfId="0" applyFont="1" applyBorder="1" applyProtection="1"/>
    <xf numFmtId="0" fontId="2" fillId="7"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xf>
    <xf numFmtId="0" fontId="2" fillId="8" borderId="1"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xf>
    <xf numFmtId="0" fontId="2" fillId="8" borderId="2" xfId="0" applyFont="1" applyFill="1" applyBorder="1" applyAlignment="1" applyProtection="1">
      <alignment horizontal="center" vertical="center"/>
    </xf>
    <xf numFmtId="0" fontId="5" fillId="5" borderId="1" xfId="0" applyFont="1" applyFill="1" applyBorder="1" applyAlignment="1" applyProtection="1">
      <alignment horizontal="center" vertical="center"/>
    </xf>
    <xf numFmtId="0" fontId="6" fillId="0" borderId="43" xfId="0" applyFont="1" applyBorder="1" applyAlignment="1" applyProtection="1">
      <alignment horizontal="justify" vertical="center" wrapText="1"/>
    </xf>
    <xf numFmtId="0" fontId="5" fillId="0" borderId="44" xfId="0" applyFont="1" applyBorder="1" applyAlignment="1" applyProtection="1">
      <alignment horizontal="center" vertical="center" wrapText="1"/>
      <protection locked="0"/>
    </xf>
    <xf numFmtId="1" fontId="4" fillId="0" borderId="27" xfId="0" applyNumberFormat="1" applyFont="1" applyBorder="1" applyAlignment="1" applyProtection="1">
      <alignment horizontal="center" vertical="center"/>
    </xf>
    <xf numFmtId="0" fontId="6" fillId="0" borderId="18" xfId="0" applyFont="1" applyBorder="1" applyAlignment="1" applyProtection="1">
      <alignment horizontal="justify" vertical="center" wrapText="1"/>
    </xf>
    <xf numFmtId="0" fontId="5"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justify" vertical="center"/>
    </xf>
    <xf numFmtId="0" fontId="5" fillId="0" borderId="17" xfId="0" applyFont="1" applyFill="1" applyBorder="1" applyAlignment="1" applyProtection="1">
      <alignment horizontal="center" vertical="center" wrapText="1"/>
      <protection locked="0"/>
    </xf>
    <xf numFmtId="0" fontId="6" fillId="0" borderId="19" xfId="0" applyFont="1" applyBorder="1" applyAlignment="1" applyProtection="1">
      <alignment horizontal="justify" vertical="center" wrapText="1"/>
    </xf>
    <xf numFmtId="0" fontId="6" fillId="2" borderId="16" xfId="0" applyFont="1" applyFill="1" applyBorder="1" applyAlignment="1" applyProtection="1">
      <alignment horizontal="justify" vertical="center" wrapText="1"/>
    </xf>
    <xf numFmtId="0" fontId="5" fillId="2" borderId="17"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justify" vertical="center" wrapText="1"/>
    </xf>
    <xf numFmtId="0" fontId="6" fillId="2" borderId="18" xfId="0" applyFont="1" applyFill="1" applyBorder="1" applyAlignment="1" applyProtection="1">
      <alignment horizontal="justify" vertical="center"/>
    </xf>
    <xf numFmtId="0" fontId="6" fillId="2" borderId="19" xfId="0" applyFont="1" applyFill="1" applyBorder="1" applyAlignment="1" applyProtection="1">
      <alignment horizontal="justify" vertical="center" wrapText="1"/>
    </xf>
    <xf numFmtId="0" fontId="6" fillId="0" borderId="16" xfId="0" applyFont="1" applyBorder="1" applyAlignment="1" applyProtection="1">
      <alignment horizontal="justify" vertical="center" wrapText="1"/>
    </xf>
    <xf numFmtId="0" fontId="6" fillId="0" borderId="48" xfId="0" applyFont="1" applyBorder="1" applyAlignment="1" applyProtection="1">
      <alignment horizontal="justify" vertical="center" wrapText="1"/>
    </xf>
    <xf numFmtId="0" fontId="5" fillId="0" borderId="49" xfId="0" applyFont="1" applyBorder="1" applyAlignment="1" applyProtection="1">
      <alignment horizontal="center" vertical="center" wrapText="1"/>
      <protection locked="0"/>
    </xf>
    <xf numFmtId="1" fontId="4" fillId="0" borderId="34" xfId="0" applyNumberFormat="1" applyFont="1" applyBorder="1" applyAlignment="1" applyProtection="1">
      <alignment horizontal="center" vertical="center"/>
    </xf>
    <xf numFmtId="0" fontId="2" fillId="10" borderId="5" xfId="0" applyFont="1" applyFill="1" applyBorder="1" applyAlignment="1" applyProtection="1">
      <alignment horizontal="center" vertical="center"/>
    </xf>
    <xf numFmtId="0" fontId="2" fillId="6" borderId="0" xfId="0" applyFont="1" applyFill="1" applyAlignment="1" applyProtection="1">
      <alignment vertical="center"/>
    </xf>
    <xf numFmtId="0" fontId="2" fillId="8" borderId="5" xfId="0" applyFont="1" applyFill="1" applyBorder="1" applyAlignment="1" applyProtection="1">
      <alignment vertical="center"/>
    </xf>
    <xf numFmtId="0" fontId="2" fillId="0" borderId="5" xfId="0" applyFont="1" applyBorder="1" applyAlignment="1" applyProtection="1">
      <alignment vertical="center"/>
    </xf>
    <xf numFmtId="0" fontId="2" fillId="2" borderId="5" xfId="0" applyFont="1" applyFill="1" applyBorder="1" applyAlignment="1" applyProtection="1">
      <alignment horizontal="center" vertical="center" wrapText="1"/>
    </xf>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2" fillId="2" borderId="5" xfId="0" applyFont="1" applyFill="1" applyBorder="1" applyAlignment="1" applyProtection="1">
      <alignment vertical="center" wrapText="1"/>
    </xf>
    <xf numFmtId="0" fontId="2" fillId="2" borderId="12" xfId="0" applyFont="1" applyFill="1" applyBorder="1" applyAlignment="1" applyProtection="1">
      <alignment vertical="center" wrapText="1"/>
    </xf>
    <xf numFmtId="0" fontId="2" fillId="2" borderId="7"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4" fillId="0" borderId="0" xfId="0" applyFont="1" applyAlignment="1" applyProtection="1">
      <alignment wrapText="1"/>
    </xf>
    <xf numFmtId="0" fontId="2" fillId="0" borderId="0" xfId="0" applyFont="1" applyAlignment="1" applyProtection="1">
      <alignment wrapText="1"/>
    </xf>
    <xf numFmtId="0" fontId="2" fillId="8" borderId="15" xfId="0" applyFont="1" applyFill="1" applyBorder="1" applyAlignment="1" applyProtection="1">
      <alignment wrapText="1"/>
    </xf>
    <xf numFmtId="0" fontId="2" fillId="0" borderId="15" xfId="0" applyFont="1" applyBorder="1" applyAlignment="1" applyProtection="1">
      <alignment wrapText="1"/>
    </xf>
    <xf numFmtId="0" fontId="2" fillId="6" borderId="0" xfId="0" applyFont="1" applyFill="1" applyAlignment="1" applyProtection="1">
      <alignment wrapText="1"/>
    </xf>
    <xf numFmtId="0" fontId="2" fillId="8" borderId="5" xfId="0" applyFont="1" applyFill="1" applyBorder="1" applyAlignment="1" applyProtection="1">
      <alignment wrapText="1"/>
    </xf>
    <xf numFmtId="0" fontId="2" fillId="0" borderId="5" xfId="0" applyFont="1" applyBorder="1" applyAlignment="1" applyProtection="1">
      <alignment wrapText="1"/>
    </xf>
    <xf numFmtId="0" fontId="5" fillId="5" borderId="5"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28" fillId="0" borderId="16" xfId="0" applyFont="1" applyBorder="1" applyAlignment="1" applyProtection="1">
      <alignment horizontal="justify" vertical="center" wrapText="1"/>
    </xf>
    <xf numFmtId="0" fontId="27" fillId="0" borderId="17" xfId="0" applyFont="1" applyBorder="1" applyAlignment="1" applyProtection="1">
      <alignment horizontal="center" vertical="center" wrapText="1"/>
      <protection locked="0"/>
    </xf>
    <xf numFmtId="1" fontId="4" fillId="0" borderId="3" xfId="0" applyNumberFormat="1" applyFont="1" applyBorder="1" applyAlignment="1" applyProtection="1">
      <alignment horizontal="center" vertical="center" wrapText="1"/>
    </xf>
    <xf numFmtId="0" fontId="4" fillId="0" borderId="0" xfId="0" applyFont="1" applyAlignment="1" applyProtection="1">
      <alignment horizontal="center" wrapText="1"/>
    </xf>
    <xf numFmtId="0" fontId="28" fillId="0" borderId="18" xfId="0" applyFont="1" applyBorder="1" applyAlignment="1" applyProtection="1">
      <alignment horizontal="justify" vertical="center" wrapText="1"/>
    </xf>
    <xf numFmtId="1" fontId="4" fillId="0" borderId="0" xfId="0" applyNumberFormat="1" applyFont="1" applyBorder="1" applyAlignment="1" applyProtection="1">
      <alignment horizontal="center" vertical="center" wrapText="1"/>
    </xf>
    <xf numFmtId="0" fontId="28" fillId="0" borderId="19" xfId="0" applyFont="1" applyBorder="1" applyAlignment="1" applyProtection="1">
      <alignment horizontal="justify" vertical="center" wrapText="1"/>
    </xf>
    <xf numFmtId="0" fontId="4" fillId="0" borderId="0" xfId="0" applyFont="1" applyAlignment="1" applyProtection="1">
      <alignment wrapText="1"/>
      <protection locked="0"/>
    </xf>
    <xf numFmtId="0" fontId="32" fillId="0" borderId="0" xfId="0" applyFont="1" applyBorder="1" applyAlignment="1" applyProtection="1">
      <alignment vertical="center" wrapText="1"/>
    </xf>
    <xf numFmtId="0" fontId="11" fillId="0" borderId="0" xfId="0" applyFont="1" applyAlignment="1" applyProtection="1">
      <alignment wrapText="1"/>
    </xf>
    <xf numFmtId="0" fontId="32" fillId="0" borderId="5" xfId="0" applyFont="1" applyBorder="1" applyAlignment="1" applyProtection="1">
      <alignment horizontal="center" vertical="center" wrapText="1"/>
    </xf>
    <xf numFmtId="0" fontId="32" fillId="0" borderId="5" xfId="0" applyFont="1" applyBorder="1" applyAlignment="1" applyProtection="1">
      <alignment vertical="center" wrapText="1"/>
    </xf>
    <xf numFmtId="0" fontId="32" fillId="0" borderId="5" xfId="0" applyFont="1" applyBorder="1" applyAlignment="1" applyProtection="1">
      <alignment horizontal="left" vertical="center" wrapText="1"/>
    </xf>
    <xf numFmtId="0" fontId="11" fillId="0" borderId="0" xfId="0" applyFont="1" applyBorder="1" applyAlignment="1" applyProtection="1">
      <alignment wrapText="1"/>
      <protection locked="0"/>
    </xf>
    <xf numFmtId="0" fontId="11" fillId="0" borderId="0" xfId="0" applyFont="1" applyAlignment="1" applyProtection="1">
      <alignment wrapText="1"/>
      <protection locked="0"/>
    </xf>
    <xf numFmtId="0" fontId="4" fillId="0" borderId="0" xfId="0" applyFont="1" applyAlignment="1" applyProtection="1">
      <alignment vertical="center" wrapText="1"/>
    </xf>
    <xf numFmtId="0" fontId="4" fillId="0" borderId="0" xfId="0" applyFont="1" applyBorder="1" applyAlignment="1" applyProtection="1">
      <alignment wrapText="1"/>
      <protection locked="0"/>
    </xf>
    <xf numFmtId="0" fontId="4" fillId="0" borderId="0" xfId="0" applyFont="1" applyBorder="1" applyAlignment="1" applyProtection="1">
      <alignment wrapText="1"/>
    </xf>
    <xf numFmtId="0" fontId="38" fillId="0" borderId="0" xfId="2" applyFont="1" applyFill="1" applyAlignment="1">
      <alignment vertical="center"/>
    </xf>
    <xf numFmtId="0" fontId="39" fillId="12" borderId="3" xfId="2" applyFont="1" applyFill="1" applyBorder="1" applyAlignment="1">
      <alignment vertical="center" wrapText="1"/>
    </xf>
    <xf numFmtId="0" fontId="40" fillId="0" borderId="0" xfId="2" applyFont="1" applyFill="1" applyBorder="1" applyAlignment="1">
      <alignment vertical="center"/>
    </xf>
    <xf numFmtId="0" fontId="40" fillId="0" borderId="0" xfId="2" applyFont="1" applyFill="1" applyAlignment="1">
      <alignment vertical="center"/>
    </xf>
    <xf numFmtId="0" fontId="38" fillId="0" borderId="2" xfId="2" applyFont="1" applyFill="1" applyBorder="1" applyAlignment="1">
      <alignment vertical="center"/>
    </xf>
    <xf numFmtId="0" fontId="38" fillId="0" borderId="4" xfId="2" applyFont="1" applyFill="1" applyBorder="1" applyAlignment="1">
      <alignment vertical="center"/>
    </xf>
    <xf numFmtId="0" fontId="41" fillId="12" borderId="2" xfId="2" applyFont="1" applyFill="1" applyBorder="1" applyAlignment="1">
      <alignment vertical="center" wrapText="1"/>
    </xf>
    <xf numFmtId="0" fontId="41" fillId="12" borderId="3" xfId="2" applyFont="1" applyFill="1" applyBorder="1" applyAlignment="1">
      <alignment vertical="center" wrapText="1"/>
    </xf>
    <xf numFmtId="0" fontId="41" fillId="12" borderId="4" xfId="2" applyFont="1" applyFill="1" applyBorder="1" applyAlignment="1">
      <alignment vertical="center" wrapText="1"/>
    </xf>
    <xf numFmtId="0" fontId="39" fillId="12" borderId="1" xfId="2" applyFont="1" applyFill="1" applyBorder="1" applyAlignment="1">
      <alignment vertical="center" wrapText="1"/>
    </xf>
    <xf numFmtId="0" fontId="12" fillId="0" borderId="5" xfId="2" applyFont="1" applyFill="1" applyBorder="1" applyAlignment="1">
      <alignment horizontal="center" vertical="center" wrapText="1"/>
    </xf>
    <xf numFmtId="0" fontId="12" fillId="0" borderId="5" xfId="2" applyFont="1" applyFill="1" applyBorder="1" applyAlignment="1">
      <alignment horizontal="center" vertical="center"/>
    </xf>
    <xf numFmtId="0" fontId="6" fillId="0" borderId="0" xfId="2" applyFont="1" applyFill="1" applyBorder="1" applyAlignment="1">
      <alignment horizontal="center" vertical="center"/>
    </xf>
    <xf numFmtId="0" fontId="5" fillId="0" borderId="0" xfId="2" applyFont="1" applyFill="1" applyBorder="1" applyAlignment="1">
      <alignment horizontal="left"/>
    </xf>
    <xf numFmtId="0" fontId="6" fillId="0" borderId="0" xfId="2" applyFont="1" applyFill="1" applyBorder="1" applyAlignment="1">
      <alignment horizontal="center"/>
    </xf>
    <xf numFmtId="0" fontId="6" fillId="0" borderId="10" xfId="2" applyFont="1" applyFill="1" applyBorder="1" applyAlignment="1">
      <alignment horizontal="center" vertical="center"/>
    </xf>
    <xf numFmtId="0" fontId="5" fillId="0" borderId="0" xfId="2" applyFont="1" applyFill="1" applyBorder="1" applyAlignment="1">
      <alignment horizontal="left" vertical="center"/>
    </xf>
    <xf numFmtId="0" fontId="6" fillId="0" borderId="0" xfId="2" applyFont="1" applyFill="1" applyBorder="1" applyAlignment="1">
      <alignment vertical="center" wrapText="1"/>
    </xf>
    <xf numFmtId="0" fontId="5" fillId="0" borderId="0" xfId="2" applyFont="1" applyFill="1" applyBorder="1" applyAlignment="1">
      <alignment vertical="center"/>
    </xf>
    <xf numFmtId="0" fontId="5" fillId="0" borderId="10" xfId="2" applyFont="1" applyFill="1" applyBorder="1" applyAlignment="1">
      <alignment vertical="center"/>
    </xf>
    <xf numFmtId="0" fontId="6" fillId="0" borderId="12" xfId="2" applyFont="1" applyFill="1" applyBorder="1" applyAlignment="1">
      <alignment horizontal="center" vertical="center"/>
    </xf>
    <xf numFmtId="0" fontId="6" fillId="0" borderId="0" xfId="2" applyFont="1" applyFill="1" applyBorder="1" applyAlignment="1">
      <alignment vertical="center"/>
    </xf>
    <xf numFmtId="0" fontId="6" fillId="0" borderId="12" xfId="2" applyFont="1" applyFill="1" applyBorder="1" applyAlignment="1">
      <alignment vertical="center"/>
    </xf>
    <xf numFmtId="0" fontId="45" fillId="0" borderId="0" xfId="2" applyFont="1" applyFill="1" applyBorder="1" applyAlignment="1">
      <alignment vertical="center"/>
    </xf>
    <xf numFmtId="0" fontId="45" fillId="0" borderId="0" xfId="2" applyFont="1" applyFill="1" applyAlignment="1">
      <alignment vertical="center"/>
    </xf>
    <xf numFmtId="0" fontId="43" fillId="13" borderId="33" xfId="2" applyFont="1" applyFill="1" applyBorder="1" applyAlignment="1">
      <alignment horizontal="center" vertical="center" wrapText="1"/>
    </xf>
    <xf numFmtId="0" fontId="43" fillId="13" borderId="32" xfId="2" applyFont="1" applyFill="1" applyBorder="1" applyAlignment="1">
      <alignment horizontal="center" vertical="center" wrapText="1"/>
    </xf>
    <xf numFmtId="0" fontId="43" fillId="13" borderId="52" xfId="2" applyFont="1" applyFill="1" applyBorder="1" applyAlignment="1">
      <alignment horizontal="center" vertical="center" wrapText="1"/>
    </xf>
    <xf numFmtId="0" fontId="43" fillId="13" borderId="31" xfId="2" applyFont="1" applyFill="1" applyBorder="1" applyAlignment="1">
      <alignment horizontal="center" vertical="center" wrapText="1"/>
    </xf>
    <xf numFmtId="0" fontId="46" fillId="13" borderId="33" xfId="2" applyFont="1" applyFill="1" applyBorder="1" applyAlignment="1">
      <alignment horizontal="center" vertical="center" wrapText="1"/>
    </xf>
    <xf numFmtId="0" fontId="43" fillId="13" borderId="35" xfId="2" applyFont="1" applyFill="1" applyBorder="1" applyAlignment="1">
      <alignment horizontal="center" vertical="center" wrapText="1"/>
    </xf>
    <xf numFmtId="0" fontId="46" fillId="0" borderId="29" xfId="2" applyFont="1" applyFill="1" applyBorder="1" applyAlignment="1">
      <alignment horizontal="center" vertical="center" wrapText="1"/>
    </xf>
    <xf numFmtId="14" fontId="46" fillId="0" borderId="5" xfId="2" applyNumberFormat="1" applyFont="1" applyFill="1" applyBorder="1" applyAlignment="1">
      <alignment horizontal="center" vertical="center" wrapText="1"/>
    </xf>
    <xf numFmtId="0" fontId="46" fillId="0" borderId="15" xfId="3" applyFont="1" applyFill="1" applyBorder="1" applyAlignment="1">
      <alignment horizontal="center" vertical="center" wrapText="1"/>
    </xf>
    <xf numFmtId="0" fontId="45" fillId="0" borderId="5" xfId="2" applyFont="1" applyFill="1" applyBorder="1" applyAlignment="1">
      <alignment horizontal="justify" vertical="center" wrapText="1"/>
    </xf>
    <xf numFmtId="0" fontId="46" fillId="0" borderId="5" xfId="2" applyFont="1" applyFill="1" applyBorder="1" applyAlignment="1">
      <alignment horizontal="justify" vertical="center" wrapText="1"/>
    </xf>
    <xf numFmtId="0" fontId="46" fillId="0" borderId="5" xfId="2" applyFont="1" applyFill="1" applyBorder="1" applyAlignment="1">
      <alignment horizontal="center" vertical="center" wrapText="1"/>
    </xf>
    <xf numFmtId="0" fontId="45" fillId="0" borderId="5" xfId="2" applyFont="1" applyFill="1" applyBorder="1" applyAlignment="1">
      <alignment horizontal="center" vertical="center" wrapText="1"/>
    </xf>
    <xf numFmtId="14" fontId="45" fillId="0" borderId="5" xfId="2" applyNumberFormat="1" applyFont="1" applyFill="1" applyBorder="1" applyAlignment="1">
      <alignment horizontal="center" vertical="center" wrapText="1"/>
    </xf>
    <xf numFmtId="14" fontId="45" fillId="0" borderId="39" xfId="2" applyNumberFormat="1" applyFont="1" applyFill="1" applyBorder="1" applyAlignment="1">
      <alignment horizontal="center" vertical="center" wrapText="1"/>
    </xf>
    <xf numFmtId="0" fontId="46" fillId="0" borderId="39" xfId="2" applyFont="1" applyFill="1" applyBorder="1" applyAlignment="1">
      <alignment horizontal="center" vertical="center" wrapText="1"/>
    </xf>
    <xf numFmtId="0" fontId="47" fillId="0" borderId="0" xfId="2" applyFont="1" applyFill="1" applyBorder="1" applyAlignment="1">
      <alignment vertical="center"/>
    </xf>
    <xf numFmtId="0" fontId="47" fillId="0" borderId="0" xfId="2" applyFont="1" applyFill="1" applyAlignment="1">
      <alignment vertical="center"/>
    </xf>
    <xf numFmtId="0" fontId="38" fillId="0" borderId="0" xfId="2" applyFont="1" applyAlignment="1">
      <alignment vertical="center"/>
    </xf>
    <xf numFmtId="0" fontId="6" fillId="0" borderId="0" xfId="2" applyFont="1" applyAlignment="1">
      <alignment horizontal="justify" vertical="center" wrapText="1"/>
    </xf>
    <xf numFmtId="0" fontId="6" fillId="0" borderId="0" xfId="2" applyFont="1" applyAlignment="1">
      <alignment horizontal="justify" vertical="center"/>
    </xf>
    <xf numFmtId="0" fontId="51" fillId="0" borderId="0" xfId="2" applyFont="1" applyAlignment="1">
      <alignment horizontal="justify" vertical="center" wrapText="1"/>
    </xf>
    <xf numFmtId="0" fontId="52" fillId="0" borderId="0" xfId="2" applyFont="1" applyAlignment="1">
      <alignment horizontal="justify" vertical="center" wrapText="1"/>
    </xf>
    <xf numFmtId="0" fontId="45" fillId="0" borderId="0" xfId="2" applyFont="1" applyAlignment="1">
      <alignment vertical="center"/>
    </xf>
    <xf numFmtId="0" fontId="47" fillId="0" borderId="0" xfId="2" applyFont="1" applyAlignment="1">
      <alignment vertical="center"/>
    </xf>
    <xf numFmtId="0" fontId="2" fillId="10" borderId="7" xfId="0" applyFont="1" applyFill="1" applyBorder="1" applyAlignment="1" applyProtection="1">
      <alignment horizontal="center" vertical="center"/>
    </xf>
    <xf numFmtId="0" fontId="4" fillId="2" borderId="0" xfId="0" applyFont="1" applyFill="1" applyProtection="1"/>
    <xf numFmtId="0" fontId="4" fillId="2" borderId="0" xfId="0" applyFont="1" applyFill="1" applyAlignment="1" applyProtection="1">
      <alignment vertical="center"/>
    </xf>
    <xf numFmtId="0" fontId="2" fillId="0" borderId="15" xfId="0" applyFont="1" applyBorder="1" applyAlignment="1" applyProtection="1"/>
    <xf numFmtId="0" fontId="5" fillId="3" borderId="8" xfId="0" applyFont="1" applyFill="1" applyBorder="1" applyAlignment="1" applyProtection="1">
      <alignment horizontal="center" vertical="center"/>
    </xf>
    <xf numFmtId="0" fontId="5" fillId="9" borderId="0" xfId="0" applyFont="1" applyFill="1" applyProtection="1"/>
    <xf numFmtId="0" fontId="58" fillId="9" borderId="0" xfId="0" applyFont="1" applyFill="1" applyProtection="1"/>
    <xf numFmtId="0" fontId="58" fillId="9" borderId="15" xfId="0" applyFont="1" applyFill="1" applyBorder="1" applyAlignment="1" applyProtection="1">
      <alignment horizontal="center" vertical="center" wrapText="1"/>
    </xf>
    <xf numFmtId="0" fontId="58" fillId="9" borderId="5" xfId="0" applyFont="1" applyFill="1" applyBorder="1" applyAlignment="1" applyProtection="1">
      <alignment horizontal="center" vertical="center" wrapText="1"/>
    </xf>
    <xf numFmtId="0" fontId="58" fillId="9" borderId="5"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0" fontId="31" fillId="0" borderId="16" xfId="0" applyFont="1" applyBorder="1" applyAlignment="1" applyProtection="1">
      <alignment horizontal="justify" vertical="center" wrapText="1"/>
    </xf>
    <xf numFmtId="1" fontId="31" fillId="0" borderId="3" xfId="0" applyNumberFormat="1" applyFont="1" applyBorder="1" applyAlignment="1" applyProtection="1">
      <alignment horizontal="center" vertical="center"/>
    </xf>
    <xf numFmtId="0" fontId="31" fillId="0" borderId="18" xfId="0" applyFont="1" applyBorder="1" applyAlignment="1" applyProtection="1">
      <alignment horizontal="justify" vertical="center" wrapText="1"/>
    </xf>
    <xf numFmtId="1" fontId="31" fillId="0" borderId="0" xfId="0" applyNumberFormat="1" applyFont="1" applyBorder="1" applyAlignment="1" applyProtection="1">
      <alignment horizontal="center" vertical="center"/>
    </xf>
    <xf numFmtId="0" fontId="31" fillId="0" borderId="18" xfId="0" applyFont="1" applyBorder="1" applyAlignment="1" applyProtection="1">
      <alignment horizontal="justify" vertical="center"/>
    </xf>
    <xf numFmtId="0" fontId="31" fillId="0" borderId="19" xfId="0" applyFont="1" applyBorder="1" applyAlignment="1" applyProtection="1">
      <alignment horizontal="justify" vertical="center" wrapText="1"/>
    </xf>
    <xf numFmtId="0" fontId="10" fillId="0" borderId="17" xfId="0" applyFont="1" applyBorder="1" applyAlignment="1" applyProtection="1">
      <alignment horizontal="center" vertical="center" wrapText="1"/>
      <protection locked="0"/>
    </xf>
    <xf numFmtId="0" fontId="5" fillId="0" borderId="3" xfId="0" applyFont="1" applyBorder="1" applyAlignment="1" applyProtection="1">
      <alignment vertical="center"/>
    </xf>
    <xf numFmtId="0" fontId="5" fillId="0" borderId="5" xfId="0" applyFont="1" applyBorder="1" applyAlignment="1" applyProtection="1">
      <alignment horizontal="left" vertical="top"/>
    </xf>
    <xf numFmtId="0" fontId="6" fillId="0" borderId="12" xfId="0" applyFont="1" applyBorder="1" applyAlignment="1" applyProtection="1">
      <protection locked="0"/>
    </xf>
    <xf numFmtId="0" fontId="4" fillId="0" borderId="12" xfId="0" applyFont="1" applyBorder="1" applyAlignment="1" applyProtection="1">
      <protection locked="0"/>
    </xf>
    <xf numFmtId="0" fontId="32" fillId="0" borderId="5" xfId="0" applyFont="1" applyBorder="1" applyAlignment="1" applyProtection="1">
      <alignment horizontal="left" vertical="top"/>
    </xf>
    <xf numFmtId="0" fontId="6" fillId="0" borderId="10" xfId="0" applyFont="1" applyBorder="1" applyAlignment="1" applyProtection="1">
      <protection locked="0"/>
    </xf>
    <xf numFmtId="0" fontId="4" fillId="0" borderId="10" xfId="0" applyFont="1" applyBorder="1" applyAlignment="1" applyProtection="1">
      <protection locked="0"/>
    </xf>
    <xf numFmtId="0" fontId="64" fillId="0" borderId="17" xfId="0" applyFont="1" applyBorder="1" applyAlignment="1" applyProtection="1">
      <alignment horizontal="center" vertical="center" wrapText="1"/>
      <protection locked="0"/>
    </xf>
    <xf numFmtId="0" fontId="28" fillId="0" borderId="18" xfId="0" applyFont="1" applyBorder="1" applyAlignment="1" applyProtection="1">
      <alignment horizontal="justify" vertical="center"/>
    </xf>
    <xf numFmtId="0" fontId="4" fillId="0" borderId="0" xfId="0" applyFont="1" applyProtection="1"/>
    <xf numFmtId="0" fontId="2" fillId="0" borderId="17" xfId="0" applyFont="1" applyBorder="1" applyAlignment="1" applyProtection="1">
      <alignment horizontal="center" vertical="center" wrapText="1"/>
      <protection locked="0"/>
    </xf>
    <xf numFmtId="1" fontId="4" fillId="0" borderId="0" xfId="0" applyNumberFormat="1" applyFont="1" applyBorder="1" applyAlignment="1" applyProtection="1">
      <alignment horizontal="center" vertical="center"/>
    </xf>
    <xf numFmtId="0" fontId="4" fillId="0" borderId="0" xfId="0" applyFont="1" applyProtection="1">
      <protection locked="0"/>
    </xf>
    <xf numFmtId="0" fontId="4" fillId="0" borderId="0" xfId="0" applyFont="1" applyBorder="1" applyProtection="1"/>
    <xf numFmtId="0" fontId="4" fillId="0" borderId="0" xfId="0" applyFont="1" applyBorder="1" applyProtection="1">
      <protection locked="0"/>
    </xf>
    <xf numFmtId="0" fontId="4" fillId="0" borderId="0" xfId="0" applyFont="1" applyAlignment="1" applyProtection="1">
      <alignment vertical="center"/>
    </xf>
    <xf numFmtId="0" fontId="2" fillId="0" borderId="0" xfId="0" applyFont="1" applyProtection="1"/>
    <xf numFmtId="0" fontId="2" fillId="0" borderId="15" xfId="0" applyFont="1" applyBorder="1" applyProtection="1"/>
    <xf numFmtId="0" fontId="2" fillId="0" borderId="5" xfId="0" applyFont="1" applyBorder="1" applyProtection="1"/>
    <xf numFmtId="0" fontId="4" fillId="0" borderId="16" xfId="0" applyFont="1" applyBorder="1" applyAlignment="1" applyProtection="1">
      <alignment horizontal="justify" vertical="center" wrapText="1"/>
    </xf>
    <xf numFmtId="0" fontId="4" fillId="0" borderId="18" xfId="0" applyFont="1" applyBorder="1" applyAlignment="1" applyProtection="1">
      <alignment horizontal="justify" vertical="center" wrapText="1"/>
    </xf>
    <xf numFmtId="0" fontId="4" fillId="0" borderId="18" xfId="0" applyFont="1" applyBorder="1" applyAlignment="1" applyProtection="1">
      <alignment horizontal="justify" vertical="center"/>
    </xf>
    <xf numFmtId="0" fontId="4" fillId="0" borderId="19" xfId="0" applyFont="1" applyBorder="1" applyAlignment="1" applyProtection="1">
      <alignment horizontal="justify" vertical="center" wrapText="1"/>
    </xf>
    <xf numFmtId="0" fontId="5" fillId="0" borderId="5" xfId="0" applyFont="1" applyBorder="1" applyAlignment="1" applyProtection="1">
      <alignment vertical="center"/>
    </xf>
    <xf numFmtId="0" fontId="5" fillId="0" borderId="5" xfId="0" applyFont="1" applyBorder="1" applyAlignment="1" applyProtection="1">
      <alignment horizontal="left" vertical="center"/>
    </xf>
    <xf numFmtId="0" fontId="4" fillId="2" borderId="5" xfId="0" applyFont="1" applyFill="1" applyBorder="1" applyAlignment="1" applyProtection="1">
      <alignment horizontal="center" vertical="center"/>
    </xf>
    <xf numFmtId="1" fontId="4" fillId="0" borderId="3" xfId="0" applyNumberFormat="1" applyFont="1" applyBorder="1" applyAlignment="1" applyProtection="1">
      <alignment horizontal="center" vertical="center"/>
    </xf>
    <xf numFmtId="0" fontId="2" fillId="2" borderId="5"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2" borderId="5" xfId="0" applyFont="1" applyFill="1" applyBorder="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Border="1" applyAlignment="1" applyProtection="1">
      <alignment vertical="center" wrapText="1"/>
    </xf>
    <xf numFmtId="0" fontId="4" fillId="0" borderId="0" xfId="0" applyFont="1" applyBorder="1" applyAlignment="1" applyProtection="1">
      <protection locked="0"/>
    </xf>
    <xf numFmtId="0" fontId="2" fillId="2" borderId="12" xfId="0" applyFont="1" applyFill="1" applyBorder="1" applyAlignment="1" applyProtection="1">
      <alignment vertical="center"/>
    </xf>
    <xf numFmtId="0" fontId="2" fillId="8" borderId="5"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xf>
    <xf numFmtId="0" fontId="5" fillId="5" borderId="5" xfId="0" applyFont="1" applyFill="1" applyBorder="1" applyAlignment="1" applyProtection="1">
      <alignment horizontal="center" vertical="center"/>
    </xf>
    <xf numFmtId="0" fontId="2" fillId="8" borderId="15" xfId="0" applyFont="1" applyFill="1" applyBorder="1" applyAlignment="1" applyProtection="1"/>
    <xf numFmtId="0" fontId="2" fillId="8" borderId="15" xfId="0" applyFont="1" applyFill="1" applyBorder="1" applyProtection="1"/>
    <xf numFmtId="0" fontId="2" fillId="8" borderId="5" xfId="0" applyFont="1" applyFill="1" applyBorder="1" applyProtection="1"/>
    <xf numFmtId="0" fontId="2" fillId="6" borderId="8" xfId="0" applyFont="1" applyFill="1" applyBorder="1" applyAlignment="1" applyProtection="1">
      <alignment horizontal="center" vertical="center"/>
    </xf>
    <xf numFmtId="0" fontId="2" fillId="6" borderId="0" xfId="0" applyFont="1" applyFill="1" applyProtection="1"/>
    <xf numFmtId="0" fontId="2" fillId="6" borderId="15"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5" fillId="8" borderId="5" xfId="0" applyFont="1" applyFill="1" applyBorder="1" applyAlignment="1" applyProtection="1">
      <alignment horizontal="center" vertical="center"/>
    </xf>
    <xf numFmtId="0" fontId="5" fillId="0" borderId="5" xfId="0" applyFont="1" applyBorder="1" applyAlignment="1" applyProtection="1">
      <alignment horizontal="center" vertical="center" wrapText="1"/>
    </xf>
    <xf numFmtId="0" fontId="2" fillId="2" borderId="7" xfId="0" applyFont="1" applyFill="1" applyBorder="1" applyAlignment="1" applyProtection="1">
      <alignment horizontal="center" vertical="center"/>
    </xf>
    <xf numFmtId="0" fontId="5" fillId="8" borderId="67" xfId="0" applyFont="1" applyFill="1" applyBorder="1" applyAlignment="1" applyProtection="1">
      <alignment horizontal="center" vertical="center"/>
    </xf>
    <xf numFmtId="0" fontId="2" fillId="5" borderId="2"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5" borderId="14" xfId="0" applyFont="1" applyFill="1" applyBorder="1" applyAlignment="1" applyProtection="1">
      <alignment horizontal="center" vertical="center"/>
    </xf>
    <xf numFmtId="0" fontId="2" fillId="5" borderId="9" xfId="0" applyFont="1" applyFill="1" applyBorder="1" applyAlignment="1" applyProtection="1">
      <alignment horizontal="center" vertical="center"/>
    </xf>
    <xf numFmtId="0" fontId="2" fillId="5" borderId="11" xfId="0" applyFont="1" applyFill="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2" fillId="3" borderId="5" xfId="0" applyFont="1" applyFill="1" applyBorder="1" applyAlignment="1" applyProtection="1">
      <alignment horizontal="left" vertical="center"/>
      <protection locked="0"/>
    </xf>
    <xf numFmtId="14"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3" borderId="6" xfId="0" applyFont="1" applyFill="1" applyBorder="1" applyAlignment="1" applyProtection="1">
      <alignment horizontal="center"/>
    </xf>
    <xf numFmtId="0" fontId="4" fillId="3" borderId="12" xfId="0" applyFont="1" applyFill="1" applyBorder="1" applyAlignment="1" applyProtection="1">
      <alignment horizont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49" fontId="2" fillId="2" borderId="6" xfId="0" applyNumberFormat="1" applyFont="1" applyFill="1" applyBorder="1" applyAlignment="1" applyProtection="1">
      <alignment horizontal="center" vertical="center"/>
    </xf>
    <xf numFmtId="49" fontId="2" fillId="2" borderId="7" xfId="0" applyNumberFormat="1" applyFont="1" applyFill="1" applyBorder="1" applyAlignment="1" applyProtection="1">
      <alignment horizontal="center" vertical="center"/>
    </xf>
    <xf numFmtId="14" fontId="2" fillId="2" borderId="6" xfId="0" applyNumberFormat="1" applyFont="1" applyFill="1" applyBorder="1" applyAlignment="1" applyProtection="1">
      <alignment horizontal="center" vertical="center"/>
    </xf>
    <xf numFmtId="0" fontId="2" fillId="3" borderId="5" xfId="0" applyFont="1" applyFill="1" applyBorder="1" applyAlignment="1" applyProtection="1">
      <alignment horizontal="center"/>
    </xf>
    <xf numFmtId="0" fontId="2" fillId="4" borderId="6" xfId="0" applyFont="1" applyFill="1" applyBorder="1" applyAlignment="1" applyProtection="1">
      <alignment horizontal="center"/>
    </xf>
    <xf numFmtId="0" fontId="2" fillId="4" borderId="12" xfId="0" applyFont="1" applyFill="1" applyBorder="1" applyAlignment="1" applyProtection="1">
      <alignment horizontal="center"/>
    </xf>
    <xf numFmtId="0" fontId="2" fillId="4" borderId="7" xfId="0" applyFont="1" applyFill="1" applyBorder="1" applyAlignment="1" applyProtection="1">
      <alignment horizontal="center"/>
    </xf>
    <xf numFmtId="0" fontId="2" fillId="5" borderId="1" xfId="0" applyFont="1" applyFill="1" applyBorder="1" applyAlignment="1" applyProtection="1">
      <alignment horizontal="center" vertical="center"/>
    </xf>
    <xf numFmtId="0" fontId="2" fillId="5" borderId="8"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2" fillId="5" borderId="3"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5" borderId="10" xfId="0" applyFont="1" applyFill="1" applyBorder="1" applyAlignment="1" applyProtection="1">
      <alignment horizontal="center" vertical="center"/>
    </xf>
    <xf numFmtId="0" fontId="2" fillId="3" borderId="5"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6" borderId="5" xfId="0" applyFont="1" applyFill="1" applyBorder="1" applyAlignment="1" applyProtection="1">
      <alignment horizontal="center"/>
    </xf>
    <xf numFmtId="0" fontId="2" fillId="6" borderId="1"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2" fillId="6" borderId="15" xfId="0" applyFont="1" applyFill="1" applyBorder="1" applyAlignment="1" applyProtection="1">
      <alignment horizontal="center" vertical="center" wrapText="1"/>
    </xf>
    <xf numFmtId="0" fontId="2" fillId="7" borderId="5" xfId="0" applyFont="1" applyFill="1" applyBorder="1" applyAlignment="1" applyProtection="1">
      <alignment horizontal="center"/>
    </xf>
    <xf numFmtId="0" fontId="2" fillId="6" borderId="15" xfId="0" applyFont="1" applyFill="1" applyBorder="1" applyAlignment="1" applyProtection="1">
      <alignment horizontal="center"/>
    </xf>
    <xf numFmtId="0" fontId="2" fillId="8" borderId="15" xfId="0" applyFont="1" applyFill="1" applyBorder="1" applyAlignment="1" applyProtection="1">
      <alignment horizontal="center" vertical="center"/>
    </xf>
    <xf numFmtId="0" fontId="2" fillId="8" borderId="5" xfId="0" applyFont="1" applyFill="1" applyBorder="1" applyAlignment="1" applyProtection="1">
      <alignment horizontal="center" vertical="center"/>
    </xf>
    <xf numFmtId="0" fontId="5" fillId="8" borderId="15" xfId="0" applyFont="1" applyFill="1" applyBorder="1" applyAlignment="1" applyProtection="1">
      <alignment horizontal="center" vertical="center"/>
    </xf>
    <xf numFmtId="0" fontId="5" fillId="8" borderId="5" xfId="0" applyFont="1" applyFill="1" applyBorder="1" applyAlignment="1" applyProtection="1">
      <alignment horizontal="center" vertical="center"/>
    </xf>
    <xf numFmtId="0" fontId="2" fillId="7" borderId="9" xfId="0" applyFont="1" applyFill="1" applyBorder="1" applyAlignment="1" applyProtection="1">
      <alignment horizontal="center" vertical="center"/>
    </xf>
    <xf numFmtId="0" fontId="2" fillId="7" borderId="10" xfId="0" applyFont="1" applyFill="1" applyBorder="1" applyAlignment="1" applyProtection="1">
      <alignment horizontal="center" vertical="center"/>
    </xf>
    <xf numFmtId="0" fontId="2" fillId="7" borderId="11" xfId="0" applyFont="1" applyFill="1" applyBorder="1" applyAlignment="1" applyProtection="1">
      <alignment horizontal="center" vertical="center"/>
    </xf>
    <xf numFmtId="0" fontId="2" fillId="8" borderId="1" xfId="0" applyFont="1" applyFill="1" applyBorder="1" applyAlignment="1" applyProtection="1">
      <alignment horizontal="center" vertical="center" wrapText="1"/>
    </xf>
    <xf numFmtId="0" fontId="2" fillId="8" borderId="15" xfId="0" applyFont="1" applyFill="1" applyBorder="1" applyAlignment="1" applyProtection="1">
      <alignment horizontal="center" vertical="center" wrapText="1"/>
    </xf>
    <xf numFmtId="0" fontId="2" fillId="8" borderId="5" xfId="0" applyFont="1" applyFill="1" applyBorder="1" applyAlignment="1" applyProtection="1">
      <alignment horizontal="center" wrapText="1"/>
    </xf>
    <xf numFmtId="0" fontId="6" fillId="0" borderId="5"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0" xfId="0" applyFont="1" applyAlignment="1" applyProtection="1">
      <alignment horizontal="center" vertical="center"/>
    </xf>
    <xf numFmtId="0" fontId="5" fillId="0" borderId="5" xfId="0" applyFont="1" applyBorder="1" applyAlignment="1" applyProtection="1">
      <alignment horizontal="center" vertical="center"/>
    </xf>
    <xf numFmtId="0" fontId="6" fillId="0" borderId="2" xfId="0" applyFont="1" applyBorder="1" applyAlignment="1" applyProtection="1">
      <alignment horizontal="justify" vertical="center" wrapText="1"/>
      <protection locked="0"/>
    </xf>
    <xf numFmtId="0" fontId="6" fillId="0" borderId="13" xfId="0" applyFont="1" applyBorder="1" applyAlignment="1" applyProtection="1">
      <alignment horizontal="justify" vertical="center"/>
      <protection locked="0"/>
    </xf>
    <xf numFmtId="0" fontId="4" fillId="0" borderId="1"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4" fillId="0" borderId="15" xfId="0" applyFont="1" applyBorder="1" applyAlignment="1" applyProtection="1">
      <alignment horizontal="justify" vertical="center" wrapText="1"/>
      <protection locked="0"/>
    </xf>
    <xf numFmtId="0" fontId="4" fillId="0" borderId="5" xfId="0" applyFont="1" applyBorder="1" applyAlignment="1" applyProtection="1">
      <alignment horizontal="justify" vertical="center" wrapText="1"/>
      <protection locked="0"/>
    </xf>
    <xf numFmtId="0" fontId="4" fillId="0" borderId="5" xfId="0" applyFont="1" applyBorder="1" applyAlignment="1" applyProtection="1">
      <alignment horizontal="justify" vertical="center"/>
      <protection locked="0"/>
    </xf>
    <xf numFmtId="0" fontId="4" fillId="0" borderId="1" xfId="0" applyFont="1" applyBorder="1" applyAlignment="1" applyProtection="1">
      <alignment horizontal="justify" vertical="center"/>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 xfId="0" applyFont="1" applyBorder="1" applyAlignment="1" applyProtection="1">
      <alignment horizontal="justify" vertical="center" wrapText="1"/>
      <protection locked="0"/>
    </xf>
    <xf numFmtId="0" fontId="4" fillId="0" borderId="13" xfId="0" applyFont="1" applyBorder="1" applyAlignment="1" applyProtection="1">
      <alignment horizontal="justify" vertical="center"/>
      <protection locked="0"/>
    </xf>
    <xf numFmtId="0" fontId="8" fillId="0" borderId="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5" fillId="0" borderId="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1" fontId="6" fillId="0" borderId="2" xfId="0" applyNumberFormat="1" applyFont="1" applyBorder="1" applyAlignment="1" applyProtection="1">
      <alignment horizontal="center" vertical="center" wrapText="1"/>
    </xf>
    <xf numFmtId="1" fontId="6" fillId="0" borderId="13" xfId="0" applyNumberFormat="1" applyFont="1" applyBorder="1" applyAlignment="1" applyProtection="1">
      <alignment horizontal="center" vertical="center" wrapText="1"/>
    </xf>
    <xf numFmtId="1" fontId="6" fillId="0" borderId="9" xfId="0" applyNumberFormat="1" applyFont="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1" fontId="4" fillId="0" borderId="3"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textRotation="90" wrapText="1"/>
      <protection locked="0"/>
    </xf>
    <xf numFmtId="0" fontId="6" fillId="0" borderId="8" xfId="0" applyFont="1" applyBorder="1" applyAlignment="1" applyProtection="1">
      <alignment horizontal="center" vertical="center" textRotation="90" wrapText="1"/>
      <protection locked="0"/>
    </xf>
    <xf numFmtId="0" fontId="7" fillId="9" borderId="3" xfId="0" applyFont="1" applyFill="1" applyBorder="1" applyAlignment="1" applyProtection="1">
      <alignment horizontal="center" vertical="center" wrapText="1"/>
    </xf>
    <xf numFmtId="0" fontId="7" fillId="9" borderId="0" xfId="0" applyFont="1" applyFill="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5" fillId="0" borderId="15" xfId="0" applyFont="1" applyBorder="1" applyAlignment="1" applyProtection="1">
      <alignment horizontal="center" vertical="center"/>
    </xf>
    <xf numFmtId="0" fontId="4" fillId="0" borderId="13" xfId="0" applyFont="1" applyBorder="1" applyAlignment="1" applyProtection="1">
      <alignment horizontal="justify" vertical="center" wrapText="1"/>
      <protection locked="0"/>
    </xf>
    <xf numFmtId="0" fontId="4" fillId="0" borderId="5" xfId="0" applyFont="1" applyBorder="1" applyAlignment="1" applyProtection="1">
      <alignment horizontal="left" vertical="top" wrapText="1"/>
      <protection locked="0"/>
    </xf>
    <xf numFmtId="0" fontId="2" fillId="9" borderId="5" xfId="0" applyFont="1" applyFill="1" applyBorder="1" applyAlignment="1" applyProtection="1">
      <alignment horizontal="center" vertical="center" wrapText="1"/>
    </xf>
    <xf numFmtId="0" fontId="4" fillId="9" borderId="5" xfId="0" applyFont="1" applyFill="1" applyBorder="1" applyAlignment="1" applyProtection="1">
      <alignment vertical="center"/>
    </xf>
    <xf numFmtId="0" fontId="2" fillId="2" borderId="5"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9" borderId="9" xfId="0" applyFont="1" applyFill="1" applyBorder="1" applyAlignment="1" applyProtection="1">
      <alignment horizontal="center" wrapText="1"/>
    </xf>
    <xf numFmtId="0" fontId="2" fillId="9" borderId="10" xfId="0" applyFont="1" applyFill="1" applyBorder="1" applyAlignment="1" applyProtection="1">
      <alignment horizontal="center" wrapText="1"/>
    </xf>
    <xf numFmtId="0" fontId="2" fillId="9" borderId="11" xfId="0" applyFont="1" applyFill="1" applyBorder="1" applyAlignment="1" applyProtection="1">
      <alignment horizontal="center" wrapText="1"/>
    </xf>
    <xf numFmtId="0" fontId="5"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4" fontId="4" fillId="0" borderId="6" xfId="0" applyNumberFormat="1"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5" fillId="0" borderId="6"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6"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4"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1" xfId="0" applyFont="1" applyBorder="1" applyAlignment="1" applyProtection="1">
      <alignment horizontal="center" vertical="center"/>
    </xf>
    <xf numFmtId="0" fontId="2" fillId="3" borderId="1" xfId="0" applyFont="1" applyFill="1" applyBorder="1" applyAlignment="1" applyProtection="1">
      <alignment horizontal="left" vertical="center"/>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2" fillId="3" borderId="20" xfId="0" applyFont="1" applyFill="1" applyBorder="1" applyAlignment="1" applyProtection="1">
      <alignment horizontal="center" vertical="center"/>
    </xf>
    <xf numFmtId="0" fontId="2" fillId="3" borderId="21" xfId="0" applyFont="1" applyFill="1" applyBorder="1" applyAlignment="1" applyProtection="1">
      <alignment horizontal="center" vertical="center"/>
    </xf>
    <xf numFmtId="0" fontId="2" fillId="4" borderId="22" xfId="0" applyFont="1" applyFill="1" applyBorder="1" applyAlignment="1" applyProtection="1">
      <alignment horizontal="center" vertical="center"/>
    </xf>
    <xf numFmtId="0" fontId="2" fillId="4" borderId="23" xfId="0" applyFont="1" applyFill="1" applyBorder="1" applyAlignment="1" applyProtection="1">
      <alignment horizontal="center" vertical="center"/>
    </xf>
    <xf numFmtId="0" fontId="2" fillId="4" borderId="24" xfId="0" applyFont="1" applyFill="1" applyBorder="1" applyAlignment="1" applyProtection="1">
      <alignment horizontal="center" vertical="center"/>
    </xf>
    <xf numFmtId="0" fontId="2" fillId="5" borderId="25" xfId="0" applyFont="1" applyFill="1" applyBorder="1" applyAlignment="1" applyProtection="1">
      <alignment horizontal="center" vertical="center"/>
    </xf>
    <xf numFmtId="0" fontId="2" fillId="5" borderId="32" xfId="0" applyFont="1" applyFill="1" applyBorder="1" applyAlignment="1" applyProtection="1">
      <alignment horizontal="center" vertical="center"/>
    </xf>
    <xf numFmtId="0" fontId="2" fillId="5" borderId="26" xfId="0" applyFont="1" applyFill="1" applyBorder="1" applyAlignment="1" applyProtection="1">
      <alignment horizontal="center" vertical="center"/>
    </xf>
    <xf numFmtId="0" fontId="2" fillId="5" borderId="27" xfId="0" applyFont="1" applyFill="1" applyBorder="1" applyAlignment="1" applyProtection="1">
      <alignment horizontal="center" vertical="center"/>
    </xf>
    <xf numFmtId="0" fontId="2" fillId="3" borderId="29" xfId="0" applyFont="1" applyFill="1" applyBorder="1" applyAlignment="1" applyProtection="1">
      <alignment horizontal="center" vertical="center" wrapText="1"/>
    </xf>
    <xf numFmtId="0" fontId="2" fillId="3" borderId="31" xfId="0" applyFont="1" applyFill="1" applyBorder="1" applyAlignment="1" applyProtection="1">
      <alignment horizontal="center" vertical="center" wrapText="1"/>
    </xf>
    <xf numFmtId="0" fontId="2" fillId="3" borderId="32"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xf>
    <xf numFmtId="0" fontId="2" fillId="6" borderId="5" xfId="0" applyFont="1" applyFill="1" applyBorder="1" applyAlignment="1" applyProtection="1">
      <alignment horizontal="center" vertical="center"/>
    </xf>
    <xf numFmtId="0" fontId="2" fillId="6" borderId="32"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8" borderId="33" xfId="0" applyFont="1" applyFill="1" applyBorder="1" applyAlignment="1" applyProtection="1">
      <alignment horizontal="center" vertical="center"/>
    </xf>
    <xf numFmtId="0" fontId="5" fillId="8" borderId="33" xfId="0" applyFont="1" applyFill="1" applyBorder="1" applyAlignment="1" applyProtection="1">
      <alignment horizontal="center" vertical="center"/>
    </xf>
    <xf numFmtId="0" fontId="2" fillId="8" borderId="32"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0" fillId="0" borderId="36" xfId="0" applyFont="1" applyBorder="1" applyAlignment="1" applyProtection="1">
      <alignment horizontal="justify" vertical="center" wrapText="1"/>
      <protection locked="0"/>
    </xf>
    <xf numFmtId="0" fontId="4" fillId="0" borderId="8"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9" fillId="0" borderId="6" xfId="0" applyFont="1" applyBorder="1" applyAlignment="1" applyProtection="1">
      <alignment horizontal="justify" vertical="center" wrapText="1"/>
      <protection locked="0"/>
    </xf>
    <xf numFmtId="1" fontId="4" fillId="0" borderId="0" xfId="0" applyNumberFormat="1" applyFont="1" applyBorder="1" applyAlignment="1" applyProtection="1">
      <alignment horizontal="center" vertical="center"/>
    </xf>
    <xf numFmtId="0" fontId="10" fillId="0" borderId="40" xfId="0" applyFont="1" applyBorder="1" applyAlignment="1" applyProtection="1">
      <alignment horizontal="justify" vertical="center" wrapText="1"/>
      <protection locked="0"/>
    </xf>
    <xf numFmtId="0" fontId="4" fillId="0" borderId="1" xfId="0" applyFont="1" applyBorder="1" applyAlignment="1" applyProtection="1">
      <alignment horizontal="center" vertical="center" wrapText="1"/>
      <protection locked="0"/>
    </xf>
    <xf numFmtId="16" fontId="9" fillId="0" borderId="9" xfId="0" applyNumberFormat="1" applyFont="1" applyBorder="1" applyAlignment="1" applyProtection="1">
      <alignment horizontal="justify" vertical="center" wrapText="1"/>
      <protection locked="0"/>
    </xf>
    <xf numFmtId="0" fontId="9" fillId="0" borderId="2" xfId="0" applyFont="1" applyBorder="1" applyAlignment="1" applyProtection="1">
      <alignment horizontal="justify" vertical="center" wrapText="1"/>
      <protection locked="0"/>
    </xf>
    <xf numFmtId="0" fontId="4" fillId="0" borderId="5" xfId="0" applyFont="1" applyBorder="1" applyAlignment="1" applyProtection="1">
      <alignment horizontal="left" vertical="center" wrapText="1"/>
      <protection locked="0"/>
    </xf>
    <xf numFmtId="0" fontId="6" fillId="0" borderId="13" xfId="0" applyFont="1" applyBorder="1" applyAlignment="1" applyProtection="1">
      <alignment horizontal="justify" vertical="center" wrapText="1"/>
      <protection locked="0"/>
    </xf>
    <xf numFmtId="0" fontId="4" fillId="0" borderId="6"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9" borderId="9" xfId="0" applyFont="1" applyFill="1" applyBorder="1" applyAlignment="1" applyProtection="1">
      <alignment horizontal="center" vertical="center" wrapText="1"/>
    </xf>
    <xf numFmtId="0" fontId="2" fillId="9" borderId="10" xfId="0" applyFont="1" applyFill="1" applyBorder="1" applyAlignment="1" applyProtection="1">
      <alignment horizontal="center" vertical="center" wrapText="1"/>
    </xf>
    <xf numFmtId="0" fontId="2" fillId="9" borderId="11" xfId="0" applyFont="1" applyFill="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7" xfId="0" applyFont="1" applyBorder="1" applyAlignment="1" applyProtection="1">
      <alignment horizontal="center" vertical="center"/>
    </xf>
    <xf numFmtId="0" fontId="2" fillId="0" borderId="5" xfId="0" applyFont="1" applyBorder="1" applyAlignment="1" applyProtection="1">
      <alignment horizontal="center" vertical="center"/>
      <protection locked="0"/>
    </xf>
    <xf numFmtId="0" fontId="14" fillId="0" borderId="5" xfId="1" applyFont="1" applyBorder="1" applyAlignment="1" applyProtection="1">
      <alignment horizontal="center" vertical="center"/>
    </xf>
    <xf numFmtId="0" fontId="2" fillId="5" borderId="66" xfId="0" applyFont="1" applyFill="1" applyBorder="1" applyAlignment="1" applyProtection="1">
      <alignment horizontal="center" vertical="center"/>
    </xf>
    <xf numFmtId="0" fontId="2" fillId="3" borderId="2"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14" fontId="5" fillId="0" borderId="2" xfId="0" applyNumberFormat="1" applyFont="1" applyBorder="1" applyAlignment="1" applyProtection="1">
      <alignment horizontal="center" vertical="center"/>
      <protection locked="0"/>
    </xf>
    <xf numFmtId="14" fontId="5" fillId="0" borderId="3" xfId="0" applyNumberFormat="1" applyFont="1" applyBorder="1" applyAlignment="1" applyProtection="1">
      <alignment horizontal="center" vertical="center"/>
      <protection locked="0"/>
    </xf>
    <xf numFmtId="14" fontId="5" fillId="0" borderId="4" xfId="0" applyNumberFormat="1" applyFont="1" applyBorder="1" applyAlignment="1" applyProtection="1">
      <alignment horizontal="center" vertical="center"/>
      <protection locked="0"/>
    </xf>
    <xf numFmtId="0" fontId="4" fillId="3" borderId="2" xfId="0" applyFont="1" applyFill="1" applyBorder="1" applyAlignment="1" applyProtection="1">
      <alignment horizontal="center"/>
    </xf>
    <xf numFmtId="0" fontId="4" fillId="3" borderId="3" xfId="0" applyFont="1" applyFill="1" applyBorder="1" applyAlignment="1" applyProtection="1">
      <alignment horizontal="center"/>
    </xf>
    <xf numFmtId="0" fontId="4" fillId="3" borderId="4" xfId="0" applyFont="1" applyFill="1" applyBorder="1" applyAlignment="1" applyProtection="1">
      <alignment horizontal="center"/>
    </xf>
    <xf numFmtId="0" fontId="2" fillId="3" borderId="3" xfId="0" applyFont="1" applyFill="1" applyBorder="1" applyAlignment="1" applyProtection="1">
      <alignment horizontal="center" vertical="center"/>
    </xf>
    <xf numFmtId="14" fontId="2" fillId="2" borderId="7" xfId="0" applyNumberFormat="1" applyFont="1" applyFill="1" applyBorder="1" applyAlignment="1" applyProtection="1">
      <alignment horizontal="center" vertical="center"/>
    </xf>
    <xf numFmtId="0" fontId="2" fillId="3" borderId="41" xfId="0" applyFont="1" applyFill="1" applyBorder="1" applyAlignment="1" applyProtection="1">
      <alignment horizontal="center"/>
    </xf>
    <xf numFmtId="0" fontId="2" fillId="3" borderId="23" xfId="0" applyFont="1" applyFill="1" applyBorder="1" applyAlignment="1" applyProtection="1">
      <alignment horizontal="center"/>
    </xf>
    <xf numFmtId="0" fontId="2" fillId="3" borderId="24" xfId="0" applyFont="1" applyFill="1" applyBorder="1" applyAlignment="1" applyProtection="1">
      <alignment horizontal="center"/>
    </xf>
    <xf numFmtId="0" fontId="2" fillId="4" borderId="22" xfId="0" applyFont="1" applyFill="1" applyBorder="1" applyAlignment="1" applyProtection="1">
      <alignment horizontal="center"/>
    </xf>
    <xf numFmtId="0" fontId="2" fillId="4" borderId="23" xfId="0" applyFont="1" applyFill="1" applyBorder="1" applyAlignment="1" applyProtection="1">
      <alignment horizontal="center"/>
    </xf>
    <xf numFmtId="0" fontId="2" fillId="5" borderId="40" xfId="0" applyFont="1" applyFill="1" applyBorder="1" applyAlignment="1" applyProtection="1">
      <alignment horizontal="center" vertical="center"/>
    </xf>
    <xf numFmtId="0" fontId="2" fillId="5" borderId="36" xfId="0" applyFont="1" applyFill="1" applyBorder="1" applyAlignment="1" applyProtection="1">
      <alignment horizontal="center" vertical="center"/>
    </xf>
    <xf numFmtId="0" fontId="2" fillId="5" borderId="28" xfId="0" applyFont="1" applyFill="1" applyBorder="1" applyAlignment="1" applyProtection="1">
      <alignment horizontal="center" vertical="center"/>
    </xf>
    <xf numFmtId="0" fontId="2" fillId="5" borderId="30" xfId="0" applyFont="1" applyFill="1" applyBorder="1" applyAlignment="1" applyProtection="1">
      <alignment horizontal="center" vertical="center"/>
    </xf>
    <xf numFmtId="0" fontId="2" fillId="3" borderId="42"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xf>
    <xf numFmtId="0" fontId="2" fillId="6" borderId="6" xfId="0" applyFont="1" applyFill="1" applyBorder="1" applyAlignment="1" applyProtection="1">
      <alignment horizontal="center"/>
    </xf>
    <xf numFmtId="0" fontId="2" fillId="6" borderId="12" xfId="0" applyFont="1" applyFill="1" applyBorder="1" applyAlignment="1" applyProtection="1">
      <alignment horizontal="center"/>
    </xf>
    <xf numFmtId="0" fontId="2" fillId="6" borderId="7" xfId="0" applyFont="1" applyFill="1" applyBorder="1" applyAlignment="1" applyProtection="1">
      <alignment horizontal="center"/>
    </xf>
    <xf numFmtId="0" fontId="2" fillId="7" borderId="6" xfId="0" applyFont="1" applyFill="1" applyBorder="1" applyAlignment="1" applyProtection="1">
      <alignment horizontal="center"/>
    </xf>
    <xf numFmtId="0" fontId="2" fillId="7" borderId="12" xfId="0" applyFont="1" applyFill="1" applyBorder="1" applyAlignment="1" applyProtection="1">
      <alignment horizontal="center"/>
    </xf>
    <xf numFmtId="0" fontId="2" fillId="8" borderId="1" xfId="0" applyFont="1" applyFill="1" applyBorder="1" applyAlignment="1" applyProtection="1">
      <alignment horizontal="center" vertical="center"/>
    </xf>
    <xf numFmtId="0" fontId="2" fillId="8" borderId="8" xfId="0" applyFont="1" applyFill="1" applyBorder="1" applyAlignment="1" applyProtection="1">
      <alignment horizontal="center" vertical="center"/>
    </xf>
    <xf numFmtId="0" fontId="5" fillId="8" borderId="1" xfId="0" applyFont="1" applyFill="1" applyBorder="1" applyAlignment="1" applyProtection="1">
      <alignment horizontal="center" vertical="center"/>
    </xf>
    <xf numFmtId="0" fontId="5" fillId="8" borderId="8"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2" fillId="7" borderId="12" xfId="0" applyFont="1" applyFill="1" applyBorder="1" applyAlignment="1" applyProtection="1">
      <alignment horizontal="center" vertical="center"/>
    </xf>
    <xf numFmtId="0" fontId="2" fillId="7" borderId="7" xfId="0" applyFont="1" applyFill="1" applyBorder="1" applyAlignment="1" applyProtection="1">
      <alignment horizontal="center" vertical="center"/>
    </xf>
    <xf numFmtId="0" fontId="2" fillId="8" borderId="8" xfId="0" applyFont="1" applyFill="1" applyBorder="1" applyAlignment="1" applyProtection="1">
      <alignment horizontal="center" vertical="center" wrapText="1"/>
    </xf>
    <xf numFmtId="0" fontId="2" fillId="8" borderId="6" xfId="0" applyFont="1" applyFill="1" applyBorder="1" applyAlignment="1" applyProtection="1">
      <alignment horizontal="center" wrapText="1"/>
    </xf>
    <xf numFmtId="0" fontId="2" fillId="8" borderId="12" xfId="0" applyFont="1" applyFill="1" applyBorder="1" applyAlignment="1" applyProtection="1">
      <alignment horizontal="center" wrapText="1"/>
    </xf>
    <xf numFmtId="0" fontId="6" fillId="0" borderId="25"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4" fillId="0" borderId="25" xfId="0" applyFont="1" applyBorder="1" applyAlignment="1" applyProtection="1">
      <alignment horizontal="center" vertical="center"/>
      <protection locked="0"/>
    </xf>
    <xf numFmtId="0" fontId="6" fillId="0" borderId="25"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xf>
    <xf numFmtId="0" fontId="4" fillId="0" borderId="8" xfId="0" applyFont="1" applyBorder="1" applyAlignment="1" applyProtection="1">
      <alignment horizontal="center" vertical="center"/>
    </xf>
    <xf numFmtId="0" fontId="5" fillId="0" borderId="25" xfId="0" applyFont="1" applyBorder="1" applyAlignment="1" applyProtection="1">
      <alignment horizontal="center" vertical="center"/>
    </xf>
    <xf numFmtId="0" fontId="6" fillId="0" borderId="25"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15" xfId="0" applyFont="1" applyBorder="1" applyAlignment="1" applyProtection="1">
      <alignment horizontal="justify" vertical="center" wrapText="1"/>
      <protection locked="0"/>
    </xf>
    <xf numFmtId="0" fontId="5" fillId="2" borderId="40"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2" borderId="47"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justify" vertical="center" wrapText="1"/>
      <protection locked="0"/>
    </xf>
    <xf numFmtId="0" fontId="5" fillId="2" borderId="8" xfId="0" applyFont="1" applyFill="1" applyBorder="1" applyAlignment="1" applyProtection="1">
      <alignment horizontal="justify" vertical="center" wrapText="1"/>
      <protection locked="0"/>
    </xf>
    <xf numFmtId="0" fontId="5" fillId="2" borderId="15" xfId="0" applyFont="1" applyFill="1" applyBorder="1" applyAlignment="1" applyProtection="1">
      <alignment horizontal="justify" vertical="center" wrapText="1"/>
      <protection locked="0"/>
    </xf>
    <xf numFmtId="0" fontId="6" fillId="2" borderId="25" xfId="0" applyFont="1" applyFill="1" applyBorder="1" applyAlignment="1" applyProtection="1">
      <alignment horizontal="justify" vertical="center" wrapText="1"/>
      <protection locked="0"/>
    </xf>
    <xf numFmtId="0" fontId="6" fillId="2" borderId="8" xfId="0" applyFont="1" applyFill="1" applyBorder="1" applyAlignment="1" applyProtection="1">
      <alignment horizontal="justify" vertical="center" wrapText="1"/>
      <protection locked="0"/>
    </xf>
    <xf numFmtId="0" fontId="6" fillId="2" borderId="15" xfId="0" applyFont="1" applyFill="1" applyBorder="1" applyAlignment="1" applyProtection="1">
      <alignment horizontal="justify" vertical="center" wrapText="1"/>
      <protection locked="0"/>
    </xf>
    <xf numFmtId="0" fontId="4" fillId="0" borderId="25"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5" fillId="2" borderId="1" xfId="0" applyFont="1" applyFill="1" applyBorder="1" applyAlignment="1" applyProtection="1">
      <alignment horizontal="justify" vertical="center" wrapText="1"/>
      <protection locked="0"/>
    </xf>
    <xf numFmtId="0" fontId="6" fillId="2" borderId="1" xfId="0" applyFont="1" applyFill="1" applyBorder="1" applyAlignment="1" applyProtection="1">
      <alignment horizontal="justify" vertical="center" wrapText="1"/>
      <protection locked="0"/>
    </xf>
    <xf numFmtId="0" fontId="4"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xf>
    <xf numFmtId="0" fontId="6" fillId="0" borderId="1" xfId="0" applyFont="1" applyBorder="1" applyAlignment="1" applyProtection="1">
      <alignment horizontal="justify" vertical="center" wrapText="1"/>
      <protection locked="0"/>
    </xf>
    <xf numFmtId="14" fontId="4" fillId="0" borderId="40" xfId="0" applyNumberFormat="1"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2" borderId="25" xfId="0" applyFont="1" applyFill="1" applyBorder="1" applyAlignment="1" applyProtection="1">
      <alignment horizontal="justify" vertical="center" wrapText="1"/>
      <protection locked="0"/>
    </xf>
    <xf numFmtId="0" fontId="4" fillId="2" borderId="8" xfId="0" applyFont="1" applyFill="1" applyBorder="1" applyAlignment="1" applyProtection="1">
      <alignment horizontal="justify" vertical="center" wrapText="1"/>
      <protection locked="0"/>
    </xf>
    <xf numFmtId="0" fontId="4" fillId="2" borderId="15" xfId="0" applyFont="1" applyFill="1" applyBorder="1" applyAlignment="1" applyProtection="1">
      <alignment horizontal="justify"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1" fontId="6" fillId="0" borderId="25" xfId="0" applyNumberFormat="1" applyFont="1" applyBorder="1" applyAlignment="1" applyProtection="1">
      <alignment horizontal="center" vertical="center" wrapText="1"/>
    </xf>
    <xf numFmtId="1" fontId="6" fillId="0" borderId="8" xfId="0" applyNumberFormat="1" applyFont="1" applyBorder="1" applyAlignment="1" applyProtection="1">
      <alignment horizontal="center" vertical="center" wrapText="1"/>
    </xf>
    <xf numFmtId="1" fontId="6" fillId="0" borderId="15" xfId="0" applyNumberFormat="1" applyFont="1" applyBorder="1" applyAlignment="1" applyProtection="1">
      <alignment horizontal="center" vertical="center" wrapText="1"/>
    </xf>
    <xf numFmtId="0" fontId="6" fillId="0" borderId="26" xfId="0" applyFont="1" applyBorder="1" applyAlignment="1" applyProtection="1">
      <alignment horizontal="justify" vertical="center" wrapText="1"/>
      <protection locked="0"/>
    </xf>
    <xf numFmtId="0" fontId="6" fillId="0" borderId="9" xfId="0" applyFont="1" applyBorder="1" applyAlignment="1" applyProtection="1">
      <alignment horizontal="justify" vertical="center" wrapText="1"/>
      <protection locked="0"/>
    </xf>
    <xf numFmtId="1" fontId="4" fillId="0" borderId="27" xfId="0" applyNumberFormat="1" applyFont="1" applyBorder="1" applyAlignment="1" applyProtection="1">
      <alignment horizontal="center" vertical="center"/>
    </xf>
    <xf numFmtId="1" fontId="4" fillId="0" borderId="10" xfId="0" applyNumberFormat="1" applyFont="1" applyBorder="1" applyAlignment="1" applyProtection="1">
      <alignment horizontal="center" vertical="center"/>
    </xf>
    <xf numFmtId="0" fontId="4" fillId="0" borderId="45" xfId="0" applyFont="1" applyBorder="1" applyAlignment="1" applyProtection="1">
      <alignment horizontal="center" vertical="center" wrapText="1"/>
    </xf>
    <xf numFmtId="0" fontId="6" fillId="0" borderId="25" xfId="0" applyFont="1" applyBorder="1" applyAlignment="1" applyProtection="1">
      <alignment horizontal="center" vertical="center" textRotation="90" wrapText="1"/>
      <protection locked="0"/>
    </xf>
    <xf numFmtId="0" fontId="6" fillId="0" borderId="15" xfId="0" applyFont="1" applyBorder="1" applyAlignment="1" applyProtection="1">
      <alignment horizontal="center" vertical="center" textRotation="90" wrapText="1"/>
      <protection locked="0"/>
    </xf>
    <xf numFmtId="0" fontId="4" fillId="0" borderId="26" xfId="0" applyFont="1" applyBorder="1" applyAlignment="1" applyProtection="1">
      <alignment horizontal="center" vertical="center" wrapText="1"/>
    </xf>
    <xf numFmtId="0" fontId="7" fillId="9" borderId="45" xfId="0" applyFont="1" applyFill="1" applyBorder="1" applyAlignment="1" applyProtection="1">
      <alignment horizontal="center" vertical="center" wrapText="1"/>
    </xf>
    <xf numFmtId="0" fontId="7" fillId="9" borderId="14" xfId="0" applyFont="1" applyFill="1" applyBorder="1" applyAlignment="1" applyProtection="1">
      <alignment horizontal="center" vertical="center" wrapText="1"/>
    </xf>
    <xf numFmtId="0" fontId="7" fillId="9" borderId="11" xfId="0" applyFont="1" applyFill="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2" borderId="2" xfId="0" applyFont="1" applyFill="1" applyBorder="1" applyAlignment="1" applyProtection="1">
      <alignment horizontal="justify" vertical="center" wrapText="1"/>
      <protection locked="0"/>
    </xf>
    <xf numFmtId="0" fontId="6" fillId="2" borderId="13" xfId="0" applyFont="1" applyFill="1" applyBorder="1" applyAlignment="1" applyProtection="1">
      <alignment horizontal="justify" vertical="center" wrapText="1"/>
      <protection locked="0"/>
    </xf>
    <xf numFmtId="0" fontId="6" fillId="2" borderId="9" xfId="0" applyFont="1" applyFill="1" applyBorder="1" applyAlignment="1" applyProtection="1">
      <alignment horizontal="justify" vertical="center" wrapText="1"/>
      <protection locked="0"/>
    </xf>
    <xf numFmtId="14" fontId="4" fillId="0" borderId="42" xfId="0" applyNumberFormat="1"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2" borderId="1" xfId="0" applyFont="1" applyFill="1" applyBorder="1" applyAlignment="1" applyProtection="1">
      <alignment horizontal="justify" vertical="center" wrapText="1"/>
      <protection locked="0"/>
    </xf>
    <xf numFmtId="0" fontId="4" fillId="2" borderId="1"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1" fontId="6" fillId="0" borderId="1" xfId="0" applyNumberFormat="1" applyFont="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7" fillId="9" borderId="4" xfId="0" applyFont="1" applyFill="1" applyBorder="1" applyAlignment="1" applyProtection="1">
      <alignment horizontal="center" vertical="center" wrapText="1"/>
    </xf>
    <xf numFmtId="0" fontId="5" fillId="2" borderId="32" xfId="0" applyFont="1" applyFill="1" applyBorder="1" applyAlignment="1" applyProtection="1">
      <alignment horizontal="justify" vertical="center" wrapText="1"/>
      <protection locked="0"/>
    </xf>
    <xf numFmtId="0" fontId="6" fillId="0" borderId="32" xfId="0" applyFont="1" applyBorder="1" applyAlignment="1" applyProtection="1">
      <alignment horizontal="justify" vertical="center" wrapText="1"/>
      <protection locked="0"/>
    </xf>
    <xf numFmtId="0" fontId="4" fillId="0" borderId="32" xfId="0" applyFont="1" applyBorder="1" applyAlignment="1" applyProtection="1">
      <alignment horizontal="left" vertical="center" wrapText="1"/>
      <protection locked="0"/>
    </xf>
    <xf numFmtId="0" fontId="6" fillId="0" borderId="32" xfId="0" applyFont="1" applyFill="1" applyBorder="1" applyAlignment="1" applyProtection="1">
      <alignment horizontal="center" vertical="center" wrapText="1"/>
      <protection locked="0"/>
    </xf>
    <xf numFmtId="0" fontId="4" fillId="0" borderId="32" xfId="0" applyFont="1" applyBorder="1" applyAlignment="1" applyProtection="1">
      <alignment horizontal="center" vertical="center"/>
      <protection locked="0"/>
    </xf>
    <xf numFmtId="0" fontId="6" fillId="0" borderId="32"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xf>
    <xf numFmtId="0" fontId="6"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32" xfId="0" applyFont="1" applyFill="1" applyBorder="1" applyAlignment="1" applyProtection="1">
      <alignment horizontal="left" vertical="center" wrapText="1"/>
      <protection locked="0"/>
    </xf>
    <xf numFmtId="0" fontId="6" fillId="0" borderId="32" xfId="0" applyFont="1" applyBorder="1" applyAlignment="1" applyProtection="1">
      <alignment horizontal="center" vertical="center" wrapText="1"/>
    </xf>
    <xf numFmtId="14" fontId="6" fillId="2" borderId="36" xfId="0" applyNumberFormat="1" applyFont="1" applyFill="1" applyBorder="1" applyAlignment="1" applyProtection="1">
      <alignment horizontal="center" vertical="center" wrapText="1"/>
      <protection locked="0"/>
    </xf>
    <xf numFmtId="14" fontId="6" fillId="2" borderId="47" xfId="0" applyNumberFormat="1" applyFont="1" applyFill="1" applyBorder="1" applyAlignment="1" applyProtection="1">
      <alignment horizontal="center" vertical="center" wrapText="1"/>
      <protection locked="0"/>
    </xf>
    <xf numFmtId="14" fontId="6" fillId="2" borderId="40" xfId="0" applyNumberFormat="1" applyFont="1" applyFill="1" applyBorder="1" applyAlignment="1" applyProtection="1">
      <alignment horizontal="center" vertical="center" wrapText="1"/>
      <protection locked="0"/>
    </xf>
    <xf numFmtId="0" fontId="4" fillId="0" borderId="32" xfId="0" applyFont="1" applyBorder="1" applyAlignment="1" applyProtection="1">
      <alignment horizontal="justify" vertical="center" wrapText="1"/>
      <protection locked="0"/>
    </xf>
    <xf numFmtId="0" fontId="4" fillId="0" borderId="32" xfId="0" applyFont="1" applyBorder="1" applyAlignment="1" applyProtection="1">
      <alignment horizontal="center" vertical="center" wrapText="1"/>
      <protection locked="0"/>
    </xf>
    <xf numFmtId="0" fontId="5" fillId="0" borderId="32" xfId="0" applyFont="1" applyFill="1" applyBorder="1" applyAlignment="1" applyProtection="1">
      <alignment horizontal="center" vertical="center"/>
    </xf>
    <xf numFmtId="1" fontId="6" fillId="0" borderId="32" xfId="0" applyNumberFormat="1" applyFont="1" applyBorder="1" applyAlignment="1" applyProtection="1">
      <alignment horizontal="center" vertical="center" wrapText="1"/>
    </xf>
    <xf numFmtId="0" fontId="6" fillId="0" borderId="51" xfId="0" applyFont="1" applyBorder="1" applyAlignment="1" applyProtection="1">
      <alignment horizontal="justify" vertical="center" wrapText="1"/>
      <protection locked="0"/>
    </xf>
    <xf numFmtId="1" fontId="4" fillId="0" borderId="34" xfId="0" applyNumberFormat="1" applyFont="1" applyBorder="1" applyAlignment="1" applyProtection="1">
      <alignment horizontal="center" vertical="center"/>
    </xf>
    <xf numFmtId="0" fontId="4" fillId="0" borderId="50" xfId="0" applyFont="1" applyBorder="1" applyAlignment="1" applyProtection="1">
      <alignment horizontal="center" vertical="center" wrapText="1"/>
    </xf>
    <xf numFmtId="0" fontId="6" fillId="0" borderId="32" xfId="0" applyFont="1" applyBorder="1" applyAlignment="1" applyProtection="1">
      <alignment horizontal="center" vertical="center" textRotation="90" wrapText="1"/>
      <protection locked="0"/>
    </xf>
    <xf numFmtId="0" fontId="4" fillId="0" borderId="51" xfId="0" applyFont="1" applyBorder="1" applyAlignment="1" applyProtection="1">
      <alignment horizontal="center" vertical="center" wrapText="1"/>
    </xf>
    <xf numFmtId="0" fontId="7" fillId="9" borderId="50" xfId="0" applyFont="1" applyFill="1" applyBorder="1" applyAlignment="1" applyProtection="1">
      <alignment horizontal="center" vertical="center" wrapText="1"/>
    </xf>
    <xf numFmtId="0" fontId="2" fillId="0" borderId="12" xfId="0" applyFont="1" applyBorder="1" applyAlignment="1" applyProtection="1">
      <alignment horizontal="center" vertical="top" wrapText="1"/>
      <protection locked="0"/>
    </xf>
    <xf numFmtId="14" fontId="4" fillId="0" borderId="6" xfId="0" applyNumberFormat="1" applyFont="1" applyBorder="1" applyAlignment="1" applyProtection="1">
      <alignment horizontal="center"/>
      <protection locked="0"/>
    </xf>
    <xf numFmtId="0" fontId="4" fillId="0" borderId="6" xfId="0" applyFont="1" applyBorder="1" applyAlignment="1" applyProtection="1">
      <alignment horizontal="center"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2" fillId="9" borderId="6" xfId="0" applyFont="1" applyFill="1" applyBorder="1" applyAlignment="1" applyProtection="1">
      <alignment horizontal="center" vertical="center" wrapText="1"/>
    </xf>
    <xf numFmtId="0" fontId="2" fillId="9" borderId="12" xfId="0" applyFont="1" applyFill="1" applyBorder="1" applyAlignment="1" applyProtection="1">
      <alignment horizontal="center" vertical="center" wrapText="1"/>
    </xf>
    <xf numFmtId="0" fontId="2" fillId="9" borderId="7"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9" borderId="6" xfId="0" applyFont="1" applyFill="1" applyBorder="1" applyAlignment="1" applyProtection="1">
      <alignment horizontal="center" wrapText="1"/>
    </xf>
    <xf numFmtId="0" fontId="5" fillId="2" borderId="6"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14" fontId="2" fillId="0" borderId="5" xfId="0" applyNumberFormat="1" applyFont="1" applyBorder="1" applyAlignment="1" applyProtection="1">
      <alignment horizontal="center" vertical="center"/>
      <protection locked="0"/>
    </xf>
    <xf numFmtId="0" fontId="4" fillId="3" borderId="6"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4" borderId="12"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1" fillId="0" borderId="53" xfId="0" applyFont="1" applyBorder="1" applyAlignment="1">
      <alignment horizontal="justify" vertical="center" wrapText="1"/>
    </xf>
    <xf numFmtId="0" fontId="25" fillId="0" borderId="55" xfId="0" applyFont="1" applyBorder="1" applyAlignment="1">
      <alignment horizontal="justify" vertical="center"/>
    </xf>
    <xf numFmtId="0" fontId="25" fillId="0" borderId="57" xfId="0" applyFont="1" applyBorder="1" applyAlignment="1">
      <alignment horizontal="justify" vertical="center"/>
    </xf>
    <xf numFmtId="0" fontId="22" fillId="11" borderId="53" xfId="0" applyFont="1" applyFill="1" applyBorder="1" applyAlignment="1">
      <alignment horizontal="center" vertical="center" wrapText="1"/>
    </xf>
    <xf numFmtId="0" fontId="25" fillId="0" borderId="55" xfId="0" applyFont="1" applyBorder="1" applyAlignment="1">
      <alignment horizontal="center" vertical="center"/>
    </xf>
    <xf numFmtId="0" fontId="25" fillId="0" borderId="57" xfId="0" applyFont="1" applyBorder="1" applyAlignment="1">
      <alignment horizontal="center" vertical="center"/>
    </xf>
    <xf numFmtId="0" fontId="4" fillId="0" borderId="53" xfId="0" applyFont="1" applyBorder="1" applyAlignment="1">
      <alignment horizontal="justify" vertical="center" wrapText="1"/>
    </xf>
    <xf numFmtId="0" fontId="26" fillId="0" borderId="55" xfId="0" applyFont="1" applyBorder="1" applyAlignment="1">
      <alignment horizontal="justify" vertical="center"/>
    </xf>
    <xf numFmtId="0" fontId="26" fillId="0" borderId="57" xfId="0" applyFont="1" applyBorder="1" applyAlignment="1">
      <alignment horizontal="justify" vertical="center"/>
    </xf>
    <xf numFmtId="0" fontId="21" fillId="0" borderId="53" xfId="0" applyFont="1" applyBorder="1" applyAlignment="1">
      <alignment horizontal="center" vertical="center" wrapText="1"/>
    </xf>
    <xf numFmtId="14" fontId="21" fillId="0" borderId="53" xfId="0" applyNumberFormat="1" applyFont="1" applyBorder="1" applyAlignment="1">
      <alignment horizontal="center" vertical="center" wrapText="1"/>
    </xf>
    <xf numFmtId="0" fontId="25" fillId="0" borderId="55" xfId="0" applyFont="1" applyBorder="1" applyAlignment="1">
      <alignment vertical="center"/>
    </xf>
    <xf numFmtId="0" fontId="25" fillId="0" borderId="57" xfId="0" applyFont="1" applyBorder="1" applyAlignment="1">
      <alignment vertical="center"/>
    </xf>
    <xf numFmtId="0" fontId="6" fillId="0" borderId="54" xfId="0" applyFont="1" applyBorder="1" applyAlignment="1">
      <alignment horizontal="justify" vertical="center" wrapText="1"/>
    </xf>
    <xf numFmtId="0" fontId="25" fillId="0" borderId="56" xfId="0" applyFont="1" applyBorder="1" applyAlignment="1">
      <alignment horizontal="justify" vertical="center"/>
    </xf>
    <xf numFmtId="0" fontId="21" fillId="0" borderId="54" xfId="0" applyFont="1" applyBorder="1" applyAlignment="1">
      <alignment horizontal="center" vertical="center" wrapText="1"/>
    </xf>
    <xf numFmtId="0" fontId="25" fillId="0" borderId="56" xfId="0" applyFont="1" applyBorder="1" applyAlignment="1">
      <alignment vertical="center"/>
    </xf>
    <xf numFmtId="0" fontId="6" fillId="0" borderId="5" xfId="0" applyFont="1" applyBorder="1" applyAlignment="1">
      <alignment horizontal="justify" vertical="center" wrapText="1"/>
    </xf>
    <xf numFmtId="0" fontId="25" fillId="0" borderId="5" xfId="0" applyFont="1" applyBorder="1" applyAlignment="1">
      <alignment horizontal="justify" vertical="center"/>
    </xf>
    <xf numFmtId="0" fontId="21" fillId="0" borderId="54" xfId="0" applyFont="1" applyBorder="1" applyAlignment="1">
      <alignment horizontal="center" vertical="center"/>
    </xf>
    <xf numFmtId="0" fontId="25" fillId="0" borderId="56" xfId="0" applyFont="1" applyBorder="1" applyAlignment="1">
      <alignment horizontal="center" vertical="center"/>
    </xf>
    <xf numFmtId="0" fontId="21" fillId="0" borderId="54" xfId="0" applyFont="1" applyBorder="1" applyAlignment="1">
      <alignment horizontal="justify" vertical="center" wrapText="1"/>
    </xf>
    <xf numFmtId="0" fontId="4" fillId="2" borderId="53" xfId="0" applyFont="1" applyFill="1" applyBorder="1" applyAlignment="1">
      <alignment horizontal="justify" vertical="center" wrapText="1"/>
    </xf>
    <xf numFmtId="0" fontId="26" fillId="2" borderId="55" xfId="0" applyFont="1" applyFill="1" applyBorder="1" applyAlignment="1">
      <alignment horizontal="justify" vertical="center"/>
    </xf>
    <xf numFmtId="0" fontId="26" fillId="2" borderId="57" xfId="0" applyFont="1" applyFill="1" applyBorder="1" applyAlignment="1">
      <alignment horizontal="justify" vertical="center"/>
    </xf>
    <xf numFmtId="0" fontId="21" fillId="0" borderId="5" xfId="0" applyFont="1" applyBorder="1" applyAlignment="1">
      <alignment horizontal="justify" vertical="center" wrapText="1"/>
    </xf>
    <xf numFmtId="0" fontId="4" fillId="0" borderId="5" xfId="0" applyFont="1" applyBorder="1" applyAlignment="1">
      <alignment horizontal="justify" vertical="center" wrapText="1"/>
    </xf>
    <xf numFmtId="0" fontId="26" fillId="0" borderId="5" xfId="0" applyFont="1" applyBorder="1" applyAlignment="1">
      <alignment horizontal="justify" vertical="center"/>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5" xfId="0" applyFont="1" applyBorder="1" applyAlignment="1" applyProtection="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0" fontId="4" fillId="3" borderId="6" xfId="0" applyFont="1" applyFill="1" applyBorder="1" applyAlignment="1" applyProtection="1">
      <alignment horizontal="center" wrapText="1"/>
    </xf>
    <xf numFmtId="0" fontId="4" fillId="3" borderId="12" xfId="0" applyFont="1" applyFill="1" applyBorder="1" applyAlignment="1" applyProtection="1">
      <alignment horizontal="center" wrapText="1"/>
    </xf>
    <xf numFmtId="0" fontId="2" fillId="3"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49" fontId="2" fillId="2" borderId="6" xfId="0" applyNumberFormat="1" applyFont="1" applyFill="1" applyBorder="1" applyAlignment="1" applyProtection="1">
      <alignment horizontal="center" vertical="center" wrapText="1"/>
    </xf>
    <xf numFmtId="49" fontId="2" fillId="2" borderId="7" xfId="0" applyNumberFormat="1" applyFont="1" applyFill="1" applyBorder="1" applyAlignment="1" applyProtection="1">
      <alignment horizontal="center" vertical="center" wrapText="1"/>
    </xf>
    <xf numFmtId="14" fontId="2" fillId="2" borderId="6" xfId="0" applyNumberFormat="1" applyFont="1" applyFill="1" applyBorder="1" applyAlignment="1" applyProtection="1">
      <alignment horizontal="center" vertical="center" wrapText="1"/>
    </xf>
    <xf numFmtId="0" fontId="2" fillId="3" borderId="5" xfId="0" applyFont="1" applyFill="1" applyBorder="1" applyAlignment="1" applyProtection="1">
      <alignment horizontal="center" wrapText="1"/>
    </xf>
    <xf numFmtId="0" fontId="2" fillId="4" borderId="6" xfId="0" applyFont="1" applyFill="1" applyBorder="1" applyAlignment="1" applyProtection="1">
      <alignment horizontal="center" wrapText="1"/>
    </xf>
    <xf numFmtId="0" fontId="2" fillId="4" borderId="12" xfId="0" applyFont="1" applyFill="1" applyBorder="1" applyAlignment="1" applyProtection="1">
      <alignment horizontal="center" wrapText="1"/>
    </xf>
    <xf numFmtId="0" fontId="2" fillId="4" borderId="7" xfId="0" applyFont="1" applyFill="1" applyBorder="1" applyAlignment="1" applyProtection="1">
      <alignment horizontal="center" wrapText="1"/>
    </xf>
    <xf numFmtId="0" fontId="2" fillId="5" borderId="1"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15"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2" fillId="5" borderId="14"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11" xfId="0" applyFont="1" applyFill="1" applyBorder="1" applyAlignment="1" applyProtection="1">
      <alignment horizontal="center" vertical="center" wrapText="1"/>
    </xf>
    <xf numFmtId="0" fontId="2" fillId="6" borderId="5" xfId="0" applyFont="1" applyFill="1" applyBorder="1" applyAlignment="1" applyProtection="1">
      <alignment horizontal="center" wrapText="1"/>
    </xf>
    <xf numFmtId="0" fontId="2" fillId="7" borderId="5" xfId="0" applyFont="1" applyFill="1" applyBorder="1" applyAlignment="1" applyProtection="1">
      <alignment horizontal="center" wrapText="1"/>
    </xf>
    <xf numFmtId="0" fontId="2" fillId="6" borderId="15" xfId="0" applyFont="1" applyFill="1" applyBorder="1" applyAlignment="1" applyProtection="1">
      <alignment horizontal="center" wrapText="1"/>
    </xf>
    <xf numFmtId="0" fontId="5" fillId="8" borderId="15"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2" fillId="7" borderId="9" xfId="0" applyFont="1" applyFill="1" applyBorder="1" applyAlignment="1" applyProtection="1">
      <alignment horizontal="center" vertical="center" wrapText="1"/>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15"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xf>
    <xf numFmtId="0" fontId="30" fillId="0" borderId="5" xfId="0" applyFont="1" applyBorder="1" applyAlignment="1" applyProtection="1">
      <alignment horizontal="center" vertical="center" wrapText="1"/>
    </xf>
    <xf numFmtId="0" fontId="29" fillId="0" borderId="2" xfId="0" applyFont="1" applyBorder="1" applyAlignment="1" applyProtection="1">
      <alignment horizontal="justify" vertical="center" wrapText="1"/>
      <protection locked="0"/>
    </xf>
    <xf numFmtId="0" fontId="29" fillId="0" borderId="13" xfId="0" applyFont="1" applyBorder="1" applyAlignment="1" applyProtection="1">
      <alignment horizontal="justify" vertical="center" wrapText="1"/>
      <protection locked="0"/>
    </xf>
    <xf numFmtId="0" fontId="27" fillId="0" borderId="5" xfId="0" applyFont="1" applyBorder="1" applyAlignment="1" applyProtection="1">
      <alignment horizontal="justify" vertical="center" wrapText="1"/>
      <protection locked="0"/>
    </xf>
    <xf numFmtId="0" fontId="27" fillId="0" borderId="1" xfId="0" applyFont="1" applyBorder="1" applyAlignment="1" applyProtection="1">
      <alignment horizontal="justify" vertical="center" wrapText="1"/>
      <protection locked="0"/>
    </xf>
    <xf numFmtId="0" fontId="27" fillId="0" borderId="8" xfId="0" applyFont="1" applyBorder="1" applyAlignment="1" applyProtection="1">
      <alignment horizontal="justify" vertical="center" wrapText="1"/>
      <protection locked="0"/>
    </xf>
    <xf numFmtId="0" fontId="27" fillId="0" borderId="15" xfId="0" applyFont="1" applyBorder="1" applyAlignment="1" applyProtection="1">
      <alignment horizontal="justify" vertical="center" wrapText="1"/>
      <protection locked="0"/>
    </xf>
    <xf numFmtId="0" fontId="28" fillId="0" borderId="5" xfId="0" applyFont="1" applyBorder="1" applyAlignment="1" applyProtection="1">
      <alignment horizontal="justify" vertical="center" wrapText="1"/>
      <protection locked="0"/>
    </xf>
    <xf numFmtId="0" fontId="28" fillId="0" borderId="1" xfId="0" applyFont="1" applyBorder="1" applyAlignment="1" applyProtection="1">
      <alignment horizontal="justify" vertical="center" wrapText="1"/>
      <protection locked="0"/>
    </xf>
    <xf numFmtId="14" fontId="31" fillId="0" borderId="2" xfId="0" applyNumberFormat="1"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28" fillId="0" borderId="2" xfId="0" applyFont="1" applyBorder="1" applyAlignment="1" applyProtection="1">
      <alignment horizontal="justify" vertical="center" wrapText="1"/>
      <protection locked="0"/>
    </xf>
    <xf numFmtId="0" fontId="28" fillId="0" borderId="13" xfId="0" applyFont="1" applyBorder="1" applyAlignment="1" applyProtection="1">
      <alignment horizontal="justify" vertical="center" wrapText="1"/>
      <protection locked="0"/>
    </xf>
    <xf numFmtId="0" fontId="28" fillId="0" borderId="8" xfId="0" applyFont="1" applyBorder="1" applyAlignment="1" applyProtection="1">
      <alignment horizontal="justify" vertical="center" wrapText="1"/>
      <protection locked="0"/>
    </xf>
    <xf numFmtId="0" fontId="30" fillId="0" borderId="5"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xf>
    <xf numFmtId="1" fontId="29" fillId="0" borderId="2" xfId="0" applyNumberFormat="1" applyFont="1" applyBorder="1" applyAlignment="1" applyProtection="1">
      <alignment horizontal="center" vertical="center" wrapText="1"/>
    </xf>
    <xf numFmtId="1" fontId="29" fillId="0" borderId="13" xfId="0" applyNumberFormat="1" applyFont="1" applyBorder="1" applyAlignment="1" applyProtection="1">
      <alignment horizontal="center" vertical="center" wrapText="1"/>
    </xf>
    <xf numFmtId="1" fontId="29" fillId="0" borderId="9" xfId="0" applyNumberFormat="1" applyFont="1" applyBorder="1" applyAlignment="1" applyProtection="1">
      <alignment horizontal="center" vertical="center" wrapText="1"/>
    </xf>
    <xf numFmtId="14" fontId="28" fillId="0" borderId="2" xfId="0" applyNumberFormat="1" applyFont="1" applyBorder="1" applyAlignment="1" applyProtection="1">
      <alignment horizontal="center" vertical="center" wrapText="1"/>
      <protection locked="0"/>
    </xf>
    <xf numFmtId="14" fontId="28" fillId="0" borderId="13" xfId="0" applyNumberFormat="1" applyFont="1" applyBorder="1" applyAlignment="1" applyProtection="1">
      <alignment horizontal="center" vertical="center" wrapText="1"/>
      <protection locked="0"/>
    </xf>
    <xf numFmtId="1" fontId="4" fillId="0" borderId="3" xfId="0" applyNumberFormat="1" applyFont="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29" fillId="0" borderId="13" xfId="0" applyFont="1" applyBorder="1" applyAlignment="1" applyProtection="1">
      <alignment horizontal="center" vertical="center" wrapText="1"/>
    </xf>
    <xf numFmtId="0" fontId="29" fillId="0" borderId="9"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6" fillId="0" borderId="2" xfId="0" applyFont="1" applyBorder="1" applyAlignment="1" applyProtection="1">
      <alignment horizontal="center" wrapText="1"/>
      <protection locked="0"/>
    </xf>
    <xf numFmtId="0" fontId="6" fillId="0" borderId="13" xfId="0" applyFont="1" applyBorder="1" applyAlignment="1" applyProtection="1">
      <alignment horizontal="center" wrapText="1"/>
      <protection locked="0"/>
    </xf>
    <xf numFmtId="0" fontId="2" fillId="0" borderId="1"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center" wrapText="1"/>
      <protection locked="0"/>
    </xf>
    <xf numFmtId="0" fontId="4" fillId="0" borderId="13"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8" xfId="0" applyFont="1" applyBorder="1" applyAlignment="1" applyProtection="1">
      <alignment horizontal="center" wrapText="1"/>
      <protection locked="0"/>
    </xf>
    <xf numFmtId="0" fontId="5" fillId="0" borderId="5"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5" xfId="0" applyFont="1" applyBorder="1" applyAlignment="1" applyProtection="1">
      <alignment horizontal="center" vertical="center" wrapText="1"/>
    </xf>
    <xf numFmtId="14" fontId="4" fillId="0" borderId="6" xfId="0" applyNumberFormat="1" applyFont="1" applyBorder="1" applyAlignment="1" applyProtection="1">
      <alignment horizontal="center" vertical="center" wrapText="1"/>
      <protection locked="0"/>
    </xf>
    <xf numFmtId="0" fontId="4" fillId="9" borderId="5" xfId="0" applyFont="1" applyFill="1" applyBorder="1" applyAlignment="1" applyProtection="1">
      <alignment vertical="center" wrapText="1"/>
    </xf>
    <xf numFmtId="0" fontId="32" fillId="0" borderId="5" xfId="0" applyFont="1" applyBorder="1" applyAlignment="1" applyProtection="1">
      <alignment horizontal="center" vertical="center" wrapText="1"/>
    </xf>
    <xf numFmtId="0" fontId="32" fillId="0" borderId="6" xfId="0" applyFont="1" applyBorder="1" applyAlignment="1" applyProtection="1">
      <alignment horizontal="left" vertical="center" wrapText="1"/>
    </xf>
    <xf numFmtId="0" fontId="32" fillId="0" borderId="12" xfId="0" applyFont="1" applyBorder="1" applyAlignment="1" applyProtection="1">
      <alignment horizontal="left" vertical="center" wrapText="1"/>
    </xf>
    <xf numFmtId="0" fontId="32" fillId="0" borderId="7" xfId="0" applyFont="1" applyBorder="1" applyAlignment="1" applyProtection="1">
      <alignment horizontal="left" vertical="center" wrapText="1"/>
    </xf>
    <xf numFmtId="0" fontId="11" fillId="0" borderId="5"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xf>
    <xf numFmtId="0" fontId="32" fillId="0" borderId="12" xfId="0" applyFont="1" applyBorder="1" applyAlignment="1" applyProtection="1">
      <alignment horizontal="center" vertical="center" wrapText="1"/>
    </xf>
    <xf numFmtId="0" fontId="32" fillId="0" borderId="7" xfId="0" applyFont="1" applyBorder="1" applyAlignment="1" applyProtection="1">
      <alignment horizontal="center" vertical="center" wrapText="1"/>
    </xf>
    <xf numFmtId="0" fontId="11" fillId="0" borderId="6"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4" fillId="2" borderId="5"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14" fontId="4" fillId="0" borderId="2" xfId="0" applyNumberFormat="1" applyFont="1" applyBorder="1" applyAlignment="1" applyProtection="1">
      <alignment horizontal="center" vertical="center" wrapText="1"/>
      <protection locked="0"/>
    </xf>
    <xf numFmtId="0" fontId="33" fillId="0" borderId="1" xfId="0" applyFont="1" applyBorder="1" applyAlignment="1" applyProtection="1">
      <alignment horizontal="justify" vertical="center" wrapText="1"/>
      <protection locked="0"/>
    </xf>
    <xf numFmtId="0" fontId="33" fillId="0" borderId="8" xfId="0" applyFont="1" applyBorder="1" applyAlignment="1" applyProtection="1">
      <alignment horizontal="justify" vertical="center" wrapText="1"/>
      <protection locked="0"/>
    </xf>
    <xf numFmtId="0" fontId="33" fillId="0" borderId="2" xfId="0" applyFont="1" applyBorder="1" applyAlignment="1" applyProtection="1">
      <alignment horizontal="justify" vertical="center" wrapText="1"/>
      <protection locked="0"/>
    </xf>
    <xf numFmtId="0" fontId="33" fillId="0" borderId="13" xfId="0" applyFont="1" applyBorder="1" applyAlignment="1" applyProtection="1">
      <alignment horizontal="justify" vertical="center" wrapText="1"/>
      <protection locked="0"/>
    </xf>
    <xf numFmtId="0" fontId="33" fillId="0" borderId="13" xfId="0" applyFont="1" applyBorder="1" applyAlignment="1" applyProtection="1">
      <alignment horizontal="justify" vertical="center"/>
      <protection locked="0"/>
    </xf>
    <xf numFmtId="0" fontId="34" fillId="0" borderId="5" xfId="0" applyFont="1" applyBorder="1" applyAlignment="1" applyProtection="1">
      <alignment horizontal="justify" vertical="center" wrapText="1"/>
      <protection locked="0"/>
    </xf>
    <xf numFmtId="0" fontId="6" fillId="0" borderId="5" xfId="2" applyFont="1" applyFill="1" applyBorder="1" applyAlignment="1">
      <alignment horizontal="center" vertical="center"/>
    </xf>
    <xf numFmtId="0" fontId="12" fillId="0" borderId="1" xfId="2" applyFont="1" applyFill="1" applyBorder="1" applyAlignment="1">
      <alignment horizontal="center" vertical="center"/>
    </xf>
    <xf numFmtId="0" fontId="12" fillId="0" borderId="8" xfId="2" applyFont="1" applyFill="1" applyBorder="1" applyAlignment="1">
      <alignment horizontal="center" vertical="center"/>
    </xf>
    <xf numFmtId="0" fontId="12" fillId="0" borderId="2" xfId="2" applyFont="1" applyFill="1" applyBorder="1" applyAlignment="1">
      <alignment horizontal="center" vertical="center"/>
    </xf>
    <xf numFmtId="0" fontId="12" fillId="0" borderId="3" xfId="2" applyFont="1" applyFill="1" applyBorder="1" applyAlignment="1">
      <alignment horizontal="center" vertical="center"/>
    </xf>
    <xf numFmtId="0" fontId="12" fillId="0" borderId="4" xfId="2" applyFont="1" applyFill="1" applyBorder="1" applyAlignment="1">
      <alignment horizontal="center" vertical="center"/>
    </xf>
    <xf numFmtId="0" fontId="12" fillId="0" borderId="13" xfId="2" applyFont="1" applyFill="1" applyBorder="1" applyAlignment="1">
      <alignment horizontal="center" vertical="center"/>
    </xf>
    <xf numFmtId="0" fontId="12" fillId="0" borderId="0" xfId="2" applyFont="1" applyFill="1" applyBorder="1" applyAlignment="1">
      <alignment horizontal="center" vertical="center"/>
    </xf>
    <xf numFmtId="0" fontId="12" fillId="0" borderId="14" xfId="2" applyFont="1" applyFill="1" applyBorder="1" applyAlignment="1">
      <alignment horizontal="center" vertical="center"/>
    </xf>
    <xf numFmtId="0" fontId="42" fillId="0" borderId="5" xfId="2" applyFont="1" applyFill="1" applyBorder="1" applyAlignment="1">
      <alignment horizontal="center" vertical="center"/>
    </xf>
    <xf numFmtId="49" fontId="42" fillId="0" borderId="5" xfId="2" applyNumberFormat="1" applyFont="1" applyFill="1" applyBorder="1" applyAlignment="1">
      <alignment horizontal="center" vertical="center"/>
    </xf>
    <xf numFmtId="0" fontId="12" fillId="0" borderId="15" xfId="2" applyFont="1" applyFill="1" applyBorder="1" applyAlignment="1">
      <alignment horizontal="center" vertical="center"/>
    </xf>
    <xf numFmtId="0" fontId="12" fillId="0" borderId="9" xfId="2" applyFont="1" applyFill="1" applyBorder="1" applyAlignment="1">
      <alignment horizontal="center" vertical="center"/>
    </xf>
    <xf numFmtId="0" fontId="12" fillId="0" borderId="10" xfId="2" applyFont="1" applyFill="1" applyBorder="1" applyAlignment="1">
      <alignment horizontal="center" vertical="center"/>
    </xf>
    <xf numFmtId="0" fontId="12" fillId="0" borderId="11" xfId="2" applyFont="1" applyFill="1" applyBorder="1" applyAlignment="1">
      <alignment horizontal="center" vertical="center"/>
    </xf>
    <xf numFmtId="14" fontId="42" fillId="0" borderId="5" xfId="2" applyNumberFormat="1" applyFont="1" applyFill="1" applyBorder="1" applyAlignment="1">
      <alignment horizontal="center" vertical="center"/>
    </xf>
    <xf numFmtId="0" fontId="43" fillId="13" borderId="20" xfId="2" applyFont="1" applyFill="1" applyBorder="1" applyAlignment="1">
      <alignment horizontal="center" vertical="center" wrapText="1"/>
    </xf>
    <xf numFmtId="0" fontId="43" fillId="13" borderId="21" xfId="2" applyFont="1" applyFill="1" applyBorder="1" applyAlignment="1">
      <alignment horizontal="center" vertical="center" wrapText="1"/>
    </xf>
    <xf numFmtId="0" fontId="43" fillId="13" borderId="65" xfId="2" applyFont="1" applyFill="1" applyBorder="1" applyAlignment="1">
      <alignment horizontal="center" vertical="center" wrapText="1"/>
    </xf>
    <xf numFmtId="0" fontId="38" fillId="0" borderId="0" xfId="2" applyFont="1" applyFill="1" applyBorder="1" applyAlignment="1">
      <alignment horizontal="left" vertical="center"/>
    </xf>
    <xf numFmtId="0" fontId="5"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5" fillId="0" borderId="34" xfId="2" applyFont="1" applyFill="1" applyBorder="1" applyAlignment="1">
      <alignment horizontal="left" vertical="center"/>
    </xf>
    <xf numFmtId="0" fontId="6" fillId="0" borderId="34" xfId="2" applyFont="1" applyFill="1" applyBorder="1" applyAlignment="1">
      <alignment horizontal="left" vertical="center"/>
    </xf>
    <xf numFmtId="0" fontId="43" fillId="13" borderId="31" xfId="2" applyFont="1" applyFill="1" applyBorder="1" applyAlignment="1">
      <alignment horizontal="center" vertical="center" wrapText="1"/>
    </xf>
    <xf numFmtId="0" fontId="43" fillId="13" borderId="33" xfId="2" applyFont="1" applyFill="1" applyBorder="1" applyAlignment="1">
      <alignment horizontal="center" vertical="center" wrapText="1"/>
    </xf>
    <xf numFmtId="0" fontId="43" fillId="13" borderId="22" xfId="2" applyFont="1" applyFill="1" applyBorder="1" applyAlignment="1">
      <alignment horizontal="center" vertical="center" wrapText="1"/>
    </xf>
    <xf numFmtId="0" fontId="43" fillId="13" borderId="64" xfId="2" applyFont="1" applyFill="1" applyBorder="1" applyAlignment="1">
      <alignment horizontal="center" vertical="center" wrapText="1"/>
    </xf>
    <xf numFmtId="0" fontId="48" fillId="0" borderId="0" xfId="2" applyFont="1" applyAlignment="1">
      <alignment horizontal="justify" vertical="center" wrapText="1"/>
    </xf>
    <xf numFmtId="0" fontId="5" fillId="0" borderId="0" xfId="2" applyFont="1" applyBorder="1" applyAlignment="1">
      <alignment horizontal="justify" vertical="center" wrapText="1"/>
    </xf>
    <xf numFmtId="0" fontId="6" fillId="0" borderId="0" xfId="2" applyFont="1" applyBorder="1" applyAlignment="1">
      <alignment horizontal="justify" vertical="center" wrapText="1"/>
    </xf>
    <xf numFmtId="0" fontId="5" fillId="0" borderId="0" xfId="2" applyFont="1" applyAlignment="1">
      <alignment horizontal="justify" vertical="center" wrapText="1"/>
    </xf>
    <xf numFmtId="0" fontId="6" fillId="0" borderId="0" xfId="2" applyFont="1" applyAlignment="1">
      <alignment horizontal="justify" vertical="center"/>
    </xf>
    <xf numFmtId="0" fontId="6" fillId="0" borderId="0" xfId="2" applyFont="1" applyAlignment="1">
      <alignment horizontal="justify" vertical="center" wrapText="1"/>
    </xf>
    <xf numFmtId="0" fontId="5" fillId="0" borderId="0" xfId="2" applyFont="1" applyAlignment="1">
      <alignment horizontal="left" vertical="center" wrapText="1"/>
    </xf>
    <xf numFmtId="0" fontId="6" fillId="0" borderId="0" xfId="2" applyFont="1" applyAlignment="1">
      <alignment horizontal="center" vertical="center"/>
    </xf>
    <xf numFmtId="0" fontId="4" fillId="3" borderId="0" xfId="2" applyFont="1" applyFill="1" applyBorder="1" applyAlignment="1">
      <alignment horizontal="center" vertical="center" wrapText="1"/>
    </xf>
    <xf numFmtId="0" fontId="53" fillId="3" borderId="0" xfId="2" applyFont="1" applyFill="1" applyBorder="1" applyAlignment="1">
      <alignment horizontal="center" vertical="center" wrapText="1"/>
    </xf>
    <xf numFmtId="0" fontId="6" fillId="0" borderId="0" xfId="2" applyFont="1" applyBorder="1" applyAlignment="1">
      <alignment horizontal="center" vertical="center"/>
    </xf>
    <xf numFmtId="0" fontId="6" fillId="0" borderId="0" xfId="2" applyFont="1" applyBorder="1" applyAlignment="1">
      <alignment horizontal="center" vertical="center" wrapText="1"/>
    </xf>
    <xf numFmtId="0" fontId="38" fillId="0" borderId="0" xfId="2" applyFont="1" applyAlignment="1">
      <alignment horizontal="center" vertical="center"/>
    </xf>
    <xf numFmtId="0" fontId="2" fillId="0" borderId="5" xfId="0" applyFont="1" applyBorder="1" applyAlignment="1" applyProtection="1">
      <alignment horizontal="justify" vertical="center" wrapText="1"/>
      <protection locked="0"/>
    </xf>
    <xf numFmtId="0" fontId="2" fillId="0" borderId="1" xfId="0" applyFont="1" applyBorder="1" applyAlignment="1" applyProtection="1">
      <alignment horizontal="justify" vertical="center" wrapText="1"/>
      <protection locked="0"/>
    </xf>
    <xf numFmtId="0" fontId="4" fillId="0" borderId="2" xfId="0" applyFont="1" applyBorder="1" applyAlignment="1" applyProtection="1">
      <alignment horizontal="justify" vertical="center"/>
      <protection locked="0"/>
    </xf>
    <xf numFmtId="14" fontId="5" fillId="0" borderId="5"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4" fillId="0" borderId="1" xfId="0" applyFont="1" applyFill="1" applyBorder="1" applyAlignment="1" applyProtection="1">
      <alignment horizontal="justify" vertical="center" wrapText="1"/>
      <protection locked="0"/>
    </xf>
    <xf numFmtId="0" fontId="4" fillId="0" borderId="8" xfId="0" applyFont="1" applyFill="1" applyBorder="1" applyAlignment="1" applyProtection="1">
      <alignment horizontal="justify" vertical="center" wrapText="1"/>
      <protection locked="0"/>
    </xf>
    <xf numFmtId="0" fontId="4" fillId="0" borderId="15" xfId="0" applyFont="1" applyFill="1" applyBorder="1" applyAlignment="1" applyProtection="1">
      <alignment horizontal="justify" vertical="center" wrapText="1"/>
      <protection locked="0"/>
    </xf>
    <xf numFmtId="14" fontId="4" fillId="0" borderId="2" xfId="0" applyNumberFormat="1"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14" fontId="4" fillId="0" borderId="3" xfId="0" applyNumberFormat="1" applyFont="1" applyBorder="1" applyAlignment="1" applyProtection="1">
      <alignment horizontal="center" vertical="center"/>
      <protection locked="0"/>
    </xf>
    <xf numFmtId="14" fontId="4" fillId="0" borderId="4" xfId="0" applyNumberFormat="1" applyFont="1" applyBorder="1" applyAlignment="1" applyProtection="1">
      <alignment horizontal="center" vertical="center"/>
      <protection locked="0"/>
    </xf>
    <xf numFmtId="0" fontId="33" fillId="2" borderId="2" xfId="0" applyFont="1" applyFill="1" applyBorder="1" applyAlignment="1" applyProtection="1">
      <alignment horizontal="justify" vertical="center" wrapText="1"/>
      <protection locked="0"/>
    </xf>
    <xf numFmtId="0" fontId="33" fillId="2" borderId="13" xfId="0" applyFont="1" applyFill="1" applyBorder="1" applyAlignment="1" applyProtection="1">
      <alignment horizontal="justify" vertical="center" wrapText="1"/>
      <protection locked="0"/>
    </xf>
    <xf numFmtId="0" fontId="10" fillId="0" borderId="1"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1" fillId="0" borderId="5" xfId="0" applyFont="1" applyBorder="1" applyAlignment="1" applyProtection="1">
      <alignment horizontal="justify" vertical="center" wrapText="1"/>
      <protection locked="0"/>
    </xf>
    <xf numFmtId="0" fontId="11" fillId="0" borderId="1" xfId="0" applyFont="1" applyBorder="1" applyAlignment="1" applyProtection="1">
      <alignment horizontal="justify" vertical="center" wrapText="1"/>
      <protection locked="0"/>
    </xf>
    <xf numFmtId="0" fontId="11" fillId="0" borderId="1" xfId="0" applyFont="1" applyBorder="1" applyAlignment="1" applyProtection="1">
      <alignment horizontal="center" vertical="center" wrapText="1"/>
      <protection locked="0"/>
    </xf>
    <xf numFmtId="14" fontId="11" fillId="0" borderId="2" xfId="0" applyNumberFormat="1"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justify" vertical="center" wrapText="1"/>
      <protection locked="0"/>
    </xf>
    <xf numFmtId="0" fontId="11" fillId="0" borderId="15" xfId="0" applyFont="1" applyBorder="1" applyAlignment="1" applyProtection="1">
      <alignment horizontal="justify" vertical="center" wrapText="1"/>
      <protection locked="0"/>
    </xf>
    <xf numFmtId="0" fontId="4" fillId="0" borderId="6" xfId="0" applyFont="1" applyBorder="1" applyAlignment="1" applyProtection="1">
      <alignment horizontal="justify" vertical="center" wrapText="1"/>
      <protection locked="0"/>
    </xf>
    <xf numFmtId="0" fontId="4" fillId="0" borderId="12" xfId="0" applyFont="1" applyBorder="1" applyAlignment="1" applyProtection="1">
      <alignment horizontal="justify" vertical="center" wrapText="1"/>
      <protection locked="0"/>
    </xf>
    <xf numFmtId="0" fontId="4" fillId="0" borderId="7" xfId="0" applyFont="1" applyBorder="1" applyAlignment="1" applyProtection="1">
      <alignment horizontal="justify" vertical="center" wrapText="1"/>
      <protection locked="0"/>
    </xf>
    <xf numFmtId="0" fontId="6" fillId="0" borderId="6"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30" fillId="0" borderId="5" xfId="0" applyFont="1" applyBorder="1" applyAlignment="1" applyProtection="1">
      <alignment horizontal="center" vertical="top"/>
    </xf>
    <xf numFmtId="0" fontId="5" fillId="0" borderId="5" xfId="0" applyFont="1" applyBorder="1" applyAlignment="1" applyProtection="1">
      <alignment horizontal="center" vertical="top"/>
    </xf>
    <xf numFmtId="0" fontId="27" fillId="0" borderId="5" xfId="0" applyFont="1" applyBorder="1" applyAlignment="1" applyProtection="1">
      <alignment horizontal="center" vertical="center"/>
      <protection locked="0"/>
    </xf>
    <xf numFmtId="0" fontId="30" fillId="0" borderId="5" xfId="0" applyFont="1" applyBorder="1" applyAlignment="1" applyProtection="1">
      <alignment horizontal="center" vertical="center"/>
    </xf>
    <xf numFmtId="0" fontId="32" fillId="0" borderId="5" xfId="0" applyFont="1" applyBorder="1" applyAlignment="1" applyProtection="1">
      <alignment horizontal="center" vertical="center"/>
    </xf>
    <xf numFmtId="0" fontId="28" fillId="0" borderId="5" xfId="0" applyFont="1" applyBorder="1" applyAlignment="1" applyProtection="1"/>
    <xf numFmtId="0" fontId="27" fillId="0" borderId="5" xfId="0" applyFont="1" applyBorder="1" applyAlignment="1" applyProtection="1">
      <alignment horizontal="center" wrapText="1"/>
      <protection locked="0"/>
    </xf>
    <xf numFmtId="0" fontId="27" fillId="0" borderId="5" xfId="0" applyFont="1" applyBorder="1" applyAlignment="1" applyProtection="1">
      <alignment horizontal="center"/>
      <protection locked="0"/>
    </xf>
    <xf numFmtId="0" fontId="2" fillId="0" borderId="6" xfId="0" applyNumberFormat="1" applyFont="1" applyBorder="1" applyAlignment="1" applyProtection="1">
      <alignment horizontal="center" vertical="top" wrapText="1"/>
      <protection locked="0"/>
    </xf>
    <xf numFmtId="0" fontId="2" fillId="0" borderId="7" xfId="0" applyNumberFormat="1" applyFont="1" applyBorder="1" applyAlignment="1" applyProtection="1">
      <alignment horizontal="center" vertical="top" wrapText="1"/>
      <protection locked="0"/>
    </xf>
    <xf numFmtId="0" fontId="2" fillId="0" borderId="12" xfId="0" applyFont="1" applyBorder="1" applyAlignment="1" applyProtection="1">
      <alignment horizontal="center" vertical="center" wrapText="1"/>
      <protection locked="0"/>
    </xf>
    <xf numFmtId="14" fontId="4" fillId="0" borderId="12" xfId="0" applyNumberFormat="1" applyFont="1" applyBorder="1" applyAlignment="1" applyProtection="1">
      <alignment horizontal="center"/>
      <protection locked="0"/>
    </xf>
    <xf numFmtId="14" fontId="4" fillId="0" borderId="7" xfId="0" applyNumberFormat="1" applyFont="1" applyBorder="1" applyAlignment="1" applyProtection="1">
      <alignment horizontal="center"/>
      <protection locked="0"/>
    </xf>
    <xf numFmtId="0" fontId="11" fillId="0" borderId="5" xfId="0" applyFont="1" applyBorder="1" applyAlignment="1" applyProtection="1">
      <alignment horizontal="left" vertical="top" wrapText="1"/>
      <protection locked="0"/>
    </xf>
    <xf numFmtId="0" fontId="60" fillId="0" borderId="5" xfId="0" applyFont="1" applyBorder="1" applyAlignment="1" applyProtection="1">
      <alignment horizontal="center" vertical="center"/>
    </xf>
    <xf numFmtId="0" fontId="60" fillId="0" borderId="5" xfId="0" applyFont="1" applyFill="1" applyBorder="1" applyAlignment="1" applyProtection="1">
      <alignment horizontal="center" vertical="center"/>
    </xf>
    <xf numFmtId="0" fontId="60" fillId="0" borderId="1" xfId="0" applyFont="1" applyFill="1" applyBorder="1" applyAlignment="1" applyProtection="1">
      <alignment horizontal="center" vertical="center"/>
    </xf>
    <xf numFmtId="0" fontId="28" fillId="0" borderId="5"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14" fontId="11" fillId="0" borderId="21" xfId="0" applyNumberFormat="1" applyFont="1" applyBorder="1" applyAlignment="1" applyProtection="1">
      <alignment horizontal="left" vertical="center" wrapText="1"/>
      <protection locked="0"/>
    </xf>
    <xf numFmtId="14" fontId="11" fillId="0" borderId="5" xfId="0" applyNumberFormat="1" applyFont="1" applyBorder="1" applyAlignment="1" applyProtection="1">
      <alignment horizontal="left" vertical="center" wrapText="1"/>
      <protection locked="0"/>
    </xf>
    <xf numFmtId="0" fontId="28" fillId="0" borderId="25" xfId="0" applyFont="1" applyBorder="1" applyAlignment="1" applyProtection="1">
      <alignment horizontal="left" vertical="center" wrapText="1"/>
      <protection locked="0"/>
    </xf>
    <xf numFmtId="0" fontId="28" fillId="0" borderId="8"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8" fillId="0" borderId="21" xfId="0" applyFont="1" applyBorder="1" applyAlignment="1" applyProtection="1">
      <alignment horizontal="center" vertical="center" wrapText="1"/>
      <protection locked="0"/>
    </xf>
    <xf numFmtId="0" fontId="31" fillId="0" borderId="0" xfId="0" applyFont="1" applyAlignment="1" applyProtection="1">
      <alignment horizontal="center" vertical="center"/>
    </xf>
    <xf numFmtId="0" fontId="60" fillId="0" borderId="15" xfId="0" applyFont="1" applyFill="1" applyBorder="1" applyAlignment="1" applyProtection="1">
      <alignment horizontal="center" vertical="center"/>
    </xf>
    <xf numFmtId="0" fontId="31" fillId="0" borderId="2" xfId="0" applyFont="1" applyBorder="1" applyAlignment="1" applyProtection="1">
      <alignment horizontal="center" vertical="center"/>
      <protection locked="0"/>
    </xf>
    <xf numFmtId="0" fontId="60" fillId="0" borderId="8" xfId="0" applyFont="1" applyFill="1" applyBorder="1" applyAlignment="1" applyProtection="1">
      <alignment horizontal="center" vertical="center"/>
    </xf>
    <xf numFmtId="0" fontId="5" fillId="0" borderId="1"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0" fontId="32" fillId="0" borderId="15" xfId="0" applyFont="1" applyBorder="1" applyAlignment="1" applyProtection="1">
      <alignment horizontal="center" vertical="center" wrapText="1"/>
      <protection locked="0"/>
    </xf>
    <xf numFmtId="0" fontId="11" fillId="0" borderId="7" xfId="0" applyFont="1" applyBorder="1" applyAlignment="1" applyProtection="1">
      <alignment vertical="center" wrapText="1"/>
      <protection locked="0"/>
    </xf>
    <xf numFmtId="0" fontId="11" fillId="0" borderId="7" xfId="0" applyFont="1" applyBorder="1" applyAlignment="1" applyProtection="1">
      <alignment vertical="center"/>
      <protection locked="0"/>
    </xf>
    <xf numFmtId="0" fontId="33" fillId="0" borderId="5" xfId="0" applyFont="1" applyBorder="1" applyAlignment="1" applyProtection="1">
      <alignment horizontal="center" vertical="center" wrapText="1"/>
      <protection locked="0"/>
    </xf>
    <xf numFmtId="0" fontId="33" fillId="0" borderId="5"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11" fillId="0" borderId="8" xfId="0" applyFont="1" applyBorder="1" applyAlignment="1" applyProtection="1">
      <alignment vertical="center"/>
      <protection locked="0"/>
    </xf>
    <xf numFmtId="0" fontId="11" fillId="0" borderId="15" xfId="0" applyFont="1" applyBorder="1" applyAlignment="1" applyProtection="1">
      <alignment vertical="center"/>
      <protection locked="0"/>
    </xf>
    <xf numFmtId="0" fontId="28" fillId="0" borderId="32" xfId="0" applyFont="1" applyBorder="1" applyAlignment="1" applyProtection="1">
      <alignment horizontal="left" vertical="center" wrapText="1"/>
      <protection locked="0"/>
    </xf>
    <xf numFmtId="0" fontId="31" fillId="0" borderId="1" xfId="0" applyFont="1" applyFill="1" applyBorder="1" applyAlignment="1" applyProtection="1">
      <alignment horizontal="center" vertical="center"/>
      <protection locked="0"/>
    </xf>
    <xf numFmtId="0" fontId="31" fillId="0" borderId="8" xfId="0" applyFont="1" applyFill="1" applyBorder="1" applyAlignment="1" applyProtection="1">
      <alignment horizontal="center" vertical="center"/>
      <protection locked="0"/>
    </xf>
    <xf numFmtId="0" fontId="31" fillId="0" borderId="15" xfId="0" applyFont="1" applyFill="1" applyBorder="1" applyAlignment="1" applyProtection="1">
      <alignment horizontal="center" vertical="center"/>
      <protection locked="0"/>
    </xf>
    <xf numFmtId="0" fontId="59" fillId="0" borderId="5" xfId="0" applyFont="1" applyFill="1" applyBorder="1" applyAlignment="1" applyProtection="1">
      <alignment horizontal="center" vertical="center" wrapText="1"/>
      <protection locked="0"/>
    </xf>
    <xf numFmtId="0" fontId="59" fillId="0" borderId="1" xfId="0" applyFont="1" applyFill="1" applyBorder="1" applyAlignment="1" applyProtection="1">
      <alignment horizontal="center" vertical="center" wrapText="1"/>
      <protection locked="0"/>
    </xf>
    <xf numFmtId="0" fontId="31" fillId="0" borderId="0" xfId="0" applyFont="1" applyBorder="1" applyAlignment="1" applyProtection="1">
      <alignment horizontal="center" vertical="center"/>
    </xf>
    <xf numFmtId="0" fontId="11" fillId="0" borderId="1" xfId="0" applyFont="1" applyBorder="1" applyAlignment="1" applyProtection="1">
      <alignment vertical="center" wrapText="1"/>
      <protection locked="0"/>
    </xf>
    <xf numFmtId="1" fontId="31" fillId="0" borderId="3" xfId="0" applyNumberFormat="1" applyFont="1" applyBorder="1" applyAlignment="1" applyProtection="1">
      <alignment horizontal="center" vertical="center"/>
    </xf>
    <xf numFmtId="0" fontId="31" fillId="0" borderId="3" xfId="0" applyFont="1" applyBorder="1" applyAlignment="1" applyProtection="1">
      <alignment horizontal="center" vertical="center" wrapText="1"/>
    </xf>
    <xf numFmtId="0" fontId="31" fillId="0" borderId="0" xfId="0" applyFont="1" applyBorder="1" applyAlignment="1" applyProtection="1">
      <alignment horizontal="center" vertical="center" wrapText="1"/>
    </xf>
    <xf numFmtId="0" fontId="59" fillId="0" borderId="1" xfId="0" applyFont="1" applyBorder="1" applyAlignment="1" applyProtection="1">
      <alignment horizontal="center" vertical="center" textRotation="90" wrapText="1"/>
      <protection locked="0"/>
    </xf>
    <xf numFmtId="0" fontId="59" fillId="0" borderId="8" xfId="0" applyFont="1" applyBorder="1" applyAlignment="1" applyProtection="1">
      <alignment horizontal="center" vertical="center" textRotation="90" wrapText="1"/>
      <protection locked="0"/>
    </xf>
    <xf numFmtId="0" fontId="61" fillId="9" borderId="3" xfId="0" applyFont="1" applyFill="1" applyBorder="1" applyAlignment="1" applyProtection="1">
      <alignment horizontal="center" vertical="center" wrapText="1"/>
    </xf>
    <xf numFmtId="0" fontId="61" fillId="9" borderId="0" xfId="0" applyFont="1" applyFill="1" applyBorder="1" applyAlignment="1" applyProtection="1">
      <alignment horizontal="center" vertical="center" wrapText="1"/>
    </xf>
    <xf numFmtId="0" fontId="31" fillId="0" borderId="1"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59" fillId="0" borderId="5" xfId="0" applyFont="1" applyBorder="1" applyAlignment="1" applyProtection="1">
      <alignment horizontal="center" vertical="center" wrapText="1"/>
      <protection locked="0"/>
    </xf>
    <xf numFmtId="0" fontId="59" fillId="0" borderId="1" xfId="0" applyFont="1" applyBorder="1" applyAlignment="1" applyProtection="1">
      <alignment horizontal="center" vertical="center" wrapText="1"/>
      <protection locked="0"/>
    </xf>
    <xf numFmtId="0" fontId="59" fillId="0" borderId="15" xfId="0" applyFont="1" applyBorder="1" applyAlignment="1" applyProtection="1">
      <alignment horizontal="center" vertical="center"/>
    </xf>
    <xf numFmtId="0" fontId="59" fillId="0" borderId="5" xfId="0" applyFont="1" applyBorder="1" applyAlignment="1" applyProtection="1">
      <alignment horizontal="center" vertical="center"/>
    </xf>
    <xf numFmtId="0" fontId="31" fillId="0" borderId="1" xfId="0" applyFont="1" applyBorder="1" applyAlignment="1" applyProtection="1">
      <alignment horizontal="left" vertical="center" wrapText="1"/>
      <protection locked="0"/>
    </xf>
    <xf numFmtId="0" fontId="31" fillId="0" borderId="8" xfId="0" applyFont="1" applyBorder="1" applyAlignment="1" applyProtection="1">
      <alignment horizontal="left" vertical="center" wrapText="1"/>
      <protection locked="0"/>
    </xf>
    <xf numFmtId="0" fontId="31" fillId="0" borderId="15" xfId="0" applyFont="1" applyBorder="1" applyAlignment="1" applyProtection="1">
      <alignment horizontal="left" vertical="center" wrapText="1"/>
      <protection locked="0"/>
    </xf>
    <xf numFmtId="0" fontId="33" fillId="0" borderId="1" xfId="0" applyFont="1" applyBorder="1" applyAlignment="1" applyProtection="1">
      <alignment horizontal="center" vertical="center" wrapText="1"/>
      <protection locked="0"/>
    </xf>
    <xf numFmtId="0" fontId="33" fillId="0" borderId="8" xfId="0" applyFont="1" applyBorder="1" applyAlignment="1" applyProtection="1">
      <alignment horizontal="center" vertical="center"/>
      <protection locked="0"/>
    </xf>
    <xf numFmtId="0" fontId="33" fillId="0" borderId="15" xfId="0" applyFont="1" applyBorder="1" applyAlignment="1" applyProtection="1">
      <alignment horizontal="center" vertical="center"/>
      <protection locked="0"/>
    </xf>
    <xf numFmtId="0" fontId="11" fillId="2" borderId="1" xfId="0" applyFont="1" applyFill="1" applyBorder="1" applyAlignment="1" applyProtection="1">
      <alignment vertical="center" wrapText="1"/>
      <protection locked="0"/>
    </xf>
    <xf numFmtId="0" fontId="11" fillId="2" borderId="8" xfId="0" applyFont="1" applyFill="1" applyBorder="1" applyAlignment="1" applyProtection="1">
      <alignment vertical="center"/>
      <protection locked="0"/>
    </xf>
    <xf numFmtId="0" fontId="11" fillId="2" borderId="15" xfId="0" applyFont="1" applyFill="1" applyBorder="1" applyAlignment="1" applyProtection="1">
      <alignment vertical="center"/>
      <protection locked="0"/>
    </xf>
    <xf numFmtId="0" fontId="11" fillId="2" borderId="5" xfId="0" applyFont="1" applyFill="1" applyBorder="1" applyAlignment="1" applyProtection="1">
      <alignment vertical="center" wrapText="1"/>
      <protection locked="0"/>
    </xf>
    <xf numFmtId="0" fontId="11" fillId="2" borderId="5" xfId="0" applyFont="1" applyFill="1" applyBorder="1" applyAlignment="1" applyProtection="1">
      <alignment vertical="center"/>
      <protection locked="0"/>
    </xf>
    <xf numFmtId="0" fontId="2" fillId="0" borderId="5" xfId="0" applyFont="1" applyBorder="1" applyAlignment="1" applyProtection="1">
      <alignment horizontal="center"/>
    </xf>
    <xf numFmtId="0" fontId="2" fillId="0" borderId="15" xfId="0" applyFont="1" applyBorder="1" applyAlignment="1" applyProtection="1">
      <alignment horizontal="center"/>
    </xf>
    <xf numFmtId="0" fontId="2" fillId="2" borderId="5" xfId="0" applyFont="1" applyFill="1" applyBorder="1" applyAlignment="1" applyProtection="1">
      <alignment horizontal="left" vertical="center"/>
      <protection locked="0"/>
    </xf>
    <xf numFmtId="0" fontId="4" fillId="2" borderId="5" xfId="0" applyFont="1" applyFill="1" applyBorder="1" applyAlignment="1" applyProtection="1">
      <alignment horizontal="center"/>
    </xf>
    <xf numFmtId="0" fontId="10" fillId="0" borderId="6" xfId="0" applyFont="1" applyBorder="1" applyAlignment="1" applyProtection="1">
      <alignment horizontal="center"/>
    </xf>
    <xf numFmtId="0" fontId="10" fillId="0" borderId="12" xfId="0" applyFont="1" applyBorder="1" applyAlignment="1" applyProtection="1">
      <alignment horizontal="center"/>
    </xf>
    <xf numFmtId="0" fontId="10" fillId="0" borderId="7" xfId="0" applyFont="1" applyBorder="1" applyAlignment="1" applyProtection="1">
      <alignment horizontal="center"/>
    </xf>
    <xf numFmtId="0" fontId="2" fillId="3" borderId="15"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5" xfId="0" applyFont="1" applyBorder="1" applyAlignment="1" applyProtection="1">
      <alignment horizontal="center" wrapText="1"/>
    </xf>
    <xf numFmtId="0" fontId="5" fillId="3" borderId="1"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2" fillId="0" borderId="15" xfId="0" applyFont="1" applyBorder="1" applyAlignment="1" applyProtection="1">
      <alignment horizontal="center" vertical="center"/>
    </xf>
    <xf numFmtId="0" fontId="2" fillId="0" borderId="5" xfId="0" applyFont="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1" fontId="4" fillId="0" borderId="6" xfId="0" applyNumberFormat="1" applyFont="1" applyBorder="1" applyAlignment="1" applyProtection="1">
      <alignment horizontal="center" vertical="top" wrapText="1"/>
      <protection locked="0"/>
    </xf>
    <xf numFmtId="1" fontId="4" fillId="0" borderId="7" xfId="0" applyNumberFormat="1"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4" fillId="0" borderId="5" xfId="0" applyFont="1" applyBorder="1" applyAlignment="1" applyProtection="1">
      <alignment horizontal="center" wrapText="1"/>
      <protection locked="0"/>
    </xf>
    <xf numFmtId="0" fontId="31" fillId="0" borderId="2" xfId="0" applyFont="1" applyBorder="1" applyAlignment="1" applyProtection="1">
      <alignment horizontal="justify" vertical="center" wrapText="1"/>
      <protection locked="0"/>
    </xf>
    <xf numFmtId="0" fontId="31" fillId="0" borderId="13" xfId="0" applyFont="1" applyBorder="1" applyAlignment="1" applyProtection="1">
      <alignment horizontal="justify" vertical="center" wrapText="1"/>
      <protection locked="0"/>
    </xf>
    <xf numFmtId="14" fontId="31" fillId="0" borderId="2" xfId="0" applyNumberFormat="1" applyFont="1" applyBorder="1" applyAlignment="1" applyProtection="1">
      <alignment horizontal="left" vertical="center" wrapText="1"/>
      <protection locked="0"/>
    </xf>
    <xf numFmtId="0" fontId="31" fillId="0" borderId="13" xfId="0" applyFont="1" applyBorder="1" applyAlignment="1" applyProtection="1">
      <alignment horizontal="left" vertical="center" wrapText="1"/>
      <protection locked="0"/>
    </xf>
    <xf numFmtId="0" fontId="4" fillId="0" borderId="2"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11" fillId="0" borderId="8"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59" fillId="0" borderId="2" xfId="0" applyFont="1" applyBorder="1" applyAlignment="1" applyProtection="1">
      <alignment horizontal="center" vertical="center" wrapText="1"/>
    </xf>
    <xf numFmtId="0" fontId="59" fillId="0" borderId="13" xfId="0" applyFont="1" applyBorder="1" applyAlignment="1" applyProtection="1">
      <alignment horizontal="center" vertical="center" wrapText="1"/>
    </xf>
    <xf numFmtId="0" fontId="59" fillId="0" borderId="9" xfId="0" applyFont="1" applyBorder="1" applyAlignment="1" applyProtection="1">
      <alignment horizontal="center" vertical="center" wrapText="1"/>
    </xf>
    <xf numFmtId="1" fontId="59" fillId="0" borderId="2" xfId="0" applyNumberFormat="1" applyFont="1" applyBorder="1" applyAlignment="1" applyProtection="1">
      <alignment horizontal="center" vertical="center" wrapText="1"/>
    </xf>
    <xf numFmtId="1" fontId="59" fillId="0" borderId="13" xfId="0" applyNumberFormat="1" applyFont="1" applyBorder="1" applyAlignment="1" applyProtection="1">
      <alignment horizontal="center" vertical="center" wrapText="1"/>
    </xf>
    <xf numFmtId="1" fontId="59" fillId="0" borderId="9" xfId="0" applyNumberFormat="1" applyFont="1" applyBorder="1" applyAlignment="1" applyProtection="1">
      <alignment horizontal="center" vertical="center" wrapText="1"/>
    </xf>
    <xf numFmtId="0" fontId="31" fillId="0" borderId="2"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33" fillId="0" borderId="8" xfId="0" applyFont="1" applyBorder="1" applyAlignment="1" applyProtection="1">
      <alignment horizontal="left" vertical="center" wrapText="1"/>
      <protection locked="0"/>
    </xf>
    <xf numFmtId="0" fontId="33" fillId="0" borderId="15" xfId="0" applyFont="1" applyBorder="1" applyAlignment="1" applyProtection="1">
      <alignment horizontal="left" vertical="center" wrapText="1"/>
      <protection locked="0"/>
    </xf>
    <xf numFmtId="0" fontId="31" fillId="0" borderId="1" xfId="0" applyFont="1" applyBorder="1" applyAlignment="1" applyProtection="1">
      <alignment horizontal="justify" vertical="center" wrapText="1"/>
      <protection locked="0"/>
    </xf>
    <xf numFmtId="0" fontId="31" fillId="0" borderId="8" xfId="0" applyFont="1" applyBorder="1" applyAlignment="1" applyProtection="1">
      <alignment horizontal="justify" vertical="center" wrapText="1"/>
      <protection locked="0"/>
    </xf>
    <xf numFmtId="0" fontId="31" fillId="0" borderId="15" xfId="0" applyFont="1" applyBorder="1" applyAlignment="1" applyProtection="1">
      <alignment horizontal="justify" vertical="center" wrapText="1"/>
      <protection locked="0"/>
    </xf>
    <xf numFmtId="0" fontId="28" fillId="0" borderId="5"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31" fillId="0" borderId="5" xfId="0" applyFont="1" applyBorder="1" applyAlignment="1" applyProtection="1">
      <alignment horizontal="justify" vertical="center" wrapText="1"/>
      <protection locked="0"/>
    </xf>
    <xf numFmtId="0" fontId="31" fillId="0" borderId="5" xfId="0" applyFont="1" applyBorder="1" applyAlignment="1" applyProtection="1">
      <alignment horizontal="justify" vertical="top" wrapText="1"/>
      <protection locked="0"/>
    </xf>
    <xf numFmtId="0" fontId="31" fillId="0" borderId="1" xfId="0" applyFont="1" applyBorder="1" applyAlignment="1" applyProtection="1">
      <alignment horizontal="justify" vertical="top" wrapText="1"/>
      <protection locked="0"/>
    </xf>
    <xf numFmtId="14" fontId="31" fillId="0" borderId="2" xfId="0" applyNumberFormat="1" applyFont="1" applyBorder="1" applyAlignment="1" applyProtection="1">
      <alignment horizontal="center" vertical="center" wrapText="1"/>
      <protection locked="0"/>
    </xf>
    <xf numFmtId="0" fontId="29" fillId="0" borderId="2"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protection locked="0"/>
    </xf>
    <xf numFmtId="0" fontId="12" fillId="0" borderId="5"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68" fillId="0" borderId="5" xfId="0" applyFont="1" applyBorder="1" applyAlignment="1" applyProtection="1">
      <alignment horizontal="justify" vertical="top" wrapText="1"/>
      <protection locked="0"/>
    </xf>
    <xf numFmtId="0" fontId="68" fillId="0" borderId="1" xfId="0" applyFont="1" applyBorder="1" applyAlignment="1" applyProtection="1">
      <alignment horizontal="justify" vertical="top" wrapText="1"/>
      <protection locked="0"/>
    </xf>
    <xf numFmtId="0" fontId="9" fillId="0" borderId="5" xfId="0" applyFont="1" applyBorder="1" applyAlignment="1" applyProtection="1">
      <alignment horizontal="justify" vertical="center" wrapText="1"/>
      <protection locked="0"/>
    </xf>
    <xf numFmtId="0" fontId="9"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wrapText="1"/>
      <protection locked="0"/>
    </xf>
    <xf numFmtId="0" fontId="4" fillId="0" borderId="8" xfId="0" applyFont="1" applyBorder="1" applyAlignment="1" applyProtection="1">
      <alignment horizontal="justify"/>
      <protection locked="0"/>
    </xf>
    <xf numFmtId="0" fontId="4" fillId="0" borderId="15" xfId="0" applyFont="1" applyBorder="1" applyAlignment="1" applyProtection="1">
      <alignment horizontal="justify"/>
      <protection locked="0"/>
    </xf>
    <xf numFmtId="0" fontId="31" fillId="0" borderId="1" xfId="0" applyFont="1" applyBorder="1" applyAlignment="1" applyProtection="1">
      <alignment horizontal="center" vertical="center" wrapText="1"/>
      <protection locked="0"/>
    </xf>
    <xf numFmtId="0" fontId="31" fillId="0" borderId="8" xfId="0" applyFont="1" applyBorder="1" applyAlignment="1" applyProtection="1">
      <alignment horizontal="center" vertical="center" wrapText="1"/>
      <protection locked="0"/>
    </xf>
    <xf numFmtId="0" fontId="31" fillId="0" borderId="15" xfId="0" applyFont="1" applyBorder="1" applyAlignment="1" applyProtection="1">
      <alignment horizontal="center" vertical="center" wrapText="1"/>
      <protection locked="0"/>
    </xf>
    <xf numFmtId="0" fontId="59" fillId="0" borderId="1" xfId="0" applyFont="1" applyBorder="1" applyAlignment="1" applyProtection="1">
      <alignment horizontal="left" vertical="center" wrapText="1"/>
      <protection locked="0"/>
    </xf>
    <xf numFmtId="0" fontId="59" fillId="0" borderId="8" xfId="0" applyFont="1" applyBorder="1" applyAlignment="1" applyProtection="1">
      <alignment horizontal="left" vertical="center" wrapText="1"/>
      <protection locked="0"/>
    </xf>
    <xf numFmtId="0" fontId="59" fillId="0" borderId="15"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protection locked="0"/>
    </xf>
    <xf numFmtId="0" fontId="28" fillId="0" borderId="8" xfId="0" applyFont="1" applyBorder="1" applyAlignment="1" applyProtection="1">
      <alignment horizontal="justify" vertical="center"/>
      <protection locked="0"/>
    </xf>
    <xf numFmtId="0" fontId="28" fillId="0" borderId="15" xfId="0" applyFont="1" applyBorder="1" applyAlignment="1" applyProtection="1">
      <alignment horizontal="justify" vertical="center"/>
      <protection locked="0"/>
    </xf>
    <xf numFmtId="14" fontId="11" fillId="0" borderId="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62" fillId="0" borderId="1" xfId="0" applyFont="1" applyBorder="1" applyAlignment="1" applyProtection="1">
      <alignment horizontal="justify" vertical="center" wrapText="1"/>
      <protection locked="0"/>
    </xf>
    <xf numFmtId="0" fontId="62" fillId="0" borderId="8" xfId="0" applyFont="1" applyBorder="1" applyAlignment="1" applyProtection="1">
      <alignment horizontal="justify" vertical="center"/>
      <protection locked="0"/>
    </xf>
    <xf numFmtId="0" fontId="62" fillId="0" borderId="15" xfId="0" applyFont="1" applyBorder="1" applyAlignment="1" applyProtection="1">
      <alignment horizontal="justify" vertical="center"/>
      <protection locked="0"/>
    </xf>
    <xf numFmtId="0" fontId="59" fillId="0" borderId="1" xfId="0" applyFont="1" applyBorder="1" applyAlignment="1" applyProtection="1">
      <alignment horizontal="justify" vertical="center" wrapText="1"/>
      <protection locked="0"/>
    </xf>
    <xf numFmtId="0" fontId="59" fillId="0" borderId="8" xfId="0" applyFont="1" applyBorder="1" applyAlignment="1" applyProtection="1">
      <alignment horizontal="justify" vertical="center" wrapText="1"/>
      <protection locked="0"/>
    </xf>
    <xf numFmtId="0" fontId="59" fillId="0" borderId="15" xfId="0" applyFont="1" applyBorder="1" applyAlignment="1" applyProtection="1">
      <alignment horizontal="justify" vertical="center" wrapText="1"/>
      <protection locked="0"/>
    </xf>
    <xf numFmtId="0" fontId="31" fillId="0" borderId="13" xfId="0" applyFont="1" applyBorder="1" applyAlignment="1" applyProtection="1">
      <alignment horizontal="justify" vertical="center"/>
      <protection locked="0"/>
    </xf>
    <xf numFmtId="0" fontId="29" fillId="0" borderId="5" xfId="0" applyFont="1" applyBorder="1" applyAlignment="1" applyProtection="1">
      <alignment horizontal="justify" vertical="center" wrapText="1"/>
      <protection locked="0"/>
    </xf>
    <xf numFmtId="0" fontId="29" fillId="0" borderId="5" xfId="0" applyFont="1" applyBorder="1" applyAlignment="1" applyProtection="1">
      <alignment horizontal="justify" vertical="center"/>
      <protection locked="0"/>
    </xf>
    <xf numFmtId="0" fontId="29" fillId="0" borderId="1" xfId="0" applyFont="1" applyBorder="1" applyAlignment="1" applyProtection="1">
      <alignment horizontal="justify" vertical="center"/>
      <protection locked="0"/>
    </xf>
    <xf numFmtId="0" fontId="42" fillId="0" borderId="5"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9" fontId="2" fillId="0" borderId="1" xfId="4" applyFont="1" applyBorder="1" applyAlignment="1" applyProtection="1">
      <alignment horizontal="center" vertical="center" wrapText="1"/>
      <protection locked="0"/>
    </xf>
    <xf numFmtId="9" fontId="2" fillId="0" borderId="8" xfId="4" applyFont="1" applyBorder="1" applyAlignment="1" applyProtection="1">
      <alignment horizontal="center" vertical="center" wrapText="1"/>
      <protection locked="0"/>
    </xf>
    <xf numFmtId="9" fontId="2" fillId="0" borderId="15" xfId="4" applyFont="1" applyBorder="1" applyAlignment="1" applyProtection="1">
      <alignment horizontal="center" vertical="center" wrapText="1"/>
      <protection locked="0"/>
    </xf>
    <xf numFmtId="0" fontId="59" fillId="0" borderId="2" xfId="0" applyFont="1" applyBorder="1" applyAlignment="1" applyProtection="1">
      <alignment horizontal="center" vertical="center" wrapText="1"/>
      <protection locked="0"/>
    </xf>
    <xf numFmtId="0" fontId="59" fillId="0" borderId="13" xfId="0" applyFont="1" applyBorder="1" applyAlignment="1" applyProtection="1">
      <alignment horizontal="center" vertical="center"/>
      <protection locked="0"/>
    </xf>
    <xf numFmtId="9" fontId="42" fillId="0" borderId="2" xfId="0" applyNumberFormat="1"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59" fillId="0" borderId="8" xfId="0" applyFont="1" applyFill="1" applyBorder="1" applyAlignment="1" applyProtection="1">
      <alignment horizontal="center" vertical="center" wrapText="1"/>
      <protection locked="0"/>
    </xf>
    <xf numFmtId="0" fontId="59" fillId="0" borderId="15" xfId="0" applyFont="1" applyFill="1" applyBorder="1" applyAlignment="1" applyProtection="1">
      <alignment horizontal="center" vertical="center" wrapText="1"/>
      <protection locked="0"/>
    </xf>
    <xf numFmtId="0" fontId="31" fillId="0" borderId="5" xfId="0" applyFont="1" applyBorder="1" applyAlignment="1" applyProtection="1">
      <alignment horizontal="justify" vertical="center"/>
      <protection locked="0"/>
    </xf>
    <xf numFmtId="0" fontId="31" fillId="0" borderId="1" xfId="0" applyFont="1" applyBorder="1" applyAlignment="1" applyProtection="1">
      <alignment horizontal="justify" vertical="center"/>
      <protection locked="0"/>
    </xf>
    <xf numFmtId="0" fontId="59" fillId="0" borderId="5" xfId="0" applyFont="1" applyBorder="1" applyAlignment="1" applyProtection="1">
      <alignment horizontal="center" vertical="center"/>
      <protection locked="0"/>
    </xf>
    <xf numFmtId="0" fontId="59" fillId="0" borderId="1" xfId="0" applyFont="1" applyBorder="1" applyAlignment="1" applyProtection="1">
      <alignment horizontal="center" vertical="center"/>
      <protection locked="0"/>
    </xf>
    <xf numFmtId="0" fontId="59" fillId="0" borderId="5" xfId="0" applyFont="1" applyBorder="1" applyAlignment="1" applyProtection="1">
      <alignment horizontal="justify" vertical="center" wrapText="1"/>
      <protection locked="0"/>
    </xf>
    <xf numFmtId="0" fontId="59" fillId="0" borderId="2" xfId="0" applyFont="1" applyBorder="1" applyAlignment="1" applyProtection="1">
      <alignment horizontal="justify" vertical="center" wrapText="1"/>
      <protection locked="0"/>
    </xf>
    <xf numFmtId="0" fontId="59" fillId="0" borderId="13" xfId="0" applyFont="1" applyBorder="1" applyAlignment="1" applyProtection="1">
      <alignment horizontal="justify" vertical="center" wrapText="1"/>
      <protection locked="0"/>
    </xf>
    <xf numFmtId="0" fontId="29" fillId="0" borderId="1" xfId="0" applyFont="1" applyBorder="1" applyAlignment="1" applyProtection="1">
      <alignment horizontal="left" vertical="center" wrapText="1"/>
      <protection locked="0"/>
    </xf>
    <xf numFmtId="0" fontId="29" fillId="0" borderId="8" xfId="0" applyFont="1" applyBorder="1" applyAlignment="1" applyProtection="1">
      <alignment horizontal="left" vertical="center" wrapText="1"/>
      <protection locked="0"/>
    </xf>
    <xf numFmtId="0" fontId="29" fillId="0" borderId="15" xfId="0"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protection locked="0"/>
    </xf>
    <xf numFmtId="0" fontId="31" fillId="0" borderId="8" xfId="0" applyFont="1" applyBorder="1" applyAlignment="1" applyProtection="1">
      <alignment horizontal="justify" vertical="center"/>
      <protection locked="0"/>
    </xf>
    <xf numFmtId="0" fontId="31" fillId="0" borderId="15" xfId="0" applyFont="1" applyBorder="1" applyAlignment="1" applyProtection="1">
      <alignment horizontal="justify" vertical="center"/>
      <protection locked="0"/>
    </xf>
    <xf numFmtId="0" fontId="29" fillId="0" borderId="1" xfId="0" applyFont="1" applyBorder="1" applyAlignment="1" applyProtection="1">
      <alignment horizontal="left" vertical="top" wrapText="1"/>
      <protection locked="0"/>
    </xf>
    <xf numFmtId="0" fontId="29" fillId="0" borderId="8" xfId="0" applyFont="1" applyBorder="1" applyAlignment="1" applyProtection="1">
      <alignment horizontal="left" vertical="top" wrapText="1"/>
      <protection locked="0"/>
    </xf>
    <xf numFmtId="0" fontId="29" fillId="0" borderId="15" xfId="0" applyFont="1" applyBorder="1" applyAlignment="1" applyProtection="1">
      <alignment horizontal="left" vertical="top" wrapText="1"/>
      <protection locked="0"/>
    </xf>
    <xf numFmtId="0" fontId="29" fillId="0" borderId="1" xfId="0" applyFont="1" applyBorder="1" applyAlignment="1" applyProtection="1">
      <alignment horizontal="justify" vertical="center" wrapText="1"/>
      <protection locked="0"/>
    </xf>
    <xf numFmtId="0" fontId="29" fillId="0" borderId="5"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5" xfId="0" applyFont="1" applyBorder="1" applyAlignment="1" applyProtection="1">
      <alignment horizontal="justify" vertical="center" wrapText="1"/>
    </xf>
    <xf numFmtId="0" fontId="11" fillId="0" borderId="2" xfId="0" applyFont="1" applyBorder="1" applyAlignment="1" applyProtection="1">
      <alignment horizontal="justify" vertical="top" wrapText="1"/>
      <protection locked="0"/>
    </xf>
    <xf numFmtId="0" fontId="11" fillId="0" borderId="13" xfId="0" applyFont="1" applyBorder="1" applyAlignment="1" applyProtection="1">
      <alignment horizontal="justify" vertical="top" wrapText="1"/>
      <protection locked="0"/>
    </xf>
    <xf numFmtId="0" fontId="63" fillId="0" borderId="5" xfId="0" applyFont="1" applyBorder="1" applyAlignment="1" applyProtection="1">
      <alignment horizontal="justify" vertical="center" wrapText="1"/>
      <protection locked="0"/>
    </xf>
    <xf numFmtId="0" fontId="63" fillId="0" borderId="5" xfId="0" applyFont="1" applyBorder="1" applyAlignment="1" applyProtection="1">
      <alignment horizontal="justify" vertical="center"/>
      <protection locked="0"/>
    </xf>
    <xf numFmtId="0" fontId="63" fillId="0" borderId="1" xfId="0" applyFont="1" applyBorder="1" applyAlignment="1" applyProtection="1">
      <alignment horizontal="justify" vertical="center"/>
      <protection locked="0"/>
    </xf>
    <xf numFmtId="0" fontId="60" fillId="0" borderId="1" xfId="0" applyFont="1" applyFill="1" applyBorder="1" applyAlignment="1" applyProtection="1">
      <alignment horizontal="center" vertical="center" wrapText="1"/>
    </xf>
    <xf numFmtId="0" fontId="60" fillId="0" borderId="8" xfId="0" applyFont="1" applyFill="1" applyBorder="1" applyAlignment="1" applyProtection="1">
      <alignment horizontal="center" vertical="center" wrapText="1"/>
    </xf>
    <xf numFmtId="0" fontId="60" fillId="0" borderId="15" xfId="0" applyFont="1" applyFill="1" applyBorder="1" applyAlignment="1" applyProtection="1">
      <alignment horizontal="center" vertical="center" wrapText="1"/>
    </xf>
    <xf numFmtId="0" fontId="31" fillId="0" borderId="2" xfId="0" applyFont="1" applyBorder="1" applyAlignment="1" applyProtection="1">
      <alignment horizontal="justify" vertical="top" wrapText="1"/>
      <protection locked="0"/>
    </xf>
    <xf numFmtId="0" fontId="31" fillId="0" borderId="13" xfId="0" applyFont="1" applyBorder="1" applyAlignment="1" applyProtection="1">
      <alignment horizontal="justify" vertical="top" wrapText="1"/>
      <protection locked="0"/>
    </xf>
    <xf numFmtId="0" fontId="29" fillId="0" borderId="8" xfId="0" applyFont="1" applyBorder="1" applyAlignment="1" applyProtection="1">
      <alignment horizontal="left" vertical="center"/>
      <protection locked="0"/>
    </xf>
    <xf numFmtId="0" fontId="29" fillId="0" borderId="15" xfId="0" applyFont="1" applyBorder="1" applyAlignment="1" applyProtection="1">
      <alignment horizontal="left" vertical="center"/>
      <protection locked="0"/>
    </xf>
    <xf numFmtId="0" fontId="5" fillId="8" borderId="2" xfId="0" applyFont="1" applyFill="1" applyBorder="1" applyAlignment="1" applyProtection="1">
      <alignment horizontal="center" vertical="center"/>
    </xf>
    <xf numFmtId="0" fontId="4" fillId="0" borderId="26" xfId="0" applyFont="1" applyBorder="1" applyAlignment="1" applyProtection="1">
      <alignment horizontal="justify" vertical="center" wrapText="1"/>
      <protection locked="0"/>
    </xf>
    <xf numFmtId="0" fontId="4" fillId="0" borderId="9" xfId="0" applyFont="1" applyBorder="1" applyAlignment="1" applyProtection="1">
      <alignment horizontal="justify" vertical="center" wrapText="1"/>
      <protection locked="0"/>
    </xf>
    <xf numFmtId="0" fontId="2" fillId="5" borderId="68" xfId="0" applyFont="1" applyFill="1" applyBorder="1" applyAlignment="1" applyProtection="1">
      <alignment horizontal="center" vertical="center"/>
    </xf>
    <xf numFmtId="0" fontId="2" fillId="5" borderId="69" xfId="0" applyFont="1" applyFill="1" applyBorder="1" applyAlignment="1" applyProtection="1">
      <alignment horizontal="center" vertical="center"/>
    </xf>
    <xf numFmtId="0" fontId="2" fillId="5" borderId="70"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2" borderId="2" xfId="0" applyFont="1" applyFill="1" applyBorder="1" applyAlignment="1" applyProtection="1">
      <alignment horizontal="justify" vertical="center" wrapText="1"/>
      <protection locked="0"/>
    </xf>
    <xf numFmtId="0" fontId="4" fillId="2" borderId="13" xfId="0" applyFont="1" applyFill="1" applyBorder="1" applyAlignment="1" applyProtection="1">
      <alignment horizontal="justify" vertical="center" wrapText="1"/>
      <protection locked="0"/>
    </xf>
    <xf numFmtId="0" fontId="4" fillId="2" borderId="9" xfId="0" applyFont="1" applyFill="1" applyBorder="1" applyAlignment="1" applyProtection="1">
      <alignment horizontal="justify" vertical="center" wrapText="1"/>
      <protection locked="0"/>
    </xf>
    <xf numFmtId="0" fontId="4" fillId="2" borderId="51" xfId="0" applyFont="1" applyFill="1" applyBorder="1" applyAlignment="1" applyProtection="1">
      <alignment horizontal="justify" vertical="center" wrapText="1"/>
      <protection locked="0"/>
    </xf>
    <xf numFmtId="0" fontId="2" fillId="14" borderId="2" xfId="0" applyFont="1" applyFill="1" applyBorder="1" applyAlignment="1" applyProtection="1">
      <alignment horizontal="center" vertical="center" wrapText="1"/>
    </xf>
    <xf numFmtId="0" fontId="2" fillId="14" borderId="4" xfId="0" applyFont="1" applyFill="1" applyBorder="1" applyAlignment="1" applyProtection="1">
      <alignment horizontal="center" vertical="center" wrapText="1"/>
    </xf>
    <xf numFmtId="0" fontId="2" fillId="14" borderId="13" xfId="0" applyFont="1" applyFill="1" applyBorder="1" applyAlignment="1" applyProtection="1">
      <alignment horizontal="center" vertical="center" wrapText="1"/>
    </xf>
    <xf numFmtId="0" fontId="2" fillId="14" borderId="14" xfId="0" applyFont="1" applyFill="1" applyBorder="1" applyAlignment="1" applyProtection="1">
      <alignment horizontal="center" vertical="center" wrapText="1"/>
    </xf>
    <xf numFmtId="0" fontId="2" fillId="14" borderId="9" xfId="0" applyFont="1" applyFill="1" applyBorder="1" applyAlignment="1" applyProtection="1">
      <alignment horizontal="center" vertical="center" wrapText="1"/>
    </xf>
    <xf numFmtId="0" fontId="2" fillId="14" borderId="11" xfId="0" applyFont="1" applyFill="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4" fillId="5" borderId="13" xfId="0" applyFont="1" applyFill="1" applyBorder="1" applyAlignment="1" applyProtection="1">
      <alignment horizontal="center" vertical="center"/>
    </xf>
    <xf numFmtId="0" fontId="43" fillId="0" borderId="39" xfId="2" applyFont="1" applyFill="1" applyBorder="1" applyAlignment="1">
      <alignment horizontal="center" vertical="center" wrapText="1"/>
    </xf>
    <xf numFmtId="14" fontId="46" fillId="0" borderId="29" xfId="2" applyNumberFormat="1" applyFont="1" applyFill="1" applyBorder="1" applyAlignment="1">
      <alignment horizontal="center" vertical="center" wrapText="1"/>
    </xf>
    <xf numFmtId="0" fontId="4" fillId="5" borderId="2" xfId="0" applyFont="1" applyFill="1" applyBorder="1" applyAlignment="1" applyProtection="1">
      <alignment horizontal="center" vertical="center"/>
    </xf>
    <xf numFmtId="0" fontId="4" fillId="5" borderId="4" xfId="0" applyFont="1" applyFill="1" applyBorder="1" applyAlignment="1" applyProtection="1">
      <alignment horizontal="center" vertical="center"/>
    </xf>
    <xf numFmtId="0" fontId="4" fillId="5" borderId="14"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4" fillId="5" borderId="11" xfId="0" applyFont="1" applyFill="1" applyBorder="1" applyAlignment="1" applyProtection="1">
      <alignment horizontal="center" vertical="center"/>
    </xf>
    <xf numFmtId="0" fontId="4" fillId="5" borderId="13"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5" borderId="14" xfId="0" applyFont="1" applyFill="1" applyBorder="1" applyAlignment="1" applyProtection="1">
      <alignment horizontal="center" vertical="center" wrapText="1"/>
    </xf>
    <xf numFmtId="0" fontId="4" fillId="5" borderId="9" xfId="0" applyFont="1" applyFill="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0" fontId="28" fillId="0" borderId="22"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67" xfId="0" applyFont="1" applyBorder="1" applyAlignment="1" applyProtection="1">
      <alignment horizontal="center" vertical="center" wrapText="1"/>
      <protection locked="0"/>
    </xf>
    <xf numFmtId="0" fontId="4" fillId="5" borderId="2"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10" xfId="0" applyFont="1" applyFill="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0" xfId="0" applyFont="1" applyBorder="1" applyAlignment="1" applyProtection="1">
      <alignment horizontal="center" vertical="center"/>
    </xf>
  </cellXfs>
  <cellStyles count="6">
    <cellStyle name="Hipervínculo" xfId="1" builtinId="8"/>
    <cellStyle name="Normal" xfId="0" builtinId="0"/>
    <cellStyle name="Normal 2" xfId="3"/>
    <cellStyle name="Normal 2 2" xfId="5"/>
    <cellStyle name="Normal 3" xfId="2"/>
    <cellStyle name="Porcentaje" xfId="4" builtinId="5"/>
  </cellStyles>
  <dxfs count="500">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53</xdr:row>
      <xdr:rowOff>0</xdr:rowOff>
    </xdr:from>
    <xdr:to>
      <xdr:col>9</xdr:col>
      <xdr:colOff>2968625</xdr:colOff>
      <xdr:row>53</xdr:row>
      <xdr:rowOff>0</xdr:rowOff>
    </xdr:to>
    <xdr:cxnSp macro="">
      <xdr:nvCxnSpPr>
        <xdr:cNvPr id="3" name="Conector recto 46">
          <a:extLst>
            <a:ext uri="{FF2B5EF4-FFF2-40B4-BE49-F238E27FC236}">
              <a16:creationId xmlns="" xmlns:a16="http://schemas.microsoft.com/office/drawing/2014/main" id="{980E99A7-8F63-4A22-98A0-E521D766FBAD}"/>
            </a:ext>
          </a:extLst>
        </xdr:cNvPr>
        <xdr:cNvCxnSpPr/>
      </xdr:nvCxnSpPr>
      <xdr:spPr>
        <a:xfrm>
          <a:off x="12106275" y="201072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54</xdr:row>
      <xdr:rowOff>1</xdr:rowOff>
    </xdr:from>
    <xdr:to>
      <xdr:col>10</xdr:col>
      <xdr:colOff>0</xdr:colOff>
      <xdr:row>54</xdr:row>
      <xdr:rowOff>15875</xdr:rowOff>
    </xdr:to>
    <xdr:cxnSp macro="">
      <xdr:nvCxnSpPr>
        <xdr:cNvPr id="4" name="Conector recto 54">
          <a:extLst>
            <a:ext uri="{FF2B5EF4-FFF2-40B4-BE49-F238E27FC236}">
              <a16:creationId xmlns="" xmlns:a16="http://schemas.microsoft.com/office/drawing/2014/main" id="{6D5EF26F-C983-4849-9927-749021DF866D}"/>
            </a:ext>
          </a:extLst>
        </xdr:cNvPr>
        <xdr:cNvCxnSpPr/>
      </xdr:nvCxnSpPr>
      <xdr:spPr>
        <a:xfrm flipV="1">
          <a:off x="12106275" y="205359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296395</xdr:colOff>
      <xdr:row>0</xdr:row>
      <xdr:rowOff>56964</xdr:rowOff>
    </xdr:from>
    <xdr:to>
      <xdr:col>0</xdr:col>
      <xdr:colOff>1193680</xdr:colOff>
      <xdr:row>3</xdr:row>
      <xdr:rowOff>244727</xdr:rowOff>
    </xdr:to>
    <xdr:pic>
      <xdr:nvPicPr>
        <xdr:cNvPr id="5"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53</xdr:row>
      <xdr:rowOff>0</xdr:rowOff>
    </xdr:from>
    <xdr:to>
      <xdr:col>9</xdr:col>
      <xdr:colOff>2968625</xdr:colOff>
      <xdr:row>53</xdr:row>
      <xdr:rowOff>0</xdr:rowOff>
    </xdr:to>
    <xdr:cxnSp macro="">
      <xdr:nvCxnSpPr>
        <xdr:cNvPr id="6" name="Conector recto 46">
          <a:extLst>
            <a:ext uri="{FF2B5EF4-FFF2-40B4-BE49-F238E27FC236}">
              <a16:creationId xmlns="" xmlns:a16="http://schemas.microsoft.com/office/drawing/2014/main" id="{980E99A7-8F63-4A22-98A0-E521D766FBAD}"/>
            </a:ext>
          </a:extLst>
        </xdr:cNvPr>
        <xdr:cNvCxnSpPr/>
      </xdr:nvCxnSpPr>
      <xdr:spPr>
        <a:xfrm>
          <a:off x="12106275" y="201072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54</xdr:row>
      <xdr:rowOff>1</xdr:rowOff>
    </xdr:from>
    <xdr:to>
      <xdr:col>10</xdr:col>
      <xdr:colOff>0</xdr:colOff>
      <xdr:row>54</xdr:row>
      <xdr:rowOff>15875</xdr:rowOff>
    </xdr:to>
    <xdr:cxnSp macro="">
      <xdr:nvCxnSpPr>
        <xdr:cNvPr id="7" name="Conector recto 54">
          <a:extLst>
            <a:ext uri="{FF2B5EF4-FFF2-40B4-BE49-F238E27FC236}">
              <a16:creationId xmlns="" xmlns:a16="http://schemas.microsoft.com/office/drawing/2014/main" id="{6D5EF26F-C983-4849-9927-749021DF866D}"/>
            </a:ext>
          </a:extLst>
        </xdr:cNvPr>
        <xdr:cNvCxnSpPr/>
      </xdr:nvCxnSpPr>
      <xdr:spPr>
        <a:xfrm flipV="1">
          <a:off x="12106275" y="205359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296395</xdr:colOff>
      <xdr:row>0</xdr:row>
      <xdr:rowOff>56964</xdr:rowOff>
    </xdr:from>
    <xdr:to>
      <xdr:col>0</xdr:col>
      <xdr:colOff>1193680</xdr:colOff>
      <xdr:row>3</xdr:row>
      <xdr:rowOff>244727</xdr:rowOff>
    </xdr:to>
    <xdr:pic>
      <xdr:nvPicPr>
        <xdr:cNvPr id="8"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53</xdr:row>
      <xdr:rowOff>0</xdr:rowOff>
    </xdr:from>
    <xdr:to>
      <xdr:col>9</xdr:col>
      <xdr:colOff>2968625</xdr:colOff>
      <xdr:row>53</xdr:row>
      <xdr:rowOff>0</xdr:rowOff>
    </xdr:to>
    <xdr:cxnSp macro="">
      <xdr:nvCxnSpPr>
        <xdr:cNvPr id="9" name="Conector recto 46">
          <a:extLst>
            <a:ext uri="{FF2B5EF4-FFF2-40B4-BE49-F238E27FC236}">
              <a16:creationId xmlns="" xmlns:a16="http://schemas.microsoft.com/office/drawing/2014/main" id="{980E99A7-8F63-4A22-98A0-E521D766FBAD}"/>
            </a:ext>
          </a:extLst>
        </xdr:cNvPr>
        <xdr:cNvCxnSpPr/>
      </xdr:nvCxnSpPr>
      <xdr:spPr>
        <a:xfrm>
          <a:off x="12106275" y="201072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54</xdr:row>
      <xdr:rowOff>1</xdr:rowOff>
    </xdr:from>
    <xdr:to>
      <xdr:col>10</xdr:col>
      <xdr:colOff>0</xdr:colOff>
      <xdr:row>54</xdr:row>
      <xdr:rowOff>15875</xdr:rowOff>
    </xdr:to>
    <xdr:cxnSp macro="">
      <xdr:nvCxnSpPr>
        <xdr:cNvPr id="10" name="Conector recto 54">
          <a:extLst>
            <a:ext uri="{FF2B5EF4-FFF2-40B4-BE49-F238E27FC236}">
              <a16:creationId xmlns="" xmlns:a16="http://schemas.microsoft.com/office/drawing/2014/main" id="{6D5EF26F-C983-4849-9927-749021DF866D}"/>
            </a:ext>
          </a:extLst>
        </xdr:cNvPr>
        <xdr:cNvCxnSpPr/>
      </xdr:nvCxnSpPr>
      <xdr:spPr>
        <a:xfrm flipV="1">
          <a:off x="12106275" y="205359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46</xdr:row>
      <xdr:rowOff>0</xdr:rowOff>
    </xdr:from>
    <xdr:to>
      <xdr:col>9</xdr:col>
      <xdr:colOff>2968625</xdr:colOff>
      <xdr:row>46</xdr:row>
      <xdr:rowOff>0</xdr:rowOff>
    </xdr:to>
    <xdr:cxnSp macro="">
      <xdr:nvCxnSpPr>
        <xdr:cNvPr id="3" name="Conector recto 46">
          <a:extLst>
            <a:ext uri="{FF2B5EF4-FFF2-40B4-BE49-F238E27FC236}">
              <a16:creationId xmlns="" xmlns:a16="http://schemas.microsoft.com/office/drawing/2014/main" id="{980E99A7-8F63-4A22-98A0-E521D766FBAD}"/>
            </a:ext>
          </a:extLst>
        </xdr:cNvPr>
        <xdr:cNvCxnSpPr/>
      </xdr:nvCxnSpPr>
      <xdr:spPr>
        <a:xfrm>
          <a:off x="11477625" y="132207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47</xdr:row>
      <xdr:rowOff>1</xdr:rowOff>
    </xdr:from>
    <xdr:to>
      <xdr:col>10</xdr:col>
      <xdr:colOff>0</xdr:colOff>
      <xdr:row>47</xdr:row>
      <xdr:rowOff>15875</xdr:rowOff>
    </xdr:to>
    <xdr:cxnSp macro="">
      <xdr:nvCxnSpPr>
        <xdr:cNvPr id="4" name="Conector recto 54">
          <a:extLst>
            <a:ext uri="{FF2B5EF4-FFF2-40B4-BE49-F238E27FC236}">
              <a16:creationId xmlns="" xmlns:a16="http://schemas.microsoft.com/office/drawing/2014/main" id="{6D5EF26F-C983-4849-9927-749021DF866D}"/>
            </a:ext>
          </a:extLst>
        </xdr:cNvPr>
        <xdr:cNvCxnSpPr/>
      </xdr:nvCxnSpPr>
      <xdr:spPr>
        <a:xfrm flipV="1">
          <a:off x="11477625" y="1364932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46</xdr:row>
      <xdr:rowOff>0</xdr:rowOff>
    </xdr:from>
    <xdr:to>
      <xdr:col>9</xdr:col>
      <xdr:colOff>2968625</xdr:colOff>
      <xdr:row>46</xdr:row>
      <xdr:rowOff>0</xdr:rowOff>
    </xdr:to>
    <xdr:cxnSp macro="">
      <xdr:nvCxnSpPr>
        <xdr:cNvPr id="3" name="Conector recto 46">
          <a:extLst>
            <a:ext uri="{FF2B5EF4-FFF2-40B4-BE49-F238E27FC236}">
              <a16:creationId xmlns:a16="http://schemas.microsoft.com/office/drawing/2014/main" xmlns="" id="{980E99A7-8F63-4A22-98A0-E521D766FBAD}"/>
            </a:ext>
          </a:extLst>
        </xdr:cNvPr>
        <xdr:cNvCxnSpPr/>
      </xdr:nvCxnSpPr>
      <xdr:spPr>
        <a:xfrm>
          <a:off x="12611100" y="162591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47</xdr:row>
      <xdr:rowOff>1</xdr:rowOff>
    </xdr:from>
    <xdr:to>
      <xdr:col>10</xdr:col>
      <xdr:colOff>0</xdr:colOff>
      <xdr:row>47</xdr:row>
      <xdr:rowOff>15875</xdr:rowOff>
    </xdr:to>
    <xdr:cxnSp macro="">
      <xdr:nvCxnSpPr>
        <xdr:cNvPr id="4" name="Conector recto 54">
          <a:extLst>
            <a:ext uri="{FF2B5EF4-FFF2-40B4-BE49-F238E27FC236}">
              <a16:creationId xmlns:a16="http://schemas.microsoft.com/office/drawing/2014/main" xmlns="" id="{6D5EF26F-C983-4849-9927-749021DF866D}"/>
            </a:ext>
          </a:extLst>
        </xdr:cNvPr>
        <xdr:cNvCxnSpPr/>
      </xdr:nvCxnSpPr>
      <xdr:spPr>
        <a:xfrm flipV="1">
          <a:off x="12611100" y="166878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xdr:colOff>
      <xdr:row>0</xdr:row>
      <xdr:rowOff>31750</xdr:rowOff>
    </xdr:from>
    <xdr:to>
      <xdr:col>32</xdr:col>
      <xdr:colOff>140722</xdr:colOff>
      <xdr:row>6</xdr:row>
      <xdr:rowOff>12700</xdr:rowOff>
    </xdr:to>
    <xdr:grpSp>
      <xdr:nvGrpSpPr>
        <xdr:cNvPr id="2" name="Group 4">
          <a:extLst>
            <a:ext uri="{FF2B5EF4-FFF2-40B4-BE49-F238E27FC236}">
              <a16:creationId xmlns:a16="http://schemas.microsoft.com/office/drawing/2014/main" xmlns="" id="{00000000-0008-0000-0300-000002000000}"/>
            </a:ext>
          </a:extLst>
        </xdr:cNvPr>
        <xdr:cNvGrpSpPr>
          <a:grpSpLocks/>
        </xdr:cNvGrpSpPr>
      </xdr:nvGrpSpPr>
      <xdr:grpSpPr bwMode="auto">
        <a:xfrm>
          <a:off x="1" y="31750"/>
          <a:ext cx="30652471" cy="933450"/>
          <a:chOff x="-8" y="0"/>
          <a:chExt cx="1382" cy="136"/>
        </a:xfrm>
      </xdr:grpSpPr>
      <xdr:sp macro="" textlink="">
        <xdr:nvSpPr>
          <xdr:cNvPr id="3" name="1 CuadroTexto">
            <a:extLst>
              <a:ext uri="{FF2B5EF4-FFF2-40B4-BE49-F238E27FC236}">
                <a16:creationId xmlns:a16="http://schemas.microsoft.com/office/drawing/2014/main" xmlns=""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xmlns=""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xmlns=""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xmlns=""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400" b="1" i="0" strike="noStrike">
                <a:solidFill>
                  <a:srgbClr val="000000"/>
                </a:solidFill>
                <a:latin typeface="Times New Roman"/>
                <a:cs typeface="Times New Roman"/>
              </a:rPr>
              <a:t>GESTIÓN</a:t>
            </a:r>
            <a:r>
              <a:rPr lang="es-ES" sz="1400" b="1" i="0" strike="noStrike" baseline="0">
                <a:solidFill>
                  <a:srgbClr val="000000"/>
                </a:solidFill>
                <a:latin typeface="Times New Roman"/>
                <a:cs typeface="Times New Roman"/>
              </a:rPr>
              <a:t> DE MEJORAMIENTO</a:t>
            </a:r>
            <a:endParaRPr lang="es-ES" sz="14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xmlns=""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2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xmlns=""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xmlns=""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xmlns=""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xmlns=""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xmlns=""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xmlns=""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endParaRPr lang="es-ES" sz="1200" b="1" i="0" strike="noStrike">
              <a:solidFill>
                <a:srgbClr val="000000"/>
              </a:solidFill>
              <a:latin typeface="Times New Roman"/>
              <a:cs typeface="Times New Roman"/>
            </a:endParaRPr>
          </a:p>
        </xdr:txBody>
      </xdr:sp>
      <xdr:sp macro="" textlink="">
        <xdr:nvSpPr>
          <xdr:cNvPr id="14" name="18 CuadroTexto">
            <a:extLst>
              <a:ext uri="{FF2B5EF4-FFF2-40B4-BE49-F238E27FC236}">
                <a16:creationId xmlns:a16="http://schemas.microsoft.com/office/drawing/2014/main" xmlns=""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xmlns=""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endParaRPr lang="es-ES" sz="1000" b="1" i="0" strike="noStrike">
              <a:solidFill>
                <a:srgbClr val="000000"/>
              </a:solidFill>
              <a:latin typeface="Times New Roman"/>
              <a:cs typeface="Times New Roman"/>
            </a:endParaRPr>
          </a:p>
        </xdr:txBody>
      </xdr:sp>
    </xdr:grpSp>
    <xdr:clientData/>
  </xdr:twoCellAnchor>
  <xdr:twoCellAnchor editAs="oneCell">
    <xdr:from>
      <xdr:col>0</xdr:col>
      <xdr:colOff>1226484</xdr:colOff>
      <xdr:row>0</xdr:row>
      <xdr:rowOff>79375</xdr:rowOff>
    </xdr:from>
    <xdr:to>
      <xdr:col>1</xdr:col>
      <xdr:colOff>797442</xdr:colOff>
      <xdr:row>5</xdr:row>
      <xdr:rowOff>115660</xdr:rowOff>
    </xdr:to>
    <xdr:pic>
      <xdr:nvPicPr>
        <xdr:cNvPr id="16" name="Imagen 16">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847308" cy="9887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0</xdr:row>
      <xdr:rowOff>31750</xdr:rowOff>
    </xdr:from>
    <xdr:to>
      <xdr:col>32</xdr:col>
      <xdr:colOff>557440</xdr:colOff>
      <xdr:row>5</xdr:row>
      <xdr:rowOff>174625</xdr:rowOff>
    </xdr:to>
    <xdr:grpSp>
      <xdr:nvGrpSpPr>
        <xdr:cNvPr id="2" name="Group 4">
          <a:extLst>
            <a:ext uri="{FF2B5EF4-FFF2-40B4-BE49-F238E27FC236}">
              <a16:creationId xmlns="" xmlns:a16="http://schemas.microsoft.com/office/drawing/2014/main" id="{00000000-0008-0000-0300-000002000000}"/>
            </a:ext>
          </a:extLst>
        </xdr:cNvPr>
        <xdr:cNvGrpSpPr>
          <a:grpSpLocks/>
        </xdr:cNvGrpSpPr>
      </xdr:nvGrpSpPr>
      <xdr:grpSpPr bwMode="auto">
        <a:xfrm>
          <a:off x="1" y="31750"/>
          <a:ext cx="30656439" cy="857250"/>
          <a:chOff x="-8" y="0"/>
          <a:chExt cx="1382" cy="136"/>
        </a:xfrm>
      </xdr:grpSpPr>
      <xdr:sp macro="" textlink="">
        <xdr:nvSpPr>
          <xdr:cNvPr id="3" name="1 CuadroTexto">
            <a:extLst>
              <a:ext uri="{FF2B5EF4-FFF2-40B4-BE49-F238E27FC236}">
                <a16:creationId xmlns="" xmlns:a16="http://schemas.microsoft.com/office/drawing/2014/main"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 xmlns:a16="http://schemas.microsoft.com/office/drawing/2014/main"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 xmlns:a16="http://schemas.microsoft.com/office/drawing/2014/main"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 xmlns:a16="http://schemas.microsoft.com/office/drawing/2014/main"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400" b="1" i="0" strike="noStrike">
                <a:solidFill>
                  <a:srgbClr val="000000"/>
                </a:solidFill>
                <a:latin typeface="Times New Roman"/>
                <a:cs typeface="Times New Roman"/>
              </a:rPr>
              <a:t>GESTIÓN</a:t>
            </a:r>
            <a:r>
              <a:rPr lang="es-ES" sz="1400" b="1" i="0" strike="noStrike" baseline="0">
                <a:solidFill>
                  <a:srgbClr val="000000"/>
                </a:solidFill>
                <a:latin typeface="Times New Roman"/>
                <a:cs typeface="Times New Roman"/>
              </a:rPr>
              <a:t> DE MEJORAMIENTO</a:t>
            </a:r>
            <a:endParaRPr lang="es-ES" sz="14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 xmlns:a16="http://schemas.microsoft.com/office/drawing/2014/main"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2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 xmlns:a16="http://schemas.microsoft.com/office/drawing/2014/main"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 xmlns:a16="http://schemas.microsoft.com/office/drawing/2014/main"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 xmlns:a16="http://schemas.microsoft.com/office/drawing/2014/main"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 xmlns:a16="http://schemas.microsoft.com/office/drawing/2014/main"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 xmlns:a16="http://schemas.microsoft.com/office/drawing/2014/main"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 xmlns:a16="http://schemas.microsoft.com/office/drawing/2014/main"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endParaRPr lang="es-ES" sz="1200" b="1" i="0" strike="noStrike">
              <a:solidFill>
                <a:srgbClr val="000000"/>
              </a:solidFill>
              <a:latin typeface="Times New Roman"/>
              <a:cs typeface="Times New Roman"/>
            </a:endParaRPr>
          </a:p>
        </xdr:txBody>
      </xdr:sp>
      <xdr:sp macro="" textlink="">
        <xdr:nvSpPr>
          <xdr:cNvPr id="14" name="18 CuadroTexto">
            <a:extLst>
              <a:ext uri="{FF2B5EF4-FFF2-40B4-BE49-F238E27FC236}">
                <a16:creationId xmlns="" xmlns:a16="http://schemas.microsoft.com/office/drawing/2014/main"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5" name="19 CuadroTexto">
            <a:extLst>
              <a:ext uri="{FF2B5EF4-FFF2-40B4-BE49-F238E27FC236}">
                <a16:creationId xmlns="" xmlns:a16="http://schemas.microsoft.com/office/drawing/2014/main"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endParaRPr lang="es-ES" sz="1000" b="1" i="0" strike="noStrike">
              <a:solidFill>
                <a:srgbClr val="000000"/>
              </a:solidFill>
              <a:latin typeface="Times New Roman"/>
              <a:cs typeface="Times New Roman"/>
            </a:endParaRPr>
          </a:p>
        </xdr:txBody>
      </xdr:sp>
    </xdr:grpSp>
    <xdr:clientData/>
  </xdr:twoCellAnchor>
  <xdr:twoCellAnchor editAs="oneCell">
    <xdr:from>
      <xdr:col>0</xdr:col>
      <xdr:colOff>1226484</xdr:colOff>
      <xdr:row>0</xdr:row>
      <xdr:rowOff>79375</xdr:rowOff>
    </xdr:from>
    <xdr:to>
      <xdr:col>1</xdr:col>
      <xdr:colOff>852625</xdr:colOff>
      <xdr:row>5</xdr:row>
      <xdr:rowOff>180292</xdr:rowOff>
    </xdr:to>
    <xdr:pic>
      <xdr:nvPicPr>
        <xdr:cNvPr id="16"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2491" cy="1053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47</xdr:row>
      <xdr:rowOff>0</xdr:rowOff>
    </xdr:from>
    <xdr:to>
      <xdr:col>9</xdr:col>
      <xdr:colOff>2968625</xdr:colOff>
      <xdr:row>47</xdr:row>
      <xdr:rowOff>0</xdr:rowOff>
    </xdr:to>
    <xdr:cxnSp macro="">
      <xdr:nvCxnSpPr>
        <xdr:cNvPr id="3" name="Conector recto 46">
          <a:extLst>
            <a:ext uri="{FF2B5EF4-FFF2-40B4-BE49-F238E27FC236}">
              <a16:creationId xmlns="" xmlns:a16="http://schemas.microsoft.com/office/drawing/2014/main" id="{980E99A7-8F63-4A22-98A0-E521D766FBAD}"/>
            </a:ext>
          </a:extLst>
        </xdr:cNvPr>
        <xdr:cNvCxnSpPr/>
      </xdr:nvCxnSpPr>
      <xdr:spPr>
        <a:xfrm>
          <a:off x="10525125" y="221075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48</xdr:row>
      <xdr:rowOff>1</xdr:rowOff>
    </xdr:from>
    <xdr:to>
      <xdr:col>10</xdr:col>
      <xdr:colOff>0</xdr:colOff>
      <xdr:row>48</xdr:row>
      <xdr:rowOff>15875</xdr:rowOff>
    </xdr:to>
    <xdr:cxnSp macro="">
      <xdr:nvCxnSpPr>
        <xdr:cNvPr id="4" name="Conector recto 54">
          <a:extLst>
            <a:ext uri="{FF2B5EF4-FFF2-40B4-BE49-F238E27FC236}">
              <a16:creationId xmlns="" xmlns:a16="http://schemas.microsoft.com/office/drawing/2014/main" id="{6D5EF26F-C983-4849-9927-749021DF866D}"/>
            </a:ext>
          </a:extLst>
        </xdr:cNvPr>
        <xdr:cNvCxnSpPr/>
      </xdr:nvCxnSpPr>
      <xdr:spPr>
        <a:xfrm flipV="1">
          <a:off x="10525125" y="2253615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46</xdr:row>
      <xdr:rowOff>0</xdr:rowOff>
    </xdr:from>
    <xdr:to>
      <xdr:col>9</xdr:col>
      <xdr:colOff>2968625</xdr:colOff>
      <xdr:row>46</xdr:row>
      <xdr:rowOff>0</xdr:rowOff>
    </xdr:to>
    <xdr:cxnSp macro="">
      <xdr:nvCxnSpPr>
        <xdr:cNvPr id="3" name="Conector recto 46">
          <a:extLst>
            <a:ext uri="{FF2B5EF4-FFF2-40B4-BE49-F238E27FC236}">
              <a16:creationId xmlns="" xmlns:a16="http://schemas.microsoft.com/office/drawing/2014/main" id="{980E99A7-8F63-4A22-98A0-E521D766FBAD}"/>
            </a:ext>
          </a:extLst>
        </xdr:cNvPr>
        <xdr:cNvCxnSpPr/>
      </xdr:nvCxnSpPr>
      <xdr:spPr>
        <a:xfrm>
          <a:off x="11830050" y="226695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47</xdr:row>
      <xdr:rowOff>1</xdr:rowOff>
    </xdr:from>
    <xdr:to>
      <xdr:col>10</xdr:col>
      <xdr:colOff>0</xdr:colOff>
      <xdr:row>47</xdr:row>
      <xdr:rowOff>15875</xdr:rowOff>
    </xdr:to>
    <xdr:cxnSp macro="">
      <xdr:nvCxnSpPr>
        <xdr:cNvPr id="4" name="Conector recto 54">
          <a:extLst>
            <a:ext uri="{FF2B5EF4-FFF2-40B4-BE49-F238E27FC236}">
              <a16:creationId xmlns="" xmlns:a16="http://schemas.microsoft.com/office/drawing/2014/main" id="{6D5EF26F-C983-4849-9927-749021DF866D}"/>
            </a:ext>
          </a:extLst>
        </xdr:cNvPr>
        <xdr:cNvCxnSpPr/>
      </xdr:nvCxnSpPr>
      <xdr:spPr>
        <a:xfrm flipV="1">
          <a:off x="11830050" y="230886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46</xdr:row>
      <xdr:rowOff>0</xdr:rowOff>
    </xdr:from>
    <xdr:to>
      <xdr:col>9</xdr:col>
      <xdr:colOff>2968625</xdr:colOff>
      <xdr:row>46</xdr:row>
      <xdr:rowOff>0</xdr:rowOff>
    </xdr:to>
    <xdr:cxnSp macro="">
      <xdr:nvCxnSpPr>
        <xdr:cNvPr id="3" name="Conector recto 46">
          <a:extLst>
            <a:ext uri="{FF2B5EF4-FFF2-40B4-BE49-F238E27FC236}">
              <a16:creationId xmlns:a16="http://schemas.microsoft.com/office/drawing/2014/main" xmlns="" id="{980E99A7-8F63-4A22-98A0-E521D766FBAD}"/>
            </a:ext>
          </a:extLst>
        </xdr:cNvPr>
        <xdr:cNvCxnSpPr/>
      </xdr:nvCxnSpPr>
      <xdr:spPr>
        <a:xfrm>
          <a:off x="11401425" y="187737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47</xdr:row>
      <xdr:rowOff>1</xdr:rowOff>
    </xdr:from>
    <xdr:to>
      <xdr:col>10</xdr:col>
      <xdr:colOff>0</xdr:colOff>
      <xdr:row>47</xdr:row>
      <xdr:rowOff>15875</xdr:rowOff>
    </xdr:to>
    <xdr:cxnSp macro="">
      <xdr:nvCxnSpPr>
        <xdr:cNvPr id="4" name="Conector recto 54">
          <a:extLst>
            <a:ext uri="{FF2B5EF4-FFF2-40B4-BE49-F238E27FC236}">
              <a16:creationId xmlns:a16="http://schemas.microsoft.com/office/drawing/2014/main" xmlns="" id="{6D5EF26F-C983-4849-9927-749021DF866D}"/>
            </a:ext>
          </a:extLst>
        </xdr:cNvPr>
        <xdr:cNvCxnSpPr/>
      </xdr:nvCxnSpPr>
      <xdr:spPr>
        <a:xfrm flipV="1">
          <a:off x="11401425" y="192024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1428750</xdr:colOff>
      <xdr:row>47</xdr:row>
      <xdr:rowOff>1</xdr:rowOff>
    </xdr:from>
    <xdr:to>
      <xdr:col>23</xdr:col>
      <xdr:colOff>0</xdr:colOff>
      <xdr:row>47</xdr:row>
      <xdr:rowOff>15875</xdr:rowOff>
    </xdr:to>
    <xdr:cxnSp macro="">
      <xdr:nvCxnSpPr>
        <xdr:cNvPr id="5" name="Conector recto 54">
          <a:extLst>
            <a:ext uri="{FF2B5EF4-FFF2-40B4-BE49-F238E27FC236}">
              <a16:creationId xmlns:a16="http://schemas.microsoft.com/office/drawing/2014/main" xmlns="" id="{B24CAF46-3E49-4F25-BD52-8109E6BC277A}"/>
            </a:ext>
          </a:extLst>
        </xdr:cNvPr>
        <xdr:cNvCxnSpPr/>
      </xdr:nvCxnSpPr>
      <xdr:spPr>
        <a:xfrm flipV="1">
          <a:off x="21802725" y="192024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5</xdr:row>
      <xdr:rowOff>120902</xdr:rowOff>
    </xdr:to>
    <xdr:pic>
      <xdr:nvPicPr>
        <xdr:cNvPr id="2" name="Imagen 16">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46</xdr:row>
      <xdr:rowOff>0</xdr:rowOff>
    </xdr:from>
    <xdr:to>
      <xdr:col>9</xdr:col>
      <xdr:colOff>2968625</xdr:colOff>
      <xdr:row>46</xdr:row>
      <xdr:rowOff>0</xdr:rowOff>
    </xdr:to>
    <xdr:cxnSp macro="">
      <xdr:nvCxnSpPr>
        <xdr:cNvPr id="3" name="Conector recto 46">
          <a:extLst>
            <a:ext uri="{FF2B5EF4-FFF2-40B4-BE49-F238E27FC236}">
              <a16:creationId xmlns:a16="http://schemas.microsoft.com/office/drawing/2014/main" xmlns="" id="{980E99A7-8F63-4A22-98A0-E521D766FBAD}"/>
            </a:ext>
          </a:extLst>
        </xdr:cNvPr>
        <xdr:cNvCxnSpPr/>
      </xdr:nvCxnSpPr>
      <xdr:spPr>
        <a:xfrm>
          <a:off x="13630275" y="1312545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47</xdr:row>
      <xdr:rowOff>1</xdr:rowOff>
    </xdr:from>
    <xdr:to>
      <xdr:col>10</xdr:col>
      <xdr:colOff>0</xdr:colOff>
      <xdr:row>47</xdr:row>
      <xdr:rowOff>15875</xdr:rowOff>
    </xdr:to>
    <xdr:cxnSp macro="">
      <xdr:nvCxnSpPr>
        <xdr:cNvPr id="4" name="Conector recto 54">
          <a:extLst>
            <a:ext uri="{FF2B5EF4-FFF2-40B4-BE49-F238E27FC236}">
              <a16:creationId xmlns:a16="http://schemas.microsoft.com/office/drawing/2014/main" xmlns="" id="{6D5EF26F-C983-4849-9927-749021DF866D}"/>
            </a:ext>
          </a:extLst>
        </xdr:cNvPr>
        <xdr:cNvCxnSpPr/>
      </xdr:nvCxnSpPr>
      <xdr:spPr>
        <a:xfrm flipV="1">
          <a:off x="13630275" y="1355407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1397000</xdr:colOff>
      <xdr:row>46</xdr:row>
      <xdr:rowOff>0</xdr:rowOff>
    </xdr:from>
    <xdr:to>
      <xdr:col>9</xdr:col>
      <xdr:colOff>2968625</xdr:colOff>
      <xdr:row>46</xdr:row>
      <xdr:rowOff>0</xdr:rowOff>
    </xdr:to>
    <xdr:cxnSp macro="">
      <xdr:nvCxnSpPr>
        <xdr:cNvPr id="5" name="Conector recto 46">
          <a:extLst>
            <a:ext uri="{FF2B5EF4-FFF2-40B4-BE49-F238E27FC236}">
              <a16:creationId xmlns:a16="http://schemas.microsoft.com/office/drawing/2014/main" xmlns="" id="{12AC4EE9-731D-4430-9AD9-68FEA65CE812}"/>
            </a:ext>
          </a:extLst>
        </xdr:cNvPr>
        <xdr:cNvCxnSpPr/>
      </xdr:nvCxnSpPr>
      <xdr:spPr>
        <a:xfrm>
          <a:off x="13630275" y="1312545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47</xdr:row>
      <xdr:rowOff>1</xdr:rowOff>
    </xdr:from>
    <xdr:to>
      <xdr:col>10</xdr:col>
      <xdr:colOff>0</xdr:colOff>
      <xdr:row>47</xdr:row>
      <xdr:rowOff>15875</xdr:rowOff>
    </xdr:to>
    <xdr:cxnSp macro="">
      <xdr:nvCxnSpPr>
        <xdr:cNvPr id="6" name="Conector recto 54">
          <a:extLst>
            <a:ext uri="{FF2B5EF4-FFF2-40B4-BE49-F238E27FC236}">
              <a16:creationId xmlns:a16="http://schemas.microsoft.com/office/drawing/2014/main" xmlns="" id="{80F0DA7D-DE47-4FF4-94A8-C2B14BBD3C86}"/>
            </a:ext>
          </a:extLst>
        </xdr:cNvPr>
        <xdr:cNvCxnSpPr/>
      </xdr:nvCxnSpPr>
      <xdr:spPr>
        <a:xfrm flipV="1">
          <a:off x="13630275" y="1355407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1428750</xdr:colOff>
      <xdr:row>47</xdr:row>
      <xdr:rowOff>1</xdr:rowOff>
    </xdr:from>
    <xdr:to>
      <xdr:col>23</xdr:col>
      <xdr:colOff>0</xdr:colOff>
      <xdr:row>47</xdr:row>
      <xdr:rowOff>15875</xdr:rowOff>
    </xdr:to>
    <xdr:cxnSp macro="">
      <xdr:nvCxnSpPr>
        <xdr:cNvPr id="7" name="Conector recto 54">
          <a:extLst>
            <a:ext uri="{FF2B5EF4-FFF2-40B4-BE49-F238E27FC236}">
              <a16:creationId xmlns:a16="http://schemas.microsoft.com/office/drawing/2014/main" xmlns="" id="{31D53BFF-4A79-4FF6-A7D7-DEF96DE8F034}"/>
            </a:ext>
          </a:extLst>
        </xdr:cNvPr>
        <xdr:cNvCxnSpPr/>
      </xdr:nvCxnSpPr>
      <xdr:spPr>
        <a:xfrm flipV="1">
          <a:off x="24660225" y="1355407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7</xdr:row>
      <xdr:rowOff>25652</xdr:rowOff>
    </xdr:to>
    <xdr:pic>
      <xdr:nvPicPr>
        <xdr:cNvPr id="2" name="Imagen 16">
          <a:extLst>
            <a:ext uri="{FF2B5EF4-FFF2-40B4-BE49-F238E27FC236}">
              <a16:creationId xmlns=""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25</xdr:row>
      <xdr:rowOff>0</xdr:rowOff>
    </xdr:from>
    <xdr:to>
      <xdr:col>9</xdr:col>
      <xdr:colOff>2968625</xdr:colOff>
      <xdr:row>25</xdr:row>
      <xdr:rowOff>0</xdr:rowOff>
    </xdr:to>
    <xdr:cxnSp macro="">
      <xdr:nvCxnSpPr>
        <xdr:cNvPr id="3" name="Conector recto 46">
          <a:extLst>
            <a:ext uri="{FF2B5EF4-FFF2-40B4-BE49-F238E27FC236}">
              <a16:creationId xmlns="" xmlns:a16="http://schemas.microsoft.com/office/drawing/2014/main" id="{980E99A7-8F63-4A22-98A0-E521D766FBAD}"/>
            </a:ext>
          </a:extLst>
        </xdr:cNvPr>
        <xdr:cNvCxnSpPr/>
      </xdr:nvCxnSpPr>
      <xdr:spPr>
        <a:xfrm>
          <a:off x="9020175" y="94964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26</xdr:row>
      <xdr:rowOff>1</xdr:rowOff>
    </xdr:from>
    <xdr:to>
      <xdr:col>10</xdr:col>
      <xdr:colOff>0</xdr:colOff>
      <xdr:row>26</xdr:row>
      <xdr:rowOff>15875</xdr:rowOff>
    </xdr:to>
    <xdr:cxnSp macro="">
      <xdr:nvCxnSpPr>
        <xdr:cNvPr id="4" name="Conector recto 54">
          <a:extLst>
            <a:ext uri="{FF2B5EF4-FFF2-40B4-BE49-F238E27FC236}">
              <a16:creationId xmlns="" xmlns:a16="http://schemas.microsoft.com/office/drawing/2014/main" id="{6D5EF26F-C983-4849-9927-749021DF866D}"/>
            </a:ext>
          </a:extLst>
        </xdr:cNvPr>
        <xdr:cNvCxnSpPr/>
      </xdr:nvCxnSpPr>
      <xdr:spPr>
        <a:xfrm flipV="1">
          <a:off x="9020175" y="992505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7</xdr:row>
      <xdr:rowOff>25652</xdr:rowOff>
    </xdr:to>
    <xdr:pic>
      <xdr:nvPicPr>
        <xdr:cNvPr id="2" name="Imagen 16">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25</xdr:row>
      <xdr:rowOff>0</xdr:rowOff>
    </xdr:from>
    <xdr:to>
      <xdr:col>9</xdr:col>
      <xdr:colOff>2968625</xdr:colOff>
      <xdr:row>25</xdr:row>
      <xdr:rowOff>0</xdr:rowOff>
    </xdr:to>
    <xdr:cxnSp macro="">
      <xdr:nvCxnSpPr>
        <xdr:cNvPr id="3" name="Conector recto 46">
          <a:extLst>
            <a:ext uri="{FF2B5EF4-FFF2-40B4-BE49-F238E27FC236}">
              <a16:creationId xmlns:a16="http://schemas.microsoft.com/office/drawing/2014/main" xmlns="" id="{980E99A7-8F63-4A22-98A0-E521D766FBAD}"/>
            </a:ext>
          </a:extLst>
        </xdr:cNvPr>
        <xdr:cNvCxnSpPr/>
      </xdr:nvCxnSpPr>
      <xdr:spPr>
        <a:xfrm>
          <a:off x="10525125" y="94964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26</xdr:row>
      <xdr:rowOff>1</xdr:rowOff>
    </xdr:from>
    <xdr:to>
      <xdr:col>10</xdr:col>
      <xdr:colOff>0</xdr:colOff>
      <xdr:row>26</xdr:row>
      <xdr:rowOff>15875</xdr:rowOff>
    </xdr:to>
    <xdr:cxnSp macro="">
      <xdr:nvCxnSpPr>
        <xdr:cNvPr id="4" name="Conector recto 54">
          <a:extLst>
            <a:ext uri="{FF2B5EF4-FFF2-40B4-BE49-F238E27FC236}">
              <a16:creationId xmlns:a16="http://schemas.microsoft.com/office/drawing/2014/main" xmlns="" id="{6D5EF26F-C983-4849-9927-749021DF866D}"/>
            </a:ext>
          </a:extLst>
        </xdr:cNvPr>
        <xdr:cNvCxnSpPr/>
      </xdr:nvCxnSpPr>
      <xdr:spPr>
        <a:xfrm flipV="1">
          <a:off x="10525125" y="992505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112059</xdr:colOff>
      <xdr:row>26</xdr:row>
      <xdr:rowOff>369795</xdr:rowOff>
    </xdr:from>
    <xdr:to>
      <xdr:col>3</xdr:col>
      <xdr:colOff>1759884</xdr:colOff>
      <xdr:row>26</xdr:row>
      <xdr:rowOff>392207</xdr:rowOff>
    </xdr:to>
    <xdr:sp macro="" textlink="">
      <xdr:nvSpPr>
        <xdr:cNvPr id="2" name="Line 130">
          <a:extLst>
            <a:ext uri="{FF2B5EF4-FFF2-40B4-BE49-F238E27FC236}">
              <a16:creationId xmlns:a16="http://schemas.microsoft.com/office/drawing/2014/main" xmlns="" id="{42F8D24C-F2B4-4104-B536-10C24225C961}"/>
            </a:ext>
          </a:extLst>
        </xdr:cNvPr>
        <xdr:cNvSpPr>
          <a:spLocks noChangeShapeType="1"/>
        </xdr:cNvSpPr>
      </xdr:nvSpPr>
      <xdr:spPr bwMode="auto">
        <a:xfrm>
          <a:off x="112059" y="12085545"/>
          <a:ext cx="3924300" cy="224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1009650</xdr:colOff>
      <xdr:row>27</xdr:row>
      <xdr:rowOff>0</xdr:rowOff>
    </xdr:from>
    <xdr:to>
      <xdr:col>11</xdr:col>
      <xdr:colOff>190500</xdr:colOff>
      <xdr:row>27</xdr:row>
      <xdr:rowOff>0</xdr:rowOff>
    </xdr:to>
    <xdr:sp macro="" textlink="">
      <xdr:nvSpPr>
        <xdr:cNvPr id="3" name="Line 131">
          <a:extLst>
            <a:ext uri="{FF2B5EF4-FFF2-40B4-BE49-F238E27FC236}">
              <a16:creationId xmlns:a16="http://schemas.microsoft.com/office/drawing/2014/main" xmlns="" id="{7E0F5E30-6AB0-405A-B0B8-0755ADCBE39C}"/>
            </a:ext>
          </a:extLst>
        </xdr:cNvPr>
        <xdr:cNvSpPr>
          <a:spLocks noChangeShapeType="1"/>
        </xdr:cNvSpPr>
      </xdr:nvSpPr>
      <xdr:spPr bwMode="auto">
        <a:xfrm>
          <a:off x="5448300" y="12134850"/>
          <a:ext cx="501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358588</xdr:colOff>
      <xdr:row>26</xdr:row>
      <xdr:rowOff>392206</xdr:rowOff>
    </xdr:from>
    <xdr:to>
      <xdr:col>15</xdr:col>
      <xdr:colOff>1628775</xdr:colOff>
      <xdr:row>27</xdr:row>
      <xdr:rowOff>0</xdr:rowOff>
    </xdr:to>
    <xdr:sp macro="" textlink="">
      <xdr:nvSpPr>
        <xdr:cNvPr id="4" name="Line 132">
          <a:extLst>
            <a:ext uri="{FF2B5EF4-FFF2-40B4-BE49-F238E27FC236}">
              <a16:creationId xmlns:a16="http://schemas.microsoft.com/office/drawing/2014/main" xmlns="" id="{B036A02D-D143-4FD5-A8EC-FEBE080A63D0}"/>
            </a:ext>
          </a:extLst>
        </xdr:cNvPr>
        <xdr:cNvSpPr>
          <a:spLocks noChangeShapeType="1"/>
        </xdr:cNvSpPr>
      </xdr:nvSpPr>
      <xdr:spPr bwMode="auto">
        <a:xfrm>
          <a:off x="10636063" y="12107956"/>
          <a:ext cx="5251637" cy="2689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2005853</xdr:colOff>
      <xdr:row>26</xdr:row>
      <xdr:rowOff>369794</xdr:rowOff>
    </xdr:from>
    <xdr:to>
      <xdr:col>19</xdr:col>
      <xdr:colOff>1466850</xdr:colOff>
      <xdr:row>26</xdr:row>
      <xdr:rowOff>414617</xdr:rowOff>
    </xdr:to>
    <xdr:sp macro="" textlink="">
      <xdr:nvSpPr>
        <xdr:cNvPr id="5" name="Line 133">
          <a:extLst>
            <a:ext uri="{FF2B5EF4-FFF2-40B4-BE49-F238E27FC236}">
              <a16:creationId xmlns:a16="http://schemas.microsoft.com/office/drawing/2014/main" xmlns="" id="{78207FC1-DA47-4C2C-A6A5-8B85494FD39F}"/>
            </a:ext>
          </a:extLst>
        </xdr:cNvPr>
        <xdr:cNvSpPr>
          <a:spLocks noChangeShapeType="1"/>
        </xdr:cNvSpPr>
      </xdr:nvSpPr>
      <xdr:spPr bwMode="auto">
        <a:xfrm>
          <a:off x="16264778" y="12085544"/>
          <a:ext cx="4375897" cy="4482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133350</xdr:colOff>
      <xdr:row>2</xdr:row>
      <xdr:rowOff>28575</xdr:rowOff>
    </xdr:from>
    <xdr:to>
      <xdr:col>2</xdr:col>
      <xdr:colOff>914400</xdr:colOff>
      <xdr:row>7</xdr:row>
      <xdr:rowOff>0</xdr:rowOff>
    </xdr:to>
    <xdr:pic>
      <xdr:nvPicPr>
        <xdr:cNvPr id="6" name="Imagen 1">
          <a:extLst>
            <a:ext uri="{FF2B5EF4-FFF2-40B4-BE49-F238E27FC236}">
              <a16:creationId xmlns:a16="http://schemas.microsoft.com/office/drawing/2014/main" xmlns="" id="{DE103D16-5B07-4A22-A023-5118D896F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 y="28575"/>
          <a:ext cx="7810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428625</xdr:colOff>
          <xdr:row>7</xdr:row>
          <xdr:rowOff>85725</xdr:rowOff>
        </xdr:from>
        <xdr:to>
          <xdr:col>5</xdr:col>
          <xdr:colOff>1323975</xdr:colOff>
          <xdr:row>8</xdr:row>
          <xdr:rowOff>47625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xmlns="" id="{127B90E9-05DC-4998-86DD-36509D004D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SUBDIRECCIÓN: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8</xdr:row>
          <xdr:rowOff>28575</xdr:rowOff>
        </xdr:from>
        <xdr:to>
          <xdr:col>5</xdr:col>
          <xdr:colOff>1257300</xdr:colOff>
          <xdr:row>9</xdr:row>
          <xdr:rowOff>57150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xmlns="" id="{B33B927F-1F4F-428E-8595-4130DDEE5F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OFICINA: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7</xdr:row>
          <xdr:rowOff>19050</xdr:rowOff>
        </xdr:from>
        <xdr:to>
          <xdr:col>15</xdr:col>
          <xdr:colOff>1057275</xdr:colOff>
          <xdr:row>8</xdr:row>
          <xdr:rowOff>66675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xmlns="" id="{5622F385-3DDD-4A80-82E1-286C45FB51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UNIDAD: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8</xdr:row>
          <xdr:rowOff>19050</xdr:rowOff>
        </xdr:from>
        <xdr:to>
          <xdr:col>15</xdr:col>
          <xdr:colOff>1038225</xdr:colOff>
          <xdr:row>9</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xmlns="" id="{C08EF47D-1089-48ED-A568-6422F42D6B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SUBSISTEMA: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7</xdr:row>
          <xdr:rowOff>38100</xdr:rowOff>
        </xdr:from>
        <xdr:to>
          <xdr:col>18</xdr:col>
          <xdr:colOff>152400</xdr:colOff>
          <xdr:row>8</xdr:row>
          <xdr:rowOff>95250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xmlns="" id="{0DD4401C-4832-477E-868D-FD0C26EACE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FUNCIONARIO: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8</xdr:row>
          <xdr:rowOff>47625</xdr:rowOff>
        </xdr:from>
        <xdr:to>
          <xdr:col>18</xdr:col>
          <xdr:colOff>152400</xdr:colOff>
          <xdr:row>9</xdr:row>
          <xdr:rowOff>95250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xmlns="" id="{9B0AC27B-0211-4EB4-B039-31EB20A87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CONTRATISTA: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1104900</xdr:colOff>
          <xdr:row>7</xdr:row>
          <xdr:rowOff>66675</xdr:rowOff>
        </xdr:from>
        <xdr:to>
          <xdr:col>11</xdr:col>
          <xdr:colOff>942975</xdr:colOff>
          <xdr:row>8</xdr:row>
          <xdr:rowOff>47625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xmlns="" id="{ED4723F1-D949-4E4B-8F82-FD7B0EF43B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ÁREA Y/O DEPENDENCIA: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1095375</xdr:colOff>
          <xdr:row>8</xdr:row>
          <xdr:rowOff>66675</xdr:rowOff>
        </xdr:from>
        <xdr:to>
          <xdr:col>11</xdr:col>
          <xdr:colOff>771525</xdr:colOff>
          <xdr:row>9</xdr:row>
          <xdr:rowOff>19050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xmlns="" id="{C0382C03-FB13-4ECD-9F91-C220EDE104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ÁREA DE DERECHO:</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1155580</xdr:colOff>
      <xdr:row>7</xdr:row>
      <xdr:rowOff>25652</xdr:rowOff>
    </xdr:to>
    <xdr:pic>
      <xdr:nvPicPr>
        <xdr:cNvPr id="2" name="Imagen 16">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16438"/>
        </a:xfrm>
        <a:prstGeom prst="rect">
          <a:avLst/>
        </a:prstGeom>
      </xdr:spPr>
    </xdr:pic>
    <xdr:clientData/>
  </xdr:twoCellAnchor>
  <xdr:twoCellAnchor>
    <xdr:from>
      <xdr:col>9</xdr:col>
      <xdr:colOff>1397000</xdr:colOff>
      <xdr:row>32</xdr:row>
      <xdr:rowOff>0</xdr:rowOff>
    </xdr:from>
    <xdr:to>
      <xdr:col>9</xdr:col>
      <xdr:colOff>2968625</xdr:colOff>
      <xdr:row>32</xdr:row>
      <xdr:rowOff>0</xdr:rowOff>
    </xdr:to>
    <xdr:cxnSp macro="">
      <xdr:nvCxnSpPr>
        <xdr:cNvPr id="3" name="Conector recto 46">
          <a:extLst>
            <a:ext uri="{FF2B5EF4-FFF2-40B4-BE49-F238E27FC236}">
              <a16:creationId xmlns:a16="http://schemas.microsoft.com/office/drawing/2014/main" xmlns="" id="{980E99A7-8F63-4A22-98A0-E521D766FBAD}"/>
            </a:ext>
          </a:extLst>
        </xdr:cNvPr>
        <xdr:cNvCxnSpPr/>
      </xdr:nvCxnSpPr>
      <xdr:spPr>
        <a:xfrm>
          <a:off x="11115675" y="115062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33</xdr:row>
      <xdr:rowOff>1</xdr:rowOff>
    </xdr:from>
    <xdr:to>
      <xdr:col>10</xdr:col>
      <xdr:colOff>0</xdr:colOff>
      <xdr:row>33</xdr:row>
      <xdr:rowOff>15875</xdr:rowOff>
    </xdr:to>
    <xdr:cxnSp macro="">
      <xdr:nvCxnSpPr>
        <xdr:cNvPr id="4" name="Conector recto 54">
          <a:extLst>
            <a:ext uri="{FF2B5EF4-FFF2-40B4-BE49-F238E27FC236}">
              <a16:creationId xmlns:a16="http://schemas.microsoft.com/office/drawing/2014/main" xmlns="" id="{6D5EF26F-C983-4849-9927-749021DF866D}"/>
            </a:ext>
          </a:extLst>
        </xdr:cNvPr>
        <xdr:cNvCxnSpPr/>
      </xdr:nvCxnSpPr>
      <xdr:spPr>
        <a:xfrm flipV="1">
          <a:off x="11115675" y="1193482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1428750</xdr:colOff>
      <xdr:row>33</xdr:row>
      <xdr:rowOff>1</xdr:rowOff>
    </xdr:from>
    <xdr:to>
      <xdr:col>23</xdr:col>
      <xdr:colOff>0</xdr:colOff>
      <xdr:row>33</xdr:row>
      <xdr:rowOff>15875</xdr:rowOff>
    </xdr:to>
    <xdr:cxnSp macro="">
      <xdr:nvCxnSpPr>
        <xdr:cNvPr id="5" name="Conector recto 54">
          <a:extLst>
            <a:ext uri="{FF2B5EF4-FFF2-40B4-BE49-F238E27FC236}">
              <a16:creationId xmlns:a16="http://schemas.microsoft.com/office/drawing/2014/main" xmlns="" id="{0770AF1C-5DDA-4D09-AD22-79398DA26B24}"/>
            </a:ext>
          </a:extLst>
        </xdr:cNvPr>
        <xdr:cNvCxnSpPr/>
      </xdr:nvCxnSpPr>
      <xdr:spPr>
        <a:xfrm flipV="1">
          <a:off x="21507450" y="1193482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claudiaf@idipron.gov.c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8"/>
  <sheetViews>
    <sheetView topLeftCell="X18" zoomScale="60" zoomScaleNormal="60" workbookViewId="0">
      <selection activeCell="AF31" sqref="AF31:AG37"/>
    </sheetView>
  </sheetViews>
  <sheetFormatPr baseColWidth="10" defaultRowHeight="12.75" x14ac:dyDescent="0.2"/>
  <cols>
    <col min="1" max="2" width="22.5703125" style="210" customWidth="1"/>
    <col min="3" max="3" width="28.5703125" style="210" customWidth="1"/>
    <col min="4" max="4" width="17.28515625" style="216" customWidth="1"/>
    <col min="5" max="5" width="26.7109375" style="210" customWidth="1"/>
    <col min="6" max="6" width="23.140625" style="210" customWidth="1"/>
    <col min="7" max="7" width="22.42578125" style="210" customWidth="1"/>
    <col min="8" max="8" width="2.42578125" style="210" hidden="1" customWidth="1"/>
    <col min="9" max="9" width="18.28515625" style="210" customWidth="1"/>
    <col min="10" max="10" width="5.42578125" style="210" hidden="1" customWidth="1"/>
    <col min="11" max="11" width="17.140625" style="210" customWidth="1"/>
    <col min="12" max="12" width="41.42578125" style="210" customWidth="1"/>
    <col min="13" max="13" width="44.7109375" style="210" customWidth="1"/>
    <col min="14" max="14" width="9.5703125" style="210" customWidth="1"/>
    <col min="15" max="15" width="4" style="210" hidden="1" customWidth="1"/>
    <col min="16" max="16" width="4.7109375" style="210" hidden="1" customWidth="1"/>
    <col min="17" max="17" width="2.7109375" style="210" hidden="1" customWidth="1"/>
    <col min="18" max="18" width="12.7109375" style="210" customWidth="1"/>
    <col min="19" max="20" width="2.7109375" style="210" hidden="1" customWidth="1"/>
    <col min="21" max="21" width="18.42578125" style="210" customWidth="1"/>
    <col min="22" max="22" width="16.7109375" style="210" customWidth="1"/>
    <col min="23" max="23" width="16.42578125" style="210" customWidth="1"/>
    <col min="24" max="24" width="36.42578125" style="210" customWidth="1"/>
    <col min="25" max="25" width="21.7109375" style="210" customWidth="1"/>
    <col min="26" max="26" width="49.42578125" style="210" customWidth="1"/>
    <col min="27" max="27" width="28.7109375" style="210" customWidth="1"/>
    <col min="28" max="28" width="15.85546875" style="210" customWidth="1"/>
    <col min="29" max="29" width="25.5703125" style="210" customWidth="1"/>
    <col min="30" max="30" width="19.140625" style="210" customWidth="1"/>
    <col min="31" max="31" width="16.140625" style="210" customWidth="1"/>
    <col min="32" max="32" width="11.42578125" style="210"/>
    <col min="33" max="33" width="26.140625" style="210" customWidth="1"/>
    <col min="34" max="16384" width="11.42578125" style="210"/>
  </cols>
  <sheetData>
    <row r="1" spans="1:33" s="231" customFormat="1" ht="21.75" customHeight="1" x14ac:dyDescent="0.25">
      <c r="A1" s="274"/>
      <c r="B1" s="276" t="s">
        <v>0</v>
      </c>
      <c r="C1" s="277"/>
      <c r="D1" s="277"/>
      <c r="E1" s="278"/>
      <c r="F1" s="276" t="s">
        <v>1</v>
      </c>
      <c r="G1" s="277"/>
      <c r="H1" s="277"/>
      <c r="I1" s="277"/>
      <c r="J1" s="277"/>
      <c r="K1" s="277"/>
      <c r="L1" s="277"/>
      <c r="M1" s="277"/>
      <c r="N1" s="277"/>
      <c r="O1" s="277"/>
      <c r="P1" s="277"/>
      <c r="Q1" s="277"/>
      <c r="R1" s="277"/>
      <c r="S1" s="277"/>
      <c r="T1" s="277"/>
      <c r="U1" s="277"/>
      <c r="V1" s="277"/>
      <c r="W1" s="277"/>
      <c r="X1" s="277"/>
      <c r="Y1" s="277"/>
      <c r="Z1" s="277"/>
      <c r="AA1" s="277"/>
      <c r="AB1" s="278"/>
      <c r="AC1" s="228" t="s">
        <v>2</v>
      </c>
      <c r="AD1" s="282" t="s">
        <v>3</v>
      </c>
      <c r="AE1" s="283"/>
    </row>
    <row r="2" spans="1:33" s="231" customFormat="1" ht="21.75" customHeight="1" x14ac:dyDescent="0.25">
      <c r="A2" s="275"/>
      <c r="B2" s="279"/>
      <c r="C2" s="280"/>
      <c r="D2" s="280"/>
      <c r="E2" s="281"/>
      <c r="F2" s="279"/>
      <c r="G2" s="280"/>
      <c r="H2" s="280"/>
      <c r="I2" s="280"/>
      <c r="J2" s="280"/>
      <c r="K2" s="280"/>
      <c r="L2" s="280"/>
      <c r="M2" s="280"/>
      <c r="N2" s="280"/>
      <c r="O2" s="280"/>
      <c r="P2" s="280"/>
      <c r="Q2" s="280"/>
      <c r="R2" s="280"/>
      <c r="S2" s="280"/>
      <c r="T2" s="280"/>
      <c r="U2" s="280"/>
      <c r="V2" s="280"/>
      <c r="W2" s="280"/>
      <c r="X2" s="280"/>
      <c r="Y2" s="280"/>
      <c r="Z2" s="280"/>
      <c r="AA2" s="280"/>
      <c r="AB2" s="281"/>
      <c r="AC2" s="232" t="s">
        <v>7</v>
      </c>
      <c r="AD2" s="284" t="s">
        <v>8</v>
      </c>
      <c r="AE2" s="285"/>
    </row>
    <row r="3" spans="1:33" s="231" customFormat="1" ht="21.75" customHeight="1" x14ac:dyDescent="0.25">
      <c r="A3" s="275"/>
      <c r="B3" s="276" t="s">
        <v>13</v>
      </c>
      <c r="C3" s="277"/>
      <c r="D3" s="277"/>
      <c r="E3" s="278"/>
      <c r="F3" s="276" t="s">
        <v>14</v>
      </c>
      <c r="G3" s="277"/>
      <c r="H3" s="277"/>
      <c r="I3" s="277"/>
      <c r="J3" s="277"/>
      <c r="K3" s="277"/>
      <c r="L3" s="277"/>
      <c r="M3" s="277"/>
      <c r="N3" s="277"/>
      <c r="O3" s="277"/>
      <c r="P3" s="277"/>
      <c r="Q3" s="277"/>
      <c r="R3" s="277"/>
      <c r="S3" s="277"/>
      <c r="T3" s="277"/>
      <c r="U3" s="277"/>
      <c r="V3" s="277"/>
      <c r="W3" s="277"/>
      <c r="X3" s="277"/>
      <c r="Y3" s="277"/>
      <c r="Z3" s="277"/>
      <c r="AA3" s="277"/>
      <c r="AB3" s="278"/>
      <c r="AC3" s="228" t="s">
        <v>15</v>
      </c>
      <c r="AD3" s="282"/>
      <c r="AE3" s="283"/>
    </row>
    <row r="4" spans="1:33" s="231" customFormat="1" ht="21.75" customHeight="1" x14ac:dyDescent="0.25">
      <c r="A4" s="275"/>
      <c r="B4" s="279"/>
      <c r="C4" s="280"/>
      <c r="D4" s="280"/>
      <c r="E4" s="281"/>
      <c r="F4" s="279"/>
      <c r="G4" s="280"/>
      <c r="H4" s="280"/>
      <c r="I4" s="280"/>
      <c r="J4" s="280"/>
      <c r="K4" s="280"/>
      <c r="L4" s="280"/>
      <c r="M4" s="280"/>
      <c r="N4" s="280"/>
      <c r="O4" s="280"/>
      <c r="P4" s="280"/>
      <c r="Q4" s="280"/>
      <c r="R4" s="280"/>
      <c r="S4" s="280"/>
      <c r="T4" s="280"/>
      <c r="U4" s="280"/>
      <c r="V4" s="280"/>
      <c r="W4" s="280"/>
      <c r="X4" s="280"/>
      <c r="Y4" s="280"/>
      <c r="Z4" s="280"/>
      <c r="AA4" s="280"/>
      <c r="AB4" s="281"/>
      <c r="AC4" s="228" t="s">
        <v>20</v>
      </c>
      <c r="AD4" s="286">
        <v>43465</v>
      </c>
      <c r="AE4" s="283"/>
    </row>
    <row r="5" spans="1:33" ht="24.75" customHeight="1" x14ac:dyDescent="0.2">
      <c r="A5" s="264" t="s">
        <v>24</v>
      </c>
      <c r="B5" s="264"/>
      <c r="C5" s="265">
        <v>43496</v>
      </c>
      <c r="D5" s="266"/>
      <c r="E5" s="266"/>
      <c r="F5" s="266"/>
      <c r="G5" s="267"/>
      <c r="H5" s="268"/>
      <c r="I5" s="268"/>
      <c r="J5" s="268"/>
      <c r="K5" s="268"/>
      <c r="L5" s="268"/>
      <c r="M5" s="230" t="s">
        <v>25</v>
      </c>
      <c r="N5" s="269" t="s">
        <v>26</v>
      </c>
      <c r="O5" s="269"/>
      <c r="P5" s="269"/>
      <c r="Q5" s="269"/>
      <c r="R5" s="269"/>
      <c r="S5" s="235"/>
      <c r="T5" s="235"/>
      <c r="U5" s="250" t="s">
        <v>27</v>
      </c>
      <c r="V5" s="270" t="s">
        <v>28</v>
      </c>
      <c r="W5" s="271"/>
      <c r="X5" s="226"/>
      <c r="Y5" s="229" t="s">
        <v>29</v>
      </c>
      <c r="Z5" s="228" t="s">
        <v>27</v>
      </c>
      <c r="AA5" s="229" t="s">
        <v>30</v>
      </c>
      <c r="AB5" s="226"/>
      <c r="AC5" s="247" t="s">
        <v>31</v>
      </c>
      <c r="AD5" s="272"/>
      <c r="AE5" s="273"/>
    </row>
    <row r="6" spans="1:33" x14ac:dyDescent="0.2">
      <c r="A6" s="287" t="s">
        <v>34</v>
      </c>
      <c r="B6" s="287"/>
      <c r="C6" s="287"/>
      <c r="D6" s="287"/>
      <c r="E6" s="287"/>
      <c r="F6" s="287"/>
      <c r="G6" s="288" t="s">
        <v>35</v>
      </c>
      <c r="H6" s="289"/>
      <c r="I6" s="289"/>
      <c r="J6" s="289"/>
      <c r="K6" s="289"/>
      <c r="L6" s="289"/>
      <c r="M6" s="289"/>
      <c r="N6" s="289"/>
      <c r="O6" s="289"/>
      <c r="P6" s="289"/>
      <c r="Q6" s="289"/>
      <c r="R6" s="289"/>
      <c r="S6" s="289"/>
      <c r="T6" s="289"/>
      <c r="U6" s="289"/>
      <c r="V6" s="289"/>
      <c r="W6" s="289"/>
      <c r="X6" s="289"/>
      <c r="Y6" s="289"/>
      <c r="Z6" s="289"/>
      <c r="AA6" s="290"/>
      <c r="AB6" s="291" t="s">
        <v>36</v>
      </c>
      <c r="AC6" s="252" t="s">
        <v>37</v>
      </c>
      <c r="AD6" s="294"/>
      <c r="AE6" s="253"/>
      <c r="AF6" s="252" t="s">
        <v>616</v>
      </c>
      <c r="AG6" s="253"/>
    </row>
    <row r="7" spans="1:33" s="217" customFormat="1" ht="14.25" customHeight="1" x14ac:dyDescent="0.2">
      <c r="A7" s="297" t="s">
        <v>39</v>
      </c>
      <c r="B7" s="298" t="s">
        <v>40</v>
      </c>
      <c r="C7" s="297" t="s">
        <v>41</v>
      </c>
      <c r="D7" s="297" t="s">
        <v>4</v>
      </c>
      <c r="E7" s="297" t="s">
        <v>42</v>
      </c>
      <c r="F7" s="269" t="s">
        <v>43</v>
      </c>
      <c r="G7" s="302" t="s">
        <v>44</v>
      </c>
      <c r="H7" s="302"/>
      <c r="I7" s="302"/>
      <c r="J7" s="302"/>
      <c r="K7" s="302"/>
      <c r="L7" s="303" t="s">
        <v>45</v>
      </c>
      <c r="M7" s="306" t="s">
        <v>46</v>
      </c>
      <c r="N7" s="306"/>
      <c r="O7" s="306"/>
      <c r="P7" s="306"/>
      <c r="Q7" s="306"/>
      <c r="R7" s="306"/>
      <c r="S7" s="306"/>
      <c r="T7" s="306"/>
      <c r="U7" s="306"/>
      <c r="V7" s="306"/>
      <c r="W7" s="306"/>
      <c r="X7" s="306"/>
      <c r="Y7" s="306"/>
      <c r="Z7" s="306"/>
      <c r="AA7" s="306"/>
      <c r="AB7" s="292"/>
      <c r="AC7" s="254"/>
      <c r="AD7" s="295"/>
      <c r="AE7" s="255"/>
      <c r="AF7" s="254"/>
      <c r="AG7" s="255"/>
    </row>
    <row r="8" spans="1:33" s="217" customFormat="1" ht="20.25" customHeight="1" x14ac:dyDescent="0.2">
      <c r="A8" s="297"/>
      <c r="B8" s="299"/>
      <c r="C8" s="297"/>
      <c r="D8" s="297"/>
      <c r="E8" s="297"/>
      <c r="F8" s="269"/>
      <c r="G8" s="307" t="s">
        <v>47</v>
      </c>
      <c r="H8" s="307"/>
      <c r="I8" s="307"/>
      <c r="J8" s="307"/>
      <c r="K8" s="307"/>
      <c r="L8" s="304"/>
      <c r="M8" s="308" t="s">
        <v>48</v>
      </c>
      <c r="N8" s="308" t="s">
        <v>49</v>
      </c>
      <c r="O8" s="239"/>
      <c r="P8" s="240"/>
      <c r="Q8" s="240"/>
      <c r="R8" s="310" t="s">
        <v>50</v>
      </c>
      <c r="S8" s="218"/>
      <c r="T8" s="218"/>
      <c r="U8" s="312" t="s">
        <v>51</v>
      </c>
      <c r="V8" s="313"/>
      <c r="W8" s="314"/>
      <c r="X8" s="315" t="s">
        <v>52</v>
      </c>
      <c r="Y8" s="317" t="s">
        <v>53</v>
      </c>
      <c r="Z8" s="317"/>
      <c r="AA8" s="317"/>
      <c r="AB8" s="292"/>
      <c r="AC8" s="256"/>
      <c r="AD8" s="296"/>
      <c r="AE8" s="257"/>
      <c r="AF8" s="254"/>
      <c r="AG8" s="255"/>
    </row>
    <row r="9" spans="1:33" s="217" customFormat="1" ht="47.25" customHeight="1" x14ac:dyDescent="0.2">
      <c r="A9" s="298"/>
      <c r="B9" s="300"/>
      <c r="C9" s="298"/>
      <c r="D9" s="298"/>
      <c r="E9" s="298"/>
      <c r="F9" s="301"/>
      <c r="G9" s="242" t="s">
        <v>6</v>
      </c>
      <c r="H9" s="243" t="s">
        <v>54</v>
      </c>
      <c r="I9" s="242" t="s">
        <v>5</v>
      </c>
      <c r="J9" s="243" t="s">
        <v>55</v>
      </c>
      <c r="K9" s="244" t="s">
        <v>56</v>
      </c>
      <c r="L9" s="305"/>
      <c r="M9" s="309"/>
      <c r="N9" s="309"/>
      <c r="O9" s="241"/>
      <c r="P9" s="241"/>
      <c r="Q9" s="241"/>
      <c r="R9" s="311"/>
      <c r="S9" s="219"/>
      <c r="T9" s="219"/>
      <c r="U9" s="245" t="s">
        <v>6</v>
      </c>
      <c r="V9" s="246" t="s">
        <v>5</v>
      </c>
      <c r="W9" s="245" t="s">
        <v>56</v>
      </c>
      <c r="X9" s="316"/>
      <c r="Y9" s="236" t="s">
        <v>57</v>
      </c>
      <c r="Z9" s="237" t="s">
        <v>58</v>
      </c>
      <c r="AA9" s="237" t="s">
        <v>59</v>
      </c>
      <c r="AB9" s="293"/>
      <c r="AC9" s="238" t="s">
        <v>58</v>
      </c>
      <c r="AD9" s="238" t="s">
        <v>60</v>
      </c>
      <c r="AE9" s="248" t="s">
        <v>61</v>
      </c>
      <c r="AF9" s="256"/>
      <c r="AG9" s="257"/>
    </row>
    <row r="10" spans="1:33" ht="32.25" customHeight="1" x14ac:dyDescent="0.2">
      <c r="A10" s="329" t="s">
        <v>62</v>
      </c>
      <c r="B10" s="329" t="s">
        <v>63</v>
      </c>
      <c r="C10" s="332" t="s">
        <v>64</v>
      </c>
      <c r="D10" s="335" t="s">
        <v>21</v>
      </c>
      <c r="E10" s="332" t="s">
        <v>65</v>
      </c>
      <c r="F10" s="332" t="s">
        <v>66</v>
      </c>
      <c r="G10" s="318" t="s">
        <v>23</v>
      </c>
      <c r="H10" s="320" t="str">
        <f>IF(G10="(1) RARA VEZ","1", IF(G10="(2) IMPROBABLE","2",IF(G10="(3) POSIBLE","3",IF(G10="(4) PROBABLE","4",IF(G10="(5) CASI SEGURO","5","")))))</f>
        <v>3</v>
      </c>
      <c r="I10" s="323" t="s">
        <v>22</v>
      </c>
      <c r="J10" s="325" t="str">
        <f>IF(I10="(1) INSIGNIFICANTE","1",IF(I10="(2) MENOR","2",IF(I10="(3) MODERADO","3",IF(I10="(4) MAYOR","4",IF(I10="(5) CATASTRÓFICO","5","")))))</f>
        <v>3</v>
      </c>
      <c r="K10" s="326">
        <f>+H10*J10</f>
        <v>9</v>
      </c>
      <c r="L10" s="327" t="s">
        <v>67</v>
      </c>
      <c r="M10" s="220" t="s">
        <v>68</v>
      </c>
      <c r="N10" s="211" t="s">
        <v>9</v>
      </c>
      <c r="O10" s="227">
        <f>IF(N10="SÍ",15,"0")</f>
        <v>15</v>
      </c>
      <c r="P10" s="352">
        <f>SUM(O10:O16)</f>
        <v>55</v>
      </c>
      <c r="Q10" s="354">
        <f>IF(AND(P10&gt;=0,P10&lt;=50),0,IF(AND(P10&gt;50,P10&lt;=75),1,IF(AND(P10&gt;75,P10&lt;=100),2,"REVISAR")))</f>
        <v>1</v>
      </c>
      <c r="R10" s="356" t="s">
        <v>6</v>
      </c>
      <c r="S10" s="354">
        <f>IF(R10="PROBABILIDAD",H10-Q10,J10-Q10)</f>
        <v>2</v>
      </c>
      <c r="T10" s="358">
        <f>IF($S10&lt;=0,1,$S10)</f>
        <v>2</v>
      </c>
      <c r="U10" s="360" t="e">
        <f>IF(AND($R10="PROBABILIDAD",$T10=1),#REF!,IF(AND(R10="PROBABILIDAD",$T10=2),#REF!,IF(AND($R10="PROBABILIDAD",$T10=3),#REF!,IF(AND($R10="PROBABILIDAD",$T10=4),#REF!,IF(AND($R10="PROBABILIDAD",$T10=5),#REF!,$G10)))))</f>
        <v>#REF!</v>
      </c>
      <c r="V10" s="347" t="str">
        <f>IF(AND($R10="IMPACTO",$T10=1),#REF!,IF(AND(R10="IMPACTO",$T10=2),#REF!,IF(AND($R10="IMPACTO",$T10=3),#REF!,IF(AND($R10="IMPACTO",$T10=4),#REF!,IF(AND($R10="IMPACTO",$T10=5),#REF!,I10)))))</f>
        <v>(3) MODERADO</v>
      </c>
      <c r="W10" s="326">
        <f>IF(R10="PROBABILIDAD",T10*J10,T10*H10)</f>
        <v>6</v>
      </c>
      <c r="X10" s="339" t="s">
        <v>69</v>
      </c>
      <c r="Y10" s="350" t="s">
        <v>70</v>
      </c>
      <c r="Z10" s="339" t="s">
        <v>71</v>
      </c>
      <c r="AA10" s="339" t="s">
        <v>72</v>
      </c>
      <c r="AB10" s="337">
        <v>43555</v>
      </c>
      <c r="AC10" s="339" t="s">
        <v>73</v>
      </c>
      <c r="AD10" s="341" t="s">
        <v>74</v>
      </c>
      <c r="AE10" s="343" t="s">
        <v>75</v>
      </c>
      <c r="AF10" s="258" t="s">
        <v>618</v>
      </c>
      <c r="AG10" s="259"/>
    </row>
    <row r="11" spans="1:33" ht="32.25" customHeight="1" x14ac:dyDescent="0.2">
      <c r="A11" s="330"/>
      <c r="B11" s="330"/>
      <c r="C11" s="333"/>
      <c r="D11" s="336"/>
      <c r="E11" s="332"/>
      <c r="F11" s="333"/>
      <c r="G11" s="318"/>
      <c r="H11" s="321"/>
      <c r="I11" s="323"/>
      <c r="J11" s="325"/>
      <c r="K11" s="326"/>
      <c r="L11" s="328"/>
      <c r="M11" s="221" t="s">
        <v>76</v>
      </c>
      <c r="N11" s="211" t="s">
        <v>9</v>
      </c>
      <c r="O11" s="212">
        <f>IF(N11="SÍ",5,"0")</f>
        <v>5</v>
      </c>
      <c r="P11" s="353"/>
      <c r="Q11" s="355"/>
      <c r="R11" s="357"/>
      <c r="S11" s="355"/>
      <c r="T11" s="359"/>
      <c r="U11" s="361"/>
      <c r="V11" s="348"/>
      <c r="W11" s="326"/>
      <c r="X11" s="340"/>
      <c r="Y11" s="351"/>
      <c r="Z11" s="340"/>
      <c r="AA11" s="340"/>
      <c r="AB11" s="338"/>
      <c r="AC11" s="340"/>
      <c r="AD11" s="342"/>
      <c r="AE11" s="344"/>
      <c r="AF11" s="260"/>
      <c r="AG11" s="261"/>
    </row>
    <row r="12" spans="1:33" ht="32.25" customHeight="1" x14ac:dyDescent="0.2">
      <c r="A12" s="330"/>
      <c r="B12" s="330"/>
      <c r="C12" s="333"/>
      <c r="D12" s="336"/>
      <c r="E12" s="332"/>
      <c r="F12" s="333"/>
      <c r="G12" s="318"/>
      <c r="H12" s="321"/>
      <c r="I12" s="323"/>
      <c r="J12" s="325"/>
      <c r="K12" s="345"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328"/>
      <c r="M12" s="222" t="s">
        <v>77</v>
      </c>
      <c r="N12" s="211" t="s">
        <v>16</v>
      </c>
      <c r="O12" s="212" t="str">
        <f>IF(N12="SÍ",15,"0")</f>
        <v>0</v>
      </c>
      <c r="P12" s="353"/>
      <c r="Q12" s="355"/>
      <c r="R12" s="357"/>
      <c r="S12" s="355"/>
      <c r="T12" s="359"/>
      <c r="U12" s="361"/>
      <c r="V12" s="348"/>
      <c r="W12" s="345" t="e">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#REF!</v>
      </c>
      <c r="X12" s="340"/>
      <c r="Y12" s="351"/>
      <c r="Z12" s="340"/>
      <c r="AA12" s="340"/>
      <c r="AB12" s="338"/>
      <c r="AC12" s="340"/>
      <c r="AD12" s="342"/>
      <c r="AE12" s="344"/>
      <c r="AF12" s="260"/>
      <c r="AG12" s="261"/>
    </row>
    <row r="13" spans="1:33" ht="32.25" customHeight="1" x14ac:dyDescent="0.2">
      <c r="A13" s="330"/>
      <c r="B13" s="330"/>
      <c r="C13" s="333"/>
      <c r="D13" s="336"/>
      <c r="E13" s="332"/>
      <c r="F13" s="333"/>
      <c r="G13" s="318"/>
      <c r="H13" s="321"/>
      <c r="I13" s="323"/>
      <c r="J13" s="325"/>
      <c r="K13" s="345"/>
      <c r="L13" s="328"/>
      <c r="M13" s="222" t="s">
        <v>78</v>
      </c>
      <c r="N13" s="211" t="s">
        <v>9</v>
      </c>
      <c r="O13" s="212">
        <f>IF(N13="SÍ",10,"0")</f>
        <v>10</v>
      </c>
      <c r="P13" s="353"/>
      <c r="Q13" s="355"/>
      <c r="R13" s="357"/>
      <c r="S13" s="355"/>
      <c r="T13" s="359"/>
      <c r="U13" s="361"/>
      <c r="V13" s="348"/>
      <c r="W13" s="345"/>
      <c r="X13" s="340"/>
      <c r="Y13" s="351"/>
      <c r="Z13" s="340"/>
      <c r="AA13" s="340"/>
      <c r="AB13" s="338"/>
      <c r="AC13" s="340"/>
      <c r="AD13" s="342"/>
      <c r="AE13" s="344"/>
      <c r="AF13" s="260"/>
      <c r="AG13" s="261"/>
    </row>
    <row r="14" spans="1:33" ht="32.25" customHeight="1" x14ac:dyDescent="0.2">
      <c r="A14" s="330"/>
      <c r="B14" s="330"/>
      <c r="C14" s="333"/>
      <c r="D14" s="336"/>
      <c r="E14" s="332"/>
      <c r="F14" s="333"/>
      <c r="G14" s="318"/>
      <c r="H14" s="321"/>
      <c r="I14" s="323"/>
      <c r="J14" s="325"/>
      <c r="K14" s="345"/>
      <c r="L14" s="328"/>
      <c r="M14" s="221" t="s">
        <v>79</v>
      </c>
      <c r="N14" s="211" t="s">
        <v>9</v>
      </c>
      <c r="O14" s="212">
        <f>IF(N14="SÍ",15,"0")</f>
        <v>15</v>
      </c>
      <c r="P14" s="353"/>
      <c r="Q14" s="355"/>
      <c r="R14" s="357"/>
      <c r="S14" s="355"/>
      <c r="T14" s="359"/>
      <c r="U14" s="361"/>
      <c r="V14" s="348"/>
      <c r="W14" s="345"/>
      <c r="X14" s="340"/>
      <c r="Y14" s="351"/>
      <c r="Z14" s="340"/>
      <c r="AA14" s="340"/>
      <c r="AB14" s="338"/>
      <c r="AC14" s="340"/>
      <c r="AD14" s="342"/>
      <c r="AE14" s="344"/>
      <c r="AF14" s="260"/>
      <c r="AG14" s="261"/>
    </row>
    <row r="15" spans="1:33" ht="32.25" customHeight="1" x14ac:dyDescent="0.2">
      <c r="A15" s="330"/>
      <c r="B15" s="330"/>
      <c r="C15" s="333"/>
      <c r="D15" s="336"/>
      <c r="E15" s="332"/>
      <c r="F15" s="333"/>
      <c r="G15" s="318"/>
      <c r="H15" s="321"/>
      <c r="I15" s="323"/>
      <c r="J15" s="325"/>
      <c r="K15" s="345"/>
      <c r="L15" s="328"/>
      <c r="M15" s="221" t="s">
        <v>80</v>
      </c>
      <c r="N15" s="211" t="s">
        <v>9</v>
      </c>
      <c r="O15" s="212">
        <f>IF(N15="SÍ",10,"0")</f>
        <v>10</v>
      </c>
      <c r="P15" s="353"/>
      <c r="Q15" s="355"/>
      <c r="R15" s="357"/>
      <c r="S15" s="355"/>
      <c r="T15" s="359"/>
      <c r="U15" s="361"/>
      <c r="V15" s="348"/>
      <c r="W15" s="345"/>
      <c r="X15" s="340"/>
      <c r="Y15" s="351"/>
      <c r="Z15" s="340"/>
      <c r="AA15" s="340"/>
      <c r="AB15" s="338"/>
      <c r="AC15" s="340"/>
      <c r="AD15" s="342"/>
      <c r="AE15" s="344"/>
      <c r="AF15" s="260"/>
      <c r="AG15" s="261"/>
    </row>
    <row r="16" spans="1:33" ht="32.25" customHeight="1" x14ac:dyDescent="0.2">
      <c r="A16" s="331"/>
      <c r="B16" s="331"/>
      <c r="C16" s="334"/>
      <c r="D16" s="320"/>
      <c r="E16" s="329"/>
      <c r="F16" s="334"/>
      <c r="G16" s="319"/>
      <c r="H16" s="322"/>
      <c r="I16" s="324"/>
      <c r="J16" s="325"/>
      <c r="K16" s="346"/>
      <c r="L16" s="328"/>
      <c r="M16" s="223" t="s">
        <v>81</v>
      </c>
      <c r="N16" s="211" t="s">
        <v>16</v>
      </c>
      <c r="O16" s="212" t="str">
        <f>IF(N16="SÍ",30,"0")</f>
        <v>0</v>
      </c>
      <c r="P16" s="353"/>
      <c r="Q16" s="355"/>
      <c r="R16" s="357"/>
      <c r="S16" s="355"/>
      <c r="T16" s="359"/>
      <c r="U16" s="362"/>
      <c r="V16" s="349"/>
      <c r="W16" s="346"/>
      <c r="X16" s="340"/>
      <c r="Y16" s="351"/>
      <c r="Z16" s="340"/>
      <c r="AA16" s="340"/>
      <c r="AB16" s="338"/>
      <c r="AC16" s="340"/>
      <c r="AD16" s="342"/>
      <c r="AE16" s="344"/>
      <c r="AF16" s="262"/>
      <c r="AG16" s="263"/>
    </row>
    <row r="17" spans="1:33" ht="32.25" customHeight="1" x14ac:dyDescent="0.2">
      <c r="A17" s="329" t="s">
        <v>62</v>
      </c>
      <c r="B17" s="329" t="s">
        <v>63</v>
      </c>
      <c r="C17" s="332" t="s">
        <v>82</v>
      </c>
      <c r="D17" s="335" t="s">
        <v>21</v>
      </c>
      <c r="E17" s="332" t="s">
        <v>83</v>
      </c>
      <c r="F17" s="332" t="s">
        <v>84</v>
      </c>
      <c r="G17" s="318" t="s">
        <v>23</v>
      </c>
      <c r="H17" s="320" t="str">
        <f>IF(G17="(1) RARA VEZ","1", IF(G17="(2) IMPROBABLE","2",IF(G17="(3) POSIBLE","3",IF(G17="(4) PROBABLE","4",IF(G17="(5) CASI SEGURO","5","")))))</f>
        <v>3</v>
      </c>
      <c r="I17" s="323" t="s">
        <v>18</v>
      </c>
      <c r="J17" s="325" t="str">
        <f>IF(I17="(1) INSIGNIFICANTE","1",IF(I17="(2) MENOR","2",IF(I17="(3) MODERADO","3",IF(I17="(4) MAYOR","4",IF(I17="(5) CATASTRÓFICO","5","")))))</f>
        <v>2</v>
      </c>
      <c r="K17" s="326">
        <f>+H17*J17</f>
        <v>6</v>
      </c>
      <c r="L17" s="327" t="s">
        <v>85</v>
      </c>
      <c r="M17" s="220" t="s">
        <v>68</v>
      </c>
      <c r="N17" s="211" t="s">
        <v>9</v>
      </c>
      <c r="O17" s="227">
        <f>IF(N17="SÍ",15,"0")</f>
        <v>15</v>
      </c>
      <c r="P17" s="352">
        <f>SUM(O17:O23)</f>
        <v>85</v>
      </c>
      <c r="Q17" s="354">
        <f>IF(AND(P17&gt;=0,P17&lt;=50),0,IF(AND(P17&gt;50,P17&lt;=75),1,IF(AND(P17&gt;75,P17&lt;=100),2,"REVISAR")))</f>
        <v>2</v>
      </c>
      <c r="R17" s="356" t="s">
        <v>5</v>
      </c>
      <c r="S17" s="354">
        <f>IF(R17="PROBABILIDAD",H17-Q17,J17-Q17)</f>
        <v>0</v>
      </c>
      <c r="T17" s="358">
        <f>IF($S17&lt;=0,1,$S17)</f>
        <v>1</v>
      </c>
      <c r="U17" s="360" t="str">
        <f>IF(AND($R17="PROBABILIDAD",$T17=1),#REF!,IF(AND(R17="PROBABILIDAD",$T17=2),#REF!,IF(AND($R17="PROBABILIDAD",$T17=3),#REF!,IF(AND($R17="PROBABILIDAD",$T17=4),#REF!,IF(AND($R17="PROBABILIDAD",$T17=5),#REF!,$G17)))))</f>
        <v>(3) POSIBLE</v>
      </c>
      <c r="V17" s="347" t="e">
        <f>IF(AND($R17="IMPACTO",$T17=1),#REF!,IF(AND(R17="IMPACTO",$T17=2),#REF!,IF(AND($R17="IMPACTO",$T17=3),#REF!,IF(AND($R17="IMPACTO",$T17=4),#REF!,IF(AND($R17="IMPACTO",$T17=5),#REF!,I17)))))</f>
        <v>#REF!</v>
      </c>
      <c r="W17" s="363">
        <f>IF(R17="PROBABILIDAD",T17*J17,T17*H17)</f>
        <v>3</v>
      </c>
      <c r="X17" s="339" t="s">
        <v>86</v>
      </c>
      <c r="Y17" s="350" t="s">
        <v>70</v>
      </c>
      <c r="Z17" s="339" t="s">
        <v>87</v>
      </c>
      <c r="AA17" s="339" t="s">
        <v>88</v>
      </c>
      <c r="AB17" s="337">
        <v>43555</v>
      </c>
      <c r="AC17" s="339" t="s">
        <v>89</v>
      </c>
      <c r="AD17" s="341" t="s">
        <v>74</v>
      </c>
      <c r="AE17" s="343" t="s">
        <v>90</v>
      </c>
      <c r="AF17" s="258" t="s">
        <v>620</v>
      </c>
      <c r="AG17" s="259"/>
    </row>
    <row r="18" spans="1:33" ht="32.25" customHeight="1" x14ac:dyDescent="0.2">
      <c r="A18" s="330"/>
      <c r="B18" s="330"/>
      <c r="C18" s="333"/>
      <c r="D18" s="336"/>
      <c r="E18" s="332"/>
      <c r="F18" s="333"/>
      <c r="G18" s="318"/>
      <c r="H18" s="321"/>
      <c r="I18" s="323"/>
      <c r="J18" s="325"/>
      <c r="K18" s="326"/>
      <c r="L18" s="328"/>
      <c r="M18" s="221" t="s">
        <v>76</v>
      </c>
      <c r="N18" s="211" t="s">
        <v>9</v>
      </c>
      <c r="O18" s="212">
        <f>IF(N18="SÍ",5,"0")</f>
        <v>5</v>
      </c>
      <c r="P18" s="353"/>
      <c r="Q18" s="355"/>
      <c r="R18" s="357"/>
      <c r="S18" s="355"/>
      <c r="T18" s="359"/>
      <c r="U18" s="361"/>
      <c r="V18" s="348"/>
      <c r="W18" s="326"/>
      <c r="X18" s="340"/>
      <c r="Y18" s="351"/>
      <c r="Z18" s="340"/>
      <c r="AA18" s="340"/>
      <c r="AB18" s="338"/>
      <c r="AC18" s="340"/>
      <c r="AD18" s="342"/>
      <c r="AE18" s="344"/>
      <c r="AF18" s="260"/>
      <c r="AG18" s="261"/>
    </row>
    <row r="19" spans="1:33" ht="32.25" customHeight="1" x14ac:dyDescent="0.2">
      <c r="A19" s="330"/>
      <c r="B19" s="330"/>
      <c r="C19" s="333"/>
      <c r="D19" s="336"/>
      <c r="E19" s="332"/>
      <c r="F19" s="333"/>
      <c r="G19" s="318"/>
      <c r="H19" s="321"/>
      <c r="I19" s="323"/>
      <c r="J19" s="325"/>
      <c r="K19" s="345"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MODERADA</v>
      </c>
      <c r="L19" s="328"/>
      <c r="M19" s="222" t="s">
        <v>77</v>
      </c>
      <c r="N19" s="211" t="s">
        <v>16</v>
      </c>
      <c r="O19" s="212" t="str">
        <f>IF(N19="SÍ",15,"0")</f>
        <v>0</v>
      </c>
      <c r="P19" s="353"/>
      <c r="Q19" s="355"/>
      <c r="R19" s="357"/>
      <c r="S19" s="355"/>
      <c r="T19" s="359"/>
      <c r="U19" s="361"/>
      <c r="V19" s="348"/>
      <c r="W19" s="345" t="e">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#REF!</v>
      </c>
      <c r="X19" s="340"/>
      <c r="Y19" s="351"/>
      <c r="Z19" s="340"/>
      <c r="AA19" s="340"/>
      <c r="AB19" s="338"/>
      <c r="AC19" s="340"/>
      <c r="AD19" s="342"/>
      <c r="AE19" s="344"/>
      <c r="AF19" s="260"/>
      <c r="AG19" s="261"/>
    </row>
    <row r="20" spans="1:33" ht="32.25" customHeight="1" x14ac:dyDescent="0.2">
      <c r="A20" s="330"/>
      <c r="B20" s="330"/>
      <c r="C20" s="333"/>
      <c r="D20" s="336"/>
      <c r="E20" s="332"/>
      <c r="F20" s="333"/>
      <c r="G20" s="318"/>
      <c r="H20" s="321"/>
      <c r="I20" s="323"/>
      <c r="J20" s="325"/>
      <c r="K20" s="345"/>
      <c r="L20" s="328"/>
      <c r="M20" s="222" t="s">
        <v>78</v>
      </c>
      <c r="N20" s="211" t="s">
        <v>9</v>
      </c>
      <c r="O20" s="212">
        <f>IF(N20="SÍ",10,"0")</f>
        <v>10</v>
      </c>
      <c r="P20" s="353"/>
      <c r="Q20" s="355"/>
      <c r="R20" s="357"/>
      <c r="S20" s="355"/>
      <c r="T20" s="359"/>
      <c r="U20" s="361"/>
      <c r="V20" s="348"/>
      <c r="W20" s="345"/>
      <c r="X20" s="340"/>
      <c r="Y20" s="351"/>
      <c r="Z20" s="340"/>
      <c r="AA20" s="340"/>
      <c r="AB20" s="338"/>
      <c r="AC20" s="340"/>
      <c r="AD20" s="342"/>
      <c r="AE20" s="344"/>
      <c r="AF20" s="260"/>
      <c r="AG20" s="261"/>
    </row>
    <row r="21" spans="1:33" ht="32.25" customHeight="1" x14ac:dyDescent="0.2">
      <c r="A21" s="330"/>
      <c r="B21" s="330"/>
      <c r="C21" s="333"/>
      <c r="D21" s="336"/>
      <c r="E21" s="332"/>
      <c r="F21" s="333"/>
      <c r="G21" s="318"/>
      <c r="H21" s="321"/>
      <c r="I21" s="323"/>
      <c r="J21" s="325"/>
      <c r="K21" s="345"/>
      <c r="L21" s="328"/>
      <c r="M21" s="221" t="s">
        <v>79</v>
      </c>
      <c r="N21" s="211" t="s">
        <v>9</v>
      </c>
      <c r="O21" s="212">
        <f>IF(N21="SÍ",15,"0")</f>
        <v>15</v>
      </c>
      <c r="P21" s="353"/>
      <c r="Q21" s="355"/>
      <c r="R21" s="357"/>
      <c r="S21" s="355"/>
      <c r="T21" s="359"/>
      <c r="U21" s="361"/>
      <c r="V21" s="348"/>
      <c r="W21" s="345"/>
      <c r="X21" s="340"/>
      <c r="Y21" s="351"/>
      <c r="Z21" s="340"/>
      <c r="AA21" s="340"/>
      <c r="AB21" s="338"/>
      <c r="AC21" s="340"/>
      <c r="AD21" s="342"/>
      <c r="AE21" s="344"/>
      <c r="AF21" s="260"/>
      <c r="AG21" s="261"/>
    </row>
    <row r="22" spans="1:33" ht="32.25" customHeight="1" x14ac:dyDescent="0.2">
      <c r="A22" s="330"/>
      <c r="B22" s="330"/>
      <c r="C22" s="333"/>
      <c r="D22" s="336"/>
      <c r="E22" s="332"/>
      <c r="F22" s="333"/>
      <c r="G22" s="318"/>
      <c r="H22" s="321"/>
      <c r="I22" s="323"/>
      <c r="J22" s="325"/>
      <c r="K22" s="345"/>
      <c r="L22" s="328"/>
      <c r="M22" s="221" t="s">
        <v>80</v>
      </c>
      <c r="N22" s="211" t="s">
        <v>9</v>
      </c>
      <c r="O22" s="212">
        <f>IF(N22="SÍ",10,"0")</f>
        <v>10</v>
      </c>
      <c r="P22" s="353"/>
      <c r="Q22" s="355"/>
      <c r="R22" s="357"/>
      <c r="S22" s="355"/>
      <c r="T22" s="359"/>
      <c r="U22" s="361"/>
      <c r="V22" s="348"/>
      <c r="W22" s="345"/>
      <c r="X22" s="340"/>
      <c r="Y22" s="351"/>
      <c r="Z22" s="340"/>
      <c r="AA22" s="340"/>
      <c r="AB22" s="338"/>
      <c r="AC22" s="340"/>
      <c r="AD22" s="342"/>
      <c r="AE22" s="344"/>
      <c r="AF22" s="260"/>
      <c r="AG22" s="261"/>
    </row>
    <row r="23" spans="1:33" ht="32.25" customHeight="1" x14ac:dyDescent="0.2">
      <c r="A23" s="331"/>
      <c r="B23" s="331"/>
      <c r="C23" s="334"/>
      <c r="D23" s="320"/>
      <c r="E23" s="329"/>
      <c r="F23" s="334"/>
      <c r="G23" s="319"/>
      <c r="H23" s="322"/>
      <c r="I23" s="324"/>
      <c r="J23" s="325"/>
      <c r="K23" s="346"/>
      <c r="L23" s="328"/>
      <c r="M23" s="223" t="s">
        <v>81</v>
      </c>
      <c r="N23" s="211" t="s">
        <v>9</v>
      </c>
      <c r="O23" s="212">
        <f>IF(N23="SÍ",30,"0")</f>
        <v>30</v>
      </c>
      <c r="P23" s="353"/>
      <c r="Q23" s="355"/>
      <c r="R23" s="357"/>
      <c r="S23" s="355"/>
      <c r="T23" s="359"/>
      <c r="U23" s="362"/>
      <c r="V23" s="349"/>
      <c r="W23" s="345"/>
      <c r="X23" s="340"/>
      <c r="Y23" s="351"/>
      <c r="Z23" s="340"/>
      <c r="AA23" s="340"/>
      <c r="AB23" s="338"/>
      <c r="AC23" s="340"/>
      <c r="AD23" s="342"/>
      <c r="AE23" s="344"/>
      <c r="AF23" s="262"/>
      <c r="AG23" s="263"/>
    </row>
    <row r="24" spans="1:33" ht="32.25" customHeight="1" x14ac:dyDescent="0.2">
      <c r="A24" s="329" t="s">
        <v>62</v>
      </c>
      <c r="B24" s="329" t="s">
        <v>63</v>
      </c>
      <c r="C24" s="332" t="s">
        <v>91</v>
      </c>
      <c r="D24" s="335" t="s">
        <v>21</v>
      </c>
      <c r="E24" s="332" t="s">
        <v>92</v>
      </c>
      <c r="F24" s="332" t="s">
        <v>93</v>
      </c>
      <c r="G24" s="318" t="s">
        <v>12</v>
      </c>
      <c r="H24" s="320" t="str">
        <f>IF(G24="(1) RARA VEZ","1", IF(G24="(2) IMPROBABLE","2",IF(G24="(3) POSIBLE","3",IF(G24="(4) PROBABLE","4",IF(G24="(5) CASI SEGURO","5","")))))</f>
        <v>1</v>
      </c>
      <c r="I24" s="323" t="s">
        <v>18</v>
      </c>
      <c r="J24" s="325" t="str">
        <f>IF(I24="(1) INSIGNIFICANTE","1",IF(I24="(2) MENOR","2",IF(I24="(3) MODERADO","3",IF(I24="(4) MAYOR","4",IF(I24="(5) CATASTRÓFICO","5","")))))</f>
        <v>2</v>
      </c>
      <c r="K24" s="326">
        <f>+H24*J24</f>
        <v>2</v>
      </c>
      <c r="L24" s="327" t="s">
        <v>94</v>
      </c>
      <c r="M24" s="220" t="s">
        <v>68</v>
      </c>
      <c r="N24" s="211" t="s">
        <v>16</v>
      </c>
      <c r="O24" s="227" t="str">
        <f>IF(N24="SÍ",15,"0")</f>
        <v>0</v>
      </c>
      <c r="P24" s="352">
        <f>SUM(O24:O30)</f>
        <v>15</v>
      </c>
      <c r="Q24" s="354">
        <f>IF(AND(P24&gt;=0,P24&lt;=50),0,IF(AND(P24&gt;50,P24&lt;=75),1,IF(AND(P24&gt;75,P24&lt;=100),2,"REVISAR")))</f>
        <v>0</v>
      </c>
      <c r="R24" s="356" t="s">
        <v>5</v>
      </c>
      <c r="S24" s="354">
        <f>IF(R24="PROBABILIDAD",H24-Q24,J24-Q24)</f>
        <v>2</v>
      </c>
      <c r="T24" s="358">
        <f>IF($S24&lt;=0,1,$S24)</f>
        <v>2</v>
      </c>
      <c r="U24" s="360" t="str">
        <f>IF(AND($R24="PROBABILIDAD",$T24=1),#REF!,IF(AND(R24="PROBABILIDAD",$T24=2),#REF!,IF(AND($R24="PROBABILIDAD",$T24=3),#REF!,IF(AND($R24="PROBABILIDAD",$T24=4),#REF!,IF(AND($R24="PROBABILIDAD",$T24=5),#REF!,$G24)))))</f>
        <v>(1) RARA VEZ</v>
      </c>
      <c r="V24" s="347" t="e">
        <f>IF(AND($R24="IMPACTO",$T24=1),#REF!,IF(AND(R24="IMPACTO",$T24=2),#REF!,IF(AND($R24="IMPACTO",$T24=3),#REF!,IF(AND($R24="IMPACTO",$T24=4),#REF!,IF(AND($R24="IMPACTO",$T24=5),#REF!,I24)))))</f>
        <v>#REF!</v>
      </c>
      <c r="W24" s="363">
        <f>IF(R24="PROBABILIDAD",T24*J24,T24*H24)</f>
        <v>2</v>
      </c>
      <c r="X24" s="339" t="s">
        <v>95</v>
      </c>
      <c r="Y24" s="350" t="s">
        <v>70</v>
      </c>
      <c r="Z24" s="339" t="s">
        <v>96</v>
      </c>
      <c r="AA24" s="339" t="s">
        <v>97</v>
      </c>
      <c r="AB24" s="337">
        <v>43555</v>
      </c>
      <c r="AC24" s="339" t="s">
        <v>98</v>
      </c>
      <c r="AD24" s="341" t="s">
        <v>74</v>
      </c>
      <c r="AE24" s="343" t="s">
        <v>99</v>
      </c>
      <c r="AF24" s="258" t="s">
        <v>619</v>
      </c>
      <c r="AG24" s="259"/>
    </row>
    <row r="25" spans="1:33" ht="32.25" customHeight="1" x14ac:dyDescent="0.2">
      <c r="A25" s="330"/>
      <c r="B25" s="330"/>
      <c r="C25" s="333"/>
      <c r="D25" s="336"/>
      <c r="E25" s="332"/>
      <c r="F25" s="333"/>
      <c r="G25" s="318"/>
      <c r="H25" s="321"/>
      <c r="I25" s="323"/>
      <c r="J25" s="325"/>
      <c r="K25" s="326"/>
      <c r="L25" s="328"/>
      <c r="M25" s="221" t="s">
        <v>76</v>
      </c>
      <c r="N25" s="211" t="s">
        <v>9</v>
      </c>
      <c r="O25" s="212">
        <f>IF(N25="SÍ",5,"0")</f>
        <v>5</v>
      </c>
      <c r="P25" s="353"/>
      <c r="Q25" s="355"/>
      <c r="R25" s="357"/>
      <c r="S25" s="355"/>
      <c r="T25" s="359"/>
      <c r="U25" s="361"/>
      <c r="V25" s="348"/>
      <c r="W25" s="326"/>
      <c r="X25" s="340"/>
      <c r="Y25" s="351"/>
      <c r="Z25" s="340"/>
      <c r="AA25" s="340"/>
      <c r="AB25" s="338"/>
      <c r="AC25" s="364"/>
      <c r="AD25" s="342"/>
      <c r="AE25" s="344"/>
      <c r="AF25" s="260"/>
      <c r="AG25" s="261"/>
    </row>
    <row r="26" spans="1:33" ht="32.25" customHeight="1" x14ac:dyDescent="0.2">
      <c r="A26" s="330"/>
      <c r="B26" s="330"/>
      <c r="C26" s="333"/>
      <c r="D26" s="336"/>
      <c r="E26" s="332"/>
      <c r="F26" s="333"/>
      <c r="G26" s="318"/>
      <c r="H26" s="321"/>
      <c r="I26" s="323"/>
      <c r="J26" s="325"/>
      <c r="K26" s="345"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BAJA</v>
      </c>
      <c r="L26" s="328"/>
      <c r="M26" s="222" t="s">
        <v>77</v>
      </c>
      <c r="N26" s="211" t="s">
        <v>16</v>
      </c>
      <c r="O26" s="212" t="str">
        <f>IF(N26="SÍ",15,"0")</f>
        <v>0</v>
      </c>
      <c r="P26" s="353"/>
      <c r="Q26" s="355"/>
      <c r="R26" s="357"/>
      <c r="S26" s="355"/>
      <c r="T26" s="359"/>
      <c r="U26" s="361"/>
      <c r="V26" s="348"/>
      <c r="W26" s="345" t="e">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#REF!</v>
      </c>
      <c r="X26" s="340"/>
      <c r="Y26" s="351"/>
      <c r="Z26" s="340"/>
      <c r="AA26" s="340"/>
      <c r="AB26" s="338"/>
      <c r="AC26" s="364"/>
      <c r="AD26" s="342"/>
      <c r="AE26" s="344"/>
      <c r="AF26" s="260"/>
      <c r="AG26" s="261"/>
    </row>
    <row r="27" spans="1:33" ht="32.25" customHeight="1" x14ac:dyDescent="0.2">
      <c r="A27" s="330"/>
      <c r="B27" s="330"/>
      <c r="C27" s="333"/>
      <c r="D27" s="336"/>
      <c r="E27" s="332"/>
      <c r="F27" s="333"/>
      <c r="G27" s="318"/>
      <c r="H27" s="321"/>
      <c r="I27" s="323"/>
      <c r="J27" s="325"/>
      <c r="K27" s="345"/>
      <c r="L27" s="328"/>
      <c r="M27" s="222" t="s">
        <v>78</v>
      </c>
      <c r="N27" s="211" t="s">
        <v>9</v>
      </c>
      <c r="O27" s="212">
        <f>IF(N27="SÍ",10,"0")</f>
        <v>10</v>
      </c>
      <c r="P27" s="353"/>
      <c r="Q27" s="355"/>
      <c r="R27" s="357"/>
      <c r="S27" s="355"/>
      <c r="T27" s="359"/>
      <c r="U27" s="361"/>
      <c r="V27" s="348"/>
      <c r="W27" s="345"/>
      <c r="X27" s="340"/>
      <c r="Y27" s="351"/>
      <c r="Z27" s="340"/>
      <c r="AA27" s="340"/>
      <c r="AB27" s="338"/>
      <c r="AC27" s="364"/>
      <c r="AD27" s="342"/>
      <c r="AE27" s="344"/>
      <c r="AF27" s="260"/>
      <c r="AG27" s="261"/>
    </row>
    <row r="28" spans="1:33" ht="32.25" customHeight="1" x14ac:dyDescent="0.2">
      <c r="A28" s="330"/>
      <c r="B28" s="330"/>
      <c r="C28" s="333"/>
      <c r="D28" s="336"/>
      <c r="E28" s="332"/>
      <c r="F28" s="333"/>
      <c r="G28" s="318"/>
      <c r="H28" s="321"/>
      <c r="I28" s="323"/>
      <c r="J28" s="325"/>
      <c r="K28" s="345"/>
      <c r="L28" s="328"/>
      <c r="M28" s="221" t="s">
        <v>79</v>
      </c>
      <c r="N28" s="211" t="s">
        <v>16</v>
      </c>
      <c r="O28" s="212" t="str">
        <f>IF(N28="SÍ",15,"0")</f>
        <v>0</v>
      </c>
      <c r="P28" s="353"/>
      <c r="Q28" s="355"/>
      <c r="R28" s="357"/>
      <c r="S28" s="355"/>
      <c r="T28" s="359"/>
      <c r="U28" s="361"/>
      <c r="V28" s="348"/>
      <c r="W28" s="345"/>
      <c r="X28" s="340"/>
      <c r="Y28" s="351"/>
      <c r="Z28" s="340"/>
      <c r="AA28" s="340"/>
      <c r="AB28" s="338"/>
      <c r="AC28" s="364"/>
      <c r="AD28" s="342"/>
      <c r="AE28" s="344"/>
      <c r="AF28" s="260"/>
      <c r="AG28" s="261"/>
    </row>
    <row r="29" spans="1:33" ht="32.25" customHeight="1" x14ac:dyDescent="0.2">
      <c r="A29" s="330"/>
      <c r="B29" s="330"/>
      <c r="C29" s="333"/>
      <c r="D29" s="336"/>
      <c r="E29" s="332"/>
      <c r="F29" s="333"/>
      <c r="G29" s="318"/>
      <c r="H29" s="321"/>
      <c r="I29" s="323"/>
      <c r="J29" s="325"/>
      <c r="K29" s="345"/>
      <c r="L29" s="328"/>
      <c r="M29" s="221" t="s">
        <v>80</v>
      </c>
      <c r="N29" s="211" t="s">
        <v>16</v>
      </c>
      <c r="O29" s="212" t="str">
        <f>IF(N29="SÍ",10,"0")</f>
        <v>0</v>
      </c>
      <c r="P29" s="353"/>
      <c r="Q29" s="355"/>
      <c r="R29" s="357"/>
      <c r="S29" s="355"/>
      <c r="T29" s="359"/>
      <c r="U29" s="361"/>
      <c r="V29" s="348"/>
      <c r="W29" s="345"/>
      <c r="X29" s="340"/>
      <c r="Y29" s="351"/>
      <c r="Z29" s="340"/>
      <c r="AA29" s="340"/>
      <c r="AB29" s="338"/>
      <c r="AC29" s="364"/>
      <c r="AD29" s="342"/>
      <c r="AE29" s="344"/>
      <c r="AF29" s="260"/>
      <c r="AG29" s="261"/>
    </row>
    <row r="30" spans="1:33" ht="32.25" customHeight="1" x14ac:dyDescent="0.2">
      <c r="A30" s="331"/>
      <c r="B30" s="331"/>
      <c r="C30" s="334"/>
      <c r="D30" s="320"/>
      <c r="E30" s="329"/>
      <c r="F30" s="334"/>
      <c r="G30" s="319"/>
      <c r="H30" s="322"/>
      <c r="I30" s="324"/>
      <c r="J30" s="325"/>
      <c r="K30" s="346"/>
      <c r="L30" s="328"/>
      <c r="M30" s="223" t="s">
        <v>81</v>
      </c>
      <c r="N30" s="211" t="s">
        <v>16</v>
      </c>
      <c r="O30" s="212" t="str">
        <f>IF(N30="SÍ",30,"0")</f>
        <v>0</v>
      </c>
      <c r="P30" s="353"/>
      <c r="Q30" s="355"/>
      <c r="R30" s="357"/>
      <c r="S30" s="355"/>
      <c r="T30" s="359"/>
      <c r="U30" s="362"/>
      <c r="V30" s="349"/>
      <c r="W30" s="345"/>
      <c r="X30" s="340"/>
      <c r="Y30" s="351"/>
      <c r="Z30" s="340"/>
      <c r="AA30" s="340"/>
      <c r="AB30" s="338"/>
      <c r="AC30" s="364"/>
      <c r="AD30" s="342"/>
      <c r="AE30" s="344"/>
      <c r="AF30" s="262"/>
      <c r="AG30" s="263"/>
    </row>
    <row r="31" spans="1:33" ht="32.25" customHeight="1" x14ac:dyDescent="0.2">
      <c r="A31" s="329" t="s">
        <v>62</v>
      </c>
      <c r="B31" s="329" t="s">
        <v>63</v>
      </c>
      <c r="C31" s="332" t="s">
        <v>100</v>
      </c>
      <c r="D31" s="335" t="s">
        <v>21</v>
      </c>
      <c r="E31" s="332" t="s">
        <v>101</v>
      </c>
      <c r="F31" s="332" t="s">
        <v>102</v>
      </c>
      <c r="G31" s="318" t="s">
        <v>23</v>
      </c>
      <c r="H31" s="320" t="str">
        <f>IF(G31="(1) RARA VEZ","1", IF(G31="(2) IMPROBABLE","2",IF(G31="(3) POSIBLE","3",IF(G31="(4) PROBABLE","4",IF(G31="(5) CASI SEGURO","5","")))))</f>
        <v>3</v>
      </c>
      <c r="I31" s="323" t="s">
        <v>22</v>
      </c>
      <c r="J31" s="325" t="str">
        <f>IF(I31="(1) INSIGNIFICANTE","1",IF(I31="(2) MENOR","2",IF(I31="(3) MODERADO","3",IF(I31="(4) MAYOR","4",IF(I31="(5) CATASTRÓFICO","5","")))))</f>
        <v>3</v>
      </c>
      <c r="K31" s="326">
        <f>+H31*J31</f>
        <v>9</v>
      </c>
      <c r="L31" s="327" t="s">
        <v>103</v>
      </c>
      <c r="M31" s="220" t="s">
        <v>68</v>
      </c>
      <c r="N31" s="211" t="s">
        <v>9</v>
      </c>
      <c r="O31" s="227">
        <f>IF(N31="SÍ",15,"0")</f>
        <v>15</v>
      </c>
      <c r="P31" s="352">
        <f>SUM(O31:O37)</f>
        <v>85</v>
      </c>
      <c r="Q31" s="354">
        <f>IF(AND(P31&gt;=0,P31&lt;=50),0,IF(AND(P31&gt;50,P31&lt;=75),1,IF(AND(P31&gt;75,P31&lt;=100),2,"REVISAR")))</f>
        <v>2</v>
      </c>
      <c r="R31" s="356" t="s">
        <v>5</v>
      </c>
      <c r="S31" s="354">
        <f>IF(R31="PROBABILIDAD",H31-Q31,J31-Q31)</f>
        <v>1</v>
      </c>
      <c r="T31" s="358">
        <f>IF($S31&lt;=0,1,$S31)</f>
        <v>1</v>
      </c>
      <c r="U31" s="360" t="str">
        <f>IF(AND($R31="PROBABILIDAD",$T31=1),#REF!,IF(AND(R31="PROBABILIDAD",$T31=2),#REF!,IF(AND($R31="PROBABILIDAD",$T31=3),#REF!,IF(AND($R31="PROBABILIDAD",$T31=4),#REF!,IF(AND($R31="PROBABILIDAD",$T31=5),#REF!,$G31)))))</f>
        <v>(3) POSIBLE</v>
      </c>
      <c r="V31" s="347" t="e">
        <f>IF(AND($R31="IMPACTO",$T31=1),#REF!,IF(AND(R31="IMPACTO",$T31=2),#REF!,IF(AND($R31="IMPACTO",$T31=3),#REF!,IF(AND($R31="IMPACTO",$T31=4),#REF!,IF(AND($R31="IMPACTO",$T31=5),#REF!,I31)))))</f>
        <v>#REF!</v>
      </c>
      <c r="W31" s="363">
        <f xml:space="preserve"> IF(R31="PROBABILIDAD",T31*J31,T31*H31)</f>
        <v>3</v>
      </c>
      <c r="X31" s="339" t="s">
        <v>104</v>
      </c>
      <c r="Y31" s="350" t="s">
        <v>70</v>
      </c>
      <c r="Z31" s="339" t="s">
        <v>105</v>
      </c>
      <c r="AA31" s="339" t="s">
        <v>106</v>
      </c>
      <c r="AB31" s="337">
        <v>43555</v>
      </c>
      <c r="AC31" s="339" t="s">
        <v>107</v>
      </c>
      <c r="AD31" s="341" t="s">
        <v>74</v>
      </c>
      <c r="AE31" s="343" t="s">
        <v>108</v>
      </c>
      <c r="AF31" s="258" t="s">
        <v>617</v>
      </c>
      <c r="AG31" s="259"/>
    </row>
    <row r="32" spans="1:33" ht="32.25" customHeight="1" x14ac:dyDescent="0.2">
      <c r="A32" s="330"/>
      <c r="B32" s="330"/>
      <c r="C32" s="333"/>
      <c r="D32" s="336"/>
      <c r="E32" s="332"/>
      <c r="F32" s="333"/>
      <c r="G32" s="318"/>
      <c r="H32" s="321"/>
      <c r="I32" s="323"/>
      <c r="J32" s="325"/>
      <c r="K32" s="326"/>
      <c r="L32" s="328"/>
      <c r="M32" s="221" t="s">
        <v>76</v>
      </c>
      <c r="N32" s="211" t="s">
        <v>9</v>
      </c>
      <c r="O32" s="212">
        <f>IF(N32="SÍ",5,"0")</f>
        <v>5</v>
      </c>
      <c r="P32" s="353"/>
      <c r="Q32" s="355"/>
      <c r="R32" s="357"/>
      <c r="S32" s="355"/>
      <c r="T32" s="359"/>
      <c r="U32" s="361"/>
      <c r="V32" s="348"/>
      <c r="W32" s="326"/>
      <c r="X32" s="340"/>
      <c r="Y32" s="351"/>
      <c r="Z32" s="340"/>
      <c r="AA32" s="340"/>
      <c r="AB32" s="338"/>
      <c r="AC32" s="364"/>
      <c r="AD32" s="342"/>
      <c r="AE32" s="344"/>
      <c r="AF32" s="260"/>
      <c r="AG32" s="261"/>
    </row>
    <row r="33" spans="1:33" ht="32.25" customHeight="1" x14ac:dyDescent="0.2">
      <c r="A33" s="330"/>
      <c r="B33" s="330"/>
      <c r="C33" s="333"/>
      <c r="D33" s="336"/>
      <c r="E33" s="332"/>
      <c r="F33" s="333"/>
      <c r="G33" s="318"/>
      <c r="H33" s="321"/>
      <c r="I33" s="323"/>
      <c r="J33" s="325"/>
      <c r="K33" s="345"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ALTA</v>
      </c>
      <c r="L33" s="328"/>
      <c r="M33" s="222" t="s">
        <v>77</v>
      </c>
      <c r="N33" s="211" t="s">
        <v>16</v>
      </c>
      <c r="O33" s="212" t="str">
        <f>IF(N33="SÍ",15,"0")</f>
        <v>0</v>
      </c>
      <c r="P33" s="353"/>
      <c r="Q33" s="355"/>
      <c r="R33" s="357"/>
      <c r="S33" s="355"/>
      <c r="T33" s="359"/>
      <c r="U33" s="361"/>
      <c r="V33" s="348"/>
      <c r="W33" s="345" t="e">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#REF!</v>
      </c>
      <c r="X33" s="340"/>
      <c r="Y33" s="351"/>
      <c r="Z33" s="340"/>
      <c r="AA33" s="340"/>
      <c r="AB33" s="338"/>
      <c r="AC33" s="364"/>
      <c r="AD33" s="342"/>
      <c r="AE33" s="344"/>
      <c r="AF33" s="260"/>
      <c r="AG33" s="261"/>
    </row>
    <row r="34" spans="1:33" ht="32.25" customHeight="1" x14ac:dyDescent="0.2">
      <c r="A34" s="330"/>
      <c r="B34" s="330"/>
      <c r="C34" s="333"/>
      <c r="D34" s="336"/>
      <c r="E34" s="332"/>
      <c r="F34" s="333"/>
      <c r="G34" s="318"/>
      <c r="H34" s="321"/>
      <c r="I34" s="323"/>
      <c r="J34" s="325"/>
      <c r="K34" s="345"/>
      <c r="L34" s="328"/>
      <c r="M34" s="222" t="s">
        <v>78</v>
      </c>
      <c r="N34" s="211" t="s">
        <v>9</v>
      </c>
      <c r="O34" s="212">
        <f>IF(N34="SÍ",10,"0")</f>
        <v>10</v>
      </c>
      <c r="P34" s="353"/>
      <c r="Q34" s="355"/>
      <c r="R34" s="357"/>
      <c r="S34" s="355"/>
      <c r="T34" s="359"/>
      <c r="U34" s="361"/>
      <c r="V34" s="348"/>
      <c r="W34" s="345"/>
      <c r="X34" s="340"/>
      <c r="Y34" s="351"/>
      <c r="Z34" s="340"/>
      <c r="AA34" s="340"/>
      <c r="AB34" s="338"/>
      <c r="AC34" s="364"/>
      <c r="AD34" s="342"/>
      <c r="AE34" s="344"/>
      <c r="AF34" s="260"/>
      <c r="AG34" s="261"/>
    </row>
    <row r="35" spans="1:33" ht="32.25" customHeight="1" x14ac:dyDescent="0.2">
      <c r="A35" s="330"/>
      <c r="B35" s="330"/>
      <c r="C35" s="333"/>
      <c r="D35" s="336"/>
      <c r="E35" s="332"/>
      <c r="F35" s="333"/>
      <c r="G35" s="318"/>
      <c r="H35" s="321"/>
      <c r="I35" s="323"/>
      <c r="J35" s="325"/>
      <c r="K35" s="345"/>
      <c r="L35" s="328"/>
      <c r="M35" s="221" t="s">
        <v>79</v>
      </c>
      <c r="N35" s="211" t="s">
        <v>9</v>
      </c>
      <c r="O35" s="212">
        <f>IF(N35="SÍ",15,"0")</f>
        <v>15</v>
      </c>
      <c r="P35" s="353"/>
      <c r="Q35" s="355"/>
      <c r="R35" s="357"/>
      <c r="S35" s="355"/>
      <c r="T35" s="359"/>
      <c r="U35" s="361"/>
      <c r="V35" s="348"/>
      <c r="W35" s="345"/>
      <c r="X35" s="340"/>
      <c r="Y35" s="351"/>
      <c r="Z35" s="340"/>
      <c r="AA35" s="340"/>
      <c r="AB35" s="338"/>
      <c r="AC35" s="364"/>
      <c r="AD35" s="342"/>
      <c r="AE35" s="344"/>
      <c r="AF35" s="260"/>
      <c r="AG35" s="261"/>
    </row>
    <row r="36" spans="1:33" ht="32.25" customHeight="1" x14ac:dyDescent="0.2">
      <c r="A36" s="330"/>
      <c r="B36" s="330"/>
      <c r="C36" s="333"/>
      <c r="D36" s="336"/>
      <c r="E36" s="332"/>
      <c r="F36" s="333"/>
      <c r="G36" s="318"/>
      <c r="H36" s="321"/>
      <c r="I36" s="323"/>
      <c r="J36" s="325"/>
      <c r="K36" s="345"/>
      <c r="L36" s="328"/>
      <c r="M36" s="221" t="s">
        <v>80</v>
      </c>
      <c r="N36" s="211" t="s">
        <v>9</v>
      </c>
      <c r="O36" s="212">
        <f>IF(N36="SÍ",10,"0")</f>
        <v>10</v>
      </c>
      <c r="P36" s="353"/>
      <c r="Q36" s="355"/>
      <c r="R36" s="357"/>
      <c r="S36" s="355"/>
      <c r="T36" s="359"/>
      <c r="U36" s="361"/>
      <c r="V36" s="348"/>
      <c r="W36" s="345"/>
      <c r="X36" s="340"/>
      <c r="Y36" s="351"/>
      <c r="Z36" s="340"/>
      <c r="AA36" s="340"/>
      <c r="AB36" s="338"/>
      <c r="AC36" s="364"/>
      <c r="AD36" s="342"/>
      <c r="AE36" s="344"/>
      <c r="AF36" s="260"/>
      <c r="AG36" s="261"/>
    </row>
    <row r="37" spans="1:33" ht="32.25" customHeight="1" x14ac:dyDescent="0.2">
      <c r="A37" s="331"/>
      <c r="B37" s="331"/>
      <c r="C37" s="334"/>
      <c r="D37" s="320"/>
      <c r="E37" s="329"/>
      <c r="F37" s="334"/>
      <c r="G37" s="319"/>
      <c r="H37" s="322"/>
      <c r="I37" s="324"/>
      <c r="J37" s="325"/>
      <c r="K37" s="346"/>
      <c r="L37" s="328"/>
      <c r="M37" s="223" t="s">
        <v>81</v>
      </c>
      <c r="N37" s="211" t="s">
        <v>9</v>
      </c>
      <c r="O37" s="212">
        <f>IF(N37="SÍ",30,"0")</f>
        <v>30</v>
      </c>
      <c r="P37" s="353"/>
      <c r="Q37" s="355"/>
      <c r="R37" s="357"/>
      <c r="S37" s="355"/>
      <c r="T37" s="359"/>
      <c r="U37" s="362"/>
      <c r="V37" s="349"/>
      <c r="W37" s="345"/>
      <c r="X37" s="340"/>
      <c r="Y37" s="351"/>
      <c r="Z37" s="340"/>
      <c r="AA37" s="340"/>
      <c r="AB37" s="338"/>
      <c r="AC37" s="364"/>
      <c r="AD37" s="342"/>
      <c r="AE37" s="344"/>
      <c r="AF37" s="262"/>
      <c r="AG37" s="263"/>
    </row>
    <row r="38" spans="1:33" ht="32.25" customHeight="1" x14ac:dyDescent="0.2">
      <c r="A38" s="329" t="s">
        <v>62</v>
      </c>
      <c r="B38" s="329" t="s">
        <v>63</v>
      </c>
      <c r="C38" s="332" t="s">
        <v>109</v>
      </c>
      <c r="D38" s="335" t="s">
        <v>21</v>
      </c>
      <c r="E38" s="332" t="s">
        <v>110</v>
      </c>
      <c r="F38" s="332" t="s">
        <v>111</v>
      </c>
      <c r="G38" s="318" t="s">
        <v>23</v>
      </c>
      <c r="H38" s="320" t="str">
        <f>IF(G38="(1) RARA VEZ","1", IF(G38="(2) IMPROBABLE","2",IF(G38="(3) POSIBLE","3",IF(G38="(4) PROBABLE","4",IF(G38="(5) CASI SEGURO","5","")))))</f>
        <v>3</v>
      </c>
      <c r="I38" s="323" t="s">
        <v>18</v>
      </c>
      <c r="J38" s="325" t="str">
        <f>IF(I38="(1) INSIGNIFICANTE","1",IF(I38="(2) MENOR","2",IF(I38="(3) MODERADO","3",IF(I38="(4) MAYOR","4",IF(I38="(5) CATASTRÓFICO","5","")))))</f>
        <v>2</v>
      </c>
      <c r="K38" s="326">
        <f>+H38*J38</f>
        <v>6</v>
      </c>
      <c r="L38" s="327" t="s">
        <v>112</v>
      </c>
      <c r="M38" s="220" t="s">
        <v>68</v>
      </c>
      <c r="N38" s="211" t="s">
        <v>9</v>
      </c>
      <c r="O38" s="227">
        <f>IF(N38="SÍ",15,"0")</f>
        <v>15</v>
      </c>
      <c r="P38" s="352">
        <f>SUM(O38:O44)</f>
        <v>55</v>
      </c>
      <c r="Q38" s="354">
        <f>IF(AND(P38&gt;=0,P38&lt;=50),0,IF(AND(P38&gt;50,P38&lt;=75),1,IF(AND(P38&gt;75,P38&lt;=100),2,"REVISAR")))</f>
        <v>1</v>
      </c>
      <c r="R38" s="356" t="s">
        <v>5</v>
      </c>
      <c r="S38" s="354">
        <f>IF(R38="PROBABILIDAD",H38-Q38,J38-Q38)</f>
        <v>1</v>
      </c>
      <c r="T38" s="358">
        <f>IF($S38&lt;=0,1,$S38)</f>
        <v>1</v>
      </c>
      <c r="U38" s="360" t="str">
        <f>IF(AND($R38="PROBABILIDAD",$T38=1),#REF!,IF(AND(R38="PROBABILIDAD",$T38=2),#REF!,IF(AND($R38="PROBABILIDAD",$T38=3),#REF!,IF(AND($R38="PROBABILIDAD",$T38=4),#REF!,IF(AND($R38="PROBABILIDAD",$T38=5),#REF!,$G38)))))</f>
        <v>(3) POSIBLE</v>
      </c>
      <c r="V38" s="347" t="e">
        <f>IF(AND($R38="IMPACTO",$T38=1),#REF!,IF(AND(R38="IMPACTO",$T38=2),#REF!,IF(AND($R38="IMPACTO",$T38=3),#REF!,IF(AND($R38="IMPACTO",$T38=4),#REF!,IF(AND($R38="IMPACTO",$T38=5),#REF!,I38)))))</f>
        <v>#REF!</v>
      </c>
      <c r="W38" s="363">
        <f xml:space="preserve"> IF(R38="PROBABILIDAD",T38*J38,T38*H38)</f>
        <v>3</v>
      </c>
      <c r="X38" s="339" t="s">
        <v>113</v>
      </c>
      <c r="Y38" s="350" t="s">
        <v>70</v>
      </c>
      <c r="Z38" s="339" t="s">
        <v>114</v>
      </c>
      <c r="AA38" s="339" t="s">
        <v>115</v>
      </c>
      <c r="AB38" s="337">
        <v>43555</v>
      </c>
      <c r="AC38" s="339" t="s">
        <v>116</v>
      </c>
      <c r="AD38" s="341" t="s">
        <v>117</v>
      </c>
      <c r="AE38" s="343" t="s">
        <v>118</v>
      </c>
      <c r="AF38" s="258" t="s">
        <v>617</v>
      </c>
      <c r="AG38" s="259"/>
    </row>
    <row r="39" spans="1:33" ht="32.25" customHeight="1" x14ac:dyDescent="0.2">
      <c r="A39" s="330"/>
      <c r="B39" s="330"/>
      <c r="C39" s="333"/>
      <c r="D39" s="336"/>
      <c r="E39" s="332"/>
      <c r="F39" s="333"/>
      <c r="G39" s="318"/>
      <c r="H39" s="321"/>
      <c r="I39" s="323"/>
      <c r="J39" s="325"/>
      <c r="K39" s="326"/>
      <c r="L39" s="328"/>
      <c r="M39" s="221" t="s">
        <v>76</v>
      </c>
      <c r="N39" s="211" t="s">
        <v>9</v>
      </c>
      <c r="O39" s="212">
        <f>IF(N39="SÍ",5,"0")</f>
        <v>5</v>
      </c>
      <c r="P39" s="353"/>
      <c r="Q39" s="355"/>
      <c r="R39" s="357"/>
      <c r="S39" s="355"/>
      <c r="T39" s="359"/>
      <c r="U39" s="361"/>
      <c r="V39" s="348"/>
      <c r="W39" s="326"/>
      <c r="X39" s="340"/>
      <c r="Y39" s="351"/>
      <c r="Z39" s="340"/>
      <c r="AA39" s="340"/>
      <c r="AB39" s="338"/>
      <c r="AC39" s="364"/>
      <c r="AD39" s="342"/>
      <c r="AE39" s="344"/>
      <c r="AF39" s="260"/>
      <c r="AG39" s="261"/>
    </row>
    <row r="40" spans="1:33" ht="32.25" customHeight="1" x14ac:dyDescent="0.2">
      <c r="A40" s="330"/>
      <c r="B40" s="330"/>
      <c r="C40" s="333"/>
      <c r="D40" s="336"/>
      <c r="E40" s="332"/>
      <c r="F40" s="333"/>
      <c r="G40" s="318"/>
      <c r="H40" s="321"/>
      <c r="I40" s="323"/>
      <c r="J40" s="325"/>
      <c r="K40" s="345" t="str">
        <f>IF(AND(G38="(1) RARA VEZ",I38="(1) INSIGNIFICANTE"),"BAJA",IF(AND(G38="(1) RARA VEZ",I38="(2) MENOR"),"BAJA",IF(AND(G38="(2) IMPROBABLE",I38="(1) INSIGNIFICANTE"),"BAJA",IF(AND(G38="(3) POSIBLE",I38="(1) INSIGNIFICANTE"),"BAJA",IF(AND(G38="(4) PROBABLE",I38="(1) INSIGNIFICANTE"),"MODERADA",IF(AND(G38="(5) CASI SEGURO",I38="(1) INSIGNIFICANTE"),"ALTA",IF(AND(G38="(2) IMPROBABLE",I38="(2) MENOR"),"BAJA",IF(AND(G38="(3) POSIBLE",I38="(2) MENOR"),"MODERADA",IF(AND(G38="(4) PROBABLE",I38="(2) MENOR"),"ALTA",IF(AND(G38="(5) CASI SEGURO",I38="(2) MENOR"),"ALTA",IF(AND(G38="(1) RARA VEZ",I38="(3) MODERADO"),"MODERADA",IF(AND(G38="(2) IMPROBABLE",I38="(3) MODERADO"),"MODERADA",IF(AND(G38="(3) POSIBLE",I38="(3) MODERADO"),"ALTA",IF(AND(G38="(4) PROBABLE",I38="(3) MODERADO"),"ALTA",IF(AND(G38="(5) CASI SEGURO",I38="(3) MODERADO"),"EXTREMA",IF(AND(G38="(1) RARA VEZ",I38="(4) MAYOR"),"ALTA",IF(AND(G38="(2) IMPROBABLE",I38="(4) MAYOR"),"ALTA",IF(AND(G38="(3) POSIBLE",I38="(4) MAYOR"),"EXTREMA",IF(AND(G38="(4) PROBABLE",I38="(4) MAYOR"),"EXTREMA",IF(AND(G38="(5) CASI SEGURO",I38="(4) MAYOR"),"EXTREMA",IF(AND(G38="(1) RARA VEZ",I38="(5) CATASTRÓFICO"),"ALTA",IF(AND(G38="(2) IMPROBABLE",I38="(5) CATASTRÓFICO"),"EXTREMA",IF(AND(G38="(3) POSIBLE",I38="(5) CATASTRÓFICO"),"EXTREMA",IF(AND(G38="(4) PROBABLE",I38="(5) CATASTRÓFICO"),"EXTREMA",IF(AND(G38="(5) CASI SEGURO",I38="(5) CATASTRÓFICO"),"EXTREMA")))))))))))))))))))))))))</f>
        <v>MODERADA</v>
      </c>
      <c r="L40" s="328"/>
      <c r="M40" s="222" t="s">
        <v>77</v>
      </c>
      <c r="N40" s="211" t="s">
        <v>16</v>
      </c>
      <c r="O40" s="212" t="str">
        <f>IF(N40="SÍ",15,"0")</f>
        <v>0</v>
      </c>
      <c r="P40" s="353"/>
      <c r="Q40" s="355"/>
      <c r="R40" s="357"/>
      <c r="S40" s="355"/>
      <c r="T40" s="359"/>
      <c r="U40" s="361"/>
      <c r="V40" s="348"/>
      <c r="W40" s="345" t="e">
        <f>IF(AND(U38="(1) RARA VEZ",V38="(1) INSIGNIFICANTE"),"BAJA",IF(AND(U38="(1) RARA VEZ",V38="(2) MENOR"),"BAJA",IF(AND(U38="(2) IMPROBABLE",V38="(1) INSIGNIFICANTE"),"BAJA",IF(AND(U38="(3) POSIBLE",V38="(1) INSIGNIFICANTE"),"BAJA",IF(AND(U38="(4) PROBABLE",V38="(1) INSIGNIFICANTE"),"MODERADO",IF(AND(U38="(5) CASI SEGURO",V38="(1) INSIGNIFICANTE"),"ALTA",IF(AND(U38="(2) IMPROBABLE",V38="(2) MENOR"),"BAJA",IF(AND(U38="(3) POSIBLE",V38="(2) MENOR"),"MODERADA",IF(AND(U38="(4) PROBABLE",V38="(2) MENOR"),"ALTA",IF(AND(U38="(5) CASI SEGURO",V38="(2) MENOR"),"ALTA",IF(AND(U38="(1) RARA VEZ",V38="(3) MODERADO"),"MODERADA",IF(AND(U38="(2) IMPROBABLE",V38="(3) MODERADO"),"MODERADA",IF(AND(U38="(3) POSIBLE",V38="(3) MODERADO"),"ALTA",IF(AND(U38="(4) PROBABLE",V38="(3) MODERADO"),"ALTA",IF(AND(U38="(5) CASI SEGURO",V38="(3) MODERADO"),"EXTREMA",IF(AND(U38="(1) RARA VEZ",V38="(4) MAYOR"),"ALTA",IF(AND(U38="(2) IMPROBABLE",V38="(4) MAYOR"),"ALTA",IF(AND(U38="(3) POSIBLE",V38="(4) MAYOR"),"EXTREMA",IF(AND(U38="(4) PROBABLE",V38="(4) MAYOR"),"EXTREMA",IF(AND(U38="(5) CASI SEGURO",V38="(4) MAYOR"),"EXTREMA",IF(AND(U38="(1) RARA VEZ",V38="(5) CATASTRÓFICO"),"ALTA",IF(AND(U38="(2) IMPROBABLE",V38="(5) CATASTRÓFICO"),"EXTREMA",IF(AND(U38="(3) POSIBLE",V38="(5) CATASTRÓFICO"),"EXTREMA",IF(AND(U38="(4) PROBABLE",V38="(5) CATASTRÓFICO"),"EXTREMA",IF(AND(U38="(5) CASI SEGURO",V38="(5) CATASTRÓFICO"),"EXTREMA")))))))))))))))))))))))))</f>
        <v>#REF!</v>
      </c>
      <c r="X40" s="340"/>
      <c r="Y40" s="351"/>
      <c r="Z40" s="340"/>
      <c r="AA40" s="340"/>
      <c r="AB40" s="338"/>
      <c r="AC40" s="364"/>
      <c r="AD40" s="342"/>
      <c r="AE40" s="344"/>
      <c r="AF40" s="260"/>
      <c r="AG40" s="261"/>
    </row>
    <row r="41" spans="1:33" ht="32.25" customHeight="1" x14ac:dyDescent="0.2">
      <c r="A41" s="330"/>
      <c r="B41" s="330"/>
      <c r="C41" s="333"/>
      <c r="D41" s="336"/>
      <c r="E41" s="332"/>
      <c r="F41" s="333"/>
      <c r="G41" s="318"/>
      <c r="H41" s="321"/>
      <c r="I41" s="323"/>
      <c r="J41" s="325"/>
      <c r="K41" s="345"/>
      <c r="L41" s="328"/>
      <c r="M41" s="222" t="s">
        <v>78</v>
      </c>
      <c r="N41" s="211" t="s">
        <v>9</v>
      </c>
      <c r="O41" s="212">
        <f>IF(N41="SÍ",10,"0")</f>
        <v>10</v>
      </c>
      <c r="P41" s="353"/>
      <c r="Q41" s="355"/>
      <c r="R41" s="357"/>
      <c r="S41" s="355"/>
      <c r="T41" s="359"/>
      <c r="U41" s="361"/>
      <c r="V41" s="348"/>
      <c r="W41" s="345"/>
      <c r="X41" s="340"/>
      <c r="Y41" s="351"/>
      <c r="Z41" s="340"/>
      <c r="AA41" s="340"/>
      <c r="AB41" s="338"/>
      <c r="AC41" s="364"/>
      <c r="AD41" s="342"/>
      <c r="AE41" s="344"/>
      <c r="AF41" s="260"/>
      <c r="AG41" s="261"/>
    </row>
    <row r="42" spans="1:33" ht="32.25" customHeight="1" x14ac:dyDescent="0.2">
      <c r="A42" s="330"/>
      <c r="B42" s="330"/>
      <c r="C42" s="333"/>
      <c r="D42" s="336"/>
      <c r="E42" s="332"/>
      <c r="F42" s="333"/>
      <c r="G42" s="318"/>
      <c r="H42" s="321"/>
      <c r="I42" s="323"/>
      <c r="J42" s="325"/>
      <c r="K42" s="345"/>
      <c r="L42" s="328"/>
      <c r="M42" s="221" t="s">
        <v>79</v>
      </c>
      <c r="N42" s="211" t="s">
        <v>9</v>
      </c>
      <c r="O42" s="212">
        <f>IF(N42="SÍ",15,"0")</f>
        <v>15</v>
      </c>
      <c r="P42" s="353"/>
      <c r="Q42" s="355"/>
      <c r="R42" s="357"/>
      <c r="S42" s="355"/>
      <c r="T42" s="359"/>
      <c r="U42" s="361"/>
      <c r="V42" s="348"/>
      <c r="W42" s="345"/>
      <c r="X42" s="340"/>
      <c r="Y42" s="351"/>
      <c r="Z42" s="340"/>
      <c r="AA42" s="340"/>
      <c r="AB42" s="338"/>
      <c r="AC42" s="364"/>
      <c r="AD42" s="342"/>
      <c r="AE42" s="344"/>
      <c r="AF42" s="260"/>
      <c r="AG42" s="261"/>
    </row>
    <row r="43" spans="1:33" ht="32.25" customHeight="1" x14ac:dyDescent="0.2">
      <c r="A43" s="330"/>
      <c r="B43" s="330"/>
      <c r="C43" s="333"/>
      <c r="D43" s="336"/>
      <c r="E43" s="332"/>
      <c r="F43" s="333"/>
      <c r="G43" s="318"/>
      <c r="H43" s="321"/>
      <c r="I43" s="323"/>
      <c r="J43" s="325"/>
      <c r="K43" s="345"/>
      <c r="L43" s="328"/>
      <c r="M43" s="221" t="s">
        <v>80</v>
      </c>
      <c r="N43" s="211" t="s">
        <v>9</v>
      </c>
      <c r="O43" s="212">
        <f>IF(N43="SÍ",10,"0")</f>
        <v>10</v>
      </c>
      <c r="P43" s="353"/>
      <c r="Q43" s="355"/>
      <c r="R43" s="357"/>
      <c r="S43" s="355"/>
      <c r="T43" s="359"/>
      <c r="U43" s="361"/>
      <c r="V43" s="348"/>
      <c r="W43" s="345"/>
      <c r="X43" s="340"/>
      <c r="Y43" s="351"/>
      <c r="Z43" s="340"/>
      <c r="AA43" s="340"/>
      <c r="AB43" s="338"/>
      <c r="AC43" s="364"/>
      <c r="AD43" s="342"/>
      <c r="AE43" s="344"/>
      <c r="AF43" s="260"/>
      <c r="AG43" s="261"/>
    </row>
    <row r="44" spans="1:33" ht="32.25" customHeight="1" x14ac:dyDescent="0.2">
      <c r="A44" s="331"/>
      <c r="B44" s="331"/>
      <c r="C44" s="334"/>
      <c r="D44" s="320"/>
      <c r="E44" s="329"/>
      <c r="F44" s="334"/>
      <c r="G44" s="319"/>
      <c r="H44" s="322"/>
      <c r="I44" s="324"/>
      <c r="J44" s="325"/>
      <c r="K44" s="346"/>
      <c r="L44" s="328"/>
      <c r="M44" s="223" t="s">
        <v>81</v>
      </c>
      <c r="N44" s="211" t="s">
        <v>16</v>
      </c>
      <c r="O44" s="212" t="str">
        <f>IF(N44="SÍ",30,"0")</f>
        <v>0</v>
      </c>
      <c r="P44" s="353"/>
      <c r="Q44" s="355"/>
      <c r="R44" s="357"/>
      <c r="S44" s="355"/>
      <c r="T44" s="359"/>
      <c r="U44" s="362"/>
      <c r="V44" s="349"/>
      <c r="W44" s="345"/>
      <c r="X44" s="340"/>
      <c r="Y44" s="351"/>
      <c r="Z44" s="340"/>
      <c r="AA44" s="340"/>
      <c r="AB44" s="338"/>
      <c r="AC44" s="364"/>
      <c r="AD44" s="342"/>
      <c r="AE44" s="344"/>
      <c r="AF44" s="262"/>
      <c r="AG44" s="263"/>
    </row>
    <row r="45" spans="1:33" ht="32.25" customHeight="1" x14ac:dyDescent="0.2">
      <c r="A45" s="365" t="s">
        <v>119</v>
      </c>
      <c r="B45" s="365"/>
      <c r="C45" s="365"/>
      <c r="D45" s="365"/>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row>
    <row r="46" spans="1:33" ht="21.75" customHeight="1" x14ac:dyDescent="0.2">
      <c r="A46" s="366" t="s">
        <v>120</v>
      </c>
      <c r="B46" s="366"/>
      <c r="C46" s="367"/>
      <c r="D46" s="367"/>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row>
    <row r="47" spans="1:33" ht="27.75" customHeight="1" x14ac:dyDescent="0.2">
      <c r="A47" s="368" t="s">
        <v>121</v>
      </c>
      <c r="B47" s="368"/>
      <c r="C47" s="368" t="s">
        <v>122</v>
      </c>
      <c r="D47" s="368"/>
      <c r="E47" s="368"/>
      <c r="F47" s="368"/>
      <c r="G47" s="368"/>
      <c r="H47" s="368"/>
      <c r="I47" s="368"/>
      <c r="J47" s="368"/>
      <c r="K47" s="368"/>
      <c r="L47" s="368"/>
      <c r="M47" s="368"/>
      <c r="N47" s="368"/>
      <c r="O47" s="368"/>
      <c r="P47" s="368"/>
      <c r="Q47" s="368"/>
      <c r="R47" s="368"/>
      <c r="S47" s="368"/>
      <c r="T47" s="368"/>
      <c r="U47" s="368"/>
      <c r="V47" s="368"/>
      <c r="W47" s="368"/>
      <c r="X47" s="368"/>
      <c r="Y47" s="368"/>
      <c r="Z47" s="369" t="s">
        <v>123</v>
      </c>
      <c r="AA47" s="369"/>
      <c r="AB47" s="369"/>
      <c r="AC47" s="282" t="s">
        <v>124</v>
      </c>
      <c r="AD47" s="370"/>
      <c r="AE47" s="283"/>
    </row>
    <row r="48" spans="1:33" s="213" customFormat="1" ht="27.75" customHeight="1" x14ac:dyDescent="0.2">
      <c r="A48" s="375">
        <v>1</v>
      </c>
      <c r="B48" s="376"/>
      <c r="C48" s="377" t="s">
        <v>125</v>
      </c>
      <c r="D48" s="378"/>
      <c r="E48" s="378"/>
      <c r="F48" s="378"/>
      <c r="G48" s="378"/>
      <c r="H48" s="378"/>
      <c r="I48" s="378"/>
      <c r="J48" s="378"/>
      <c r="K48" s="378"/>
      <c r="L48" s="378"/>
      <c r="M48" s="378"/>
      <c r="N48" s="378"/>
      <c r="O48" s="378"/>
      <c r="P48" s="378"/>
      <c r="Q48" s="378"/>
      <c r="R48" s="378"/>
      <c r="S48" s="378"/>
      <c r="T48" s="378"/>
      <c r="U48" s="378"/>
      <c r="V48" s="378"/>
      <c r="W48" s="378"/>
      <c r="X48" s="378"/>
      <c r="Y48" s="379"/>
      <c r="Z48" s="380">
        <v>43131</v>
      </c>
      <c r="AA48" s="381"/>
      <c r="AB48" s="382"/>
      <c r="AC48" s="335" t="s">
        <v>126</v>
      </c>
      <c r="AD48" s="335"/>
      <c r="AE48" s="335"/>
    </row>
    <row r="49" spans="1:33" s="213" customFormat="1" ht="27.75" customHeight="1" x14ac:dyDescent="0.2">
      <c r="A49" s="375">
        <v>2</v>
      </c>
      <c r="B49" s="376"/>
      <c r="C49" s="377" t="s">
        <v>127</v>
      </c>
      <c r="D49" s="378"/>
      <c r="E49" s="378"/>
      <c r="F49" s="378"/>
      <c r="G49" s="378"/>
      <c r="H49" s="378"/>
      <c r="I49" s="378"/>
      <c r="J49" s="378"/>
      <c r="K49" s="378"/>
      <c r="L49" s="378"/>
      <c r="M49" s="378"/>
      <c r="N49" s="378"/>
      <c r="O49" s="378"/>
      <c r="P49" s="378"/>
      <c r="Q49" s="378"/>
      <c r="R49" s="378"/>
      <c r="S49" s="378"/>
      <c r="T49" s="378"/>
      <c r="U49" s="378"/>
      <c r="V49" s="378"/>
      <c r="W49" s="378"/>
      <c r="X49" s="378"/>
      <c r="Y49" s="379"/>
      <c r="Z49" s="380">
        <v>43465</v>
      </c>
      <c r="AA49" s="381"/>
      <c r="AB49" s="382"/>
      <c r="AC49" s="335" t="s">
        <v>128</v>
      </c>
      <c r="AD49" s="335"/>
      <c r="AE49" s="335"/>
    </row>
    <row r="50" spans="1:33" s="213" customFormat="1" ht="27.75" customHeight="1" x14ac:dyDescent="0.2">
      <c r="A50" s="390"/>
      <c r="B50" s="391"/>
      <c r="C50" s="392"/>
      <c r="D50" s="392"/>
      <c r="E50" s="392"/>
      <c r="F50" s="392"/>
      <c r="G50" s="392"/>
      <c r="H50" s="392"/>
      <c r="I50" s="392"/>
      <c r="J50" s="392"/>
      <c r="K50" s="392"/>
      <c r="L50" s="392"/>
      <c r="M50" s="392"/>
      <c r="N50" s="392"/>
      <c r="O50" s="392"/>
      <c r="P50" s="392"/>
      <c r="Q50" s="392"/>
      <c r="R50" s="392"/>
      <c r="S50" s="392"/>
      <c r="T50" s="392"/>
      <c r="U50" s="392"/>
      <c r="V50" s="392"/>
      <c r="W50" s="392"/>
      <c r="X50" s="392"/>
      <c r="Y50" s="392"/>
      <c r="Z50" s="393"/>
      <c r="AA50" s="394"/>
      <c r="AB50" s="395"/>
      <c r="AC50" s="396"/>
      <c r="AD50" s="396"/>
      <c r="AE50" s="396"/>
    </row>
    <row r="51" spans="1:33" ht="15" customHeight="1" x14ac:dyDescent="0.2">
      <c r="A51" s="371" t="s">
        <v>129</v>
      </c>
      <c r="B51" s="372"/>
      <c r="C51" s="372"/>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3"/>
    </row>
    <row r="52" spans="1:33" ht="30.75" customHeight="1" x14ac:dyDescent="0.2">
      <c r="A52" s="326" t="s">
        <v>124</v>
      </c>
      <c r="B52" s="326"/>
      <c r="C52" s="326"/>
      <c r="D52" s="326"/>
      <c r="E52" s="326"/>
      <c r="F52" s="326"/>
      <c r="G52" s="326" t="s">
        <v>130</v>
      </c>
      <c r="H52" s="326"/>
      <c r="I52" s="326"/>
      <c r="J52" s="326"/>
      <c r="K52" s="326"/>
      <c r="L52" s="326"/>
      <c r="M52" s="326"/>
      <c r="N52" s="326" t="s">
        <v>131</v>
      </c>
      <c r="O52" s="326"/>
      <c r="P52" s="326"/>
      <c r="Q52" s="326"/>
      <c r="R52" s="326"/>
      <c r="S52" s="326"/>
      <c r="T52" s="326"/>
      <c r="U52" s="326"/>
      <c r="V52" s="326"/>
      <c r="W52" s="326"/>
      <c r="X52" s="326"/>
      <c r="Y52" s="326"/>
      <c r="Z52" s="326"/>
      <c r="AA52" s="374" t="str">
        <f>IF(OR(X5="X",U5="X"),"APOYO OFICINA ASESORA DE PLANEACIÓN","APOYO OFICINA DE CONTROL INTERNO")</f>
        <v>APOYO OFICINA ASESORA DE PLANEACIÓN</v>
      </c>
      <c r="AB52" s="374"/>
      <c r="AC52" s="374"/>
      <c r="AD52" s="374"/>
      <c r="AE52" s="374"/>
      <c r="AF52" s="233"/>
      <c r="AG52" s="233"/>
    </row>
    <row r="53" spans="1:33" ht="37.5" customHeight="1" x14ac:dyDescent="0.2">
      <c r="A53" s="249" t="s">
        <v>132</v>
      </c>
      <c r="B53" s="326"/>
      <c r="C53" s="326"/>
      <c r="D53" s="326"/>
      <c r="E53" s="326"/>
      <c r="F53" s="326"/>
      <c r="G53" s="249" t="s">
        <v>132</v>
      </c>
      <c r="H53" s="326"/>
      <c r="I53" s="326"/>
      <c r="J53" s="326"/>
      <c r="K53" s="326"/>
      <c r="L53" s="326"/>
      <c r="M53" s="326"/>
      <c r="N53" s="386" t="s">
        <v>132</v>
      </c>
      <c r="O53" s="387"/>
      <c r="P53" s="387"/>
      <c r="Q53" s="387"/>
      <c r="R53" s="388"/>
      <c r="S53" s="224"/>
      <c r="T53" s="224"/>
      <c r="U53" s="336"/>
      <c r="V53" s="336"/>
      <c r="W53" s="336"/>
      <c r="X53" s="336"/>
      <c r="Y53" s="336"/>
      <c r="Z53" s="336"/>
      <c r="AA53" s="249" t="s">
        <v>132</v>
      </c>
      <c r="AB53" s="389"/>
      <c r="AC53" s="381"/>
      <c r="AD53" s="381"/>
      <c r="AE53" s="382"/>
      <c r="AF53" s="233"/>
      <c r="AG53" s="233"/>
    </row>
    <row r="54" spans="1:33" s="213" customFormat="1" ht="33.75" customHeight="1" x14ac:dyDescent="0.2">
      <c r="A54" s="225" t="s">
        <v>133</v>
      </c>
      <c r="B54" s="326" t="s">
        <v>134</v>
      </c>
      <c r="C54" s="326"/>
      <c r="D54" s="326"/>
      <c r="E54" s="326"/>
      <c r="F54" s="326"/>
      <c r="G54" s="225" t="s">
        <v>133</v>
      </c>
      <c r="H54" s="326" t="s">
        <v>135</v>
      </c>
      <c r="I54" s="326"/>
      <c r="J54" s="326"/>
      <c r="K54" s="326"/>
      <c r="L54" s="326"/>
      <c r="M54" s="326"/>
      <c r="N54" s="224" t="s">
        <v>133</v>
      </c>
      <c r="O54" s="224"/>
      <c r="P54" s="224"/>
      <c r="Q54" s="224"/>
      <c r="R54" s="224"/>
      <c r="S54" s="224"/>
      <c r="T54" s="224"/>
      <c r="U54" s="336"/>
      <c r="V54" s="336"/>
      <c r="W54" s="336"/>
      <c r="X54" s="336"/>
      <c r="Y54" s="336"/>
      <c r="Z54" s="336"/>
      <c r="AA54" s="225" t="s">
        <v>133</v>
      </c>
      <c r="AB54" s="336"/>
      <c r="AC54" s="336"/>
      <c r="AD54" s="336"/>
      <c r="AE54" s="336"/>
      <c r="AF54" s="234"/>
      <c r="AG54" s="234"/>
    </row>
    <row r="55" spans="1:33" s="213" customFormat="1" ht="32.25" customHeight="1" x14ac:dyDescent="0.2">
      <c r="A55" s="225" t="s">
        <v>136</v>
      </c>
      <c r="B55" s="326" t="s">
        <v>137</v>
      </c>
      <c r="C55" s="326"/>
      <c r="D55" s="326"/>
      <c r="E55" s="326"/>
      <c r="F55" s="326"/>
      <c r="G55" s="225" t="s">
        <v>136</v>
      </c>
      <c r="H55" s="326" t="s">
        <v>138</v>
      </c>
      <c r="I55" s="326"/>
      <c r="J55" s="326"/>
      <c r="K55" s="326"/>
      <c r="L55" s="326"/>
      <c r="M55" s="326"/>
      <c r="N55" s="383" t="s">
        <v>136</v>
      </c>
      <c r="O55" s="384"/>
      <c r="P55" s="384"/>
      <c r="Q55" s="384"/>
      <c r="R55" s="385"/>
      <c r="S55" s="224"/>
      <c r="T55" s="224"/>
      <c r="U55" s="336"/>
      <c r="V55" s="336"/>
      <c r="W55" s="336"/>
      <c r="X55" s="336"/>
      <c r="Y55" s="336"/>
      <c r="Z55" s="336"/>
      <c r="AA55" s="225" t="s">
        <v>136</v>
      </c>
      <c r="AB55" s="336"/>
      <c r="AC55" s="336"/>
      <c r="AD55" s="336"/>
      <c r="AE55" s="336"/>
      <c r="AF55" s="234"/>
      <c r="AG55" s="234"/>
    </row>
    <row r="56" spans="1:33" s="213" customFormat="1" x14ac:dyDescent="0.2">
      <c r="D56" s="216"/>
      <c r="AF56" s="215"/>
      <c r="AG56" s="215"/>
    </row>
    <row r="57" spans="1:33" x14ac:dyDescent="0.2">
      <c r="AF57" s="214"/>
      <c r="AG57" s="214"/>
    </row>
    <row r="58" spans="1:33" x14ac:dyDescent="0.2">
      <c r="AF58" s="214"/>
      <c r="AG58" s="214"/>
    </row>
  </sheetData>
  <mergeCells count="228">
    <mergeCell ref="B55:F55"/>
    <mergeCell ref="H55:M55"/>
    <mergeCell ref="N55:R55"/>
    <mergeCell ref="U55:Z55"/>
    <mergeCell ref="AB55:AE55"/>
    <mergeCell ref="B53:F53"/>
    <mergeCell ref="H53:M53"/>
    <mergeCell ref="N53:R53"/>
    <mergeCell ref="U53:Z53"/>
    <mergeCell ref="AB53:AE53"/>
    <mergeCell ref="B54:F54"/>
    <mergeCell ref="H54:M54"/>
    <mergeCell ref="U54:Z54"/>
    <mergeCell ref="AB54:AE54"/>
    <mergeCell ref="A51:AE51"/>
    <mergeCell ref="A52:F52"/>
    <mergeCell ref="G52:M52"/>
    <mergeCell ref="N52:Z52"/>
    <mergeCell ref="AA52:AE52"/>
    <mergeCell ref="A48:B48"/>
    <mergeCell ref="C48:Y48"/>
    <mergeCell ref="Z48:AB48"/>
    <mergeCell ref="AC48:AE48"/>
    <mergeCell ref="A49:B49"/>
    <mergeCell ref="C49:Y49"/>
    <mergeCell ref="Z49:AB49"/>
    <mergeCell ref="AC49:AE49"/>
    <mergeCell ref="A50:B50"/>
    <mergeCell ref="C50:Y50"/>
    <mergeCell ref="Z50:AB50"/>
    <mergeCell ref="AC50:AE50"/>
    <mergeCell ref="A45:AE45"/>
    <mergeCell ref="A46:AE46"/>
    <mergeCell ref="A47:B47"/>
    <mergeCell ref="C47:Y47"/>
    <mergeCell ref="Z47:AB47"/>
    <mergeCell ref="AC47:AE47"/>
    <mergeCell ref="AB38:AB44"/>
    <mergeCell ref="AC38:AC44"/>
    <mergeCell ref="AD38:AD44"/>
    <mergeCell ref="AE38:AE44"/>
    <mergeCell ref="K40:K44"/>
    <mergeCell ref="W40:W44"/>
    <mergeCell ref="V38:V44"/>
    <mergeCell ref="W38:W39"/>
    <mergeCell ref="X38:X44"/>
    <mergeCell ref="Y38:Y44"/>
    <mergeCell ref="Z38:Z44"/>
    <mergeCell ref="AA38:AA44"/>
    <mergeCell ref="P38:P44"/>
    <mergeCell ref="Q38:Q44"/>
    <mergeCell ref="R38:R44"/>
    <mergeCell ref="S38:S44"/>
    <mergeCell ref="T38:T44"/>
    <mergeCell ref="U38:U44"/>
    <mergeCell ref="G38:G44"/>
    <mergeCell ref="H38:H44"/>
    <mergeCell ref="I38:I44"/>
    <mergeCell ref="J38:J44"/>
    <mergeCell ref="K38:K39"/>
    <mergeCell ref="L38:L44"/>
    <mergeCell ref="A38:A44"/>
    <mergeCell ref="B38:B44"/>
    <mergeCell ref="C38:C44"/>
    <mergeCell ref="D38:D44"/>
    <mergeCell ref="E38:E44"/>
    <mergeCell ref="F38:F44"/>
    <mergeCell ref="AB31:AB37"/>
    <mergeCell ref="AC31:AC37"/>
    <mergeCell ref="AD31:AD37"/>
    <mergeCell ref="AE31:AE37"/>
    <mergeCell ref="K33:K37"/>
    <mergeCell ref="W33:W37"/>
    <mergeCell ref="V31:V37"/>
    <mergeCell ref="W31:W32"/>
    <mergeCell ref="X31:X37"/>
    <mergeCell ref="Y31:Y37"/>
    <mergeCell ref="Z31:Z37"/>
    <mergeCell ref="AA31:AA37"/>
    <mergeCell ref="P31:P37"/>
    <mergeCell ref="Q31:Q37"/>
    <mergeCell ref="R31:R37"/>
    <mergeCell ref="S31:S37"/>
    <mergeCell ref="T31:T37"/>
    <mergeCell ref="U31:U37"/>
    <mergeCell ref="G31:G37"/>
    <mergeCell ref="H31:H37"/>
    <mergeCell ref="I31:I37"/>
    <mergeCell ref="J31:J37"/>
    <mergeCell ref="K31:K32"/>
    <mergeCell ref="L31:L37"/>
    <mergeCell ref="A31:A37"/>
    <mergeCell ref="B31:B37"/>
    <mergeCell ref="C31:C37"/>
    <mergeCell ref="D31:D37"/>
    <mergeCell ref="E31:E37"/>
    <mergeCell ref="F31:F37"/>
    <mergeCell ref="AB24:AB30"/>
    <mergeCell ref="AC24:AC30"/>
    <mergeCell ref="AD24:AD30"/>
    <mergeCell ref="AE24:AE30"/>
    <mergeCell ref="K26:K30"/>
    <mergeCell ref="W26:W30"/>
    <mergeCell ref="V24:V30"/>
    <mergeCell ref="W24:W25"/>
    <mergeCell ref="X24:X30"/>
    <mergeCell ref="Y24:Y30"/>
    <mergeCell ref="Z24:Z30"/>
    <mergeCell ref="AA24:AA30"/>
    <mergeCell ref="P24:P30"/>
    <mergeCell ref="Q24:Q30"/>
    <mergeCell ref="R24:R30"/>
    <mergeCell ref="S24:S30"/>
    <mergeCell ref="T24:T30"/>
    <mergeCell ref="U24:U30"/>
    <mergeCell ref="G24:G30"/>
    <mergeCell ref="H24:H30"/>
    <mergeCell ref="I24:I30"/>
    <mergeCell ref="J24:J30"/>
    <mergeCell ref="K24:K25"/>
    <mergeCell ref="L24:L30"/>
    <mergeCell ref="A24:A30"/>
    <mergeCell ref="B24:B30"/>
    <mergeCell ref="C24:C30"/>
    <mergeCell ref="D24:D30"/>
    <mergeCell ref="E24:E30"/>
    <mergeCell ref="F24:F30"/>
    <mergeCell ref="AB17:AB23"/>
    <mergeCell ref="AC17:AC23"/>
    <mergeCell ref="AD17:AD23"/>
    <mergeCell ref="AE17:AE23"/>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G17:G23"/>
    <mergeCell ref="H17:H23"/>
    <mergeCell ref="I17:I23"/>
    <mergeCell ref="J17:J23"/>
    <mergeCell ref="K17:K18"/>
    <mergeCell ref="L17:L23"/>
    <mergeCell ref="A17:A23"/>
    <mergeCell ref="B17:B23"/>
    <mergeCell ref="C17:C23"/>
    <mergeCell ref="D17:D23"/>
    <mergeCell ref="E17:E23"/>
    <mergeCell ref="F17:F23"/>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A10:A16"/>
    <mergeCell ref="B10:B16"/>
    <mergeCell ref="C10:C16"/>
    <mergeCell ref="D10:D16"/>
    <mergeCell ref="E10:E16"/>
    <mergeCell ref="F10:F16"/>
    <mergeCell ref="AB10:AB16"/>
    <mergeCell ref="AC10:AC16"/>
    <mergeCell ref="AD10:AD16"/>
    <mergeCell ref="M7:AA7"/>
    <mergeCell ref="G8:K8"/>
    <mergeCell ref="M8:M9"/>
    <mergeCell ref="N8:N9"/>
    <mergeCell ref="R8:R9"/>
    <mergeCell ref="U8:W8"/>
    <mergeCell ref="X8:X9"/>
    <mergeCell ref="Y8:AA8"/>
    <mergeCell ref="G10:G16"/>
    <mergeCell ref="H10:H16"/>
    <mergeCell ref="I10:I16"/>
    <mergeCell ref="J10:J16"/>
    <mergeCell ref="K10:K11"/>
    <mergeCell ref="L10:L16"/>
    <mergeCell ref="A1:A4"/>
    <mergeCell ref="B1:E2"/>
    <mergeCell ref="F1:AB2"/>
    <mergeCell ref="AD1:AE1"/>
    <mergeCell ref="AD2:AE2"/>
    <mergeCell ref="B3:E4"/>
    <mergeCell ref="F3:AB4"/>
    <mergeCell ref="AD3:AE3"/>
    <mergeCell ref="AD4:AE4"/>
    <mergeCell ref="AF6:AG9"/>
    <mergeCell ref="AF10:AG16"/>
    <mergeCell ref="AF17:AG23"/>
    <mergeCell ref="AF24:AG30"/>
    <mergeCell ref="AF31:AG37"/>
    <mergeCell ref="AF38:AG44"/>
    <mergeCell ref="A5:B5"/>
    <mergeCell ref="C5:F5"/>
    <mergeCell ref="G5:L5"/>
    <mergeCell ref="N5:R5"/>
    <mergeCell ref="V5:W5"/>
    <mergeCell ref="AD5:AE5"/>
    <mergeCell ref="A6:F6"/>
    <mergeCell ref="G6:AA6"/>
    <mergeCell ref="AB6:AB9"/>
    <mergeCell ref="AC6:AE8"/>
    <mergeCell ref="A7:A9"/>
    <mergeCell ref="B7:B9"/>
    <mergeCell ref="C7:C9"/>
    <mergeCell ref="D7:D9"/>
    <mergeCell ref="E7:E9"/>
    <mergeCell ref="F7:F9"/>
    <mergeCell ref="G7:K7"/>
    <mergeCell ref="L7:L9"/>
  </mergeCells>
  <conditionalFormatting sqref="K10:K16">
    <cfRule type="expression" dxfId="499" priority="57">
      <formula>$K$12="BAJA"</formula>
    </cfRule>
    <cfRule type="expression" dxfId="498" priority="58">
      <formula>$K$12="MODERADA"</formula>
    </cfRule>
    <cfRule type="expression" dxfId="497" priority="59">
      <formula>$K$12="ALTA"</formula>
    </cfRule>
    <cfRule type="expression" dxfId="496" priority="60">
      <formula>$K$12="EXTREMA"</formula>
    </cfRule>
  </conditionalFormatting>
  <conditionalFormatting sqref="K17:K18">
    <cfRule type="expression" dxfId="495" priority="53">
      <formula>$K$19="BAJA"</formula>
    </cfRule>
    <cfRule type="expression" dxfId="494" priority="54">
      <formula>$K$19="MODERADA"</formula>
    </cfRule>
    <cfRule type="expression" dxfId="493" priority="55">
      <formula>$K$19="ALTA"</formula>
    </cfRule>
    <cfRule type="expression" dxfId="492" priority="56">
      <formula>$K$19="EXTREMA"</formula>
    </cfRule>
  </conditionalFormatting>
  <conditionalFormatting sqref="W17:W23">
    <cfRule type="expression" dxfId="491" priority="49">
      <formula>$W$19="MODERADA"</formula>
    </cfRule>
    <cfRule type="expression" dxfId="490" priority="50">
      <formula>$W$19="EXTREMA"</formula>
    </cfRule>
    <cfRule type="expression" dxfId="489" priority="51">
      <formula>$W$19="ALTA"</formula>
    </cfRule>
    <cfRule type="expression" dxfId="488" priority="52">
      <formula>$W$19="BAJA"</formula>
    </cfRule>
  </conditionalFormatting>
  <conditionalFormatting sqref="K24:K25">
    <cfRule type="expression" dxfId="487" priority="45">
      <formula>$K$26="BAJA"</formula>
    </cfRule>
    <cfRule type="expression" dxfId="486" priority="46">
      <formula>$K$26="MODERADA"</formula>
    </cfRule>
    <cfRule type="expression" dxfId="485" priority="47">
      <formula>$K$26="ALTA"</formula>
    </cfRule>
    <cfRule type="expression" dxfId="484" priority="48">
      <formula>$K$26="EXTREMA"</formula>
    </cfRule>
  </conditionalFormatting>
  <conditionalFormatting sqref="W24:W30">
    <cfRule type="expression" dxfId="483" priority="41">
      <formula>$W$26="MODERADA"</formula>
    </cfRule>
    <cfRule type="expression" dxfId="482" priority="42">
      <formula>$W$26="EXTREMA"</formula>
    </cfRule>
    <cfRule type="expression" dxfId="481" priority="43">
      <formula>$W$26="ALTA"</formula>
    </cfRule>
    <cfRule type="expression" dxfId="480" priority="44">
      <formula>$W$26="BAJA"</formula>
    </cfRule>
  </conditionalFormatting>
  <conditionalFormatting sqref="K31:K32">
    <cfRule type="expression" dxfId="479" priority="37">
      <formula>$K$33="BAJA"</formula>
    </cfRule>
    <cfRule type="expression" dxfId="478" priority="38">
      <formula>$K$33="MODERADA"</formula>
    </cfRule>
    <cfRule type="expression" dxfId="477" priority="39">
      <formula>$K$33="ALTA"</formula>
    </cfRule>
    <cfRule type="expression" dxfId="476" priority="40">
      <formula>$K$33="EXTREMA"</formula>
    </cfRule>
  </conditionalFormatting>
  <conditionalFormatting sqref="W31:W37">
    <cfRule type="expression" dxfId="475" priority="33">
      <formula>$W$33="MODERADA"</formula>
    </cfRule>
    <cfRule type="expression" dxfId="474" priority="34">
      <formula>$W$33="EXTREMA"</formula>
    </cfRule>
    <cfRule type="expression" dxfId="473" priority="35">
      <formula>$W$33="ALTA"</formula>
    </cfRule>
    <cfRule type="expression" dxfId="472" priority="36">
      <formula>$W$33="BAJA"</formula>
    </cfRule>
  </conditionalFormatting>
  <conditionalFormatting sqref="K26:K30">
    <cfRule type="expression" dxfId="471" priority="25">
      <formula>$K$26="BAJA"</formula>
    </cfRule>
    <cfRule type="expression" dxfId="470" priority="26">
      <formula>$K$26="MODERADA"</formula>
    </cfRule>
    <cfRule type="expression" dxfId="469" priority="27">
      <formula>$K$26="ALTA"</formula>
    </cfRule>
    <cfRule type="expression" dxfId="468" priority="28">
      <formula>$K$26="EXTREMA"</formula>
    </cfRule>
  </conditionalFormatting>
  <conditionalFormatting sqref="K33:K37">
    <cfRule type="expression" dxfId="467" priority="21">
      <formula>$K$33="BAJA"</formula>
    </cfRule>
    <cfRule type="expression" dxfId="466" priority="22">
      <formula>$K$33="MODERADA"</formula>
    </cfRule>
    <cfRule type="expression" dxfId="465" priority="23">
      <formula>$K$33="ALTA"</formula>
    </cfRule>
    <cfRule type="expression" dxfId="464" priority="24">
      <formula>$K$33="EXTREMA"</formula>
    </cfRule>
  </conditionalFormatting>
  <conditionalFormatting sqref="K19:K23">
    <cfRule type="expression" dxfId="463" priority="29">
      <formula>$K$19="BAJA"</formula>
    </cfRule>
    <cfRule type="expression" dxfId="462" priority="30">
      <formula>$K$19="MODERADA"</formula>
    </cfRule>
    <cfRule type="expression" dxfId="461" priority="31">
      <formula>$K$19="ALTA"</formula>
    </cfRule>
    <cfRule type="expression" dxfId="460" priority="32">
      <formula>$K$19="EXTREMA"</formula>
    </cfRule>
  </conditionalFormatting>
  <conditionalFormatting sqref="W10:W11">
    <cfRule type="expression" dxfId="459" priority="17">
      <formula>$K$12="BAJA"</formula>
    </cfRule>
    <cfRule type="expression" dxfId="458" priority="18">
      <formula>$K$12="MODERADA"</formula>
    </cfRule>
    <cfRule type="expression" dxfId="457" priority="19">
      <formula>$K$12="ALTA"</formula>
    </cfRule>
    <cfRule type="expression" dxfId="456" priority="20">
      <formula>$K$12="EXTREMA"</formula>
    </cfRule>
  </conditionalFormatting>
  <conditionalFormatting sqref="W12:W16">
    <cfRule type="expression" dxfId="455" priority="13">
      <formula>$K$12="BAJA"</formula>
    </cfRule>
    <cfRule type="expression" dxfId="454" priority="14">
      <formula>$K$12="MODERADA"</formula>
    </cfRule>
    <cfRule type="expression" dxfId="453" priority="15">
      <formula>$K$12="ALTA"</formula>
    </cfRule>
    <cfRule type="expression" dxfId="452" priority="16">
      <formula>$K$12="EXTREMA"</formula>
    </cfRule>
  </conditionalFormatting>
  <conditionalFormatting sqref="K38:K39">
    <cfRule type="expression" dxfId="451" priority="9">
      <formula>$K$33="BAJA"</formula>
    </cfRule>
    <cfRule type="expression" dxfId="450" priority="10">
      <formula>$K$33="MODERADA"</formula>
    </cfRule>
    <cfRule type="expression" dxfId="449" priority="11">
      <formula>$K$33="ALTA"</formula>
    </cfRule>
    <cfRule type="expression" dxfId="448" priority="12">
      <formula>$K$33="EXTREMA"</formula>
    </cfRule>
  </conditionalFormatting>
  <conditionalFormatting sqref="W38:W44">
    <cfRule type="expression" dxfId="447" priority="5">
      <formula>$W$33="MODERADA"</formula>
    </cfRule>
    <cfRule type="expression" dxfId="446" priority="6">
      <formula>$W$33="EXTREMA"</formula>
    </cfRule>
    <cfRule type="expression" dxfId="445" priority="7">
      <formula>$W$33="ALTA"</formula>
    </cfRule>
    <cfRule type="expression" dxfId="444" priority="8">
      <formula>$W$33="BAJA"</formula>
    </cfRule>
  </conditionalFormatting>
  <conditionalFormatting sqref="K40:K44">
    <cfRule type="expression" dxfId="443" priority="1">
      <formula>$K$33="BAJA"</formula>
    </cfRule>
    <cfRule type="expression" dxfId="442" priority="2">
      <formula>$K$33="MODERADA"</formula>
    </cfRule>
    <cfRule type="expression" dxfId="441" priority="3">
      <formula>$K$33="ALTA"</formula>
    </cfRule>
    <cfRule type="expression" dxfId="440" priority="4">
      <formula>$K$33="EXTREMA"</formula>
    </cfRule>
  </conditionalFormatting>
  <dataValidations count="5">
    <dataValidation type="list" allowBlank="1" showInputMessage="1" showErrorMessage="1" sqref="D10:D44">
      <formula1>#REF!</formula1>
    </dataValidation>
    <dataValidation type="list" allowBlank="1" showInputMessage="1" showErrorMessage="1" sqref="R10:R44">
      <formula1>#REF!</formula1>
    </dataValidation>
    <dataValidation type="list" allowBlank="1" showInputMessage="1" showErrorMessage="1" sqref="G10:G44">
      <formula1>#REF!</formula1>
    </dataValidation>
    <dataValidation type="list" allowBlank="1" showInputMessage="1" showErrorMessage="1" sqref="N10:N44">
      <formula1>#REF!</formula1>
    </dataValidation>
    <dataValidation type="list" allowBlank="1" showInputMessage="1" showErrorMessage="1" sqref="I10:I44">
      <formula1>#REF!</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topLeftCell="W11" zoomScale="60" zoomScaleNormal="60" workbookViewId="0">
      <selection activeCell="AL16" sqref="AL16"/>
    </sheetView>
  </sheetViews>
  <sheetFormatPr baseColWidth="10" defaultRowHeight="12.75" x14ac:dyDescent="0.25"/>
  <cols>
    <col min="1" max="1" width="28.7109375" style="41" customWidth="1"/>
    <col min="2" max="2" width="25.85546875" style="41" customWidth="1"/>
    <col min="3" max="3" width="20.28515625" style="41" customWidth="1"/>
    <col min="4" max="4" width="17.28515625" style="41" customWidth="1"/>
    <col min="5" max="5" width="16.140625" style="41" customWidth="1"/>
    <col min="6" max="6" width="23.140625" style="41" customWidth="1"/>
    <col min="7" max="7" width="22.42578125" style="41" customWidth="1"/>
    <col min="8" max="8" width="2.42578125" style="41" hidden="1" customWidth="1"/>
    <col min="9" max="9" width="18.28515625" style="41" customWidth="1"/>
    <col min="10" max="10" width="5.42578125" style="41" hidden="1" customWidth="1"/>
    <col min="11" max="11" width="17.140625" style="41" customWidth="1"/>
    <col min="12" max="12" width="34.85546875" style="41" customWidth="1"/>
    <col min="13" max="13" width="44.7109375" style="41" customWidth="1"/>
    <col min="14" max="14" width="9.5703125" style="41" customWidth="1"/>
    <col min="15" max="15" width="4" style="41" hidden="1" customWidth="1"/>
    <col min="16" max="16" width="4.7109375" style="41" hidden="1" customWidth="1"/>
    <col min="17" max="17" width="2.7109375" style="41" hidden="1" customWidth="1"/>
    <col min="18" max="18" width="12.7109375" style="41" customWidth="1"/>
    <col min="19" max="20" width="2.7109375" style="41" hidden="1" customWidth="1"/>
    <col min="21" max="21" width="18.42578125" style="41" customWidth="1"/>
    <col min="22" max="22" width="16.7109375" style="41" customWidth="1"/>
    <col min="23" max="23" width="16.42578125" style="41" customWidth="1"/>
    <col min="24" max="25" width="21.7109375" style="41" customWidth="1"/>
    <col min="26" max="26" width="23.28515625" style="41" customWidth="1"/>
    <col min="27" max="27" width="22.85546875" style="41" customWidth="1"/>
    <col min="28" max="28" width="11.42578125" style="41" customWidth="1"/>
    <col min="29" max="29" width="29.140625" style="41" customWidth="1"/>
    <col min="30" max="30" width="23.140625" style="41" customWidth="1"/>
    <col min="31" max="31" width="27" style="41" customWidth="1"/>
    <col min="32" max="16384" width="11.42578125" style="41"/>
  </cols>
  <sheetData>
    <row r="1" spans="1:33" s="2" customFormat="1" ht="21.75" customHeight="1" x14ac:dyDescent="0.25">
      <c r="A1" s="274"/>
      <c r="B1" s="276" t="s">
        <v>0</v>
      </c>
      <c r="C1" s="277"/>
      <c r="D1" s="277"/>
      <c r="E1" s="278"/>
      <c r="F1" s="276" t="s">
        <v>1</v>
      </c>
      <c r="G1" s="277"/>
      <c r="H1" s="277"/>
      <c r="I1" s="277"/>
      <c r="J1" s="277"/>
      <c r="K1" s="277"/>
      <c r="L1" s="277"/>
      <c r="M1" s="277"/>
      <c r="N1" s="277"/>
      <c r="O1" s="277"/>
      <c r="P1" s="277"/>
      <c r="Q1" s="277"/>
      <c r="R1" s="277"/>
      <c r="S1" s="277"/>
      <c r="T1" s="277"/>
      <c r="U1" s="277"/>
      <c r="V1" s="277"/>
      <c r="W1" s="277"/>
      <c r="X1" s="277"/>
      <c r="Y1" s="277"/>
      <c r="Z1" s="277"/>
      <c r="AA1" s="277"/>
      <c r="AB1" s="278"/>
      <c r="AC1" s="1" t="s">
        <v>2</v>
      </c>
      <c r="AD1" s="282" t="s">
        <v>3</v>
      </c>
      <c r="AE1" s="283"/>
    </row>
    <row r="2" spans="1:33" s="2" customFormat="1" ht="21.75" customHeight="1" x14ac:dyDescent="0.25">
      <c r="A2" s="275"/>
      <c r="B2" s="279"/>
      <c r="C2" s="280"/>
      <c r="D2" s="280"/>
      <c r="E2" s="281"/>
      <c r="F2" s="279"/>
      <c r="G2" s="280"/>
      <c r="H2" s="280"/>
      <c r="I2" s="280"/>
      <c r="J2" s="280"/>
      <c r="K2" s="280"/>
      <c r="L2" s="280"/>
      <c r="M2" s="280"/>
      <c r="N2" s="280"/>
      <c r="O2" s="280"/>
      <c r="P2" s="280"/>
      <c r="Q2" s="280"/>
      <c r="R2" s="280"/>
      <c r="S2" s="280"/>
      <c r="T2" s="280"/>
      <c r="U2" s="280"/>
      <c r="V2" s="280"/>
      <c r="W2" s="280"/>
      <c r="X2" s="280"/>
      <c r="Y2" s="280"/>
      <c r="Z2" s="280"/>
      <c r="AA2" s="280"/>
      <c r="AB2" s="281"/>
      <c r="AC2" s="3" t="s">
        <v>7</v>
      </c>
      <c r="AD2" s="284" t="s">
        <v>8</v>
      </c>
      <c r="AE2" s="285"/>
    </row>
    <row r="3" spans="1:33" s="2" customFormat="1" ht="21.75" customHeight="1" x14ac:dyDescent="0.25">
      <c r="A3" s="275"/>
      <c r="B3" s="276" t="s">
        <v>13</v>
      </c>
      <c r="C3" s="277"/>
      <c r="D3" s="277"/>
      <c r="E3" s="278"/>
      <c r="F3" s="276" t="s">
        <v>14</v>
      </c>
      <c r="G3" s="277"/>
      <c r="H3" s="277"/>
      <c r="I3" s="277"/>
      <c r="J3" s="277"/>
      <c r="K3" s="277"/>
      <c r="L3" s="277"/>
      <c r="M3" s="277"/>
      <c r="N3" s="277"/>
      <c r="O3" s="277"/>
      <c r="P3" s="277"/>
      <c r="Q3" s="277"/>
      <c r="R3" s="277"/>
      <c r="S3" s="277"/>
      <c r="T3" s="277"/>
      <c r="U3" s="277"/>
      <c r="V3" s="277"/>
      <c r="W3" s="277"/>
      <c r="X3" s="277"/>
      <c r="Y3" s="277"/>
      <c r="Z3" s="277"/>
      <c r="AA3" s="277"/>
      <c r="AB3" s="278"/>
      <c r="AC3" s="1" t="s">
        <v>15</v>
      </c>
      <c r="AD3" s="282"/>
      <c r="AE3" s="283"/>
    </row>
    <row r="4" spans="1:33" s="2" customFormat="1" ht="21.75" customHeight="1" x14ac:dyDescent="0.25">
      <c r="A4" s="275"/>
      <c r="B4" s="279"/>
      <c r="C4" s="280"/>
      <c r="D4" s="280"/>
      <c r="E4" s="281"/>
      <c r="F4" s="279"/>
      <c r="G4" s="280"/>
      <c r="H4" s="280"/>
      <c r="I4" s="280"/>
      <c r="J4" s="280"/>
      <c r="K4" s="280"/>
      <c r="L4" s="280"/>
      <c r="M4" s="280"/>
      <c r="N4" s="280"/>
      <c r="O4" s="280"/>
      <c r="P4" s="280"/>
      <c r="Q4" s="280"/>
      <c r="R4" s="280"/>
      <c r="S4" s="280"/>
      <c r="T4" s="280"/>
      <c r="U4" s="280"/>
      <c r="V4" s="280"/>
      <c r="W4" s="280"/>
      <c r="X4" s="280"/>
      <c r="Y4" s="280"/>
      <c r="Z4" s="280"/>
      <c r="AA4" s="280"/>
      <c r="AB4" s="281"/>
      <c r="AC4" s="1" t="s">
        <v>20</v>
      </c>
      <c r="AD4" s="286">
        <v>43465</v>
      </c>
      <c r="AE4" s="283"/>
    </row>
    <row r="5" spans="1:33" ht="24.75" customHeight="1" x14ac:dyDescent="0.25">
      <c r="A5" s="264" t="s">
        <v>24</v>
      </c>
      <c r="B5" s="264"/>
      <c r="C5" s="813">
        <v>43493</v>
      </c>
      <c r="D5" s="814"/>
      <c r="E5" s="814"/>
      <c r="F5" s="814"/>
      <c r="G5" s="605"/>
      <c r="H5" s="606"/>
      <c r="I5" s="606"/>
      <c r="J5" s="606"/>
      <c r="K5" s="606"/>
      <c r="L5" s="606"/>
      <c r="M5" s="4" t="s">
        <v>25</v>
      </c>
      <c r="N5" s="269" t="s">
        <v>26</v>
      </c>
      <c r="O5" s="269"/>
      <c r="P5" s="269"/>
      <c r="Q5" s="269"/>
      <c r="R5" s="269"/>
      <c r="S5" s="5"/>
      <c r="T5" s="5"/>
      <c r="U5" s="183" t="s">
        <v>27</v>
      </c>
      <c r="V5" s="270" t="s">
        <v>28</v>
      </c>
      <c r="W5" s="271"/>
      <c r="X5" s="7"/>
      <c r="Y5" s="8" t="s">
        <v>29</v>
      </c>
      <c r="Z5" s="7"/>
      <c r="AA5" s="8" t="s">
        <v>30</v>
      </c>
      <c r="AB5" s="7"/>
      <c r="AC5" s="9" t="s">
        <v>31</v>
      </c>
      <c r="AD5" s="272"/>
      <c r="AE5" s="273"/>
    </row>
    <row r="6" spans="1:33" x14ac:dyDescent="0.25">
      <c r="A6" s="269" t="s">
        <v>34</v>
      </c>
      <c r="B6" s="269"/>
      <c r="C6" s="269"/>
      <c r="D6" s="269"/>
      <c r="E6" s="269"/>
      <c r="F6" s="269"/>
      <c r="G6" s="607" t="s">
        <v>35</v>
      </c>
      <c r="H6" s="608"/>
      <c r="I6" s="608"/>
      <c r="J6" s="608"/>
      <c r="K6" s="608"/>
      <c r="L6" s="608"/>
      <c r="M6" s="608"/>
      <c r="N6" s="608"/>
      <c r="O6" s="608"/>
      <c r="P6" s="608"/>
      <c r="Q6" s="608"/>
      <c r="R6" s="608"/>
      <c r="S6" s="608"/>
      <c r="T6" s="608"/>
      <c r="U6" s="608"/>
      <c r="V6" s="608"/>
      <c r="W6" s="608"/>
      <c r="X6" s="608"/>
      <c r="Y6" s="608"/>
      <c r="Z6" s="608"/>
      <c r="AA6" s="609"/>
      <c r="AB6" s="291" t="s">
        <v>36</v>
      </c>
      <c r="AC6" s="252" t="s">
        <v>37</v>
      </c>
      <c r="AD6" s="294"/>
      <c r="AE6" s="253"/>
      <c r="AF6" s="681" t="s">
        <v>616</v>
      </c>
      <c r="AG6" s="1090"/>
    </row>
    <row r="7" spans="1:33" s="2" customFormat="1" ht="14.25" customHeight="1" x14ac:dyDescent="0.25">
      <c r="A7" s="297" t="s">
        <v>39</v>
      </c>
      <c r="B7" s="298" t="s">
        <v>40</v>
      </c>
      <c r="C7" s="297" t="s">
        <v>41</v>
      </c>
      <c r="D7" s="297" t="s">
        <v>4</v>
      </c>
      <c r="E7" s="297" t="s">
        <v>42</v>
      </c>
      <c r="F7" s="269" t="s">
        <v>43</v>
      </c>
      <c r="G7" s="425" t="s">
        <v>44</v>
      </c>
      <c r="H7" s="425"/>
      <c r="I7" s="425"/>
      <c r="J7" s="425"/>
      <c r="K7" s="425"/>
      <c r="L7" s="303" t="s">
        <v>45</v>
      </c>
      <c r="M7" s="427" t="s">
        <v>46</v>
      </c>
      <c r="N7" s="427"/>
      <c r="O7" s="427"/>
      <c r="P7" s="427"/>
      <c r="Q7" s="427"/>
      <c r="R7" s="427"/>
      <c r="S7" s="427"/>
      <c r="T7" s="427"/>
      <c r="U7" s="427"/>
      <c r="V7" s="427"/>
      <c r="W7" s="427"/>
      <c r="X7" s="427"/>
      <c r="Y7" s="427"/>
      <c r="Z7" s="427"/>
      <c r="AA7" s="427"/>
      <c r="AB7" s="292"/>
      <c r="AC7" s="254"/>
      <c r="AD7" s="295"/>
      <c r="AE7" s="255"/>
      <c r="AF7" s="1089"/>
      <c r="AG7" s="1091"/>
    </row>
    <row r="8" spans="1:33" s="2" customFormat="1" ht="20.25" customHeight="1" x14ac:dyDescent="0.25">
      <c r="A8" s="297"/>
      <c r="B8" s="299"/>
      <c r="C8" s="297"/>
      <c r="D8" s="297"/>
      <c r="E8" s="297"/>
      <c r="F8" s="269"/>
      <c r="G8" s="428" t="s">
        <v>47</v>
      </c>
      <c r="H8" s="428"/>
      <c r="I8" s="428"/>
      <c r="J8" s="428"/>
      <c r="K8" s="428"/>
      <c r="L8" s="304"/>
      <c r="M8" s="308" t="s">
        <v>48</v>
      </c>
      <c r="N8" s="308" t="s">
        <v>49</v>
      </c>
      <c r="O8" s="48"/>
      <c r="P8" s="48"/>
      <c r="Q8" s="48"/>
      <c r="R8" s="310" t="s">
        <v>50</v>
      </c>
      <c r="S8" s="49"/>
      <c r="T8" s="49"/>
      <c r="U8" s="312" t="s">
        <v>51</v>
      </c>
      <c r="V8" s="313"/>
      <c r="W8" s="314"/>
      <c r="X8" s="315" t="s">
        <v>52</v>
      </c>
      <c r="Y8" s="432" t="s">
        <v>53</v>
      </c>
      <c r="Z8" s="432"/>
      <c r="AA8" s="432"/>
      <c r="AB8" s="292"/>
      <c r="AC8" s="256"/>
      <c r="AD8" s="296"/>
      <c r="AE8" s="257"/>
      <c r="AF8" s="1089"/>
      <c r="AG8" s="1091"/>
    </row>
    <row r="9" spans="1:33" s="2" customFormat="1" ht="47.25" customHeight="1" x14ac:dyDescent="0.25">
      <c r="A9" s="298"/>
      <c r="B9" s="300"/>
      <c r="C9" s="298"/>
      <c r="D9" s="298"/>
      <c r="E9" s="298"/>
      <c r="F9" s="301"/>
      <c r="G9" s="15" t="s">
        <v>6</v>
      </c>
      <c r="H9" s="94" t="s">
        <v>54</v>
      </c>
      <c r="I9" s="15" t="s">
        <v>5</v>
      </c>
      <c r="J9" s="94" t="s">
        <v>55</v>
      </c>
      <c r="K9" s="17" t="s">
        <v>56</v>
      </c>
      <c r="L9" s="305"/>
      <c r="M9" s="309"/>
      <c r="N9" s="309"/>
      <c r="O9" s="95"/>
      <c r="P9" s="95"/>
      <c r="Q9" s="95"/>
      <c r="R9" s="311"/>
      <c r="S9" s="96"/>
      <c r="T9" s="96"/>
      <c r="U9" s="20" t="s">
        <v>6</v>
      </c>
      <c r="V9" s="21" t="s">
        <v>5</v>
      </c>
      <c r="W9" s="20" t="s">
        <v>56</v>
      </c>
      <c r="X9" s="316"/>
      <c r="Y9" s="22" t="s">
        <v>57</v>
      </c>
      <c r="Z9" s="23" t="s">
        <v>58</v>
      </c>
      <c r="AA9" s="23" t="s">
        <v>59</v>
      </c>
      <c r="AB9" s="293"/>
      <c r="AC9" s="24" t="s">
        <v>58</v>
      </c>
      <c r="AD9" s="24" t="s">
        <v>60</v>
      </c>
      <c r="AE9" s="25" t="s">
        <v>61</v>
      </c>
      <c r="AF9" s="1092"/>
      <c r="AG9" s="1093"/>
    </row>
    <row r="10" spans="1:33" ht="50.25" customHeight="1" x14ac:dyDescent="0.25">
      <c r="A10" s="641">
        <v>0</v>
      </c>
      <c r="B10" s="641" t="s">
        <v>427</v>
      </c>
      <c r="C10" s="332" t="s">
        <v>428</v>
      </c>
      <c r="D10" s="335" t="s">
        <v>21</v>
      </c>
      <c r="E10" s="332" t="s">
        <v>429</v>
      </c>
      <c r="F10" s="815" t="s">
        <v>430</v>
      </c>
      <c r="G10" s="318" t="s">
        <v>19</v>
      </c>
      <c r="H10" s="320" t="str">
        <f>IF(G10="(1) RARA VEZ","1", IF(G10="(2) IMPROBABLE","2",IF(G10="(3) POSIBLE","3",IF(G10="(4) PROBABLE","4",IF(G10="(5) CASI SEGURO","5","")))))</f>
        <v>2</v>
      </c>
      <c r="I10" s="323" t="s">
        <v>22</v>
      </c>
      <c r="J10" s="325" t="str">
        <f>IF(I10="(1) INSIGNIFICANTE","1",IF(I10="(2) MENOR","2",IF(I10="(3) MODERADO","3",IF(I10="(4) MAYOR","4",IF(I10="(5) CATASTRÓFICO","5","")))))</f>
        <v>3</v>
      </c>
      <c r="K10" s="326">
        <f>+H10*J10</f>
        <v>6</v>
      </c>
      <c r="L10" s="332" t="s">
        <v>431</v>
      </c>
      <c r="M10" s="26" t="s">
        <v>68</v>
      </c>
      <c r="N10" s="27" t="s">
        <v>9</v>
      </c>
      <c r="O10" s="28">
        <f>IF(N10="SÍ",15,"0")</f>
        <v>15</v>
      </c>
      <c r="P10" s="352">
        <f>SUM(O10:O16)</f>
        <v>85</v>
      </c>
      <c r="Q10" s="354">
        <f>IF(AND(P10&gt;=0,P10&lt;=50),0,IF(AND(P10&gt;50,P10&lt;=75),1,IF(AND(P10&gt;75,P10&lt;=100),2,"REVISAR")))</f>
        <v>2</v>
      </c>
      <c r="R10" s="356" t="s">
        <v>6</v>
      </c>
      <c r="S10" s="354">
        <f>IF(R10="PROBABILIDAD",H10-Q10,J10-Q10)</f>
        <v>0</v>
      </c>
      <c r="T10" s="358">
        <f>IF($S10&lt;=0,1,$S10)</f>
        <v>1</v>
      </c>
      <c r="U10" s="360" t="e">
        <f>IF(AND($R10="PROBABILIDAD",$T10=1),#REF!,IF(AND(R10="PROBABILIDAD",$T10=2),#REF!,IF(AND($R10="PROBABILIDAD",$T10=3),#REF!,IF(AND($R10="PROBABILIDAD",$T10=4),#REF!,IF(AND($R10="PROBABILIDAD",$T10=5),#REF!,$G10)))))</f>
        <v>#REF!</v>
      </c>
      <c r="V10" s="347" t="str">
        <f>IF(AND($R10="IMPACTO",$T10=1),#REF!,IF(AND(R10="IMPACTO",$T10=2),#REF!,IF(AND($R10="IMPACTO",$T10=3),#REF!,IF(AND($R10="IMPACTO",$T10=4),#REF!,IF(AND($R10="IMPACTO",$T10=5),#REF!,I10)))))</f>
        <v>(3) MODERADO</v>
      </c>
      <c r="W10" s="326">
        <f>IF(R10="PROBABILIDAD",T10*J10,T10*H10)</f>
        <v>3</v>
      </c>
      <c r="X10" s="332" t="s">
        <v>432</v>
      </c>
      <c r="Y10" s="350" t="s">
        <v>433</v>
      </c>
      <c r="Z10" s="332" t="s">
        <v>434</v>
      </c>
      <c r="AA10" s="332" t="s">
        <v>435</v>
      </c>
      <c r="AB10" s="337">
        <v>43555</v>
      </c>
      <c r="AC10" s="339" t="s">
        <v>436</v>
      </c>
      <c r="AD10" s="350" t="s">
        <v>437</v>
      </c>
      <c r="AE10" s="329" t="s">
        <v>438</v>
      </c>
      <c r="AF10" s="258" t="s">
        <v>638</v>
      </c>
      <c r="AG10" s="259"/>
    </row>
    <row r="11" spans="1:33" ht="48" customHeight="1" x14ac:dyDescent="0.25">
      <c r="A11" s="642"/>
      <c r="B11" s="642"/>
      <c r="C11" s="333"/>
      <c r="D11" s="336"/>
      <c r="E11" s="333"/>
      <c r="F11" s="816"/>
      <c r="G11" s="318"/>
      <c r="H11" s="321"/>
      <c r="I11" s="323"/>
      <c r="J11" s="325"/>
      <c r="K11" s="326"/>
      <c r="L11" s="333"/>
      <c r="M11" s="29" t="s">
        <v>76</v>
      </c>
      <c r="N11" s="27" t="s">
        <v>9</v>
      </c>
      <c r="O11" s="30">
        <f>IF(N11="SÍ",5,"0")</f>
        <v>5</v>
      </c>
      <c r="P11" s="353"/>
      <c r="Q11" s="355"/>
      <c r="R11" s="357"/>
      <c r="S11" s="355"/>
      <c r="T11" s="359"/>
      <c r="U11" s="361"/>
      <c r="V11" s="348"/>
      <c r="W11" s="326"/>
      <c r="X11" s="333"/>
      <c r="Y11" s="351"/>
      <c r="Z11" s="333"/>
      <c r="AA11" s="333"/>
      <c r="AB11" s="338"/>
      <c r="AC11" s="364"/>
      <c r="AD11" s="351"/>
      <c r="AE11" s="330"/>
      <c r="AF11" s="260"/>
      <c r="AG11" s="261"/>
    </row>
    <row r="12" spans="1:33" ht="33" customHeight="1" x14ac:dyDescent="0.25">
      <c r="A12" s="642"/>
      <c r="B12" s="642"/>
      <c r="C12" s="333"/>
      <c r="D12" s="336"/>
      <c r="E12" s="333"/>
      <c r="F12" s="816"/>
      <c r="G12" s="318"/>
      <c r="H12" s="321"/>
      <c r="I12" s="323"/>
      <c r="J12" s="325"/>
      <c r="K12" s="345"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MODERADA</v>
      </c>
      <c r="L12" s="333"/>
      <c r="M12" s="31" t="s">
        <v>77</v>
      </c>
      <c r="N12" s="27" t="s">
        <v>16</v>
      </c>
      <c r="O12" s="30" t="str">
        <f>IF(N12="SÍ",15,"0")</f>
        <v>0</v>
      </c>
      <c r="P12" s="353"/>
      <c r="Q12" s="355"/>
      <c r="R12" s="357"/>
      <c r="S12" s="355"/>
      <c r="T12" s="359"/>
      <c r="U12" s="361"/>
      <c r="V12" s="348"/>
      <c r="W12" s="345" t="e">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#REF!</v>
      </c>
      <c r="X12" s="333"/>
      <c r="Y12" s="351"/>
      <c r="Z12" s="333"/>
      <c r="AA12" s="333"/>
      <c r="AB12" s="338"/>
      <c r="AC12" s="364"/>
      <c r="AD12" s="351"/>
      <c r="AE12" s="330"/>
      <c r="AF12" s="260"/>
      <c r="AG12" s="261"/>
    </row>
    <row r="13" spans="1:33" ht="26.25" customHeight="1" x14ac:dyDescent="0.25">
      <c r="A13" s="642"/>
      <c r="B13" s="642"/>
      <c r="C13" s="333"/>
      <c r="D13" s="336"/>
      <c r="E13" s="333"/>
      <c r="F13" s="816"/>
      <c r="G13" s="318"/>
      <c r="H13" s="321"/>
      <c r="I13" s="323"/>
      <c r="J13" s="325"/>
      <c r="K13" s="345"/>
      <c r="L13" s="333"/>
      <c r="M13" s="31" t="s">
        <v>78</v>
      </c>
      <c r="N13" s="27" t="s">
        <v>9</v>
      </c>
      <c r="O13" s="30">
        <f>IF(N13="SÍ",10,"0")</f>
        <v>10</v>
      </c>
      <c r="P13" s="353"/>
      <c r="Q13" s="355"/>
      <c r="R13" s="357"/>
      <c r="S13" s="355"/>
      <c r="T13" s="359"/>
      <c r="U13" s="361"/>
      <c r="V13" s="348"/>
      <c r="W13" s="345"/>
      <c r="X13" s="333"/>
      <c r="Y13" s="351"/>
      <c r="Z13" s="333"/>
      <c r="AA13" s="333"/>
      <c r="AB13" s="338"/>
      <c r="AC13" s="364"/>
      <c r="AD13" s="351"/>
      <c r="AE13" s="330"/>
      <c r="AF13" s="260"/>
      <c r="AG13" s="261"/>
    </row>
    <row r="14" spans="1:33" ht="45" customHeight="1" x14ac:dyDescent="0.25">
      <c r="A14" s="642"/>
      <c r="B14" s="642"/>
      <c r="C14" s="333"/>
      <c r="D14" s="336"/>
      <c r="E14" s="333"/>
      <c r="F14" s="816"/>
      <c r="G14" s="318"/>
      <c r="H14" s="321"/>
      <c r="I14" s="323"/>
      <c r="J14" s="325"/>
      <c r="K14" s="345"/>
      <c r="L14" s="333"/>
      <c r="M14" s="29" t="s">
        <v>79</v>
      </c>
      <c r="N14" s="27" t="s">
        <v>9</v>
      </c>
      <c r="O14" s="30">
        <f>IF(N14="SÍ",15,"0")</f>
        <v>15</v>
      </c>
      <c r="P14" s="353"/>
      <c r="Q14" s="355"/>
      <c r="R14" s="357"/>
      <c r="S14" s="355"/>
      <c r="T14" s="359"/>
      <c r="U14" s="361"/>
      <c r="V14" s="348"/>
      <c r="W14" s="345"/>
      <c r="X14" s="333"/>
      <c r="Y14" s="351"/>
      <c r="Z14" s="333"/>
      <c r="AA14" s="333"/>
      <c r="AB14" s="338"/>
      <c r="AC14" s="364"/>
      <c r="AD14" s="351"/>
      <c r="AE14" s="330"/>
      <c r="AF14" s="260"/>
      <c r="AG14" s="261"/>
    </row>
    <row r="15" spans="1:33" ht="51" customHeight="1" x14ac:dyDescent="0.25">
      <c r="A15" s="642"/>
      <c r="B15" s="642"/>
      <c r="C15" s="333"/>
      <c r="D15" s="336"/>
      <c r="E15" s="333"/>
      <c r="F15" s="816"/>
      <c r="G15" s="318"/>
      <c r="H15" s="321"/>
      <c r="I15" s="323"/>
      <c r="J15" s="325"/>
      <c r="K15" s="345"/>
      <c r="L15" s="333"/>
      <c r="M15" s="29" t="s">
        <v>80</v>
      </c>
      <c r="N15" s="27" t="s">
        <v>9</v>
      </c>
      <c r="O15" s="30">
        <f>IF(N15="SÍ",10,"0")</f>
        <v>10</v>
      </c>
      <c r="P15" s="353"/>
      <c r="Q15" s="355"/>
      <c r="R15" s="357"/>
      <c r="S15" s="355"/>
      <c r="T15" s="359"/>
      <c r="U15" s="361"/>
      <c r="V15" s="348"/>
      <c r="W15" s="345"/>
      <c r="X15" s="333"/>
      <c r="Y15" s="351"/>
      <c r="Z15" s="333"/>
      <c r="AA15" s="333"/>
      <c r="AB15" s="338"/>
      <c r="AC15" s="364"/>
      <c r="AD15" s="351"/>
      <c r="AE15" s="330"/>
      <c r="AF15" s="260"/>
      <c r="AG15" s="261"/>
    </row>
    <row r="16" spans="1:33" ht="39.75" customHeight="1" x14ac:dyDescent="0.25">
      <c r="A16" s="642"/>
      <c r="B16" s="643"/>
      <c r="C16" s="334"/>
      <c r="D16" s="320"/>
      <c r="E16" s="334"/>
      <c r="F16" s="817"/>
      <c r="G16" s="319"/>
      <c r="H16" s="322"/>
      <c r="I16" s="324"/>
      <c r="J16" s="325"/>
      <c r="K16" s="346"/>
      <c r="L16" s="334"/>
      <c r="M16" s="32" t="s">
        <v>81</v>
      </c>
      <c r="N16" s="27" t="s">
        <v>9</v>
      </c>
      <c r="O16" s="30">
        <f>IF(N16="SÍ",30,"0")</f>
        <v>30</v>
      </c>
      <c r="P16" s="353"/>
      <c r="Q16" s="355"/>
      <c r="R16" s="357"/>
      <c r="S16" s="355"/>
      <c r="T16" s="359"/>
      <c r="U16" s="362"/>
      <c r="V16" s="349"/>
      <c r="W16" s="346"/>
      <c r="X16" s="334"/>
      <c r="Y16" s="351"/>
      <c r="Z16" s="334"/>
      <c r="AA16" s="334"/>
      <c r="AB16" s="338"/>
      <c r="AC16" s="364"/>
      <c r="AD16" s="351"/>
      <c r="AE16" s="330"/>
      <c r="AF16" s="262"/>
      <c r="AG16" s="263"/>
    </row>
    <row r="17" spans="1:33" ht="50.25" customHeight="1" x14ac:dyDescent="0.25">
      <c r="A17" s="642"/>
      <c r="B17" s="641" t="s">
        <v>439</v>
      </c>
      <c r="C17" s="332" t="s">
        <v>440</v>
      </c>
      <c r="D17" s="335" t="s">
        <v>21</v>
      </c>
      <c r="E17" s="332" t="s">
        <v>441</v>
      </c>
      <c r="F17" s="332" t="s">
        <v>442</v>
      </c>
      <c r="G17" s="318" t="s">
        <v>23</v>
      </c>
      <c r="H17" s="320" t="str">
        <f>IF(G17="(1) RARA VEZ","1", IF(G17="(2) IMPROBABLE","2",IF(G17="(3) POSIBLE","3",IF(G17="(4) PROBABLE","4",IF(G17="(5) CASI SEGURO","5","")))))</f>
        <v>3</v>
      </c>
      <c r="I17" s="323" t="s">
        <v>22</v>
      </c>
      <c r="J17" s="325" t="str">
        <f>IF(I17="(1) INSIGNIFICANTE","1",IF(I17="(2) MENOR","2",IF(I17="(3) MODERADO","3",IF(I17="(4) MAYOR","4",IF(I17="(5) CATASTRÓFICO","5","")))))</f>
        <v>3</v>
      </c>
      <c r="K17" s="326">
        <f>+H17*J17</f>
        <v>9</v>
      </c>
      <c r="L17" s="332" t="s">
        <v>443</v>
      </c>
      <c r="M17" s="26" t="s">
        <v>68</v>
      </c>
      <c r="N17" s="27" t="s">
        <v>9</v>
      </c>
      <c r="O17" s="28">
        <f>IF(N17="SÍ",15,"0")</f>
        <v>15</v>
      </c>
      <c r="P17" s="352">
        <f>SUM(O17:O23)</f>
        <v>55</v>
      </c>
      <c r="Q17" s="354">
        <f>IF(AND(P17&gt;=0,P17&lt;=50),0,IF(AND(P17&gt;50,P17&lt;=75),1,IF(AND(P17&gt;75,P17&lt;=100),2,"REVISAR")))</f>
        <v>1</v>
      </c>
      <c r="R17" s="356" t="s">
        <v>6</v>
      </c>
      <c r="S17" s="354">
        <f>IF(R17="PROBABILIDAD",H17-Q17,J17-Q17)</f>
        <v>2</v>
      </c>
      <c r="T17" s="358">
        <f>IF($S17&lt;=0,1,$S17)</f>
        <v>2</v>
      </c>
      <c r="U17" s="360" t="e">
        <f>IF(AND($R17="PROBABILIDAD",$T17=1),#REF!,IF(AND(R17="PROBABILIDAD",$T17=2),#REF!,IF(AND($R17="PROBABILIDAD",$T17=3),#REF!,IF(AND($R17="PROBABILIDAD",$T17=4),#REF!,IF(AND($R17="PROBABILIDAD",$T17=5),#REF!,$G17)))))</f>
        <v>#REF!</v>
      </c>
      <c r="V17" s="347" t="str">
        <f>IF(AND($R17="IMPACTO",$T17=1),#REF!,IF(AND(R17="IMPACTO",$T17=2),#REF!,IF(AND($R17="IMPACTO",$T17=3),#REF!,IF(AND($R17="IMPACTO",$T17=4),#REF!,IF(AND($R17="IMPACTO",$T17=5),#REF!,I17)))))</f>
        <v>(3) MODERADO</v>
      </c>
      <c r="W17" s="363">
        <f>IF(R17="PROBABILIDAD",T17*J17,T17*H17)</f>
        <v>6</v>
      </c>
      <c r="X17" s="332" t="s">
        <v>444</v>
      </c>
      <c r="Y17" s="350" t="s">
        <v>433</v>
      </c>
      <c r="Z17" s="332" t="s">
        <v>445</v>
      </c>
      <c r="AA17" s="332" t="s">
        <v>446</v>
      </c>
      <c r="AB17" s="818">
        <v>43555</v>
      </c>
      <c r="AC17" s="339" t="s">
        <v>447</v>
      </c>
      <c r="AD17" s="350" t="s">
        <v>448</v>
      </c>
      <c r="AE17" s="815" t="s">
        <v>449</v>
      </c>
      <c r="AF17" s="258" t="s">
        <v>638</v>
      </c>
      <c r="AG17" s="259"/>
    </row>
    <row r="18" spans="1:33" ht="48" customHeight="1" x14ac:dyDescent="0.25">
      <c r="A18" s="642"/>
      <c r="B18" s="642"/>
      <c r="C18" s="333"/>
      <c r="D18" s="336"/>
      <c r="E18" s="333"/>
      <c r="F18" s="333"/>
      <c r="G18" s="318"/>
      <c r="H18" s="321"/>
      <c r="I18" s="323"/>
      <c r="J18" s="325"/>
      <c r="K18" s="326"/>
      <c r="L18" s="333"/>
      <c r="M18" s="29" t="s">
        <v>76</v>
      </c>
      <c r="N18" s="27" t="s">
        <v>9</v>
      </c>
      <c r="O18" s="30">
        <f>IF(N18="SÍ",5,"0")</f>
        <v>5</v>
      </c>
      <c r="P18" s="353"/>
      <c r="Q18" s="355"/>
      <c r="R18" s="357"/>
      <c r="S18" s="355"/>
      <c r="T18" s="359"/>
      <c r="U18" s="361"/>
      <c r="V18" s="348"/>
      <c r="W18" s="326"/>
      <c r="X18" s="333"/>
      <c r="Y18" s="351"/>
      <c r="Z18" s="333"/>
      <c r="AA18" s="333"/>
      <c r="AB18" s="819"/>
      <c r="AC18" s="364"/>
      <c r="AD18" s="351"/>
      <c r="AE18" s="816"/>
      <c r="AF18" s="260"/>
      <c r="AG18" s="261"/>
    </row>
    <row r="19" spans="1:33" ht="33" customHeight="1" x14ac:dyDescent="0.25">
      <c r="A19" s="642"/>
      <c r="B19" s="642"/>
      <c r="C19" s="333"/>
      <c r="D19" s="336"/>
      <c r="E19" s="333"/>
      <c r="F19" s="333"/>
      <c r="G19" s="318"/>
      <c r="H19" s="321"/>
      <c r="I19" s="323"/>
      <c r="J19" s="325"/>
      <c r="K19" s="345"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ALTA</v>
      </c>
      <c r="L19" s="333"/>
      <c r="M19" s="31" t="s">
        <v>77</v>
      </c>
      <c r="N19" s="27" t="s">
        <v>16</v>
      </c>
      <c r="O19" s="30" t="str">
        <f>IF(N19="SÍ",15,"0")</f>
        <v>0</v>
      </c>
      <c r="P19" s="353"/>
      <c r="Q19" s="355"/>
      <c r="R19" s="357"/>
      <c r="S19" s="355"/>
      <c r="T19" s="359"/>
      <c r="U19" s="361"/>
      <c r="V19" s="348"/>
      <c r="W19" s="345" t="e">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#REF!</v>
      </c>
      <c r="X19" s="333"/>
      <c r="Y19" s="351"/>
      <c r="Z19" s="333"/>
      <c r="AA19" s="333"/>
      <c r="AB19" s="819"/>
      <c r="AC19" s="364"/>
      <c r="AD19" s="351"/>
      <c r="AE19" s="816"/>
      <c r="AF19" s="260"/>
      <c r="AG19" s="261"/>
    </row>
    <row r="20" spans="1:33" ht="26.25" customHeight="1" x14ac:dyDescent="0.25">
      <c r="A20" s="642"/>
      <c r="B20" s="642"/>
      <c r="C20" s="333"/>
      <c r="D20" s="336"/>
      <c r="E20" s="333"/>
      <c r="F20" s="333"/>
      <c r="G20" s="318"/>
      <c r="H20" s="321"/>
      <c r="I20" s="323"/>
      <c r="J20" s="325"/>
      <c r="K20" s="345"/>
      <c r="L20" s="333"/>
      <c r="M20" s="31" t="s">
        <v>78</v>
      </c>
      <c r="N20" s="27" t="s">
        <v>9</v>
      </c>
      <c r="O20" s="30">
        <f>IF(N20="SÍ",10,"0")</f>
        <v>10</v>
      </c>
      <c r="P20" s="353"/>
      <c r="Q20" s="355"/>
      <c r="R20" s="357"/>
      <c r="S20" s="355"/>
      <c r="T20" s="359"/>
      <c r="U20" s="361"/>
      <c r="V20" s="348"/>
      <c r="W20" s="345"/>
      <c r="X20" s="333"/>
      <c r="Y20" s="351"/>
      <c r="Z20" s="333"/>
      <c r="AA20" s="333"/>
      <c r="AB20" s="819"/>
      <c r="AC20" s="364"/>
      <c r="AD20" s="351"/>
      <c r="AE20" s="816"/>
      <c r="AF20" s="260"/>
      <c r="AG20" s="261"/>
    </row>
    <row r="21" spans="1:33" ht="45" customHeight="1" x14ac:dyDescent="0.25">
      <c r="A21" s="642"/>
      <c r="B21" s="642"/>
      <c r="C21" s="333"/>
      <c r="D21" s="336"/>
      <c r="E21" s="333"/>
      <c r="F21" s="333"/>
      <c r="G21" s="318"/>
      <c r="H21" s="321"/>
      <c r="I21" s="323"/>
      <c r="J21" s="325"/>
      <c r="K21" s="345"/>
      <c r="L21" s="333"/>
      <c r="M21" s="29" t="s">
        <v>79</v>
      </c>
      <c r="N21" s="27" t="s">
        <v>9</v>
      </c>
      <c r="O21" s="30">
        <f>IF(N21="SÍ",15,"0")</f>
        <v>15</v>
      </c>
      <c r="P21" s="353"/>
      <c r="Q21" s="355"/>
      <c r="R21" s="357"/>
      <c r="S21" s="355"/>
      <c r="T21" s="359"/>
      <c r="U21" s="361"/>
      <c r="V21" s="348"/>
      <c r="W21" s="345"/>
      <c r="X21" s="333"/>
      <c r="Y21" s="351"/>
      <c r="Z21" s="333"/>
      <c r="AA21" s="333"/>
      <c r="AB21" s="819"/>
      <c r="AC21" s="364"/>
      <c r="AD21" s="351"/>
      <c r="AE21" s="816"/>
      <c r="AF21" s="260"/>
      <c r="AG21" s="261"/>
    </row>
    <row r="22" spans="1:33" ht="51" customHeight="1" x14ac:dyDescent="0.25">
      <c r="A22" s="642"/>
      <c r="B22" s="642"/>
      <c r="C22" s="333"/>
      <c r="D22" s="336"/>
      <c r="E22" s="333"/>
      <c r="F22" s="333"/>
      <c r="G22" s="318"/>
      <c r="H22" s="321"/>
      <c r="I22" s="323"/>
      <c r="J22" s="325"/>
      <c r="K22" s="345"/>
      <c r="L22" s="333"/>
      <c r="M22" s="29" t="s">
        <v>80</v>
      </c>
      <c r="N22" s="27" t="s">
        <v>9</v>
      </c>
      <c r="O22" s="30">
        <f>IF(N22="SÍ",10,"0")</f>
        <v>10</v>
      </c>
      <c r="P22" s="353"/>
      <c r="Q22" s="355"/>
      <c r="R22" s="357"/>
      <c r="S22" s="355"/>
      <c r="T22" s="359"/>
      <c r="U22" s="361"/>
      <c r="V22" s="348"/>
      <c r="W22" s="345"/>
      <c r="X22" s="333"/>
      <c r="Y22" s="351"/>
      <c r="Z22" s="333"/>
      <c r="AA22" s="333"/>
      <c r="AB22" s="819"/>
      <c r="AC22" s="364"/>
      <c r="AD22" s="351"/>
      <c r="AE22" s="816"/>
      <c r="AF22" s="260"/>
      <c r="AG22" s="261"/>
    </row>
    <row r="23" spans="1:33" ht="39.75" customHeight="1" x14ac:dyDescent="0.25">
      <c r="A23" s="643"/>
      <c r="B23" s="643"/>
      <c r="C23" s="334"/>
      <c r="D23" s="320"/>
      <c r="E23" s="334"/>
      <c r="F23" s="334"/>
      <c r="G23" s="319"/>
      <c r="H23" s="322"/>
      <c r="I23" s="324"/>
      <c r="J23" s="325"/>
      <c r="K23" s="346"/>
      <c r="L23" s="334"/>
      <c r="M23" s="32" t="s">
        <v>81</v>
      </c>
      <c r="N23" s="27" t="s">
        <v>16</v>
      </c>
      <c r="O23" s="30" t="str">
        <f>IF(N23="SÍ",30,"0")</f>
        <v>0</v>
      </c>
      <c r="P23" s="353"/>
      <c r="Q23" s="355"/>
      <c r="R23" s="357"/>
      <c r="S23" s="355"/>
      <c r="T23" s="359"/>
      <c r="U23" s="362"/>
      <c r="V23" s="349"/>
      <c r="W23" s="345"/>
      <c r="X23" s="334"/>
      <c r="Y23" s="351"/>
      <c r="Z23" s="334"/>
      <c r="AA23" s="334"/>
      <c r="AB23" s="819"/>
      <c r="AC23" s="364"/>
      <c r="AD23" s="351"/>
      <c r="AE23" s="816"/>
      <c r="AF23" s="262"/>
      <c r="AG23" s="263"/>
    </row>
    <row r="24" spans="1:33" ht="50.25" hidden="1" customHeight="1" x14ac:dyDescent="0.25">
      <c r="A24" s="640"/>
      <c r="B24" s="641"/>
      <c r="C24" s="444"/>
      <c r="D24" s="444"/>
      <c r="E24" s="335"/>
      <c r="F24" s="335"/>
      <c r="G24" s="318" t="s">
        <v>268</v>
      </c>
      <c r="H24" s="320" t="str">
        <f>IF(G24="(1) RARA VEZ","1", IF(G24="(2) IMPROBABLE","2",IF(G24="(3) POSIBLE","3",IF(G24="(4) PROBABLE","4",IF(G24="(5) CASI SEGURO","5","")))))</f>
        <v>5</v>
      </c>
      <c r="I24" s="323" t="s">
        <v>38</v>
      </c>
      <c r="J24" s="325" t="str">
        <f>IF(I24="(1) INSIGNIFICANTE","1",IF(I24="(2) MENOR","2",IF(I24="(3) MODERADO","3",IF(I24="(4) MAYOR","4",IF(I24="(5) CATASTRÓFICO","5","")))))</f>
        <v>5</v>
      </c>
      <c r="K24" s="326">
        <f>+H24*J24</f>
        <v>25</v>
      </c>
      <c r="L24" s="638"/>
      <c r="M24" s="26" t="s">
        <v>68</v>
      </c>
      <c r="N24" s="27"/>
      <c r="O24" s="28" t="str">
        <f>IF(N24="SÍ",15,"0")</f>
        <v>0</v>
      </c>
      <c r="P24" s="352">
        <f>SUM(O24:O30)</f>
        <v>0</v>
      </c>
      <c r="Q24" s="354">
        <f>IF(AND(P24&gt;=0,P24&lt;=50),0,IF(AND(P24&gt;50,P24&lt;=75),1,IF(AND(P24&gt;75,P24&lt;=100),2,"REVISAR")))</f>
        <v>0</v>
      </c>
      <c r="R24" s="356" t="s">
        <v>5</v>
      </c>
      <c r="S24" s="354">
        <f>IF(R24="PROBABILIDAD",H24-Q24,J24-Q24)</f>
        <v>5</v>
      </c>
      <c r="T24" s="358">
        <f>IF($S24&lt;=0,1,$S24)</f>
        <v>5</v>
      </c>
      <c r="U24" s="360" t="str">
        <f>IF(AND($R24="PROBABILIDAD",$T24=1),#REF!,IF(AND(R24="PROBABILIDAD",$T24=2),#REF!,IF(AND($R24="PROBABILIDAD",$T24=3),#REF!,IF(AND($R24="PROBABILIDAD",$T24=4),#REF!,IF(AND($R24="PROBABILIDAD",$T24=5),#REF!,$G24)))))</f>
        <v>(5) CASI SEGURO</v>
      </c>
      <c r="V24" s="347" t="e">
        <f>IF(AND($R24="IMPACTO",$T24=1),#REF!,IF(AND(R24="IMPACTO",$T24=2),#REF!,IF(AND($R24="IMPACTO",$T24=3),#REF!,IF(AND($R24="IMPACTO",$T24=4),#REF!,IF(AND($R24="IMPACTO",$T24=5),#REF!,I24)))))</f>
        <v>#REF!</v>
      </c>
      <c r="W24" s="363">
        <f>IF(R24="PROBABILIDAD",T24*J24,T24*H24)</f>
        <v>25</v>
      </c>
      <c r="X24" s="646"/>
      <c r="Y24" s="646"/>
      <c r="Z24" s="646"/>
      <c r="AA24" s="646"/>
      <c r="AB24" s="646"/>
      <c r="AC24" s="646"/>
      <c r="AD24" s="646"/>
      <c r="AE24" s="320"/>
    </row>
    <row r="25" spans="1:33" ht="48" hidden="1" customHeight="1" x14ac:dyDescent="0.25">
      <c r="A25" s="640"/>
      <c r="B25" s="642"/>
      <c r="C25" s="644"/>
      <c r="D25" s="644"/>
      <c r="E25" s="335"/>
      <c r="F25" s="336"/>
      <c r="G25" s="318"/>
      <c r="H25" s="321"/>
      <c r="I25" s="323"/>
      <c r="J25" s="325"/>
      <c r="K25" s="326"/>
      <c r="L25" s="639"/>
      <c r="M25" s="29" t="s">
        <v>76</v>
      </c>
      <c r="N25" s="27"/>
      <c r="O25" s="30" t="str">
        <f>IF(N25="SÍ",5,"0")</f>
        <v>0</v>
      </c>
      <c r="P25" s="353"/>
      <c r="Q25" s="355"/>
      <c r="R25" s="357"/>
      <c r="S25" s="355"/>
      <c r="T25" s="359"/>
      <c r="U25" s="361"/>
      <c r="V25" s="348"/>
      <c r="W25" s="326"/>
      <c r="X25" s="338"/>
      <c r="Y25" s="338"/>
      <c r="Z25" s="338"/>
      <c r="AA25" s="338"/>
      <c r="AB25" s="338"/>
      <c r="AC25" s="338"/>
      <c r="AD25" s="338"/>
      <c r="AE25" s="321"/>
    </row>
    <row r="26" spans="1:33" ht="33" hidden="1" customHeight="1" x14ac:dyDescent="0.25">
      <c r="A26" s="640"/>
      <c r="B26" s="642"/>
      <c r="C26" s="644"/>
      <c r="D26" s="644"/>
      <c r="E26" s="335"/>
      <c r="F26" s="336"/>
      <c r="G26" s="318"/>
      <c r="H26" s="321"/>
      <c r="I26" s="323"/>
      <c r="J26" s="325"/>
      <c r="K26" s="345"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EXTREMA</v>
      </c>
      <c r="L26" s="639"/>
      <c r="M26" s="31" t="s">
        <v>77</v>
      </c>
      <c r="N26" s="27"/>
      <c r="O26" s="30" t="str">
        <f>IF(N26="SÍ",15,"0")</f>
        <v>0</v>
      </c>
      <c r="P26" s="353"/>
      <c r="Q26" s="355"/>
      <c r="R26" s="357"/>
      <c r="S26" s="355"/>
      <c r="T26" s="359"/>
      <c r="U26" s="361"/>
      <c r="V26" s="348"/>
      <c r="W26" s="345" t="e">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#REF!</v>
      </c>
      <c r="X26" s="338"/>
      <c r="Y26" s="338"/>
      <c r="Z26" s="338"/>
      <c r="AA26" s="338"/>
      <c r="AB26" s="338"/>
      <c r="AC26" s="338"/>
      <c r="AD26" s="338"/>
      <c r="AE26" s="321"/>
    </row>
    <row r="27" spans="1:33" ht="26.25" hidden="1" customHeight="1" x14ac:dyDescent="0.25">
      <c r="A27" s="640"/>
      <c r="B27" s="642"/>
      <c r="C27" s="644"/>
      <c r="D27" s="644"/>
      <c r="E27" s="335"/>
      <c r="F27" s="336"/>
      <c r="G27" s="318"/>
      <c r="H27" s="321"/>
      <c r="I27" s="323"/>
      <c r="J27" s="325"/>
      <c r="K27" s="345"/>
      <c r="L27" s="639"/>
      <c r="M27" s="31" t="s">
        <v>78</v>
      </c>
      <c r="N27" s="27"/>
      <c r="O27" s="30" t="str">
        <f>IF(N27="SÍ",10,"0")</f>
        <v>0</v>
      </c>
      <c r="P27" s="353"/>
      <c r="Q27" s="355"/>
      <c r="R27" s="357"/>
      <c r="S27" s="355"/>
      <c r="T27" s="359"/>
      <c r="U27" s="361"/>
      <c r="V27" s="348"/>
      <c r="W27" s="345"/>
      <c r="X27" s="338"/>
      <c r="Y27" s="338"/>
      <c r="Z27" s="338"/>
      <c r="AA27" s="338"/>
      <c r="AB27" s="338"/>
      <c r="AC27" s="338"/>
      <c r="AD27" s="338"/>
      <c r="AE27" s="321"/>
    </row>
    <row r="28" spans="1:33" ht="45" hidden="1" customHeight="1" x14ac:dyDescent="0.25">
      <c r="A28" s="640"/>
      <c r="B28" s="642"/>
      <c r="C28" s="644"/>
      <c r="D28" s="644"/>
      <c r="E28" s="335"/>
      <c r="F28" s="336"/>
      <c r="G28" s="318"/>
      <c r="H28" s="321"/>
      <c r="I28" s="323"/>
      <c r="J28" s="325"/>
      <c r="K28" s="345"/>
      <c r="L28" s="639"/>
      <c r="M28" s="29" t="s">
        <v>79</v>
      </c>
      <c r="N28" s="27"/>
      <c r="O28" s="30" t="str">
        <f>IF(N28="SÍ",15,"0")</f>
        <v>0</v>
      </c>
      <c r="P28" s="353"/>
      <c r="Q28" s="355"/>
      <c r="R28" s="357"/>
      <c r="S28" s="355"/>
      <c r="T28" s="359"/>
      <c r="U28" s="361"/>
      <c r="V28" s="348"/>
      <c r="W28" s="345"/>
      <c r="X28" s="338"/>
      <c r="Y28" s="338"/>
      <c r="Z28" s="338"/>
      <c r="AA28" s="338"/>
      <c r="AB28" s="338"/>
      <c r="AC28" s="338"/>
      <c r="AD28" s="338"/>
      <c r="AE28" s="321"/>
    </row>
    <row r="29" spans="1:33" ht="51" hidden="1" customHeight="1" x14ac:dyDescent="0.25">
      <c r="A29" s="640"/>
      <c r="B29" s="642"/>
      <c r="C29" s="644"/>
      <c r="D29" s="644"/>
      <c r="E29" s="335"/>
      <c r="F29" s="336"/>
      <c r="G29" s="318"/>
      <c r="H29" s="321"/>
      <c r="I29" s="323"/>
      <c r="J29" s="325"/>
      <c r="K29" s="345"/>
      <c r="L29" s="639"/>
      <c r="M29" s="29" t="s">
        <v>80</v>
      </c>
      <c r="N29" s="27"/>
      <c r="O29" s="30" t="str">
        <f>IF(N29="SÍ",10,"0")</f>
        <v>0</v>
      </c>
      <c r="P29" s="353"/>
      <c r="Q29" s="355"/>
      <c r="R29" s="357"/>
      <c r="S29" s="355"/>
      <c r="T29" s="359"/>
      <c r="U29" s="361"/>
      <c r="V29" s="348"/>
      <c r="W29" s="345"/>
      <c r="X29" s="338"/>
      <c r="Y29" s="338"/>
      <c r="Z29" s="338"/>
      <c r="AA29" s="338"/>
      <c r="AB29" s="338"/>
      <c r="AC29" s="338"/>
      <c r="AD29" s="338"/>
      <c r="AE29" s="321"/>
    </row>
    <row r="30" spans="1:33" ht="39.75" hidden="1" customHeight="1" x14ac:dyDescent="0.25">
      <c r="A30" s="641"/>
      <c r="B30" s="643"/>
      <c r="C30" s="645"/>
      <c r="D30" s="645"/>
      <c r="E30" s="441"/>
      <c r="F30" s="320"/>
      <c r="G30" s="319"/>
      <c r="H30" s="322"/>
      <c r="I30" s="324"/>
      <c r="J30" s="325"/>
      <c r="K30" s="346"/>
      <c r="L30" s="639"/>
      <c r="M30" s="32" t="s">
        <v>81</v>
      </c>
      <c r="N30" s="27"/>
      <c r="O30" s="30" t="str">
        <f>IF(N30="SÍ",30,"0")</f>
        <v>0</v>
      </c>
      <c r="P30" s="353"/>
      <c r="Q30" s="355"/>
      <c r="R30" s="357"/>
      <c r="S30" s="355"/>
      <c r="T30" s="359"/>
      <c r="U30" s="362"/>
      <c r="V30" s="349"/>
      <c r="W30" s="345"/>
      <c r="X30" s="338"/>
      <c r="Y30" s="338"/>
      <c r="Z30" s="338"/>
      <c r="AA30" s="338"/>
      <c r="AB30" s="338"/>
      <c r="AC30" s="338"/>
      <c r="AD30" s="338"/>
      <c r="AE30" s="321"/>
    </row>
    <row r="31" spans="1:33" ht="50.25" hidden="1" customHeight="1" x14ac:dyDescent="0.25">
      <c r="A31" s="640"/>
      <c r="B31" s="641"/>
      <c r="C31" s="444"/>
      <c r="D31" s="444"/>
      <c r="E31" s="335"/>
      <c r="F31" s="335"/>
      <c r="G31" s="318" t="s">
        <v>268</v>
      </c>
      <c r="H31" s="320" t="str">
        <f>IF(G31="(1) RARA VEZ","1", IF(G31="(2) IMPROBABLE","2",IF(G31="(3) POSIBLE","3",IF(G31="(4) PROBABLE","4",IF(G31="(5) CASI SEGURO","5","")))))</f>
        <v>5</v>
      </c>
      <c r="I31" s="323" t="s">
        <v>38</v>
      </c>
      <c r="J31" s="325" t="str">
        <f>IF(I31="(1) INSIGNIFICANTE","1",IF(I31="(2) MENOR","2",IF(I31="(3) MODERADO","3",IF(I31="(4) MAYOR","4",IF(I31="(5) CATASTRÓFICO","5","")))))</f>
        <v>5</v>
      </c>
      <c r="K31" s="326">
        <f>+H31*J31</f>
        <v>25</v>
      </c>
      <c r="L31" s="638"/>
      <c r="M31" s="26" t="s">
        <v>68</v>
      </c>
      <c r="N31" s="27"/>
      <c r="O31" s="28" t="str">
        <f>IF(N31="SÍ",15,"0")</f>
        <v>0</v>
      </c>
      <c r="P31" s="352">
        <f>SUM(O31:O37)</f>
        <v>0</v>
      </c>
      <c r="Q31" s="354">
        <f>IF(AND(P31&gt;=0,P31&lt;=50),0,IF(AND(P31&gt;50,P31&lt;=75),1,IF(AND(P31&gt;75,P31&lt;=100),2,"REVISAR")))</f>
        <v>0</v>
      </c>
      <c r="R31" s="356" t="s">
        <v>5</v>
      </c>
      <c r="S31" s="354">
        <f>IF(R31="PROBABILIDAD",H31-Q31,J31-Q31)</f>
        <v>5</v>
      </c>
      <c r="T31" s="358">
        <f>IF($S31&lt;=0,1,$S31)</f>
        <v>5</v>
      </c>
      <c r="U31" s="360" t="str">
        <f>IF(AND($R31="PROBABILIDAD",$T31=1),#REF!,IF(AND(R31="PROBABILIDAD",$T31=2),#REF!,IF(AND($R31="PROBABILIDAD",$T31=3),#REF!,IF(AND($R31="PROBABILIDAD",$T31=4),#REF!,IF(AND($R31="PROBABILIDAD",$T31=5),#REF!,$G31)))))</f>
        <v>(5) CASI SEGURO</v>
      </c>
      <c r="V31" s="347" t="e">
        <f>IF(AND($R31="IMPACTO",$T31=1),#REF!,IF(AND(R31="IMPACTO",$T31=2),#REF!,IF(AND($R31="IMPACTO",$T31=3),#REF!,IF(AND($R31="IMPACTO",$T31=4),#REF!,IF(AND($R31="IMPACTO",$T31=5),#REF!,I31)))))</f>
        <v>#REF!</v>
      </c>
      <c r="W31" s="363">
        <f xml:space="preserve"> IF(R31="PROBABILIDAD",T31*J31,T31*H31)</f>
        <v>25</v>
      </c>
      <c r="X31" s="646"/>
      <c r="Y31" s="646"/>
      <c r="Z31" s="646"/>
      <c r="AA31" s="646"/>
      <c r="AB31" s="646"/>
      <c r="AC31" s="646"/>
      <c r="AD31" s="646"/>
      <c r="AE31" s="320"/>
    </row>
    <row r="32" spans="1:33" ht="48" hidden="1" customHeight="1" x14ac:dyDescent="0.25">
      <c r="A32" s="640"/>
      <c r="B32" s="642"/>
      <c r="C32" s="644"/>
      <c r="D32" s="644"/>
      <c r="E32" s="335"/>
      <c r="F32" s="336"/>
      <c r="G32" s="318"/>
      <c r="H32" s="321"/>
      <c r="I32" s="323"/>
      <c r="J32" s="325"/>
      <c r="K32" s="326"/>
      <c r="L32" s="639"/>
      <c r="M32" s="29" t="s">
        <v>76</v>
      </c>
      <c r="N32" s="27"/>
      <c r="O32" s="30" t="str">
        <f>IF(N32="SÍ",5,"0")</f>
        <v>0</v>
      </c>
      <c r="P32" s="353"/>
      <c r="Q32" s="355"/>
      <c r="R32" s="357"/>
      <c r="S32" s="355"/>
      <c r="T32" s="359"/>
      <c r="U32" s="361"/>
      <c r="V32" s="348"/>
      <c r="W32" s="326"/>
      <c r="X32" s="338"/>
      <c r="Y32" s="338"/>
      <c r="Z32" s="338"/>
      <c r="AA32" s="338"/>
      <c r="AB32" s="338"/>
      <c r="AC32" s="338"/>
      <c r="AD32" s="338"/>
      <c r="AE32" s="321"/>
    </row>
    <row r="33" spans="1:33" ht="33" hidden="1" customHeight="1" x14ac:dyDescent="0.25">
      <c r="A33" s="640"/>
      <c r="B33" s="642"/>
      <c r="C33" s="644"/>
      <c r="D33" s="644"/>
      <c r="E33" s="335"/>
      <c r="F33" s="336"/>
      <c r="G33" s="318"/>
      <c r="H33" s="321"/>
      <c r="I33" s="323"/>
      <c r="J33" s="325"/>
      <c r="K33" s="345"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EXTREMA</v>
      </c>
      <c r="L33" s="639"/>
      <c r="M33" s="31" t="s">
        <v>77</v>
      </c>
      <c r="N33" s="27"/>
      <c r="O33" s="30" t="str">
        <f>IF(N33="SÍ",15,"0")</f>
        <v>0</v>
      </c>
      <c r="P33" s="353"/>
      <c r="Q33" s="355"/>
      <c r="R33" s="357"/>
      <c r="S33" s="355"/>
      <c r="T33" s="359"/>
      <c r="U33" s="361"/>
      <c r="V33" s="348"/>
      <c r="W33" s="345" t="e">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#REF!</v>
      </c>
      <c r="X33" s="338"/>
      <c r="Y33" s="338"/>
      <c r="Z33" s="338"/>
      <c r="AA33" s="338"/>
      <c r="AB33" s="338"/>
      <c r="AC33" s="338"/>
      <c r="AD33" s="338"/>
      <c r="AE33" s="321"/>
    </row>
    <row r="34" spans="1:33" ht="26.25" hidden="1" customHeight="1" x14ac:dyDescent="0.25">
      <c r="A34" s="640"/>
      <c r="B34" s="642"/>
      <c r="C34" s="644"/>
      <c r="D34" s="644"/>
      <c r="E34" s="335"/>
      <c r="F34" s="336"/>
      <c r="G34" s="318"/>
      <c r="H34" s="321"/>
      <c r="I34" s="323"/>
      <c r="J34" s="325"/>
      <c r="K34" s="345"/>
      <c r="L34" s="639"/>
      <c r="M34" s="31" t="s">
        <v>78</v>
      </c>
      <c r="N34" s="27"/>
      <c r="O34" s="30" t="str">
        <f>IF(N34="SÍ",10,"0")</f>
        <v>0</v>
      </c>
      <c r="P34" s="353"/>
      <c r="Q34" s="355"/>
      <c r="R34" s="357"/>
      <c r="S34" s="355"/>
      <c r="T34" s="359"/>
      <c r="U34" s="361"/>
      <c r="V34" s="348"/>
      <c r="W34" s="345"/>
      <c r="X34" s="338"/>
      <c r="Y34" s="338"/>
      <c r="Z34" s="338"/>
      <c r="AA34" s="338"/>
      <c r="AB34" s="338"/>
      <c r="AC34" s="338"/>
      <c r="AD34" s="338"/>
      <c r="AE34" s="321"/>
    </row>
    <row r="35" spans="1:33" ht="45" hidden="1" customHeight="1" x14ac:dyDescent="0.25">
      <c r="A35" s="640"/>
      <c r="B35" s="642"/>
      <c r="C35" s="644"/>
      <c r="D35" s="644"/>
      <c r="E35" s="335"/>
      <c r="F35" s="336"/>
      <c r="G35" s="318"/>
      <c r="H35" s="321"/>
      <c r="I35" s="323"/>
      <c r="J35" s="325"/>
      <c r="K35" s="345"/>
      <c r="L35" s="639"/>
      <c r="M35" s="29" t="s">
        <v>79</v>
      </c>
      <c r="N35" s="27"/>
      <c r="O35" s="30" t="str">
        <f>IF(N35="SÍ",15,"0")</f>
        <v>0</v>
      </c>
      <c r="P35" s="353"/>
      <c r="Q35" s="355"/>
      <c r="R35" s="357"/>
      <c r="S35" s="355"/>
      <c r="T35" s="359"/>
      <c r="U35" s="361"/>
      <c r="V35" s="348"/>
      <c r="W35" s="345"/>
      <c r="X35" s="338"/>
      <c r="Y35" s="338"/>
      <c r="Z35" s="338"/>
      <c r="AA35" s="338"/>
      <c r="AB35" s="338"/>
      <c r="AC35" s="338"/>
      <c r="AD35" s="338"/>
      <c r="AE35" s="321"/>
    </row>
    <row r="36" spans="1:33" ht="51" hidden="1" customHeight="1" x14ac:dyDescent="0.25">
      <c r="A36" s="640"/>
      <c r="B36" s="642"/>
      <c r="C36" s="644"/>
      <c r="D36" s="644"/>
      <c r="E36" s="335"/>
      <c r="F36" s="336"/>
      <c r="G36" s="318"/>
      <c r="H36" s="321"/>
      <c r="I36" s="323"/>
      <c r="J36" s="325"/>
      <c r="K36" s="345"/>
      <c r="L36" s="639"/>
      <c r="M36" s="29" t="s">
        <v>80</v>
      </c>
      <c r="N36" s="27"/>
      <c r="O36" s="30" t="str">
        <f>IF(N36="SÍ",10,"0")</f>
        <v>0</v>
      </c>
      <c r="P36" s="353"/>
      <c r="Q36" s="355"/>
      <c r="R36" s="357"/>
      <c r="S36" s="355"/>
      <c r="T36" s="359"/>
      <c r="U36" s="361"/>
      <c r="V36" s="348"/>
      <c r="W36" s="345"/>
      <c r="X36" s="338"/>
      <c r="Y36" s="338"/>
      <c r="Z36" s="338"/>
      <c r="AA36" s="338"/>
      <c r="AB36" s="338"/>
      <c r="AC36" s="338"/>
      <c r="AD36" s="338"/>
      <c r="AE36" s="321"/>
    </row>
    <row r="37" spans="1:33" ht="39.75" hidden="1" customHeight="1" x14ac:dyDescent="0.25">
      <c r="A37" s="641"/>
      <c r="B37" s="643"/>
      <c r="C37" s="645"/>
      <c r="D37" s="645"/>
      <c r="E37" s="441"/>
      <c r="F37" s="320"/>
      <c r="G37" s="319"/>
      <c r="H37" s="322"/>
      <c r="I37" s="324"/>
      <c r="J37" s="325"/>
      <c r="K37" s="346"/>
      <c r="L37" s="639"/>
      <c r="M37" s="32" t="s">
        <v>81</v>
      </c>
      <c r="N37" s="27"/>
      <c r="O37" s="30" t="str">
        <f>IF(N37="SÍ",30,"0")</f>
        <v>0</v>
      </c>
      <c r="P37" s="353"/>
      <c r="Q37" s="355"/>
      <c r="R37" s="357"/>
      <c r="S37" s="355"/>
      <c r="T37" s="359"/>
      <c r="U37" s="362"/>
      <c r="V37" s="349"/>
      <c r="W37" s="345"/>
      <c r="X37" s="338"/>
      <c r="Y37" s="338"/>
      <c r="Z37" s="338"/>
      <c r="AA37" s="338"/>
      <c r="AB37" s="338"/>
      <c r="AC37" s="338"/>
      <c r="AD37" s="338"/>
      <c r="AE37" s="321"/>
    </row>
    <row r="38" spans="1:33" ht="32.25" customHeight="1" x14ac:dyDescent="0.25">
      <c r="A38" s="444" t="s">
        <v>119</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row>
    <row r="39" spans="1:33" ht="21.75" customHeight="1" x14ac:dyDescent="0.25">
      <c r="A39" s="366" t="s">
        <v>120</v>
      </c>
      <c r="B39" s="366"/>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row>
    <row r="40" spans="1:33" ht="27.75" customHeight="1" x14ac:dyDescent="0.25">
      <c r="A40" s="368" t="s">
        <v>121</v>
      </c>
      <c r="B40" s="368"/>
      <c r="C40" s="368" t="s">
        <v>122</v>
      </c>
      <c r="D40" s="368"/>
      <c r="E40" s="368"/>
      <c r="F40" s="368"/>
      <c r="G40" s="368"/>
      <c r="H40" s="368"/>
      <c r="I40" s="368"/>
      <c r="J40" s="368"/>
      <c r="K40" s="368"/>
      <c r="L40" s="368"/>
      <c r="M40" s="368"/>
      <c r="N40" s="368"/>
      <c r="O40" s="368"/>
      <c r="P40" s="368"/>
      <c r="Q40" s="368"/>
      <c r="R40" s="368"/>
      <c r="S40" s="368"/>
      <c r="T40" s="368"/>
      <c r="U40" s="368"/>
      <c r="V40" s="368"/>
      <c r="W40" s="368"/>
      <c r="X40" s="368"/>
      <c r="Y40" s="368"/>
      <c r="Z40" s="369" t="s">
        <v>123</v>
      </c>
      <c r="AA40" s="369"/>
      <c r="AB40" s="369"/>
      <c r="AC40" s="282" t="s">
        <v>124</v>
      </c>
      <c r="AD40" s="370"/>
      <c r="AE40" s="283"/>
    </row>
    <row r="41" spans="1:33" s="62" customFormat="1" ht="27.75" customHeight="1" x14ac:dyDescent="0.25">
      <c r="A41" s="820">
        <v>1</v>
      </c>
      <c r="B41" s="821"/>
      <c r="C41" s="820" t="s">
        <v>450</v>
      </c>
      <c r="D41" s="822"/>
      <c r="E41" s="822"/>
      <c r="F41" s="822"/>
      <c r="G41" s="822"/>
      <c r="H41" s="822"/>
      <c r="I41" s="822"/>
      <c r="J41" s="822"/>
      <c r="K41" s="822"/>
      <c r="L41" s="822"/>
      <c r="M41" s="822"/>
      <c r="N41" s="822"/>
      <c r="O41" s="822"/>
      <c r="P41" s="822"/>
      <c r="Q41" s="822"/>
      <c r="R41" s="822"/>
      <c r="S41" s="822"/>
      <c r="T41" s="822"/>
      <c r="U41" s="822"/>
      <c r="V41" s="822"/>
      <c r="W41" s="822"/>
      <c r="X41" s="822"/>
      <c r="Y41" s="821"/>
      <c r="Z41" s="337">
        <v>43130</v>
      </c>
      <c r="AA41" s="823"/>
      <c r="AB41" s="824"/>
      <c r="AC41" s="336" t="s">
        <v>451</v>
      </c>
      <c r="AD41" s="336"/>
      <c r="AE41" s="336"/>
    </row>
    <row r="42" spans="1:33" s="62" customFormat="1" ht="27.75" customHeight="1" x14ac:dyDescent="0.25">
      <c r="A42" s="377">
        <v>2</v>
      </c>
      <c r="B42" s="379"/>
      <c r="C42" s="820" t="s">
        <v>452</v>
      </c>
      <c r="D42" s="822"/>
      <c r="E42" s="822"/>
      <c r="F42" s="822"/>
      <c r="G42" s="822"/>
      <c r="H42" s="822"/>
      <c r="I42" s="822"/>
      <c r="J42" s="822"/>
      <c r="K42" s="822"/>
      <c r="L42" s="822"/>
      <c r="M42" s="822"/>
      <c r="N42" s="822"/>
      <c r="O42" s="822"/>
      <c r="P42" s="822"/>
      <c r="Q42" s="822"/>
      <c r="R42" s="822"/>
      <c r="S42" s="822"/>
      <c r="T42" s="822"/>
      <c r="U42" s="822"/>
      <c r="V42" s="822"/>
      <c r="W42" s="822"/>
      <c r="X42" s="822"/>
      <c r="Y42" s="821"/>
      <c r="Z42" s="337">
        <v>43460</v>
      </c>
      <c r="AA42" s="823"/>
      <c r="AB42" s="824"/>
      <c r="AC42" s="336" t="s">
        <v>453</v>
      </c>
      <c r="AD42" s="336"/>
      <c r="AE42" s="336"/>
    </row>
    <row r="43" spans="1:33" s="62" customFormat="1" ht="27.75" customHeight="1" x14ac:dyDescent="0.25">
      <c r="A43" s="375"/>
      <c r="B43" s="376"/>
      <c r="C43" s="640"/>
      <c r="D43" s="640"/>
      <c r="E43" s="640"/>
      <c r="F43" s="640"/>
      <c r="G43" s="640"/>
      <c r="H43" s="640"/>
      <c r="I43" s="640"/>
      <c r="J43" s="640"/>
      <c r="K43" s="640"/>
      <c r="L43" s="640"/>
      <c r="M43" s="640"/>
      <c r="N43" s="640"/>
      <c r="O43" s="640"/>
      <c r="P43" s="640"/>
      <c r="Q43" s="640"/>
      <c r="R43" s="640"/>
      <c r="S43" s="640"/>
      <c r="T43" s="640"/>
      <c r="U43" s="640"/>
      <c r="V43" s="640"/>
      <c r="W43" s="640"/>
      <c r="X43" s="640"/>
      <c r="Y43" s="640"/>
      <c r="Z43" s="389"/>
      <c r="AA43" s="381"/>
      <c r="AB43" s="382"/>
      <c r="AC43" s="336"/>
      <c r="AD43" s="336"/>
      <c r="AE43" s="336"/>
    </row>
    <row r="44" spans="1:33" ht="15" customHeight="1" x14ac:dyDescent="0.25">
      <c r="A44" s="449" t="s">
        <v>129</v>
      </c>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1"/>
    </row>
    <row r="45" spans="1:33" ht="30.75" customHeight="1" x14ac:dyDescent="0.25">
      <c r="A45" s="326" t="s">
        <v>124</v>
      </c>
      <c r="B45" s="326"/>
      <c r="C45" s="326"/>
      <c r="D45" s="326"/>
      <c r="E45" s="326"/>
      <c r="F45" s="326"/>
      <c r="G45" s="326" t="s">
        <v>130</v>
      </c>
      <c r="H45" s="326"/>
      <c r="I45" s="326"/>
      <c r="J45" s="326"/>
      <c r="K45" s="326"/>
      <c r="L45" s="326"/>
      <c r="M45" s="326"/>
      <c r="N45" s="326" t="s">
        <v>131</v>
      </c>
      <c r="O45" s="326"/>
      <c r="P45" s="326"/>
      <c r="Q45" s="326"/>
      <c r="R45" s="326"/>
      <c r="S45" s="326"/>
      <c r="T45" s="326"/>
      <c r="U45" s="326"/>
      <c r="V45" s="326"/>
      <c r="W45" s="326"/>
      <c r="X45" s="326"/>
      <c r="Y45" s="326"/>
      <c r="Z45" s="326"/>
      <c r="AA45" s="374" t="str">
        <f>IF(OR(X5="X",U5="X"),"APOYO OFICINA ASESORA DE PLANEACIÓN","APOYO OFICINA DE CONTROL INTERNO")</f>
        <v>APOYO OFICINA ASESORA DE PLANEACIÓN</v>
      </c>
      <c r="AB45" s="374"/>
      <c r="AC45" s="374"/>
      <c r="AD45" s="374"/>
      <c r="AE45" s="374"/>
      <c r="AF45" s="34"/>
      <c r="AG45" s="34"/>
    </row>
    <row r="46" spans="1:33" ht="37.5" customHeight="1" x14ac:dyDescent="0.25">
      <c r="A46" s="36" t="s">
        <v>132</v>
      </c>
      <c r="B46" s="326"/>
      <c r="C46" s="326"/>
      <c r="D46" s="326"/>
      <c r="E46" s="326"/>
      <c r="F46" s="326"/>
      <c r="G46" s="36" t="s">
        <v>132</v>
      </c>
      <c r="H46" s="326"/>
      <c r="I46" s="326"/>
      <c r="J46" s="326"/>
      <c r="K46" s="326"/>
      <c r="L46" s="326"/>
      <c r="M46" s="326"/>
      <c r="N46" s="386" t="s">
        <v>132</v>
      </c>
      <c r="O46" s="387"/>
      <c r="P46" s="387"/>
      <c r="Q46" s="387"/>
      <c r="R46" s="388"/>
      <c r="S46" s="37"/>
      <c r="T46" s="37"/>
      <c r="U46" s="336"/>
      <c r="V46" s="336"/>
      <c r="W46" s="336"/>
      <c r="X46" s="336"/>
      <c r="Y46" s="336"/>
      <c r="Z46" s="336"/>
      <c r="AA46" s="36" t="s">
        <v>132</v>
      </c>
      <c r="AB46" s="389"/>
      <c r="AC46" s="381"/>
      <c r="AD46" s="381"/>
      <c r="AE46" s="382"/>
      <c r="AF46" s="34"/>
      <c r="AG46" s="34"/>
    </row>
    <row r="47" spans="1:33" s="62" customFormat="1" ht="33.75" customHeight="1" x14ac:dyDescent="0.25">
      <c r="A47" s="38" t="s">
        <v>133</v>
      </c>
      <c r="B47" s="326" t="s">
        <v>454</v>
      </c>
      <c r="C47" s="326"/>
      <c r="D47" s="326"/>
      <c r="E47" s="326"/>
      <c r="F47" s="326"/>
      <c r="G47" s="38" t="s">
        <v>133</v>
      </c>
      <c r="H47" s="326"/>
      <c r="I47" s="326"/>
      <c r="J47" s="326"/>
      <c r="K47" s="326"/>
      <c r="L47" s="326"/>
      <c r="M47" s="326"/>
      <c r="N47" s="37" t="s">
        <v>133</v>
      </c>
      <c r="O47" s="37"/>
      <c r="P47" s="37"/>
      <c r="Q47" s="37"/>
      <c r="R47" s="37"/>
      <c r="S47" s="37"/>
      <c r="T47" s="37"/>
      <c r="U47" s="455" t="s">
        <v>135</v>
      </c>
      <c r="V47" s="455"/>
      <c r="W47" s="455"/>
      <c r="X47" s="455"/>
      <c r="Y47" s="455"/>
      <c r="Z47" s="455"/>
      <c r="AA47" s="38" t="s">
        <v>133</v>
      </c>
      <c r="AB47" s="336" t="s">
        <v>231</v>
      </c>
      <c r="AC47" s="336"/>
      <c r="AD47" s="336"/>
      <c r="AE47" s="336"/>
      <c r="AF47" s="64"/>
      <c r="AG47" s="64"/>
    </row>
    <row r="48" spans="1:33" s="62" customFormat="1" ht="32.25" customHeight="1" x14ac:dyDescent="0.25">
      <c r="A48" s="38" t="s">
        <v>136</v>
      </c>
      <c r="B48" s="326" t="s">
        <v>455</v>
      </c>
      <c r="C48" s="326"/>
      <c r="D48" s="326"/>
      <c r="E48" s="326"/>
      <c r="F48" s="326"/>
      <c r="G48" s="38" t="s">
        <v>136</v>
      </c>
      <c r="H48" s="326"/>
      <c r="I48" s="326"/>
      <c r="J48" s="326"/>
      <c r="K48" s="326"/>
      <c r="L48" s="326"/>
      <c r="M48" s="326"/>
      <c r="N48" s="383" t="s">
        <v>136</v>
      </c>
      <c r="O48" s="384"/>
      <c r="P48" s="384"/>
      <c r="Q48" s="384"/>
      <c r="R48" s="385"/>
      <c r="S48" s="37"/>
      <c r="T48" s="37"/>
      <c r="U48" s="336" t="s">
        <v>138</v>
      </c>
      <c r="V48" s="336"/>
      <c r="W48" s="336"/>
      <c r="X48" s="336"/>
      <c r="Y48" s="336"/>
      <c r="Z48" s="336"/>
      <c r="AA48" s="38" t="s">
        <v>136</v>
      </c>
      <c r="AB48" s="336" t="s">
        <v>456</v>
      </c>
      <c r="AC48" s="336"/>
      <c r="AD48" s="336"/>
      <c r="AE48" s="336"/>
      <c r="AF48" s="64"/>
      <c r="AG48" s="64"/>
    </row>
    <row r="49" spans="4:33" s="62" customFormat="1" x14ac:dyDescent="0.25">
      <c r="D49" s="41"/>
      <c r="AF49" s="64"/>
      <c r="AG49" s="64"/>
    </row>
    <row r="50" spans="4:33" x14ac:dyDescent="0.25">
      <c r="AF50" s="63"/>
      <c r="AG50" s="63"/>
    </row>
    <row r="51" spans="4:33" x14ac:dyDescent="0.25">
      <c r="AF51" s="63"/>
      <c r="AG51" s="63"/>
    </row>
  </sheetData>
  <mergeCells count="194">
    <mergeCell ref="AF6:AG9"/>
    <mergeCell ref="AF10:AG16"/>
    <mergeCell ref="AF17:AG23"/>
    <mergeCell ref="B48:F48"/>
    <mergeCell ref="H48:M48"/>
    <mergeCell ref="N48:R48"/>
    <mergeCell ref="U48:Z48"/>
    <mergeCell ref="AB48:AE48"/>
    <mergeCell ref="B46:F46"/>
    <mergeCell ref="H46:M46"/>
    <mergeCell ref="N46:R46"/>
    <mergeCell ref="U46:Z46"/>
    <mergeCell ref="AB46:AE46"/>
    <mergeCell ref="B47:F47"/>
    <mergeCell ref="H47:M47"/>
    <mergeCell ref="U47:Z47"/>
    <mergeCell ref="AB47:AE47"/>
    <mergeCell ref="A43:B43"/>
    <mergeCell ref="C43:Y43"/>
    <mergeCell ref="Z43:AB43"/>
    <mergeCell ref="AC43:AE43"/>
    <mergeCell ref="A44:AE44"/>
    <mergeCell ref="A45:F45"/>
    <mergeCell ref="G45:M45"/>
    <mergeCell ref="N45:Z45"/>
    <mergeCell ref="AA45:AE45"/>
    <mergeCell ref="A41:B41"/>
    <mergeCell ref="C41:Y41"/>
    <mergeCell ref="Z41:AB41"/>
    <mergeCell ref="AC41:AE41"/>
    <mergeCell ref="A42:B42"/>
    <mergeCell ref="C42:Y42"/>
    <mergeCell ref="Z42:AB42"/>
    <mergeCell ref="AC42:AE42"/>
    <mergeCell ref="A38:AE38"/>
    <mergeCell ref="A39:AE39"/>
    <mergeCell ref="A40:B40"/>
    <mergeCell ref="C40:Y40"/>
    <mergeCell ref="Z40:AB40"/>
    <mergeCell ref="AC40:AE40"/>
    <mergeCell ref="AB31:AB37"/>
    <mergeCell ref="AC31:AC37"/>
    <mergeCell ref="AD31:AD37"/>
    <mergeCell ref="AE31:AE37"/>
    <mergeCell ref="K33:K37"/>
    <mergeCell ref="W33:W37"/>
    <mergeCell ref="V31:V37"/>
    <mergeCell ref="W31:W32"/>
    <mergeCell ref="X31:X37"/>
    <mergeCell ref="Y31:Y37"/>
    <mergeCell ref="Z31:Z37"/>
    <mergeCell ref="AA31:AA37"/>
    <mergeCell ref="P31:P37"/>
    <mergeCell ref="Q31:Q37"/>
    <mergeCell ref="R31:R37"/>
    <mergeCell ref="S31:S37"/>
    <mergeCell ref="T31:T37"/>
    <mergeCell ref="U31:U37"/>
    <mergeCell ref="G31:G37"/>
    <mergeCell ref="H31:H37"/>
    <mergeCell ref="I31:I37"/>
    <mergeCell ref="J31:J37"/>
    <mergeCell ref="K31:K32"/>
    <mergeCell ref="L31:L37"/>
    <mergeCell ref="A31:A37"/>
    <mergeCell ref="B31:B37"/>
    <mergeCell ref="C31:C37"/>
    <mergeCell ref="D31:D37"/>
    <mergeCell ref="E31:E37"/>
    <mergeCell ref="F31:F37"/>
    <mergeCell ref="AB24:AB30"/>
    <mergeCell ref="AC24:AC30"/>
    <mergeCell ref="AD24:AD30"/>
    <mergeCell ref="AE24:AE30"/>
    <mergeCell ref="K26:K30"/>
    <mergeCell ref="W26:W30"/>
    <mergeCell ref="V24:V30"/>
    <mergeCell ref="W24:W25"/>
    <mergeCell ref="X24:X30"/>
    <mergeCell ref="Y24:Y30"/>
    <mergeCell ref="Z24:Z30"/>
    <mergeCell ref="AA24:AA30"/>
    <mergeCell ref="P24:P30"/>
    <mergeCell ref="Q24:Q30"/>
    <mergeCell ref="R24:R30"/>
    <mergeCell ref="S24:S30"/>
    <mergeCell ref="T24:T30"/>
    <mergeCell ref="U24:U30"/>
    <mergeCell ref="G24:G30"/>
    <mergeCell ref="H24:H30"/>
    <mergeCell ref="I24:I30"/>
    <mergeCell ref="J24:J30"/>
    <mergeCell ref="K24:K25"/>
    <mergeCell ref="L24:L30"/>
    <mergeCell ref="A24:A30"/>
    <mergeCell ref="B24:B30"/>
    <mergeCell ref="C24:C30"/>
    <mergeCell ref="D24:D30"/>
    <mergeCell ref="E24:E30"/>
    <mergeCell ref="F24:F30"/>
    <mergeCell ref="AE17:AE23"/>
    <mergeCell ref="K19:K23"/>
    <mergeCell ref="W19:W23"/>
    <mergeCell ref="U17:U23"/>
    <mergeCell ref="V17:V23"/>
    <mergeCell ref="W17:W18"/>
    <mergeCell ref="X17:X23"/>
    <mergeCell ref="Y17:Y23"/>
    <mergeCell ref="Z17:Z23"/>
    <mergeCell ref="L17:L23"/>
    <mergeCell ref="P17:P23"/>
    <mergeCell ref="Q17:Q23"/>
    <mergeCell ref="R17:R23"/>
    <mergeCell ref="S17:S23"/>
    <mergeCell ref="T17:T23"/>
    <mergeCell ref="G17:G23"/>
    <mergeCell ref="H17:H23"/>
    <mergeCell ref="I17:I23"/>
    <mergeCell ref="J17:J23"/>
    <mergeCell ref="K17:K18"/>
    <mergeCell ref="AB10:AB16"/>
    <mergeCell ref="AC10:AC16"/>
    <mergeCell ref="AD10:AD16"/>
    <mergeCell ref="G10:G16"/>
    <mergeCell ref="H10:H16"/>
    <mergeCell ref="I10:I16"/>
    <mergeCell ref="J10:J16"/>
    <mergeCell ref="AA17:AA23"/>
    <mergeCell ref="AB17:AB23"/>
    <mergeCell ref="AC17:AC23"/>
    <mergeCell ref="AD17:AD23"/>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K10:K11"/>
    <mergeCell ref="L10:L16"/>
    <mergeCell ref="A10:A23"/>
    <mergeCell ref="B10:B16"/>
    <mergeCell ref="C10:C16"/>
    <mergeCell ref="D10:D16"/>
    <mergeCell ref="E10:E16"/>
    <mergeCell ref="F10:F16"/>
    <mergeCell ref="B17:B23"/>
    <mergeCell ref="C17:C23"/>
    <mergeCell ref="D17:D23"/>
    <mergeCell ref="E17:E23"/>
    <mergeCell ref="F17:F23"/>
    <mergeCell ref="A6:F6"/>
    <mergeCell ref="G6:AA6"/>
    <mergeCell ref="AB6:AB9"/>
    <mergeCell ref="AC6:AE8"/>
    <mergeCell ref="A7:A9"/>
    <mergeCell ref="B7:B9"/>
    <mergeCell ref="C7:C9"/>
    <mergeCell ref="D7:D9"/>
    <mergeCell ref="E7:E9"/>
    <mergeCell ref="F7:F9"/>
    <mergeCell ref="G7:K7"/>
    <mergeCell ref="L7:L9"/>
    <mergeCell ref="M7:AA7"/>
    <mergeCell ref="G8:K8"/>
    <mergeCell ref="M8:M9"/>
    <mergeCell ref="N8:N9"/>
    <mergeCell ref="R8:R9"/>
    <mergeCell ref="U8:W8"/>
    <mergeCell ref="X8:X9"/>
    <mergeCell ref="Y8:AA8"/>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219" priority="45">
      <formula>$K$12="BAJA"</formula>
    </cfRule>
    <cfRule type="expression" dxfId="218" priority="46">
      <formula>$K$12="MODERADA"</formula>
    </cfRule>
    <cfRule type="expression" dxfId="217" priority="47">
      <formula>$K$12="ALTA"</formula>
    </cfRule>
    <cfRule type="expression" dxfId="216" priority="48">
      <formula>$K$12="EXTREMA"</formula>
    </cfRule>
  </conditionalFormatting>
  <conditionalFormatting sqref="K17:K18">
    <cfRule type="expression" dxfId="215" priority="41">
      <formula>$K$19="BAJA"</formula>
    </cfRule>
    <cfRule type="expression" dxfId="214" priority="42">
      <formula>$K$19="MODERADA"</formula>
    </cfRule>
    <cfRule type="expression" dxfId="213" priority="43">
      <formula>$K$19="ALTA"</formula>
    </cfRule>
    <cfRule type="expression" dxfId="212" priority="44">
      <formula>$K$19="EXTREMA"</formula>
    </cfRule>
  </conditionalFormatting>
  <conditionalFormatting sqref="W17:W23">
    <cfRule type="expression" dxfId="211" priority="37">
      <formula>$W$19="MODERADA"</formula>
    </cfRule>
    <cfRule type="expression" dxfId="210" priority="38">
      <formula>$W$19="EXTREMA"</formula>
    </cfRule>
    <cfRule type="expression" dxfId="209" priority="39">
      <formula>$W$19="ALTA"</formula>
    </cfRule>
    <cfRule type="expression" dxfId="208" priority="40">
      <formula>$W$19="BAJA"</formula>
    </cfRule>
  </conditionalFormatting>
  <conditionalFormatting sqref="K24:K25">
    <cfRule type="expression" dxfId="207" priority="33">
      <formula>$K$26="BAJA"</formula>
    </cfRule>
    <cfRule type="expression" dxfId="206" priority="34">
      <formula>$K$26="MODERADA"</formula>
    </cfRule>
    <cfRule type="expression" dxfId="205" priority="35">
      <formula>$K$26="ALTA"</formula>
    </cfRule>
    <cfRule type="expression" dxfId="204" priority="36">
      <formula>$K$26="EXTREMA"</formula>
    </cfRule>
  </conditionalFormatting>
  <conditionalFormatting sqref="W24:W30">
    <cfRule type="expression" dxfId="203" priority="29">
      <formula>$W$26="MODERADA"</formula>
    </cfRule>
    <cfRule type="expression" dxfId="202" priority="30">
      <formula>$W$26="EXTREMA"</formula>
    </cfRule>
    <cfRule type="expression" dxfId="201" priority="31">
      <formula>$W$26="ALTA"</formula>
    </cfRule>
    <cfRule type="expression" dxfId="200" priority="32">
      <formula>$W$26="BAJA"</formula>
    </cfRule>
  </conditionalFormatting>
  <conditionalFormatting sqref="K31:K32">
    <cfRule type="expression" dxfId="199" priority="25">
      <formula>$K$33="BAJA"</formula>
    </cfRule>
    <cfRule type="expression" dxfId="198" priority="26">
      <formula>$K$33="MODERADA"</formula>
    </cfRule>
    <cfRule type="expression" dxfId="197" priority="27">
      <formula>$K$33="ALTA"</formula>
    </cfRule>
    <cfRule type="expression" dxfId="196" priority="28">
      <formula>$K$33="EXTREMA"</formula>
    </cfRule>
  </conditionalFormatting>
  <conditionalFormatting sqref="W31:W37">
    <cfRule type="expression" dxfId="195" priority="21">
      <formula>$W$33="MODERADA"</formula>
    </cfRule>
    <cfRule type="expression" dxfId="194" priority="22">
      <formula>$W$33="EXTREMA"</formula>
    </cfRule>
    <cfRule type="expression" dxfId="193" priority="23">
      <formula>$W$33="ALTA"</formula>
    </cfRule>
    <cfRule type="expression" dxfId="192" priority="24">
      <formula>$W$33="BAJA"</formula>
    </cfRule>
  </conditionalFormatting>
  <conditionalFormatting sqref="K26:K30">
    <cfRule type="expression" dxfId="191" priority="13">
      <formula>$K$26="BAJA"</formula>
    </cfRule>
    <cfRule type="expression" dxfId="190" priority="14">
      <formula>$K$26="MODERADA"</formula>
    </cfRule>
    <cfRule type="expression" dxfId="189" priority="15">
      <formula>$K$26="ALTA"</formula>
    </cfRule>
    <cfRule type="expression" dxfId="188" priority="16">
      <formula>$K$26="EXTREMA"</formula>
    </cfRule>
  </conditionalFormatting>
  <conditionalFormatting sqref="K33:K37">
    <cfRule type="expression" dxfId="187" priority="9">
      <formula>$K$33="BAJA"</formula>
    </cfRule>
    <cfRule type="expression" dxfId="186" priority="10">
      <formula>$K$33="MODERADA"</formula>
    </cfRule>
    <cfRule type="expression" dxfId="185" priority="11">
      <formula>$K$33="ALTA"</formula>
    </cfRule>
    <cfRule type="expression" dxfId="184" priority="12">
      <formula>$K$33="EXTREMA"</formula>
    </cfRule>
  </conditionalFormatting>
  <conditionalFormatting sqref="K19:K23">
    <cfRule type="expression" dxfId="183" priority="17">
      <formula>$K$19="BAJA"</formula>
    </cfRule>
    <cfRule type="expression" dxfId="182" priority="18">
      <formula>$K$19="MODERADA"</formula>
    </cfRule>
    <cfRule type="expression" dxfId="181" priority="19">
      <formula>$K$19="ALTA"</formula>
    </cfRule>
    <cfRule type="expression" dxfId="180" priority="20">
      <formula>$K$19="EXTREMA"</formula>
    </cfRule>
  </conditionalFormatting>
  <conditionalFormatting sqref="W10:W11">
    <cfRule type="expression" dxfId="179" priority="5">
      <formula>$K$12="BAJA"</formula>
    </cfRule>
    <cfRule type="expression" dxfId="178" priority="6">
      <formula>$K$12="MODERADA"</formula>
    </cfRule>
    <cfRule type="expression" dxfId="177" priority="7">
      <formula>$K$12="ALTA"</formula>
    </cfRule>
    <cfRule type="expression" dxfId="176" priority="8">
      <formula>$K$12="EXTREMA"</formula>
    </cfRule>
  </conditionalFormatting>
  <conditionalFormatting sqref="W12:W16">
    <cfRule type="expression" dxfId="175" priority="1">
      <formula>$K$12="BAJA"</formula>
    </cfRule>
    <cfRule type="expression" dxfId="174" priority="2">
      <formula>$K$12="MODERADA"</formula>
    </cfRule>
    <cfRule type="expression" dxfId="173" priority="3">
      <formula>$K$12="ALTA"</formula>
    </cfRule>
    <cfRule type="expression" dxfId="172" priority="4">
      <formula>$K$12="EXTREMA"</formula>
    </cfRule>
  </conditionalFormatting>
  <dataValidations count="5">
    <dataValidation type="list" allowBlank="1" showInputMessage="1" showErrorMessage="1" sqref="R10:R37">
      <formula1>#REF!</formula1>
    </dataValidation>
    <dataValidation type="list" allowBlank="1" showInputMessage="1" showErrorMessage="1" sqref="G10:G37">
      <formula1>#REF!</formula1>
    </dataValidation>
    <dataValidation type="list" allowBlank="1" showInputMessage="1" showErrorMessage="1" sqref="N10:N37">
      <formula1>#REF!</formula1>
    </dataValidation>
    <dataValidation type="list" allowBlank="1" showInputMessage="1" showErrorMessage="1" sqref="I10:I37">
      <formula1>#REF!</formula1>
    </dataValidation>
    <dataValidation type="list" allowBlank="1" showInputMessage="1" showErrorMessage="1" sqref="D10:D37">
      <formula1>#REF!</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zoomScale="30" zoomScaleNormal="30" workbookViewId="0">
      <selection activeCell="AI21" sqref="AI21"/>
    </sheetView>
  </sheetViews>
  <sheetFormatPr baseColWidth="10" defaultRowHeight="12.75" x14ac:dyDescent="0.25"/>
  <cols>
    <col min="1" max="1" width="35.85546875" style="41" customWidth="1"/>
    <col min="2" max="2" width="22.5703125" style="41" customWidth="1"/>
    <col min="3" max="3" width="33.42578125" style="41" customWidth="1"/>
    <col min="4" max="4" width="17.28515625" style="41" customWidth="1"/>
    <col min="5" max="5" width="16.140625" style="41" customWidth="1"/>
    <col min="6" max="6" width="23.140625" style="41" customWidth="1"/>
    <col min="7" max="7" width="22.42578125" style="41" customWidth="1"/>
    <col min="8" max="8" width="2.42578125" style="41" hidden="1" customWidth="1"/>
    <col min="9" max="9" width="18.28515625" style="41" customWidth="1"/>
    <col min="10" max="10" width="5.42578125" style="41" hidden="1" customWidth="1"/>
    <col min="11" max="11" width="17.140625" style="41" customWidth="1"/>
    <col min="12" max="12" width="20.28515625" style="41" customWidth="1"/>
    <col min="13" max="13" width="44.7109375" style="41" customWidth="1"/>
    <col min="14" max="14" width="9.5703125" style="41" customWidth="1"/>
    <col min="15" max="15" width="4" style="41" hidden="1" customWidth="1"/>
    <col min="16" max="16" width="4.7109375" style="41" hidden="1" customWidth="1"/>
    <col min="17" max="17" width="2.7109375" style="41" hidden="1" customWidth="1"/>
    <col min="18" max="18" width="12.7109375" style="41" customWidth="1"/>
    <col min="19" max="20" width="2.7109375" style="41" hidden="1" customWidth="1"/>
    <col min="21" max="21" width="18.42578125" style="41" customWidth="1"/>
    <col min="22" max="22" width="16.7109375" style="41" customWidth="1"/>
    <col min="23" max="23" width="16.42578125" style="41" customWidth="1"/>
    <col min="24" max="25" width="21.7109375" style="41" customWidth="1"/>
    <col min="26" max="26" width="31.85546875" style="41" customWidth="1"/>
    <col min="27" max="27" width="19.140625" style="41" customWidth="1"/>
    <col min="28" max="28" width="15.85546875" style="41" customWidth="1"/>
    <col min="29" max="29" width="38" style="41" customWidth="1"/>
    <col min="30" max="30" width="19.140625" style="41" customWidth="1"/>
    <col min="31" max="31" width="16.140625" style="41" customWidth="1"/>
    <col min="32" max="16384" width="11.42578125" style="41"/>
  </cols>
  <sheetData>
    <row r="1" spans="1:33" s="2" customFormat="1" ht="21.75" customHeight="1" x14ac:dyDescent="0.25">
      <c r="A1" s="274"/>
      <c r="B1" s="276" t="s">
        <v>0</v>
      </c>
      <c r="C1" s="277"/>
      <c r="D1" s="277"/>
      <c r="E1" s="278"/>
      <c r="F1" s="276" t="s">
        <v>1</v>
      </c>
      <c r="G1" s="277"/>
      <c r="H1" s="277"/>
      <c r="I1" s="277"/>
      <c r="J1" s="277"/>
      <c r="K1" s="277"/>
      <c r="L1" s="277"/>
      <c r="M1" s="277"/>
      <c r="N1" s="277"/>
      <c r="O1" s="277"/>
      <c r="P1" s="277"/>
      <c r="Q1" s="277"/>
      <c r="R1" s="277"/>
      <c r="S1" s="277"/>
      <c r="T1" s="277"/>
      <c r="U1" s="277"/>
      <c r="V1" s="277"/>
      <c r="W1" s="277"/>
      <c r="X1" s="277"/>
      <c r="Y1" s="277"/>
      <c r="Z1" s="277"/>
      <c r="AA1" s="277"/>
      <c r="AB1" s="278"/>
      <c r="AC1" s="1" t="s">
        <v>2</v>
      </c>
      <c r="AD1" s="282" t="s">
        <v>3</v>
      </c>
      <c r="AE1" s="283"/>
    </row>
    <row r="2" spans="1:33" s="2" customFormat="1" ht="21.75" customHeight="1" x14ac:dyDescent="0.25">
      <c r="A2" s="275"/>
      <c r="B2" s="279"/>
      <c r="C2" s="280"/>
      <c r="D2" s="280"/>
      <c r="E2" s="281"/>
      <c r="F2" s="279"/>
      <c r="G2" s="280"/>
      <c r="H2" s="280"/>
      <c r="I2" s="280"/>
      <c r="J2" s="280"/>
      <c r="K2" s="280"/>
      <c r="L2" s="280"/>
      <c r="M2" s="280"/>
      <c r="N2" s="280"/>
      <c r="O2" s="280"/>
      <c r="P2" s="280"/>
      <c r="Q2" s="280"/>
      <c r="R2" s="280"/>
      <c r="S2" s="280"/>
      <c r="T2" s="280"/>
      <c r="U2" s="280"/>
      <c r="V2" s="280"/>
      <c r="W2" s="280"/>
      <c r="X2" s="280"/>
      <c r="Y2" s="280"/>
      <c r="Z2" s="280"/>
      <c r="AA2" s="280"/>
      <c r="AB2" s="281"/>
      <c r="AC2" s="3" t="s">
        <v>7</v>
      </c>
      <c r="AD2" s="284" t="s">
        <v>8</v>
      </c>
      <c r="AE2" s="285"/>
    </row>
    <row r="3" spans="1:33" s="2" customFormat="1" ht="21.75" customHeight="1" x14ac:dyDescent="0.25">
      <c r="A3" s="275"/>
      <c r="B3" s="276" t="s">
        <v>13</v>
      </c>
      <c r="C3" s="277"/>
      <c r="D3" s="277"/>
      <c r="E3" s="278"/>
      <c r="F3" s="276" t="s">
        <v>14</v>
      </c>
      <c r="G3" s="277"/>
      <c r="H3" s="277"/>
      <c r="I3" s="277"/>
      <c r="J3" s="277"/>
      <c r="K3" s="277"/>
      <c r="L3" s="277"/>
      <c r="M3" s="277"/>
      <c r="N3" s="277"/>
      <c r="O3" s="277"/>
      <c r="P3" s="277"/>
      <c r="Q3" s="277"/>
      <c r="R3" s="277"/>
      <c r="S3" s="277"/>
      <c r="T3" s="277"/>
      <c r="U3" s="277"/>
      <c r="V3" s="277"/>
      <c r="W3" s="277"/>
      <c r="X3" s="277"/>
      <c r="Y3" s="277"/>
      <c r="Z3" s="277"/>
      <c r="AA3" s="277"/>
      <c r="AB3" s="278"/>
      <c r="AC3" s="1" t="s">
        <v>15</v>
      </c>
      <c r="AD3" s="282"/>
      <c r="AE3" s="283"/>
    </row>
    <row r="4" spans="1:33" s="2" customFormat="1" ht="21.75" customHeight="1" x14ac:dyDescent="0.25">
      <c r="A4" s="275"/>
      <c r="B4" s="279"/>
      <c r="C4" s="280"/>
      <c r="D4" s="280"/>
      <c r="E4" s="281"/>
      <c r="F4" s="279"/>
      <c r="G4" s="280"/>
      <c r="H4" s="280"/>
      <c r="I4" s="280"/>
      <c r="J4" s="280"/>
      <c r="K4" s="280"/>
      <c r="L4" s="280"/>
      <c r="M4" s="280"/>
      <c r="N4" s="280"/>
      <c r="O4" s="280"/>
      <c r="P4" s="280"/>
      <c r="Q4" s="280"/>
      <c r="R4" s="280"/>
      <c r="S4" s="280"/>
      <c r="T4" s="280"/>
      <c r="U4" s="280"/>
      <c r="V4" s="280"/>
      <c r="W4" s="280"/>
      <c r="X4" s="280"/>
      <c r="Y4" s="280"/>
      <c r="Z4" s="280"/>
      <c r="AA4" s="280"/>
      <c r="AB4" s="281"/>
      <c r="AC4" s="1" t="s">
        <v>20</v>
      </c>
      <c r="AD4" s="286">
        <v>43465</v>
      </c>
      <c r="AE4" s="283"/>
    </row>
    <row r="5" spans="1:33" ht="24.75" customHeight="1" x14ac:dyDescent="0.25">
      <c r="A5" s="264" t="s">
        <v>24</v>
      </c>
      <c r="B5" s="264"/>
      <c r="C5" s="813">
        <v>43493</v>
      </c>
      <c r="D5" s="814"/>
      <c r="E5" s="814"/>
      <c r="F5" s="814"/>
      <c r="G5" s="605"/>
      <c r="H5" s="606"/>
      <c r="I5" s="606"/>
      <c r="J5" s="606"/>
      <c r="K5" s="606"/>
      <c r="L5" s="606"/>
      <c r="M5" s="4" t="s">
        <v>25</v>
      </c>
      <c r="N5" s="269" t="s">
        <v>26</v>
      </c>
      <c r="O5" s="269"/>
      <c r="P5" s="269"/>
      <c r="Q5" s="269"/>
      <c r="R5" s="269"/>
      <c r="S5" s="5"/>
      <c r="T5" s="5"/>
      <c r="U5" s="183" t="s">
        <v>27</v>
      </c>
      <c r="V5" s="270" t="s">
        <v>28</v>
      </c>
      <c r="W5" s="271"/>
      <c r="X5" s="7"/>
      <c r="Y5" s="8" t="s">
        <v>29</v>
      </c>
      <c r="Z5" s="7" t="s">
        <v>27</v>
      </c>
      <c r="AA5" s="8" t="s">
        <v>30</v>
      </c>
      <c r="AB5" s="7"/>
      <c r="AC5" s="9" t="s">
        <v>31</v>
      </c>
      <c r="AD5" s="272"/>
      <c r="AE5" s="273"/>
    </row>
    <row r="6" spans="1:33" x14ac:dyDescent="0.25">
      <c r="A6" s="269" t="s">
        <v>34</v>
      </c>
      <c r="B6" s="269"/>
      <c r="C6" s="269"/>
      <c r="D6" s="269"/>
      <c r="E6" s="269"/>
      <c r="F6" s="269"/>
      <c r="G6" s="607" t="s">
        <v>35</v>
      </c>
      <c r="H6" s="608"/>
      <c r="I6" s="608"/>
      <c r="J6" s="608"/>
      <c r="K6" s="608"/>
      <c r="L6" s="608"/>
      <c r="M6" s="608"/>
      <c r="N6" s="608"/>
      <c r="O6" s="608"/>
      <c r="P6" s="608"/>
      <c r="Q6" s="608"/>
      <c r="R6" s="608"/>
      <c r="S6" s="608"/>
      <c r="T6" s="608"/>
      <c r="U6" s="608"/>
      <c r="V6" s="608"/>
      <c r="W6" s="608"/>
      <c r="X6" s="608"/>
      <c r="Y6" s="608"/>
      <c r="Z6" s="608"/>
      <c r="AA6" s="609"/>
      <c r="AB6" s="291" t="s">
        <v>36</v>
      </c>
      <c r="AC6" s="252" t="s">
        <v>37</v>
      </c>
      <c r="AD6" s="294"/>
      <c r="AE6" s="253"/>
      <c r="AF6" s="1084" t="s">
        <v>616</v>
      </c>
      <c r="AG6" s="1085"/>
    </row>
    <row r="7" spans="1:33" s="2" customFormat="1" ht="14.25" customHeight="1" x14ac:dyDescent="0.25">
      <c r="A7" s="297" t="s">
        <v>39</v>
      </c>
      <c r="B7" s="298" t="s">
        <v>40</v>
      </c>
      <c r="C7" s="297" t="s">
        <v>41</v>
      </c>
      <c r="D7" s="297" t="s">
        <v>4</v>
      </c>
      <c r="E7" s="297" t="s">
        <v>42</v>
      </c>
      <c r="F7" s="269" t="s">
        <v>43</v>
      </c>
      <c r="G7" s="425" t="s">
        <v>44</v>
      </c>
      <c r="H7" s="425"/>
      <c r="I7" s="425"/>
      <c r="J7" s="425"/>
      <c r="K7" s="425"/>
      <c r="L7" s="303" t="s">
        <v>45</v>
      </c>
      <c r="M7" s="427" t="s">
        <v>46</v>
      </c>
      <c r="N7" s="427"/>
      <c r="O7" s="427"/>
      <c r="P7" s="427"/>
      <c r="Q7" s="427"/>
      <c r="R7" s="427"/>
      <c r="S7" s="427"/>
      <c r="T7" s="427"/>
      <c r="U7" s="427"/>
      <c r="V7" s="427"/>
      <c r="W7" s="427"/>
      <c r="X7" s="427"/>
      <c r="Y7" s="427"/>
      <c r="Z7" s="427"/>
      <c r="AA7" s="427"/>
      <c r="AB7" s="292"/>
      <c r="AC7" s="254"/>
      <c r="AD7" s="295"/>
      <c r="AE7" s="255"/>
      <c r="AF7" s="1081"/>
      <c r="AG7" s="1086"/>
    </row>
    <row r="8" spans="1:33" s="2" customFormat="1" ht="20.25" customHeight="1" x14ac:dyDescent="0.25">
      <c r="A8" s="297"/>
      <c r="B8" s="299"/>
      <c r="C8" s="297"/>
      <c r="D8" s="297"/>
      <c r="E8" s="297"/>
      <c r="F8" s="269"/>
      <c r="G8" s="428" t="s">
        <v>47</v>
      </c>
      <c r="H8" s="428"/>
      <c r="I8" s="428"/>
      <c r="J8" s="428"/>
      <c r="K8" s="428"/>
      <c r="L8" s="304"/>
      <c r="M8" s="308" t="s">
        <v>48</v>
      </c>
      <c r="N8" s="308" t="s">
        <v>49</v>
      </c>
      <c r="O8" s="48"/>
      <c r="P8" s="48"/>
      <c r="Q8" s="48"/>
      <c r="R8" s="310" t="s">
        <v>50</v>
      </c>
      <c r="S8" s="49"/>
      <c r="T8" s="49"/>
      <c r="U8" s="312" t="s">
        <v>51</v>
      </c>
      <c r="V8" s="313"/>
      <c r="W8" s="314"/>
      <c r="X8" s="315" t="s">
        <v>52</v>
      </c>
      <c r="Y8" s="432" t="s">
        <v>53</v>
      </c>
      <c r="Z8" s="432"/>
      <c r="AA8" s="432"/>
      <c r="AB8" s="292"/>
      <c r="AC8" s="256"/>
      <c r="AD8" s="296"/>
      <c r="AE8" s="257"/>
      <c r="AF8" s="1081"/>
      <c r="AG8" s="1086"/>
    </row>
    <row r="9" spans="1:33" s="2" customFormat="1" ht="47.25" customHeight="1" x14ac:dyDescent="0.25">
      <c r="A9" s="298"/>
      <c r="B9" s="300"/>
      <c r="C9" s="298"/>
      <c r="D9" s="298"/>
      <c r="E9" s="298"/>
      <c r="F9" s="301"/>
      <c r="G9" s="15" t="s">
        <v>6</v>
      </c>
      <c r="H9" s="94" t="s">
        <v>54</v>
      </c>
      <c r="I9" s="15" t="s">
        <v>5</v>
      </c>
      <c r="J9" s="94" t="s">
        <v>55</v>
      </c>
      <c r="K9" s="17" t="s">
        <v>56</v>
      </c>
      <c r="L9" s="305"/>
      <c r="M9" s="309"/>
      <c r="N9" s="309"/>
      <c r="O9" s="95"/>
      <c r="P9" s="95"/>
      <c r="Q9" s="95"/>
      <c r="R9" s="311"/>
      <c r="S9" s="96"/>
      <c r="T9" s="96"/>
      <c r="U9" s="20" t="s">
        <v>6</v>
      </c>
      <c r="V9" s="21" t="s">
        <v>5</v>
      </c>
      <c r="W9" s="20" t="s">
        <v>56</v>
      </c>
      <c r="X9" s="316"/>
      <c r="Y9" s="22" t="s">
        <v>57</v>
      </c>
      <c r="Z9" s="23" t="s">
        <v>58</v>
      </c>
      <c r="AA9" s="23" t="s">
        <v>59</v>
      </c>
      <c r="AB9" s="293"/>
      <c r="AC9" s="24" t="s">
        <v>58</v>
      </c>
      <c r="AD9" s="24" t="s">
        <v>60</v>
      </c>
      <c r="AE9" s="25" t="s">
        <v>61</v>
      </c>
      <c r="AF9" s="1087"/>
      <c r="AG9" s="1088"/>
    </row>
    <row r="10" spans="1:33" ht="30" customHeight="1" x14ac:dyDescent="0.25">
      <c r="A10" s="827" t="s">
        <v>457</v>
      </c>
      <c r="B10" s="827" t="s">
        <v>458</v>
      </c>
      <c r="C10" s="830" t="s">
        <v>459</v>
      </c>
      <c r="D10" s="751" t="s">
        <v>21</v>
      </c>
      <c r="E10" s="830" t="s">
        <v>460</v>
      </c>
      <c r="F10" s="830" t="s">
        <v>461</v>
      </c>
      <c r="G10" s="318" t="s">
        <v>23</v>
      </c>
      <c r="H10" s="320" t="str">
        <f>IF(G10="(1) RARA VEZ","1", IF(G10="(2) IMPROBABLE","2",IF(G10="(3) POSIBLE","3",IF(G10="(4) PROBABLE","4",IF(G10="(5) CASI SEGURO","5","")))))</f>
        <v>3</v>
      </c>
      <c r="I10" s="323" t="s">
        <v>18</v>
      </c>
      <c r="J10" s="325" t="str">
        <f>IF(I10="(1) INSIGNIFICANTE","1",IF(I10="(2) MENOR","2",IF(I10="(3) MODERADO","3",IF(I10="(4) MAYOR","4",IF(I10="(5) CATASTRÓFICO","5","")))))</f>
        <v>2</v>
      </c>
      <c r="K10" s="326">
        <f>+H10*J10</f>
        <v>6</v>
      </c>
      <c r="L10" s="825" t="s">
        <v>462</v>
      </c>
      <c r="M10" s="26" t="s">
        <v>68</v>
      </c>
      <c r="N10" s="27" t="s">
        <v>9</v>
      </c>
      <c r="O10" s="28">
        <f>IF(N10="SÍ",15,"0")</f>
        <v>15</v>
      </c>
      <c r="P10" s="352">
        <f>SUM(O10:O16)</f>
        <v>85</v>
      </c>
      <c r="Q10" s="354">
        <f>IF(AND(P10&gt;=0,P10&lt;=50),0,IF(AND(P10&gt;50,P10&lt;=75),1,IF(AND(P10&gt;75,P10&lt;=100),2,"REVISAR")))</f>
        <v>2</v>
      </c>
      <c r="R10" s="356" t="s">
        <v>6</v>
      </c>
      <c r="S10" s="354">
        <f>IF(R10="PROBABILIDAD",H10-Q10,J10-Q10)</f>
        <v>1</v>
      </c>
      <c r="T10" s="358">
        <f>IF($S10&lt;=0,1,$S10)</f>
        <v>1</v>
      </c>
      <c r="U10" s="360" t="e">
        <f>IF(AND($R10="PROBABILIDAD",$T10=1),#REF!,IF(AND(R10="PROBABILIDAD",$T10=2),#REF!,IF(AND($R10="PROBABILIDAD",$T10=3),#REF!,IF(AND($R10="PROBABILIDAD",$T10=4),#REF!,IF(AND($R10="PROBABILIDAD",$T10=5),#REF!,$G10)))))</f>
        <v>#REF!</v>
      </c>
      <c r="V10" s="347" t="str">
        <f>IF(AND($R10="IMPACTO",$T10=1),#REF!,IF(AND(R10="IMPACTO",$T10=2),#REF!,IF(AND($R10="IMPACTO",$T10=3),#REF!,IF(AND($R10="IMPACTO",$T10=4),#REF!,IF(AND($R10="IMPACTO",$T10=5),#REF!,I10)))))</f>
        <v>(2) MENOR</v>
      </c>
      <c r="W10" s="326">
        <f>IF(R10="PROBABILIDAD",T10*J10,T10*H10)</f>
        <v>2</v>
      </c>
      <c r="X10" s="830" t="s">
        <v>463</v>
      </c>
      <c r="Y10" s="751" t="s">
        <v>464</v>
      </c>
      <c r="Z10" s="830" t="s">
        <v>465</v>
      </c>
      <c r="AA10" s="830" t="s">
        <v>466</v>
      </c>
      <c r="AB10" s="833">
        <v>43555</v>
      </c>
      <c r="AC10" s="830" t="s">
        <v>467</v>
      </c>
      <c r="AD10" s="835" t="s">
        <v>468</v>
      </c>
      <c r="AE10" s="830" t="s">
        <v>469</v>
      </c>
      <c r="AF10" s="258" t="s">
        <v>639</v>
      </c>
      <c r="AG10" s="259"/>
    </row>
    <row r="11" spans="1:33" ht="30" customHeight="1" x14ac:dyDescent="0.25">
      <c r="A11" s="828"/>
      <c r="B11" s="828"/>
      <c r="C11" s="830"/>
      <c r="D11" s="751"/>
      <c r="E11" s="830"/>
      <c r="F11" s="830"/>
      <c r="G11" s="318"/>
      <c r="H11" s="321"/>
      <c r="I11" s="323"/>
      <c r="J11" s="325"/>
      <c r="K11" s="326"/>
      <c r="L11" s="826"/>
      <c r="M11" s="29" t="s">
        <v>76</v>
      </c>
      <c r="N11" s="27" t="s">
        <v>9</v>
      </c>
      <c r="O11" s="30">
        <f>IF(N11="SÍ",5,"0")</f>
        <v>5</v>
      </c>
      <c r="P11" s="353"/>
      <c r="Q11" s="355"/>
      <c r="R11" s="357"/>
      <c r="S11" s="355"/>
      <c r="T11" s="359"/>
      <c r="U11" s="361"/>
      <c r="V11" s="348"/>
      <c r="W11" s="326"/>
      <c r="X11" s="830"/>
      <c r="Y11" s="751"/>
      <c r="Z11" s="830"/>
      <c r="AA11" s="830"/>
      <c r="AB11" s="834"/>
      <c r="AC11" s="830"/>
      <c r="AD11" s="834"/>
      <c r="AE11" s="830"/>
      <c r="AF11" s="260"/>
      <c r="AG11" s="261"/>
    </row>
    <row r="12" spans="1:33" ht="30" customHeight="1" x14ac:dyDescent="0.25">
      <c r="A12" s="828"/>
      <c r="B12" s="828"/>
      <c r="C12" s="830"/>
      <c r="D12" s="751"/>
      <c r="E12" s="830"/>
      <c r="F12" s="830"/>
      <c r="G12" s="318"/>
      <c r="H12" s="321"/>
      <c r="I12" s="323"/>
      <c r="J12" s="325"/>
      <c r="K12" s="345"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MODERADA</v>
      </c>
      <c r="L12" s="826"/>
      <c r="M12" s="31" t="s">
        <v>77</v>
      </c>
      <c r="N12" s="27" t="s">
        <v>16</v>
      </c>
      <c r="O12" s="30" t="str">
        <f>IF(N12="SÍ",15,"0")</f>
        <v>0</v>
      </c>
      <c r="P12" s="353"/>
      <c r="Q12" s="355"/>
      <c r="R12" s="357"/>
      <c r="S12" s="355"/>
      <c r="T12" s="359"/>
      <c r="U12" s="361"/>
      <c r="V12" s="348"/>
      <c r="W12" s="345" t="e">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#REF!</v>
      </c>
      <c r="X12" s="830"/>
      <c r="Y12" s="751"/>
      <c r="Z12" s="830"/>
      <c r="AA12" s="830"/>
      <c r="AB12" s="834"/>
      <c r="AC12" s="830"/>
      <c r="AD12" s="834"/>
      <c r="AE12" s="830"/>
      <c r="AF12" s="260"/>
      <c r="AG12" s="261"/>
    </row>
    <row r="13" spans="1:33" ht="30" customHeight="1" x14ac:dyDescent="0.25">
      <c r="A13" s="828"/>
      <c r="B13" s="828"/>
      <c r="C13" s="830"/>
      <c r="D13" s="751"/>
      <c r="E13" s="830"/>
      <c r="F13" s="830"/>
      <c r="G13" s="318"/>
      <c r="H13" s="321"/>
      <c r="I13" s="323"/>
      <c r="J13" s="325"/>
      <c r="K13" s="345"/>
      <c r="L13" s="826"/>
      <c r="M13" s="31" t="s">
        <v>78</v>
      </c>
      <c r="N13" s="27" t="s">
        <v>9</v>
      </c>
      <c r="O13" s="30">
        <f>IF(N13="SÍ",10,"0")</f>
        <v>10</v>
      </c>
      <c r="P13" s="353"/>
      <c r="Q13" s="355"/>
      <c r="R13" s="357"/>
      <c r="S13" s="355"/>
      <c r="T13" s="359"/>
      <c r="U13" s="361"/>
      <c r="V13" s="348"/>
      <c r="W13" s="345"/>
      <c r="X13" s="830"/>
      <c r="Y13" s="751"/>
      <c r="Z13" s="830"/>
      <c r="AA13" s="830"/>
      <c r="AB13" s="834"/>
      <c r="AC13" s="830"/>
      <c r="AD13" s="834"/>
      <c r="AE13" s="830"/>
      <c r="AF13" s="260"/>
      <c r="AG13" s="261"/>
    </row>
    <row r="14" spans="1:33" ht="30" customHeight="1" x14ac:dyDescent="0.25">
      <c r="A14" s="828"/>
      <c r="B14" s="828"/>
      <c r="C14" s="830"/>
      <c r="D14" s="751"/>
      <c r="E14" s="830"/>
      <c r="F14" s="830"/>
      <c r="G14" s="318"/>
      <c r="H14" s="321"/>
      <c r="I14" s="323"/>
      <c r="J14" s="325"/>
      <c r="K14" s="345"/>
      <c r="L14" s="826"/>
      <c r="M14" s="29" t="s">
        <v>79</v>
      </c>
      <c r="N14" s="27" t="s">
        <v>9</v>
      </c>
      <c r="O14" s="30">
        <f>IF(N14="SÍ",15,"0")</f>
        <v>15</v>
      </c>
      <c r="P14" s="353"/>
      <c r="Q14" s="355"/>
      <c r="R14" s="357"/>
      <c r="S14" s="355"/>
      <c r="T14" s="359"/>
      <c r="U14" s="361"/>
      <c r="V14" s="348"/>
      <c r="W14" s="345"/>
      <c r="X14" s="830"/>
      <c r="Y14" s="751"/>
      <c r="Z14" s="830"/>
      <c r="AA14" s="830"/>
      <c r="AB14" s="834"/>
      <c r="AC14" s="830"/>
      <c r="AD14" s="834"/>
      <c r="AE14" s="830"/>
      <c r="AF14" s="260"/>
      <c r="AG14" s="261"/>
    </row>
    <row r="15" spans="1:33" ht="30" customHeight="1" x14ac:dyDescent="0.25">
      <c r="A15" s="828"/>
      <c r="B15" s="828"/>
      <c r="C15" s="830"/>
      <c r="D15" s="751"/>
      <c r="E15" s="830"/>
      <c r="F15" s="830"/>
      <c r="G15" s="318"/>
      <c r="H15" s="321"/>
      <c r="I15" s="323"/>
      <c r="J15" s="325"/>
      <c r="K15" s="345"/>
      <c r="L15" s="826"/>
      <c r="M15" s="29" t="s">
        <v>80</v>
      </c>
      <c r="N15" s="27" t="s">
        <v>9</v>
      </c>
      <c r="O15" s="30">
        <f>IF(N15="SÍ",10,"0")</f>
        <v>10</v>
      </c>
      <c r="P15" s="353"/>
      <c r="Q15" s="355"/>
      <c r="R15" s="357"/>
      <c r="S15" s="355"/>
      <c r="T15" s="359"/>
      <c r="U15" s="361"/>
      <c r="V15" s="348"/>
      <c r="W15" s="345"/>
      <c r="X15" s="830"/>
      <c r="Y15" s="751"/>
      <c r="Z15" s="830"/>
      <c r="AA15" s="830"/>
      <c r="AB15" s="834"/>
      <c r="AC15" s="830"/>
      <c r="AD15" s="834"/>
      <c r="AE15" s="830"/>
      <c r="AF15" s="260"/>
      <c r="AG15" s="261"/>
    </row>
    <row r="16" spans="1:33" ht="30" customHeight="1" x14ac:dyDescent="0.25">
      <c r="A16" s="828"/>
      <c r="B16" s="829"/>
      <c r="C16" s="831"/>
      <c r="D16" s="832"/>
      <c r="E16" s="831"/>
      <c r="F16" s="831"/>
      <c r="G16" s="319"/>
      <c r="H16" s="322"/>
      <c r="I16" s="324"/>
      <c r="J16" s="325"/>
      <c r="K16" s="346"/>
      <c r="L16" s="826"/>
      <c r="M16" s="32" t="s">
        <v>81</v>
      </c>
      <c r="N16" s="27" t="s">
        <v>9</v>
      </c>
      <c r="O16" s="30">
        <f>IF(N16="SÍ",30,"0")</f>
        <v>30</v>
      </c>
      <c r="P16" s="353"/>
      <c r="Q16" s="355"/>
      <c r="R16" s="357"/>
      <c r="S16" s="355"/>
      <c r="T16" s="359"/>
      <c r="U16" s="362"/>
      <c r="V16" s="349"/>
      <c r="W16" s="346"/>
      <c r="X16" s="831"/>
      <c r="Y16" s="832"/>
      <c r="Z16" s="831"/>
      <c r="AA16" s="831"/>
      <c r="AB16" s="834"/>
      <c r="AC16" s="831"/>
      <c r="AD16" s="834"/>
      <c r="AE16" s="831"/>
      <c r="AF16" s="262"/>
      <c r="AG16" s="263"/>
    </row>
    <row r="17" spans="1:33" ht="30" customHeight="1" x14ac:dyDescent="0.25">
      <c r="A17" s="828"/>
      <c r="B17" s="827" t="s">
        <v>470</v>
      </c>
      <c r="C17" s="830" t="s">
        <v>471</v>
      </c>
      <c r="D17" s="751" t="s">
        <v>21</v>
      </c>
      <c r="E17" s="830" t="s">
        <v>472</v>
      </c>
      <c r="F17" s="830" t="s">
        <v>473</v>
      </c>
      <c r="G17" s="318" t="s">
        <v>23</v>
      </c>
      <c r="H17" s="320" t="str">
        <f>IF(G17="(1) RARA VEZ","1", IF(G17="(2) IMPROBABLE","2",IF(G17="(3) POSIBLE","3",IF(G17="(4) PROBABLE","4",IF(G17="(5) CASI SEGURO","5","")))))</f>
        <v>3</v>
      </c>
      <c r="I17" s="323" t="s">
        <v>18</v>
      </c>
      <c r="J17" s="325" t="str">
        <f>IF(I17="(1) INSIGNIFICANTE","1",IF(I17="(2) MENOR","2",IF(I17="(3) MODERADO","3",IF(I17="(4) MAYOR","4",IF(I17="(5) CATASTRÓFICO","5","")))))</f>
        <v>2</v>
      </c>
      <c r="K17" s="326">
        <f>+H17*J17</f>
        <v>6</v>
      </c>
      <c r="L17" s="765" t="s">
        <v>474</v>
      </c>
      <c r="M17" s="26" t="s">
        <v>68</v>
      </c>
      <c r="N17" s="27" t="s">
        <v>9</v>
      </c>
      <c r="O17" s="28">
        <f>IF(N17="SÍ",15,"0")</f>
        <v>15</v>
      </c>
      <c r="P17" s="352">
        <f>SUM(O17:O23)</f>
        <v>85</v>
      </c>
      <c r="Q17" s="354">
        <f>IF(AND(P17&gt;=0,P17&lt;=50),0,IF(AND(P17&gt;50,P17&lt;=75),1,IF(AND(P17&gt;75,P17&lt;=100),2,"REVISAR")))</f>
        <v>2</v>
      </c>
      <c r="R17" s="356" t="s">
        <v>5</v>
      </c>
      <c r="S17" s="354">
        <f>IF(R17="PROBABILIDAD",H17-Q17,J17-Q17)</f>
        <v>0</v>
      </c>
      <c r="T17" s="358">
        <f>IF($S17&lt;=0,1,$S17)</f>
        <v>1</v>
      </c>
      <c r="U17" s="360" t="str">
        <f>IF(AND($R17="PROBABILIDAD",$T17=1),#REF!,IF(AND(R17="PROBABILIDAD",$T17=2),#REF!,IF(AND($R17="PROBABILIDAD",$T17=3),#REF!,IF(AND($R17="PROBABILIDAD",$T17=4),#REF!,IF(AND($R17="PROBABILIDAD",$T17=5),#REF!,$G17)))))</f>
        <v>(3) POSIBLE</v>
      </c>
      <c r="V17" s="347" t="e">
        <f>IF(AND($R17="IMPACTO",$T17=1),#REF!,IF(AND(R17="IMPACTO",$T17=2),#REF!,IF(AND($R17="IMPACTO",$T17=3),#REF!,IF(AND($R17="IMPACTO",$T17=4),#REF!,IF(AND($R17="IMPACTO",$T17=5),#REF!,I17)))))</f>
        <v>#REF!</v>
      </c>
      <c r="W17" s="363">
        <f>IF(R17="PROBABILIDAD",T17*J17,T17*H17)</f>
        <v>3</v>
      </c>
      <c r="X17" s="830" t="s">
        <v>475</v>
      </c>
      <c r="Y17" s="751" t="s">
        <v>464</v>
      </c>
      <c r="Z17" s="830" t="s">
        <v>476</v>
      </c>
      <c r="AA17" s="830" t="s">
        <v>466</v>
      </c>
      <c r="AB17" s="833"/>
      <c r="AC17" s="830" t="s">
        <v>477</v>
      </c>
      <c r="AD17" s="751" t="s">
        <v>478</v>
      </c>
      <c r="AE17" s="830" t="s">
        <v>479</v>
      </c>
      <c r="AF17" s="258" t="s">
        <v>640</v>
      </c>
      <c r="AG17" s="259"/>
    </row>
    <row r="18" spans="1:33" ht="30" customHeight="1" x14ac:dyDescent="0.25">
      <c r="A18" s="828"/>
      <c r="B18" s="828"/>
      <c r="C18" s="830"/>
      <c r="D18" s="751"/>
      <c r="E18" s="830"/>
      <c r="F18" s="830"/>
      <c r="G18" s="318"/>
      <c r="H18" s="321"/>
      <c r="I18" s="323"/>
      <c r="J18" s="325"/>
      <c r="K18" s="326"/>
      <c r="L18" s="766"/>
      <c r="M18" s="29" t="s">
        <v>76</v>
      </c>
      <c r="N18" s="27" t="s">
        <v>9</v>
      </c>
      <c r="O18" s="30">
        <f>IF(N18="SÍ",5,"0")</f>
        <v>5</v>
      </c>
      <c r="P18" s="353"/>
      <c r="Q18" s="355"/>
      <c r="R18" s="357"/>
      <c r="S18" s="355"/>
      <c r="T18" s="359"/>
      <c r="U18" s="361"/>
      <c r="V18" s="348"/>
      <c r="W18" s="326"/>
      <c r="X18" s="830"/>
      <c r="Y18" s="751"/>
      <c r="Z18" s="830"/>
      <c r="AA18" s="830"/>
      <c r="AB18" s="834"/>
      <c r="AC18" s="830"/>
      <c r="AD18" s="751"/>
      <c r="AE18" s="830"/>
      <c r="AF18" s="260"/>
      <c r="AG18" s="261"/>
    </row>
    <row r="19" spans="1:33" ht="30" customHeight="1" x14ac:dyDescent="0.25">
      <c r="A19" s="828"/>
      <c r="B19" s="828"/>
      <c r="C19" s="830"/>
      <c r="D19" s="751"/>
      <c r="E19" s="830"/>
      <c r="F19" s="830"/>
      <c r="G19" s="318"/>
      <c r="H19" s="321"/>
      <c r="I19" s="323"/>
      <c r="J19" s="325"/>
      <c r="K19" s="345"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MODERADA</v>
      </c>
      <c r="L19" s="766"/>
      <c r="M19" s="31" t="s">
        <v>77</v>
      </c>
      <c r="N19" s="27" t="s">
        <v>16</v>
      </c>
      <c r="O19" s="30" t="str">
        <f>IF(N19="SÍ",15,"0")</f>
        <v>0</v>
      </c>
      <c r="P19" s="353"/>
      <c r="Q19" s="355"/>
      <c r="R19" s="357"/>
      <c r="S19" s="355"/>
      <c r="T19" s="359"/>
      <c r="U19" s="361"/>
      <c r="V19" s="348"/>
      <c r="W19" s="345" t="e">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#REF!</v>
      </c>
      <c r="X19" s="830"/>
      <c r="Y19" s="751"/>
      <c r="Z19" s="830"/>
      <c r="AA19" s="830"/>
      <c r="AB19" s="834"/>
      <c r="AC19" s="830"/>
      <c r="AD19" s="751"/>
      <c r="AE19" s="830"/>
      <c r="AF19" s="260"/>
      <c r="AG19" s="261"/>
    </row>
    <row r="20" spans="1:33" ht="30" customHeight="1" x14ac:dyDescent="0.25">
      <c r="A20" s="828"/>
      <c r="B20" s="828"/>
      <c r="C20" s="830"/>
      <c r="D20" s="751"/>
      <c r="E20" s="830"/>
      <c r="F20" s="830"/>
      <c r="G20" s="318"/>
      <c r="H20" s="321"/>
      <c r="I20" s="323"/>
      <c r="J20" s="325"/>
      <c r="K20" s="345"/>
      <c r="L20" s="766"/>
      <c r="M20" s="31" t="s">
        <v>78</v>
      </c>
      <c r="N20" s="27" t="s">
        <v>9</v>
      </c>
      <c r="O20" s="30">
        <f>IF(N20="SÍ",10,"0")</f>
        <v>10</v>
      </c>
      <c r="P20" s="353"/>
      <c r="Q20" s="355"/>
      <c r="R20" s="357"/>
      <c r="S20" s="355"/>
      <c r="T20" s="359"/>
      <c r="U20" s="361"/>
      <c r="V20" s="348"/>
      <c r="W20" s="345"/>
      <c r="X20" s="830"/>
      <c r="Y20" s="751"/>
      <c r="Z20" s="830"/>
      <c r="AA20" s="830"/>
      <c r="AB20" s="834"/>
      <c r="AC20" s="830"/>
      <c r="AD20" s="751"/>
      <c r="AE20" s="830"/>
      <c r="AF20" s="260"/>
      <c r="AG20" s="261"/>
    </row>
    <row r="21" spans="1:33" ht="30" customHeight="1" x14ac:dyDescent="0.25">
      <c r="A21" s="828"/>
      <c r="B21" s="828"/>
      <c r="C21" s="830"/>
      <c r="D21" s="751"/>
      <c r="E21" s="830"/>
      <c r="F21" s="830"/>
      <c r="G21" s="318"/>
      <c r="H21" s="321"/>
      <c r="I21" s="323"/>
      <c r="J21" s="325"/>
      <c r="K21" s="345"/>
      <c r="L21" s="766"/>
      <c r="M21" s="29" t="s">
        <v>79</v>
      </c>
      <c r="N21" s="27" t="s">
        <v>9</v>
      </c>
      <c r="O21" s="30">
        <f>IF(N21="SÍ",15,"0")</f>
        <v>15</v>
      </c>
      <c r="P21" s="353"/>
      <c r="Q21" s="355"/>
      <c r="R21" s="357"/>
      <c r="S21" s="355"/>
      <c r="T21" s="359"/>
      <c r="U21" s="361"/>
      <c r="V21" s="348"/>
      <c r="W21" s="345"/>
      <c r="X21" s="830"/>
      <c r="Y21" s="751"/>
      <c r="Z21" s="830"/>
      <c r="AA21" s="830"/>
      <c r="AB21" s="834"/>
      <c r="AC21" s="830"/>
      <c r="AD21" s="751"/>
      <c r="AE21" s="830"/>
      <c r="AF21" s="260"/>
      <c r="AG21" s="261"/>
    </row>
    <row r="22" spans="1:33" ht="30" customHeight="1" x14ac:dyDescent="0.25">
      <c r="A22" s="828"/>
      <c r="B22" s="828"/>
      <c r="C22" s="830"/>
      <c r="D22" s="751"/>
      <c r="E22" s="830"/>
      <c r="F22" s="830"/>
      <c r="G22" s="318"/>
      <c r="H22" s="321"/>
      <c r="I22" s="323"/>
      <c r="J22" s="325"/>
      <c r="K22" s="345"/>
      <c r="L22" s="766"/>
      <c r="M22" s="29" t="s">
        <v>80</v>
      </c>
      <c r="N22" s="27" t="s">
        <v>9</v>
      </c>
      <c r="O22" s="30">
        <f>IF(N22="SÍ",10,"0")</f>
        <v>10</v>
      </c>
      <c r="P22" s="353"/>
      <c r="Q22" s="355"/>
      <c r="R22" s="357"/>
      <c r="S22" s="355"/>
      <c r="T22" s="359"/>
      <c r="U22" s="361"/>
      <c r="V22" s="348"/>
      <c r="W22" s="345"/>
      <c r="X22" s="830"/>
      <c r="Y22" s="751"/>
      <c r="Z22" s="830"/>
      <c r="AA22" s="830"/>
      <c r="AB22" s="834"/>
      <c r="AC22" s="830"/>
      <c r="AD22" s="751"/>
      <c r="AE22" s="830"/>
      <c r="AF22" s="260"/>
      <c r="AG22" s="261"/>
    </row>
    <row r="23" spans="1:33" ht="30" customHeight="1" x14ac:dyDescent="0.25">
      <c r="A23" s="828"/>
      <c r="B23" s="829"/>
      <c r="C23" s="831"/>
      <c r="D23" s="832"/>
      <c r="E23" s="831"/>
      <c r="F23" s="831"/>
      <c r="G23" s="319"/>
      <c r="H23" s="322"/>
      <c r="I23" s="324"/>
      <c r="J23" s="325"/>
      <c r="K23" s="346"/>
      <c r="L23" s="766"/>
      <c r="M23" s="32" t="s">
        <v>81</v>
      </c>
      <c r="N23" s="27" t="s">
        <v>9</v>
      </c>
      <c r="O23" s="30">
        <f>IF(N23="SÍ",30,"0")</f>
        <v>30</v>
      </c>
      <c r="P23" s="353"/>
      <c r="Q23" s="355"/>
      <c r="R23" s="357"/>
      <c r="S23" s="355"/>
      <c r="T23" s="359"/>
      <c r="U23" s="362"/>
      <c r="V23" s="349"/>
      <c r="W23" s="345"/>
      <c r="X23" s="831"/>
      <c r="Y23" s="832"/>
      <c r="Z23" s="831"/>
      <c r="AA23" s="831"/>
      <c r="AB23" s="834"/>
      <c r="AC23" s="831"/>
      <c r="AD23" s="832"/>
      <c r="AE23" s="831"/>
      <c r="AF23" s="262"/>
      <c r="AG23" s="263"/>
    </row>
    <row r="24" spans="1:33" ht="46.5" customHeight="1" x14ac:dyDescent="0.25">
      <c r="A24" s="828"/>
      <c r="B24" s="827" t="s">
        <v>480</v>
      </c>
      <c r="C24" s="830" t="s">
        <v>481</v>
      </c>
      <c r="D24" s="751" t="s">
        <v>21</v>
      </c>
      <c r="E24" s="830" t="s">
        <v>482</v>
      </c>
      <c r="F24" s="830" t="s">
        <v>483</v>
      </c>
      <c r="G24" s="318" t="s">
        <v>23</v>
      </c>
      <c r="H24" s="320" t="str">
        <f>IF(G24="(1) RARA VEZ","1", IF(G24="(2) IMPROBABLE","2",IF(G24="(3) POSIBLE","3",IF(G24="(4) PROBABLE","4",IF(G24="(5) CASI SEGURO","5","")))))</f>
        <v>3</v>
      </c>
      <c r="I24" s="323" t="s">
        <v>18</v>
      </c>
      <c r="J24" s="325" t="str">
        <f>IF(I24="(1) INSIGNIFICANTE","1",IF(I24="(2) MENOR","2",IF(I24="(3) MODERADO","3",IF(I24="(4) MAYOR","4",IF(I24="(5) CATASTRÓFICO","5","")))))</f>
        <v>2</v>
      </c>
      <c r="K24" s="326">
        <f>+H24*J24</f>
        <v>6</v>
      </c>
      <c r="L24" s="765" t="s">
        <v>484</v>
      </c>
      <c r="M24" s="26" t="s">
        <v>68</v>
      </c>
      <c r="N24" s="27" t="s">
        <v>9</v>
      </c>
      <c r="O24" s="28">
        <f>IF(N24="SÍ",15,"0")</f>
        <v>15</v>
      </c>
      <c r="P24" s="352">
        <f>SUM(O24:O30)</f>
        <v>85</v>
      </c>
      <c r="Q24" s="354">
        <f>IF(AND(P24&gt;=0,P24&lt;=50),0,IF(AND(P24&gt;50,P24&lt;=75),1,IF(AND(P24&gt;75,P24&lt;=100),2,"REVISAR")))</f>
        <v>2</v>
      </c>
      <c r="R24" s="356" t="s">
        <v>5</v>
      </c>
      <c r="S24" s="354">
        <f>IF(R24="PROBABILIDAD",H24-Q24,J24-Q24)</f>
        <v>0</v>
      </c>
      <c r="T24" s="358">
        <f>IF($S24&lt;=0,1,$S24)</f>
        <v>1</v>
      </c>
      <c r="U24" s="360" t="str">
        <f>IF(AND($R24="PROBABILIDAD",$T24=1),#REF!,IF(AND(R24="PROBABILIDAD",$T24=2),#REF!,IF(AND($R24="PROBABILIDAD",$T24=3),#REF!,IF(AND($R24="PROBABILIDAD",$T24=4),#REF!,IF(AND($R24="PROBABILIDAD",$T24=5),#REF!,$G24)))))</f>
        <v>(3) POSIBLE</v>
      </c>
      <c r="V24" s="347" t="e">
        <f>IF(AND($R24="IMPACTO",$T24=1),#REF!,IF(AND(R24="IMPACTO",$T24=2),#REF!,IF(AND($R24="IMPACTO",$T24=3),#REF!,IF(AND($R24="IMPACTO",$T24=4),#REF!,IF(AND($R24="IMPACTO",$T24=5),#REF!,I24)))))</f>
        <v>#REF!</v>
      </c>
      <c r="W24" s="363">
        <f>IF(R24="PROBABILIDAD",T24*J24,T24*H24)</f>
        <v>3</v>
      </c>
      <c r="X24" s="830" t="s">
        <v>485</v>
      </c>
      <c r="Y24" s="751" t="s">
        <v>464</v>
      </c>
      <c r="Z24" s="830" t="s">
        <v>486</v>
      </c>
      <c r="AA24" s="830" t="s">
        <v>466</v>
      </c>
      <c r="AB24" s="833"/>
      <c r="AC24" s="831" t="s">
        <v>487</v>
      </c>
      <c r="AD24" s="350" t="s">
        <v>488</v>
      </c>
      <c r="AE24" s="830" t="s">
        <v>489</v>
      </c>
      <c r="AF24" s="258" t="s">
        <v>641</v>
      </c>
      <c r="AG24" s="259"/>
    </row>
    <row r="25" spans="1:33" ht="46.5" customHeight="1" x14ac:dyDescent="0.25">
      <c r="A25" s="828"/>
      <c r="B25" s="828"/>
      <c r="C25" s="830"/>
      <c r="D25" s="751"/>
      <c r="E25" s="830"/>
      <c r="F25" s="830"/>
      <c r="G25" s="318"/>
      <c r="H25" s="321"/>
      <c r="I25" s="323"/>
      <c r="J25" s="325"/>
      <c r="K25" s="326"/>
      <c r="L25" s="766"/>
      <c r="M25" s="29" t="s">
        <v>76</v>
      </c>
      <c r="N25" s="27" t="s">
        <v>9</v>
      </c>
      <c r="O25" s="30">
        <f>IF(N25="SÍ",5,"0")</f>
        <v>5</v>
      </c>
      <c r="P25" s="353"/>
      <c r="Q25" s="355"/>
      <c r="R25" s="357"/>
      <c r="S25" s="355"/>
      <c r="T25" s="359"/>
      <c r="U25" s="361"/>
      <c r="V25" s="348"/>
      <c r="W25" s="326"/>
      <c r="X25" s="830"/>
      <c r="Y25" s="751"/>
      <c r="Z25" s="830"/>
      <c r="AA25" s="830"/>
      <c r="AB25" s="834"/>
      <c r="AC25" s="836"/>
      <c r="AD25" s="351"/>
      <c r="AE25" s="830"/>
      <c r="AF25" s="260"/>
      <c r="AG25" s="261"/>
    </row>
    <row r="26" spans="1:33" ht="46.5" customHeight="1" x14ac:dyDescent="0.25">
      <c r="A26" s="828"/>
      <c r="B26" s="828"/>
      <c r="C26" s="830"/>
      <c r="D26" s="751"/>
      <c r="E26" s="830"/>
      <c r="F26" s="830"/>
      <c r="G26" s="318"/>
      <c r="H26" s="321"/>
      <c r="I26" s="323"/>
      <c r="J26" s="325"/>
      <c r="K26" s="345"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MODERADA</v>
      </c>
      <c r="L26" s="766"/>
      <c r="M26" s="31" t="s">
        <v>77</v>
      </c>
      <c r="N26" s="27" t="s">
        <v>16</v>
      </c>
      <c r="O26" s="30" t="str">
        <f>IF(N26="SÍ",15,"0")</f>
        <v>0</v>
      </c>
      <c r="P26" s="353"/>
      <c r="Q26" s="355"/>
      <c r="R26" s="357"/>
      <c r="S26" s="355"/>
      <c r="T26" s="359"/>
      <c r="U26" s="361"/>
      <c r="V26" s="348"/>
      <c r="W26" s="345" t="e">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#REF!</v>
      </c>
      <c r="X26" s="830"/>
      <c r="Y26" s="751"/>
      <c r="Z26" s="830"/>
      <c r="AA26" s="830"/>
      <c r="AB26" s="834"/>
      <c r="AC26" s="836"/>
      <c r="AD26" s="351"/>
      <c r="AE26" s="830"/>
      <c r="AF26" s="260"/>
      <c r="AG26" s="261"/>
    </row>
    <row r="27" spans="1:33" ht="46.5" customHeight="1" x14ac:dyDescent="0.25">
      <c r="A27" s="828"/>
      <c r="B27" s="828"/>
      <c r="C27" s="830"/>
      <c r="D27" s="751"/>
      <c r="E27" s="830"/>
      <c r="F27" s="830"/>
      <c r="G27" s="318"/>
      <c r="H27" s="321"/>
      <c r="I27" s="323"/>
      <c r="J27" s="325"/>
      <c r="K27" s="345"/>
      <c r="L27" s="766"/>
      <c r="M27" s="31" t="s">
        <v>78</v>
      </c>
      <c r="N27" s="27" t="s">
        <v>9</v>
      </c>
      <c r="O27" s="30">
        <f>IF(N27="SÍ",10,"0")</f>
        <v>10</v>
      </c>
      <c r="P27" s="353"/>
      <c r="Q27" s="355"/>
      <c r="R27" s="357"/>
      <c r="S27" s="355"/>
      <c r="T27" s="359"/>
      <c r="U27" s="361"/>
      <c r="V27" s="348"/>
      <c r="W27" s="345"/>
      <c r="X27" s="830"/>
      <c r="Y27" s="751"/>
      <c r="Z27" s="830"/>
      <c r="AA27" s="830"/>
      <c r="AB27" s="834"/>
      <c r="AC27" s="836"/>
      <c r="AD27" s="351"/>
      <c r="AE27" s="830"/>
      <c r="AF27" s="260"/>
      <c r="AG27" s="261"/>
    </row>
    <row r="28" spans="1:33" ht="46.5" customHeight="1" x14ac:dyDescent="0.25">
      <c r="A28" s="828"/>
      <c r="B28" s="828"/>
      <c r="C28" s="830"/>
      <c r="D28" s="751"/>
      <c r="E28" s="830"/>
      <c r="F28" s="830"/>
      <c r="G28" s="318"/>
      <c r="H28" s="321"/>
      <c r="I28" s="323"/>
      <c r="J28" s="325"/>
      <c r="K28" s="345"/>
      <c r="L28" s="766"/>
      <c r="M28" s="29" t="s">
        <v>79</v>
      </c>
      <c r="N28" s="27" t="s">
        <v>9</v>
      </c>
      <c r="O28" s="30">
        <f>IF(N28="SÍ",15,"0")</f>
        <v>15</v>
      </c>
      <c r="P28" s="353"/>
      <c r="Q28" s="355"/>
      <c r="R28" s="357"/>
      <c r="S28" s="355"/>
      <c r="T28" s="359"/>
      <c r="U28" s="361"/>
      <c r="V28" s="348"/>
      <c r="W28" s="345"/>
      <c r="X28" s="830"/>
      <c r="Y28" s="751"/>
      <c r="Z28" s="830"/>
      <c r="AA28" s="830"/>
      <c r="AB28" s="834"/>
      <c r="AC28" s="836"/>
      <c r="AD28" s="351"/>
      <c r="AE28" s="830"/>
      <c r="AF28" s="260"/>
      <c r="AG28" s="261"/>
    </row>
    <row r="29" spans="1:33" ht="46.5" customHeight="1" x14ac:dyDescent="0.25">
      <c r="A29" s="828"/>
      <c r="B29" s="828"/>
      <c r="C29" s="830"/>
      <c r="D29" s="751"/>
      <c r="E29" s="830"/>
      <c r="F29" s="830"/>
      <c r="G29" s="318"/>
      <c r="H29" s="321"/>
      <c r="I29" s="323"/>
      <c r="J29" s="325"/>
      <c r="K29" s="345"/>
      <c r="L29" s="766"/>
      <c r="M29" s="29" t="s">
        <v>80</v>
      </c>
      <c r="N29" s="27" t="s">
        <v>9</v>
      </c>
      <c r="O29" s="30">
        <f>IF(N29="SÍ",10,"0")</f>
        <v>10</v>
      </c>
      <c r="P29" s="353"/>
      <c r="Q29" s="355"/>
      <c r="R29" s="357"/>
      <c r="S29" s="355"/>
      <c r="T29" s="359"/>
      <c r="U29" s="361"/>
      <c r="V29" s="348"/>
      <c r="W29" s="345"/>
      <c r="X29" s="830"/>
      <c r="Y29" s="751"/>
      <c r="Z29" s="830"/>
      <c r="AA29" s="830"/>
      <c r="AB29" s="834"/>
      <c r="AC29" s="836"/>
      <c r="AD29" s="351"/>
      <c r="AE29" s="830"/>
      <c r="AF29" s="260"/>
      <c r="AG29" s="261"/>
    </row>
    <row r="30" spans="1:33" ht="46.5" customHeight="1" x14ac:dyDescent="0.25">
      <c r="A30" s="829"/>
      <c r="B30" s="829"/>
      <c r="C30" s="831"/>
      <c r="D30" s="832"/>
      <c r="E30" s="831"/>
      <c r="F30" s="831"/>
      <c r="G30" s="319"/>
      <c r="H30" s="322"/>
      <c r="I30" s="324"/>
      <c r="J30" s="325"/>
      <c r="K30" s="346"/>
      <c r="L30" s="766"/>
      <c r="M30" s="32" t="s">
        <v>81</v>
      </c>
      <c r="N30" s="27" t="s">
        <v>9</v>
      </c>
      <c r="O30" s="30">
        <f>IF(N30="SÍ",30,"0")</f>
        <v>30</v>
      </c>
      <c r="P30" s="353"/>
      <c r="Q30" s="355"/>
      <c r="R30" s="357"/>
      <c r="S30" s="355"/>
      <c r="T30" s="359"/>
      <c r="U30" s="362"/>
      <c r="V30" s="349"/>
      <c r="W30" s="345"/>
      <c r="X30" s="831"/>
      <c r="Y30" s="832"/>
      <c r="Z30" s="831"/>
      <c r="AA30" s="831"/>
      <c r="AB30" s="834"/>
      <c r="AC30" s="837"/>
      <c r="AD30" s="351"/>
      <c r="AE30" s="831"/>
      <c r="AF30" s="262"/>
      <c r="AG30" s="263"/>
    </row>
    <row r="31" spans="1:33" ht="50.25" hidden="1" customHeight="1" x14ac:dyDescent="0.25">
      <c r="A31" s="640"/>
      <c r="B31" s="641"/>
      <c r="C31" s="444"/>
      <c r="D31" s="444"/>
      <c r="E31" s="335"/>
      <c r="F31" s="335"/>
      <c r="G31" s="318" t="s">
        <v>268</v>
      </c>
      <c r="H31" s="320" t="str">
        <f>IF(G31="(1) RARA VEZ","1", IF(G31="(2) IMPROBABLE","2",IF(G31="(3) POSIBLE","3",IF(G31="(4) PROBABLE","4",IF(G31="(5) CASI SEGURO","5","")))))</f>
        <v>5</v>
      </c>
      <c r="I31" s="323" t="s">
        <v>38</v>
      </c>
      <c r="J31" s="325" t="str">
        <f>IF(I31="(1) INSIGNIFICANTE","1",IF(I31="(2) MENOR","2",IF(I31="(3) MODERADO","3",IF(I31="(4) MAYOR","4",IF(I31="(5) CATASTRÓFICO","5","")))))</f>
        <v>5</v>
      </c>
      <c r="K31" s="326">
        <f>+H31*J31</f>
        <v>25</v>
      </c>
      <c r="L31" s="638"/>
      <c r="M31" s="26" t="s">
        <v>68</v>
      </c>
      <c r="N31" s="27"/>
      <c r="O31" s="28" t="str">
        <f>IF(N31="SÍ",15,"0")</f>
        <v>0</v>
      </c>
      <c r="P31" s="352">
        <f>SUM(O31:O37)</f>
        <v>0</v>
      </c>
      <c r="Q31" s="354">
        <f>IF(AND(P31&gt;=0,P31&lt;=50),0,IF(AND(P31&gt;50,P31&lt;=75),1,IF(AND(P31&gt;75,P31&lt;=100),2,"REVISAR")))</f>
        <v>0</v>
      </c>
      <c r="R31" s="356" t="s">
        <v>5</v>
      </c>
      <c r="S31" s="354">
        <f>IF(R31="PROBABILIDAD",H31-Q31,J31-Q31)</f>
        <v>5</v>
      </c>
      <c r="T31" s="358">
        <f>IF($S31&lt;=0,1,$S31)</f>
        <v>5</v>
      </c>
      <c r="U31" s="360" t="str">
        <f>IF(AND($R31="PROBABILIDAD",$T31=1),#REF!,IF(AND(R31="PROBABILIDAD",$T31=2),#REF!,IF(AND($R31="PROBABILIDAD",$T31=3),#REF!,IF(AND($R31="PROBABILIDAD",$T31=4),#REF!,IF(AND($R31="PROBABILIDAD",$T31=5),#REF!,$G31)))))</f>
        <v>(5) CASI SEGURO</v>
      </c>
      <c r="V31" s="347" t="e">
        <f>IF(AND($R31="IMPACTO",$T31=1),#REF!,IF(AND(R31="IMPACTO",$T31=2),#REF!,IF(AND($R31="IMPACTO",$T31=3),#REF!,IF(AND($R31="IMPACTO",$T31=4),#REF!,IF(AND($R31="IMPACTO",$T31=5),#REF!,I31)))))</f>
        <v>#REF!</v>
      </c>
      <c r="W31" s="363">
        <f xml:space="preserve"> IF(R31="PROBABILIDAD",T31*J31,T31*H31)</f>
        <v>25</v>
      </c>
      <c r="X31" s="646"/>
      <c r="Y31" s="646"/>
      <c r="Z31" s="646"/>
      <c r="AA31" s="646"/>
      <c r="AB31" s="646"/>
      <c r="AC31" s="646"/>
      <c r="AD31" s="646"/>
      <c r="AE31" s="320"/>
    </row>
    <row r="32" spans="1:33" ht="48" hidden="1" customHeight="1" x14ac:dyDescent="0.25">
      <c r="A32" s="640"/>
      <c r="B32" s="642"/>
      <c r="C32" s="644"/>
      <c r="D32" s="644"/>
      <c r="E32" s="335"/>
      <c r="F32" s="336"/>
      <c r="G32" s="318"/>
      <c r="H32" s="321"/>
      <c r="I32" s="323"/>
      <c r="J32" s="325"/>
      <c r="K32" s="326"/>
      <c r="L32" s="639"/>
      <c r="M32" s="29" t="s">
        <v>76</v>
      </c>
      <c r="N32" s="27"/>
      <c r="O32" s="30" t="str">
        <f>IF(N32="SÍ",5,"0")</f>
        <v>0</v>
      </c>
      <c r="P32" s="353"/>
      <c r="Q32" s="355"/>
      <c r="R32" s="357"/>
      <c r="S32" s="355"/>
      <c r="T32" s="359"/>
      <c r="U32" s="361"/>
      <c r="V32" s="348"/>
      <c r="W32" s="326"/>
      <c r="X32" s="338"/>
      <c r="Y32" s="338"/>
      <c r="Z32" s="338"/>
      <c r="AA32" s="338"/>
      <c r="AB32" s="338"/>
      <c r="AC32" s="338"/>
      <c r="AD32" s="338"/>
      <c r="AE32" s="321"/>
    </row>
    <row r="33" spans="1:33" ht="33" hidden="1" customHeight="1" x14ac:dyDescent="0.25">
      <c r="A33" s="640"/>
      <c r="B33" s="642"/>
      <c r="C33" s="644"/>
      <c r="D33" s="644"/>
      <c r="E33" s="335"/>
      <c r="F33" s="336"/>
      <c r="G33" s="318"/>
      <c r="H33" s="321"/>
      <c r="I33" s="323"/>
      <c r="J33" s="325"/>
      <c r="K33" s="345"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EXTREMA</v>
      </c>
      <c r="L33" s="639"/>
      <c r="M33" s="31" t="s">
        <v>77</v>
      </c>
      <c r="N33" s="27"/>
      <c r="O33" s="30" t="str">
        <f>IF(N33="SÍ",15,"0")</f>
        <v>0</v>
      </c>
      <c r="P33" s="353"/>
      <c r="Q33" s="355"/>
      <c r="R33" s="357"/>
      <c r="S33" s="355"/>
      <c r="T33" s="359"/>
      <c r="U33" s="361"/>
      <c r="V33" s="348"/>
      <c r="W33" s="345" t="e">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#REF!</v>
      </c>
      <c r="X33" s="338"/>
      <c r="Y33" s="338"/>
      <c r="Z33" s="338"/>
      <c r="AA33" s="338"/>
      <c r="AB33" s="338"/>
      <c r="AC33" s="338"/>
      <c r="AD33" s="338"/>
      <c r="AE33" s="321"/>
    </row>
    <row r="34" spans="1:33" ht="26.25" hidden="1" customHeight="1" x14ac:dyDescent="0.25">
      <c r="A34" s="640"/>
      <c r="B34" s="642"/>
      <c r="C34" s="644"/>
      <c r="D34" s="644"/>
      <c r="E34" s="335"/>
      <c r="F34" s="336"/>
      <c r="G34" s="318"/>
      <c r="H34" s="321"/>
      <c r="I34" s="323"/>
      <c r="J34" s="325"/>
      <c r="K34" s="345"/>
      <c r="L34" s="639"/>
      <c r="M34" s="31" t="s">
        <v>78</v>
      </c>
      <c r="N34" s="27"/>
      <c r="O34" s="30" t="str">
        <f>IF(N34="SÍ",10,"0")</f>
        <v>0</v>
      </c>
      <c r="P34" s="353"/>
      <c r="Q34" s="355"/>
      <c r="R34" s="357"/>
      <c r="S34" s="355"/>
      <c r="T34" s="359"/>
      <c r="U34" s="361"/>
      <c r="V34" s="348"/>
      <c r="W34" s="345"/>
      <c r="X34" s="338"/>
      <c r="Y34" s="338"/>
      <c r="Z34" s="338"/>
      <c r="AA34" s="338"/>
      <c r="AB34" s="338"/>
      <c r="AC34" s="338"/>
      <c r="AD34" s="338"/>
      <c r="AE34" s="321"/>
    </row>
    <row r="35" spans="1:33" ht="45" hidden="1" customHeight="1" x14ac:dyDescent="0.25">
      <c r="A35" s="640"/>
      <c r="B35" s="642"/>
      <c r="C35" s="644"/>
      <c r="D35" s="644"/>
      <c r="E35" s="335"/>
      <c r="F35" s="336"/>
      <c r="G35" s="318"/>
      <c r="H35" s="321"/>
      <c r="I35" s="323"/>
      <c r="J35" s="325"/>
      <c r="K35" s="345"/>
      <c r="L35" s="639"/>
      <c r="M35" s="29" t="s">
        <v>79</v>
      </c>
      <c r="N35" s="27"/>
      <c r="O35" s="30" t="str">
        <f>IF(N35="SÍ",15,"0")</f>
        <v>0</v>
      </c>
      <c r="P35" s="353"/>
      <c r="Q35" s="355"/>
      <c r="R35" s="357"/>
      <c r="S35" s="355"/>
      <c r="T35" s="359"/>
      <c r="U35" s="361"/>
      <c r="V35" s="348"/>
      <c r="W35" s="345"/>
      <c r="X35" s="338"/>
      <c r="Y35" s="338"/>
      <c r="Z35" s="338"/>
      <c r="AA35" s="338"/>
      <c r="AB35" s="338"/>
      <c r="AC35" s="338"/>
      <c r="AD35" s="338"/>
      <c r="AE35" s="321"/>
    </row>
    <row r="36" spans="1:33" ht="51" hidden="1" customHeight="1" x14ac:dyDescent="0.25">
      <c r="A36" s="640"/>
      <c r="B36" s="642"/>
      <c r="C36" s="644"/>
      <c r="D36" s="644"/>
      <c r="E36" s="335"/>
      <c r="F36" s="336"/>
      <c r="G36" s="318"/>
      <c r="H36" s="321"/>
      <c r="I36" s="323"/>
      <c r="J36" s="325"/>
      <c r="K36" s="345"/>
      <c r="L36" s="639"/>
      <c r="M36" s="29" t="s">
        <v>80</v>
      </c>
      <c r="N36" s="27"/>
      <c r="O36" s="30" t="str">
        <f>IF(N36="SÍ",10,"0")</f>
        <v>0</v>
      </c>
      <c r="P36" s="353"/>
      <c r="Q36" s="355"/>
      <c r="R36" s="357"/>
      <c r="S36" s="355"/>
      <c r="T36" s="359"/>
      <c r="U36" s="361"/>
      <c r="V36" s="348"/>
      <c r="W36" s="345"/>
      <c r="X36" s="338"/>
      <c r="Y36" s="338"/>
      <c r="Z36" s="338"/>
      <c r="AA36" s="338"/>
      <c r="AB36" s="338"/>
      <c r="AC36" s="338"/>
      <c r="AD36" s="338"/>
      <c r="AE36" s="321"/>
    </row>
    <row r="37" spans="1:33" ht="39.75" hidden="1" customHeight="1" x14ac:dyDescent="0.25">
      <c r="A37" s="641"/>
      <c r="B37" s="643"/>
      <c r="C37" s="645"/>
      <c r="D37" s="645"/>
      <c r="E37" s="441"/>
      <c r="F37" s="320"/>
      <c r="G37" s="319"/>
      <c r="H37" s="322"/>
      <c r="I37" s="324"/>
      <c r="J37" s="325"/>
      <c r="K37" s="346"/>
      <c r="L37" s="639"/>
      <c r="M37" s="32" t="s">
        <v>81</v>
      </c>
      <c r="N37" s="27"/>
      <c r="O37" s="30" t="str">
        <f>IF(N37="SÍ",30,"0")</f>
        <v>0</v>
      </c>
      <c r="P37" s="353"/>
      <c r="Q37" s="355"/>
      <c r="R37" s="357"/>
      <c r="S37" s="355"/>
      <c r="T37" s="359"/>
      <c r="U37" s="362"/>
      <c r="V37" s="349"/>
      <c r="W37" s="345"/>
      <c r="X37" s="338"/>
      <c r="Y37" s="338"/>
      <c r="Z37" s="338"/>
      <c r="AA37" s="338"/>
      <c r="AB37" s="338"/>
      <c r="AC37" s="338"/>
      <c r="AD37" s="338"/>
      <c r="AE37" s="321"/>
    </row>
    <row r="38" spans="1:33" ht="32.25" customHeight="1" x14ac:dyDescent="0.25">
      <c r="A38" s="444" t="s">
        <v>119</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row>
    <row r="39" spans="1:33" ht="21.75" customHeight="1" x14ac:dyDescent="0.25">
      <c r="A39" s="366" t="s">
        <v>120</v>
      </c>
      <c r="B39" s="366"/>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row>
    <row r="40" spans="1:33" ht="27.75" customHeight="1" x14ac:dyDescent="0.25">
      <c r="A40" s="368" t="s">
        <v>121</v>
      </c>
      <c r="B40" s="368"/>
      <c r="C40" s="368" t="s">
        <v>122</v>
      </c>
      <c r="D40" s="368"/>
      <c r="E40" s="368"/>
      <c r="F40" s="368"/>
      <c r="G40" s="368"/>
      <c r="H40" s="368"/>
      <c r="I40" s="368"/>
      <c r="J40" s="368"/>
      <c r="K40" s="368"/>
      <c r="L40" s="368"/>
      <c r="M40" s="368"/>
      <c r="N40" s="368"/>
      <c r="O40" s="368"/>
      <c r="P40" s="368"/>
      <c r="Q40" s="368"/>
      <c r="R40" s="368"/>
      <c r="S40" s="368"/>
      <c r="T40" s="368"/>
      <c r="U40" s="368"/>
      <c r="V40" s="368"/>
      <c r="W40" s="368"/>
      <c r="X40" s="368"/>
      <c r="Y40" s="368"/>
      <c r="Z40" s="369" t="s">
        <v>123</v>
      </c>
      <c r="AA40" s="369"/>
      <c r="AB40" s="369"/>
      <c r="AC40" s="282" t="s">
        <v>124</v>
      </c>
      <c r="AD40" s="370"/>
      <c r="AE40" s="283"/>
    </row>
    <row r="41" spans="1:33" s="62" customFormat="1" ht="108" customHeight="1" x14ac:dyDescent="0.25">
      <c r="A41" s="375">
        <v>1</v>
      </c>
      <c r="B41" s="376"/>
      <c r="C41" s="377" t="s">
        <v>490</v>
      </c>
      <c r="D41" s="378"/>
      <c r="E41" s="378"/>
      <c r="F41" s="378"/>
      <c r="G41" s="378"/>
      <c r="H41" s="378"/>
      <c r="I41" s="378"/>
      <c r="J41" s="378"/>
      <c r="K41" s="378"/>
      <c r="L41" s="378"/>
      <c r="M41" s="378"/>
      <c r="N41" s="378"/>
      <c r="O41" s="378"/>
      <c r="P41" s="378"/>
      <c r="Q41" s="378"/>
      <c r="R41" s="378"/>
      <c r="S41" s="378"/>
      <c r="T41" s="378"/>
      <c r="U41" s="378"/>
      <c r="V41" s="378"/>
      <c r="W41" s="378"/>
      <c r="X41" s="378"/>
      <c r="Y41" s="379"/>
      <c r="Z41" s="745">
        <v>43128</v>
      </c>
      <c r="AA41" s="378"/>
      <c r="AB41" s="379"/>
      <c r="AC41" s="377" t="s">
        <v>491</v>
      </c>
      <c r="AD41" s="378"/>
      <c r="AE41" s="379"/>
    </row>
    <row r="42" spans="1:33" s="62" customFormat="1" ht="27.75" customHeight="1" x14ac:dyDescent="0.25">
      <c r="A42" s="375"/>
      <c r="B42" s="376"/>
      <c r="C42" s="377"/>
      <c r="D42" s="378"/>
      <c r="E42" s="378"/>
      <c r="F42" s="378"/>
      <c r="G42" s="378"/>
      <c r="H42" s="378"/>
      <c r="I42" s="378"/>
      <c r="J42" s="378"/>
      <c r="K42" s="378"/>
      <c r="L42" s="378"/>
      <c r="M42" s="378"/>
      <c r="N42" s="378"/>
      <c r="O42" s="378"/>
      <c r="P42" s="378"/>
      <c r="Q42" s="378"/>
      <c r="R42" s="378"/>
      <c r="S42" s="378"/>
      <c r="T42" s="378"/>
      <c r="U42" s="378"/>
      <c r="V42" s="378"/>
      <c r="W42" s="378"/>
      <c r="X42" s="378"/>
      <c r="Y42" s="379"/>
      <c r="Z42" s="745"/>
      <c r="AA42" s="378"/>
      <c r="AB42" s="379"/>
      <c r="AC42" s="838"/>
      <c r="AD42" s="839"/>
      <c r="AE42" s="840"/>
    </row>
    <row r="43" spans="1:33" s="62" customFormat="1" ht="27.75" customHeight="1" x14ac:dyDescent="0.25">
      <c r="A43" s="375"/>
      <c r="B43" s="376"/>
      <c r="C43" s="640"/>
      <c r="D43" s="640"/>
      <c r="E43" s="640"/>
      <c r="F43" s="640"/>
      <c r="G43" s="640"/>
      <c r="H43" s="640"/>
      <c r="I43" s="640"/>
      <c r="J43" s="640"/>
      <c r="K43" s="640"/>
      <c r="L43" s="640"/>
      <c r="M43" s="640"/>
      <c r="N43" s="640"/>
      <c r="O43" s="640"/>
      <c r="P43" s="640"/>
      <c r="Q43" s="640"/>
      <c r="R43" s="640"/>
      <c r="S43" s="640"/>
      <c r="T43" s="640"/>
      <c r="U43" s="640"/>
      <c r="V43" s="640"/>
      <c r="W43" s="640"/>
      <c r="X43" s="640"/>
      <c r="Y43" s="640"/>
      <c r="Z43" s="389"/>
      <c r="AA43" s="381"/>
      <c r="AB43" s="382"/>
      <c r="AC43" s="336"/>
      <c r="AD43" s="336"/>
      <c r="AE43" s="336"/>
    </row>
    <row r="44" spans="1:33" ht="15" customHeight="1" x14ac:dyDescent="0.25">
      <c r="A44" s="449" t="s">
        <v>129</v>
      </c>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1"/>
    </row>
    <row r="45" spans="1:33" ht="30.75" customHeight="1" x14ac:dyDescent="0.25">
      <c r="A45" s="326" t="s">
        <v>124</v>
      </c>
      <c r="B45" s="326"/>
      <c r="C45" s="326"/>
      <c r="D45" s="326"/>
      <c r="E45" s="326"/>
      <c r="F45" s="326"/>
      <c r="G45" s="326" t="s">
        <v>130</v>
      </c>
      <c r="H45" s="326"/>
      <c r="I45" s="326"/>
      <c r="J45" s="326"/>
      <c r="K45" s="326"/>
      <c r="L45" s="326"/>
      <c r="M45" s="326"/>
      <c r="N45" s="326" t="s">
        <v>131</v>
      </c>
      <c r="O45" s="326"/>
      <c r="P45" s="326"/>
      <c r="Q45" s="326"/>
      <c r="R45" s="326"/>
      <c r="S45" s="326"/>
      <c r="T45" s="326"/>
      <c r="U45" s="326"/>
      <c r="V45" s="326"/>
      <c r="W45" s="326"/>
      <c r="X45" s="326"/>
      <c r="Y45" s="326"/>
      <c r="Z45" s="326"/>
      <c r="AA45" s="374" t="str">
        <f>IF(OR(X5="X",U5="X"),"APOYO OFICINA ASESORA DE PLANEACIÓN","APOYO OFICINA DE CONTROL INTERNO")</f>
        <v>APOYO OFICINA ASESORA DE PLANEACIÓN</v>
      </c>
      <c r="AB45" s="374"/>
      <c r="AC45" s="374"/>
      <c r="AD45" s="374"/>
      <c r="AE45" s="374"/>
      <c r="AF45" s="34"/>
      <c r="AG45" s="34"/>
    </row>
    <row r="46" spans="1:33" ht="37.5" customHeight="1" x14ac:dyDescent="0.25">
      <c r="A46" s="36" t="s">
        <v>132</v>
      </c>
      <c r="B46" s="326"/>
      <c r="C46" s="326"/>
      <c r="D46" s="326"/>
      <c r="E46" s="326"/>
      <c r="F46" s="326"/>
      <c r="G46" s="36" t="s">
        <v>132</v>
      </c>
      <c r="H46" s="326"/>
      <c r="I46" s="326"/>
      <c r="J46" s="326"/>
      <c r="K46" s="326"/>
      <c r="L46" s="326"/>
      <c r="M46" s="326"/>
      <c r="N46" s="386" t="s">
        <v>132</v>
      </c>
      <c r="O46" s="387"/>
      <c r="P46" s="387"/>
      <c r="Q46" s="387"/>
      <c r="R46" s="388"/>
      <c r="S46" s="37"/>
      <c r="T46" s="37"/>
      <c r="U46" s="336"/>
      <c r="V46" s="336"/>
      <c r="W46" s="336"/>
      <c r="X46" s="336"/>
      <c r="Y46" s="336"/>
      <c r="Z46" s="336"/>
      <c r="AA46" s="36" t="s">
        <v>132</v>
      </c>
      <c r="AB46" s="389"/>
      <c r="AC46" s="381"/>
      <c r="AD46" s="381"/>
      <c r="AE46" s="382"/>
      <c r="AF46" s="34"/>
      <c r="AG46" s="34"/>
    </row>
    <row r="47" spans="1:33" s="62" customFormat="1" ht="33.75" customHeight="1" x14ac:dyDescent="0.25">
      <c r="A47" s="38" t="s">
        <v>133</v>
      </c>
      <c r="B47" s="386" t="s">
        <v>492</v>
      </c>
      <c r="C47" s="387"/>
      <c r="D47" s="387"/>
      <c r="E47" s="387"/>
      <c r="F47" s="388"/>
      <c r="G47" s="38" t="s">
        <v>133</v>
      </c>
      <c r="H47" s="326" t="s">
        <v>230</v>
      </c>
      <c r="I47" s="326"/>
      <c r="J47" s="326"/>
      <c r="K47" s="326"/>
      <c r="L47" s="326"/>
      <c r="M47" s="326"/>
      <c r="N47" s="37" t="s">
        <v>133</v>
      </c>
      <c r="O47" s="37"/>
      <c r="P47" s="37"/>
      <c r="Q47" s="37"/>
      <c r="R47" s="37"/>
      <c r="S47" s="37"/>
      <c r="T47" s="37"/>
      <c r="U47" s="455" t="s">
        <v>135</v>
      </c>
      <c r="V47" s="455"/>
      <c r="W47" s="455"/>
      <c r="X47" s="455"/>
      <c r="Y47" s="455"/>
      <c r="Z47" s="455"/>
      <c r="AA47" s="38" t="s">
        <v>133</v>
      </c>
      <c r="AB47" s="336" t="s">
        <v>231</v>
      </c>
      <c r="AC47" s="336"/>
      <c r="AD47" s="336"/>
      <c r="AE47" s="336"/>
      <c r="AF47" s="64"/>
      <c r="AG47" s="64"/>
    </row>
    <row r="48" spans="1:33" s="62" customFormat="1" ht="32.25" customHeight="1" x14ac:dyDescent="0.25">
      <c r="A48" s="38" t="s">
        <v>136</v>
      </c>
      <c r="B48" s="841" t="s">
        <v>493</v>
      </c>
      <c r="C48" s="842"/>
      <c r="D48" s="842"/>
      <c r="E48" s="842"/>
      <c r="F48" s="843"/>
      <c r="G48" s="38" t="s">
        <v>136</v>
      </c>
      <c r="H48" s="326"/>
      <c r="I48" s="326"/>
      <c r="J48" s="326"/>
      <c r="K48" s="326"/>
      <c r="L48" s="326"/>
      <c r="M48" s="326"/>
      <c r="N48" s="383" t="s">
        <v>136</v>
      </c>
      <c r="O48" s="384"/>
      <c r="P48" s="384"/>
      <c r="Q48" s="384"/>
      <c r="R48" s="385"/>
      <c r="S48" s="37"/>
      <c r="T48" s="37"/>
      <c r="U48" s="336" t="s">
        <v>138</v>
      </c>
      <c r="V48" s="336"/>
      <c r="W48" s="336"/>
      <c r="X48" s="336"/>
      <c r="Y48" s="336"/>
      <c r="Z48" s="336"/>
      <c r="AA48" s="38" t="s">
        <v>136</v>
      </c>
      <c r="AB48" s="336" t="s">
        <v>235</v>
      </c>
      <c r="AC48" s="336"/>
      <c r="AD48" s="336"/>
      <c r="AE48" s="336"/>
      <c r="AF48" s="64"/>
      <c r="AG48" s="64"/>
    </row>
    <row r="49" spans="4:33" s="62" customFormat="1" x14ac:dyDescent="0.25">
      <c r="D49" s="41"/>
      <c r="AF49" s="64"/>
      <c r="AG49" s="64"/>
    </row>
    <row r="50" spans="4:33" x14ac:dyDescent="0.25">
      <c r="AF50" s="63"/>
      <c r="AG50" s="63"/>
    </row>
    <row r="51" spans="4:33" x14ac:dyDescent="0.25">
      <c r="AF51" s="63"/>
      <c r="AG51" s="63"/>
    </row>
  </sheetData>
  <mergeCells count="194">
    <mergeCell ref="AF6:AG9"/>
    <mergeCell ref="AF10:AG16"/>
    <mergeCell ref="AF17:AG23"/>
    <mergeCell ref="AF24:AG30"/>
    <mergeCell ref="B48:F48"/>
    <mergeCell ref="H48:M48"/>
    <mergeCell ref="N48:R48"/>
    <mergeCell ref="U48:Z48"/>
    <mergeCell ref="AB48:AE48"/>
    <mergeCell ref="B46:F46"/>
    <mergeCell ref="H46:M46"/>
    <mergeCell ref="N46:R46"/>
    <mergeCell ref="U46:Z46"/>
    <mergeCell ref="AB46:AE46"/>
    <mergeCell ref="B47:F47"/>
    <mergeCell ref="H47:M47"/>
    <mergeCell ref="U47:Z47"/>
    <mergeCell ref="AB47:AE47"/>
    <mergeCell ref="A43:B43"/>
    <mergeCell ref="C43:Y43"/>
    <mergeCell ref="Z43:AB43"/>
    <mergeCell ref="AC43:AE43"/>
    <mergeCell ref="A44:AE44"/>
    <mergeCell ref="A45:F45"/>
    <mergeCell ref="G45:M45"/>
    <mergeCell ref="N45:Z45"/>
    <mergeCell ref="AA45:AE45"/>
    <mergeCell ref="A41:B41"/>
    <mergeCell ref="C41:Y41"/>
    <mergeCell ref="Z41:AB41"/>
    <mergeCell ref="AC41:AE41"/>
    <mergeCell ref="A42:B42"/>
    <mergeCell ref="C42:Y42"/>
    <mergeCell ref="Z42:AB42"/>
    <mergeCell ref="AC42:AE42"/>
    <mergeCell ref="A38:AE38"/>
    <mergeCell ref="A39:AE39"/>
    <mergeCell ref="A40:B40"/>
    <mergeCell ref="C40:Y40"/>
    <mergeCell ref="Z40:AB40"/>
    <mergeCell ref="AC40:AE40"/>
    <mergeCell ref="AC24:AC30"/>
    <mergeCell ref="AD24:AD30"/>
    <mergeCell ref="AE24:AE30"/>
    <mergeCell ref="K26:K30"/>
    <mergeCell ref="W26:W30"/>
    <mergeCell ref="AA24:AA30"/>
    <mergeCell ref="AB24:AB30"/>
    <mergeCell ref="AA31:AA37"/>
    <mergeCell ref="AB31:AB37"/>
    <mergeCell ref="AC31:AC37"/>
    <mergeCell ref="AD31:AD37"/>
    <mergeCell ref="AE31:AE37"/>
    <mergeCell ref="K33:K37"/>
    <mergeCell ref="W33:W37"/>
    <mergeCell ref="U31:U37"/>
    <mergeCell ref="V31:V37"/>
    <mergeCell ref="W31:W32"/>
    <mergeCell ref="X31:X37"/>
    <mergeCell ref="Y31:Y37"/>
    <mergeCell ref="Z31:Z37"/>
    <mergeCell ref="L31:L37"/>
    <mergeCell ref="P31:P37"/>
    <mergeCell ref="Q31:Q37"/>
    <mergeCell ref="R31:R37"/>
    <mergeCell ref="Z24:Z30"/>
    <mergeCell ref="Q24:Q30"/>
    <mergeCell ref="R24:R30"/>
    <mergeCell ref="S24:S30"/>
    <mergeCell ref="T24:T30"/>
    <mergeCell ref="U24:U30"/>
    <mergeCell ref="V24:V30"/>
    <mergeCell ref="H24:H30"/>
    <mergeCell ref="I24:I30"/>
    <mergeCell ref="J24:J30"/>
    <mergeCell ref="K24:K25"/>
    <mergeCell ref="L24:L30"/>
    <mergeCell ref="P24:P30"/>
    <mergeCell ref="G17:G23"/>
    <mergeCell ref="A31:A37"/>
    <mergeCell ref="B31:B37"/>
    <mergeCell ref="C31:C37"/>
    <mergeCell ref="D31:D37"/>
    <mergeCell ref="E31:E37"/>
    <mergeCell ref="W24:W25"/>
    <mergeCell ref="X24:X30"/>
    <mergeCell ref="Y24:Y30"/>
    <mergeCell ref="B24:B30"/>
    <mergeCell ref="C24:C30"/>
    <mergeCell ref="D24:D30"/>
    <mergeCell ref="F31:F37"/>
    <mergeCell ref="G31:G37"/>
    <mergeCell ref="H31:H37"/>
    <mergeCell ref="I31:I37"/>
    <mergeCell ref="J31:J37"/>
    <mergeCell ref="K31:K32"/>
    <mergeCell ref="S31:S37"/>
    <mergeCell ref="T31:T37"/>
    <mergeCell ref="AA17:AA23"/>
    <mergeCell ref="AB17:AB23"/>
    <mergeCell ref="AC17:AC23"/>
    <mergeCell ref="AD17:AD23"/>
    <mergeCell ref="AE17:AE23"/>
    <mergeCell ref="K19:K23"/>
    <mergeCell ref="W19:W23"/>
    <mergeCell ref="U17:U23"/>
    <mergeCell ref="V17:V23"/>
    <mergeCell ref="W17:W18"/>
    <mergeCell ref="X17:X23"/>
    <mergeCell ref="Y17:Y23"/>
    <mergeCell ref="Z17:Z23"/>
    <mergeCell ref="L17:L23"/>
    <mergeCell ref="P17:P23"/>
    <mergeCell ref="Q17:Q23"/>
    <mergeCell ref="R17:R23"/>
    <mergeCell ref="S17:S23"/>
    <mergeCell ref="T17:T23"/>
    <mergeCell ref="AB10:AB16"/>
    <mergeCell ref="AC10:AC16"/>
    <mergeCell ref="AD10:AD16"/>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30"/>
    <mergeCell ref="B10:B16"/>
    <mergeCell ref="C10:C16"/>
    <mergeCell ref="D10:D16"/>
    <mergeCell ref="E10:E16"/>
    <mergeCell ref="F10:F16"/>
    <mergeCell ref="B17:B23"/>
    <mergeCell ref="C17:C23"/>
    <mergeCell ref="D17:D23"/>
    <mergeCell ref="E17:E23"/>
    <mergeCell ref="H17:H23"/>
    <mergeCell ref="I17:I23"/>
    <mergeCell ref="J17:J23"/>
    <mergeCell ref="K17:K18"/>
    <mergeCell ref="E24:E30"/>
    <mergeCell ref="F24:F30"/>
    <mergeCell ref="G24:G30"/>
    <mergeCell ref="F17:F23"/>
    <mergeCell ref="A6:F6"/>
    <mergeCell ref="G6:AA6"/>
    <mergeCell ref="AB6:AB9"/>
    <mergeCell ref="AC6:AE8"/>
    <mergeCell ref="A7:A9"/>
    <mergeCell ref="B7:B9"/>
    <mergeCell ref="C7:C9"/>
    <mergeCell ref="D7:D9"/>
    <mergeCell ref="E7:E9"/>
    <mergeCell ref="F7:F9"/>
    <mergeCell ref="G7:K7"/>
    <mergeCell ref="L7:L9"/>
    <mergeCell ref="M7:AA7"/>
    <mergeCell ref="G8:K8"/>
    <mergeCell ref="M8:M9"/>
    <mergeCell ref="N8:N9"/>
    <mergeCell ref="R8:R9"/>
    <mergeCell ref="U8:W8"/>
    <mergeCell ref="X8:X9"/>
    <mergeCell ref="Y8:AA8"/>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171" priority="45">
      <formula>$K$12="BAJA"</formula>
    </cfRule>
    <cfRule type="expression" dxfId="170" priority="46">
      <formula>$K$12="MODERADA"</formula>
    </cfRule>
    <cfRule type="expression" dxfId="169" priority="47">
      <formula>$K$12="ALTA"</formula>
    </cfRule>
    <cfRule type="expression" dxfId="168" priority="48">
      <formula>$K$12="EXTREMA"</formula>
    </cfRule>
  </conditionalFormatting>
  <conditionalFormatting sqref="K17:K18">
    <cfRule type="expression" dxfId="167" priority="41">
      <formula>$K$19="BAJA"</formula>
    </cfRule>
    <cfRule type="expression" dxfId="166" priority="42">
      <formula>$K$19="MODERADA"</formula>
    </cfRule>
    <cfRule type="expression" dxfId="165" priority="43">
      <formula>$K$19="ALTA"</formula>
    </cfRule>
    <cfRule type="expression" dxfId="164" priority="44">
      <formula>$K$19="EXTREMA"</formula>
    </cfRule>
  </conditionalFormatting>
  <conditionalFormatting sqref="W17:W23">
    <cfRule type="expression" dxfId="163" priority="37">
      <formula>$W$19="MODERADA"</formula>
    </cfRule>
    <cfRule type="expression" dxfId="162" priority="38">
      <formula>$W$19="EXTREMA"</formula>
    </cfRule>
    <cfRule type="expression" dxfId="161" priority="39">
      <formula>$W$19="ALTA"</formula>
    </cfRule>
    <cfRule type="expression" dxfId="160" priority="40">
      <formula>$W$19="BAJA"</formula>
    </cfRule>
  </conditionalFormatting>
  <conditionalFormatting sqref="K24:K25">
    <cfRule type="expression" dxfId="159" priority="33">
      <formula>$K$26="BAJA"</formula>
    </cfRule>
    <cfRule type="expression" dxfId="158" priority="34">
      <formula>$K$26="MODERADA"</formula>
    </cfRule>
    <cfRule type="expression" dxfId="157" priority="35">
      <formula>$K$26="ALTA"</formula>
    </cfRule>
    <cfRule type="expression" dxfId="156" priority="36">
      <formula>$K$26="EXTREMA"</formula>
    </cfRule>
  </conditionalFormatting>
  <conditionalFormatting sqref="W24:W30">
    <cfRule type="expression" dxfId="155" priority="29">
      <formula>$W$26="MODERADA"</formula>
    </cfRule>
    <cfRule type="expression" dxfId="154" priority="30">
      <formula>$W$26="EXTREMA"</formula>
    </cfRule>
    <cfRule type="expression" dxfId="153" priority="31">
      <formula>$W$26="ALTA"</formula>
    </cfRule>
    <cfRule type="expression" dxfId="152" priority="32">
      <formula>$W$26="BAJA"</formula>
    </cfRule>
  </conditionalFormatting>
  <conditionalFormatting sqref="K31:K32">
    <cfRule type="expression" dxfId="151" priority="25">
      <formula>$K$33="BAJA"</formula>
    </cfRule>
    <cfRule type="expression" dxfId="150" priority="26">
      <formula>$K$33="MODERADA"</formula>
    </cfRule>
    <cfRule type="expression" dxfId="149" priority="27">
      <formula>$K$33="ALTA"</formula>
    </cfRule>
    <cfRule type="expression" dxfId="148" priority="28">
      <formula>$K$33="EXTREMA"</formula>
    </cfRule>
  </conditionalFormatting>
  <conditionalFormatting sqref="W31:W37">
    <cfRule type="expression" dxfId="147" priority="21">
      <formula>$W$33="MODERADA"</formula>
    </cfRule>
    <cfRule type="expression" dxfId="146" priority="22">
      <formula>$W$33="EXTREMA"</formula>
    </cfRule>
    <cfRule type="expression" dxfId="145" priority="23">
      <formula>$W$33="ALTA"</formula>
    </cfRule>
    <cfRule type="expression" dxfId="144" priority="24">
      <formula>$W$33="BAJA"</formula>
    </cfRule>
  </conditionalFormatting>
  <conditionalFormatting sqref="K26:K30">
    <cfRule type="expression" dxfId="143" priority="13">
      <formula>$K$26="BAJA"</formula>
    </cfRule>
    <cfRule type="expression" dxfId="142" priority="14">
      <formula>$K$26="MODERADA"</formula>
    </cfRule>
    <cfRule type="expression" dxfId="141" priority="15">
      <formula>$K$26="ALTA"</formula>
    </cfRule>
    <cfRule type="expression" dxfId="140" priority="16">
      <formula>$K$26="EXTREMA"</formula>
    </cfRule>
  </conditionalFormatting>
  <conditionalFormatting sqref="K33:K37">
    <cfRule type="expression" dxfId="139" priority="9">
      <formula>$K$33="BAJA"</formula>
    </cfRule>
    <cfRule type="expression" dxfId="138" priority="10">
      <formula>$K$33="MODERADA"</formula>
    </cfRule>
    <cfRule type="expression" dxfId="137" priority="11">
      <formula>$K$33="ALTA"</formula>
    </cfRule>
    <cfRule type="expression" dxfId="136" priority="12">
      <formula>$K$33="EXTREMA"</formula>
    </cfRule>
  </conditionalFormatting>
  <conditionalFormatting sqref="K19:K23">
    <cfRule type="expression" dxfId="135" priority="17">
      <formula>$K$19="BAJA"</formula>
    </cfRule>
    <cfRule type="expression" dxfId="134" priority="18">
      <formula>$K$19="MODERADA"</formula>
    </cfRule>
    <cfRule type="expression" dxfId="133" priority="19">
      <formula>$K$19="ALTA"</formula>
    </cfRule>
    <cfRule type="expression" dxfId="132" priority="20">
      <formula>$K$19="EXTREMA"</formula>
    </cfRule>
  </conditionalFormatting>
  <conditionalFormatting sqref="W10:W11">
    <cfRule type="expression" dxfId="131" priority="5">
      <formula>$K$12="BAJA"</formula>
    </cfRule>
    <cfRule type="expression" dxfId="130" priority="6">
      <formula>$K$12="MODERADA"</formula>
    </cfRule>
    <cfRule type="expression" dxfId="129" priority="7">
      <formula>$K$12="ALTA"</formula>
    </cfRule>
    <cfRule type="expression" dxfId="128" priority="8">
      <formula>$K$12="EXTREMA"</formula>
    </cfRule>
  </conditionalFormatting>
  <conditionalFormatting sqref="W12:W16">
    <cfRule type="expression" dxfId="127" priority="1">
      <formula>$K$12="BAJA"</formula>
    </cfRule>
    <cfRule type="expression" dxfId="126" priority="2">
      <formula>$K$12="MODERADA"</formula>
    </cfRule>
    <cfRule type="expression" dxfId="125" priority="3">
      <formula>$K$12="ALTA"</formula>
    </cfRule>
    <cfRule type="expression" dxfId="124" priority="4">
      <formula>$K$12="EXTREMA"</formula>
    </cfRule>
  </conditionalFormatting>
  <dataValidations count="6">
    <dataValidation type="list" allowBlank="1" showInputMessage="1" showErrorMessage="1" sqref="D10:D30">
      <formula1>#REF!</formula1>
    </dataValidation>
    <dataValidation type="list" allowBlank="1" showInputMessage="1" showErrorMessage="1" sqref="R10:R37">
      <formula1>#REF!</formula1>
    </dataValidation>
    <dataValidation type="list" allowBlank="1" showInputMessage="1" showErrorMessage="1" sqref="G10:G37">
      <formula1>#REF!</formula1>
    </dataValidation>
    <dataValidation type="list" allowBlank="1" showInputMessage="1" showErrorMessage="1" sqref="N10:N37">
      <formula1>#REF!</formula1>
    </dataValidation>
    <dataValidation type="list" allowBlank="1" showInputMessage="1" showErrorMessage="1" sqref="I10:I37">
      <formula1>#REF!</formula1>
    </dataValidation>
    <dataValidation type="list" allowBlank="1" showInputMessage="1" showErrorMessage="1" sqref="D31:D37">
      <formula1>#REF!</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zoomScale="30" zoomScaleNormal="30" workbookViewId="0">
      <selection activeCell="AH12" sqref="AH12:AI18"/>
    </sheetView>
  </sheetViews>
  <sheetFormatPr baseColWidth="10" defaultRowHeight="12.75" x14ac:dyDescent="0.2"/>
  <cols>
    <col min="1" max="1" width="19.140625" style="10" customWidth="1"/>
    <col min="2" max="2" width="22.5703125" style="10" customWidth="1"/>
    <col min="3" max="3" width="24" style="10" customWidth="1"/>
    <col min="4" max="4" width="19.140625" style="41" customWidth="1"/>
    <col min="5" max="5" width="18.85546875" style="10" customWidth="1"/>
    <col min="6" max="6" width="21.5703125" style="10" customWidth="1"/>
    <col min="7" max="7" width="17.5703125" style="10" customWidth="1"/>
    <col min="8" max="8" width="2" style="10" hidden="1" customWidth="1"/>
    <col min="9" max="9" width="13.5703125" style="10" customWidth="1"/>
    <col min="10" max="10" width="11.42578125" style="10" hidden="1" customWidth="1"/>
    <col min="11" max="11" width="10.42578125" style="10" hidden="1" customWidth="1"/>
    <col min="12" max="12" width="18.85546875" style="10" customWidth="1"/>
    <col min="13" max="13" width="25.7109375" style="10" customWidth="1"/>
    <col min="14" max="14" width="42.28515625" style="10" customWidth="1"/>
    <col min="15" max="15" width="9.5703125" style="10" customWidth="1"/>
    <col min="16" max="18" width="11.42578125" style="10" hidden="1" customWidth="1"/>
    <col min="19" max="19" width="10.140625" style="10" customWidth="1"/>
    <col min="20" max="21" width="11.42578125" style="10" hidden="1" customWidth="1"/>
    <col min="22" max="22" width="14.140625" style="10" customWidth="1"/>
    <col min="23" max="23" width="12.28515625" style="10" customWidth="1"/>
    <col min="24" max="24" width="2.28515625" style="10" hidden="1" customWidth="1"/>
    <col min="25" max="25" width="11.5703125" style="10" customWidth="1"/>
    <col min="26" max="26" width="24.7109375" style="10" customWidth="1"/>
    <col min="27" max="27" width="13.85546875" style="10" customWidth="1"/>
    <col min="28" max="28" width="29.85546875" style="10" customWidth="1"/>
    <col min="29" max="29" width="26.7109375" style="10" customWidth="1"/>
    <col min="30" max="30" width="11.5703125" style="10" customWidth="1"/>
    <col min="31" max="31" width="31.140625" style="10" customWidth="1"/>
    <col min="32" max="32" width="19.140625" style="10" customWidth="1"/>
    <col min="33" max="33" width="16.140625" style="10" customWidth="1"/>
    <col min="34" max="34" width="11.42578125" style="10"/>
    <col min="35" max="35" width="16.7109375" style="10" customWidth="1"/>
    <col min="36" max="16384" width="11.42578125" style="10"/>
  </cols>
  <sheetData>
    <row r="1" spans="1:35" x14ac:dyDescent="0.2">
      <c r="A1" s="184"/>
      <c r="B1" s="184"/>
      <c r="C1" s="184"/>
      <c r="D1" s="185"/>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row>
    <row r="2" spans="1:35" x14ac:dyDescent="0.2">
      <c r="A2" s="184"/>
      <c r="B2" s="184"/>
      <c r="C2" s="184"/>
      <c r="D2" s="185"/>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row>
    <row r="3" spans="1:35" x14ac:dyDescent="0.2">
      <c r="A3" s="184"/>
      <c r="B3" s="184"/>
      <c r="C3" s="184"/>
      <c r="D3" s="185"/>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row>
    <row r="4" spans="1:35" x14ac:dyDescent="0.2">
      <c r="A4" s="184"/>
      <c r="B4" s="184"/>
      <c r="C4" s="184"/>
      <c r="D4" s="185"/>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row>
    <row r="5" spans="1:35" x14ac:dyDescent="0.2">
      <c r="A5" s="184"/>
      <c r="B5" s="184"/>
      <c r="C5" s="184"/>
      <c r="D5" s="185"/>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row>
    <row r="6" spans="1:35" x14ac:dyDescent="0.2">
      <c r="A6" s="184"/>
      <c r="B6" s="184"/>
      <c r="C6" s="184"/>
      <c r="D6" s="185"/>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5" x14ac:dyDescent="0.2">
      <c r="A7" s="919" t="s">
        <v>24</v>
      </c>
      <c r="B7" s="919"/>
      <c r="C7" s="813">
        <v>43488</v>
      </c>
      <c r="D7" s="814"/>
      <c r="E7" s="814"/>
      <c r="F7" s="814"/>
      <c r="G7" s="920"/>
      <c r="H7" s="920"/>
      <c r="I7" s="920"/>
      <c r="J7" s="920"/>
      <c r="K7" s="920"/>
      <c r="L7" s="920"/>
      <c r="M7" s="920"/>
      <c r="N7" s="920"/>
      <c r="O7" s="920"/>
      <c r="P7" s="920"/>
      <c r="Q7" s="920"/>
      <c r="R7" s="920"/>
      <c r="S7" s="920"/>
      <c r="T7" s="920"/>
      <c r="U7" s="920"/>
      <c r="V7" s="920"/>
      <c r="W7" s="920"/>
      <c r="X7" s="920"/>
      <c r="Y7" s="920"/>
      <c r="Z7" s="920"/>
      <c r="AA7" s="920"/>
      <c r="AB7" s="920"/>
      <c r="AC7" s="920"/>
      <c r="AD7" s="920"/>
      <c r="AE7" s="920"/>
      <c r="AF7" s="920"/>
      <c r="AG7" s="920"/>
    </row>
    <row r="8" spans="1:35" ht="15.75" x14ac:dyDescent="0.25">
      <c r="A8" s="917" t="s">
        <v>34</v>
      </c>
      <c r="B8" s="917"/>
      <c r="C8" s="917"/>
      <c r="D8" s="917"/>
      <c r="E8" s="917"/>
      <c r="F8" s="917"/>
      <c r="G8" s="921" t="s">
        <v>35</v>
      </c>
      <c r="H8" s="922"/>
      <c r="I8" s="922"/>
      <c r="J8" s="922"/>
      <c r="K8" s="922"/>
      <c r="L8" s="922"/>
      <c r="M8" s="922"/>
      <c r="N8" s="922"/>
      <c r="O8" s="922"/>
      <c r="P8" s="922"/>
      <c r="Q8" s="922"/>
      <c r="R8" s="922"/>
      <c r="S8" s="922"/>
      <c r="T8" s="922"/>
      <c r="U8" s="922"/>
      <c r="V8" s="922"/>
      <c r="W8" s="922"/>
      <c r="X8" s="922"/>
      <c r="Y8" s="922"/>
      <c r="Z8" s="922"/>
      <c r="AA8" s="922"/>
      <c r="AB8" s="922"/>
      <c r="AC8" s="923"/>
      <c r="AD8" s="301" t="s">
        <v>36</v>
      </c>
      <c r="AE8" s="925" t="s">
        <v>37</v>
      </c>
      <c r="AF8" s="926"/>
      <c r="AG8" s="927"/>
      <c r="AH8" s="1084" t="s">
        <v>616</v>
      </c>
      <c r="AI8" s="1085"/>
    </row>
    <row r="9" spans="1:35" s="11" customFormat="1" x14ac:dyDescent="0.2">
      <c r="A9" s="297" t="s">
        <v>39</v>
      </c>
      <c r="B9" s="298" t="s">
        <v>40</v>
      </c>
      <c r="C9" s="297" t="s">
        <v>41</v>
      </c>
      <c r="D9" s="297" t="s">
        <v>4</v>
      </c>
      <c r="E9" s="297" t="s">
        <v>42</v>
      </c>
      <c r="F9" s="269" t="s">
        <v>43</v>
      </c>
      <c r="G9" s="917" t="s">
        <v>44</v>
      </c>
      <c r="H9" s="917"/>
      <c r="I9" s="917"/>
      <c r="J9" s="917"/>
      <c r="K9" s="917"/>
      <c r="L9" s="917"/>
      <c r="M9" s="935" t="s">
        <v>45</v>
      </c>
      <c r="N9" s="917" t="s">
        <v>46</v>
      </c>
      <c r="O9" s="917"/>
      <c r="P9" s="917"/>
      <c r="Q9" s="917"/>
      <c r="R9" s="917"/>
      <c r="S9" s="917"/>
      <c r="T9" s="917"/>
      <c r="U9" s="917"/>
      <c r="V9" s="917"/>
      <c r="W9" s="917"/>
      <c r="X9" s="917"/>
      <c r="Y9" s="917"/>
      <c r="Z9" s="917"/>
      <c r="AA9" s="917"/>
      <c r="AB9" s="917"/>
      <c r="AC9" s="917"/>
      <c r="AD9" s="478"/>
      <c r="AE9" s="928"/>
      <c r="AF9" s="929"/>
      <c r="AG9" s="930"/>
      <c r="AH9" s="1081"/>
      <c r="AI9" s="1086"/>
    </row>
    <row r="10" spans="1:35" s="11" customFormat="1" x14ac:dyDescent="0.2">
      <c r="A10" s="297"/>
      <c r="B10" s="299"/>
      <c r="C10" s="297"/>
      <c r="D10" s="297"/>
      <c r="E10" s="297"/>
      <c r="F10" s="269"/>
      <c r="G10" s="918" t="s">
        <v>47</v>
      </c>
      <c r="H10" s="918"/>
      <c r="I10" s="918"/>
      <c r="J10" s="918"/>
      <c r="K10" s="918"/>
      <c r="L10" s="918"/>
      <c r="M10" s="936"/>
      <c r="N10" s="938" t="s">
        <v>48</v>
      </c>
      <c r="O10" s="924" t="s">
        <v>49</v>
      </c>
      <c r="P10" s="186"/>
      <c r="Q10" s="14"/>
      <c r="R10" s="14"/>
      <c r="S10" s="940" t="s">
        <v>50</v>
      </c>
      <c r="T10" s="14"/>
      <c r="U10" s="14"/>
      <c r="V10" s="931" t="s">
        <v>51</v>
      </c>
      <c r="W10" s="932"/>
      <c r="X10" s="932"/>
      <c r="Y10" s="933"/>
      <c r="Z10" s="298" t="s">
        <v>52</v>
      </c>
      <c r="AA10" s="934" t="s">
        <v>53</v>
      </c>
      <c r="AB10" s="934"/>
      <c r="AC10" s="934"/>
      <c r="AD10" s="478"/>
      <c r="AE10" s="931"/>
      <c r="AF10" s="932"/>
      <c r="AG10" s="933"/>
      <c r="AH10" s="1081"/>
      <c r="AI10" s="1086"/>
    </row>
    <row r="11" spans="1:35" s="11" customFormat="1" ht="26.25" thickBot="1" x14ac:dyDescent="0.25">
      <c r="A11" s="298"/>
      <c r="B11" s="300"/>
      <c r="C11" s="298"/>
      <c r="D11" s="298"/>
      <c r="E11" s="298"/>
      <c r="F11" s="301"/>
      <c r="G11" s="187" t="s">
        <v>6</v>
      </c>
      <c r="H11" s="188"/>
      <c r="I11" s="187" t="s">
        <v>5</v>
      </c>
      <c r="J11" s="189"/>
      <c r="K11" s="189"/>
      <c r="L11" s="190" t="s">
        <v>56</v>
      </c>
      <c r="M11" s="937"/>
      <c r="N11" s="939"/>
      <c r="O11" s="269"/>
      <c r="P11" s="19"/>
      <c r="Q11" s="19"/>
      <c r="R11" s="19"/>
      <c r="S11" s="941"/>
      <c r="T11" s="19"/>
      <c r="U11" s="19"/>
      <c r="V11" s="191" t="s">
        <v>6</v>
      </c>
      <c r="W11" s="192" t="s">
        <v>5</v>
      </c>
      <c r="X11" s="19"/>
      <c r="Y11" s="191" t="s">
        <v>56</v>
      </c>
      <c r="Z11" s="300"/>
      <c r="AA11" s="104" t="s">
        <v>494</v>
      </c>
      <c r="AB11" s="8" t="s">
        <v>58</v>
      </c>
      <c r="AC11" s="8" t="s">
        <v>59</v>
      </c>
      <c r="AD11" s="924"/>
      <c r="AE11" s="193" t="s">
        <v>58</v>
      </c>
      <c r="AF11" s="193" t="s">
        <v>60</v>
      </c>
      <c r="AG11" s="193" t="s">
        <v>61</v>
      </c>
      <c r="AH11" s="1087"/>
      <c r="AI11" s="1088"/>
    </row>
    <row r="12" spans="1:35" ht="60.75" x14ac:dyDescent="0.2">
      <c r="A12" s="656" t="s">
        <v>495</v>
      </c>
      <c r="B12" s="874" t="s">
        <v>496</v>
      </c>
      <c r="C12" s="912" t="s">
        <v>497</v>
      </c>
      <c r="D12" s="879" t="s">
        <v>21</v>
      </c>
      <c r="E12" s="915" t="s">
        <v>498</v>
      </c>
      <c r="F12" s="915" t="s">
        <v>499</v>
      </c>
      <c r="G12" s="888" t="s">
        <v>19</v>
      </c>
      <c r="H12" s="885" t="str">
        <f>IF(G12="(1) RARA VEZ","1", IF(G12="(2) IMPROBABLE","2",IF(G12="(3) POSIBLE","3",IF(G12="(4) PROBABLE","4",IF(G12="(5) CASI SEGURO","5","")))))</f>
        <v>2</v>
      </c>
      <c r="I12" s="888" t="s">
        <v>22</v>
      </c>
      <c r="J12" s="869" t="str">
        <f>IF(I12="(1) INSIGNIFICANTE","1",IF(I12="(2) MENOR","2",IF(I12="(3) MODERADO","3",IF(I12="(4) MAYOR","4",IF(I12="(5) CATASTRÓFICO","5","")))))</f>
        <v>3</v>
      </c>
      <c r="K12" s="890">
        <f>H12*J12</f>
        <v>6</v>
      </c>
      <c r="L12" s="858">
        <f>+K12</f>
        <v>6</v>
      </c>
      <c r="M12" s="909" t="s">
        <v>500</v>
      </c>
      <c r="N12" s="194" t="s">
        <v>68</v>
      </c>
      <c r="O12" s="27" t="s">
        <v>198</v>
      </c>
      <c r="P12" s="195" t="str">
        <f>IF(O12="SÍ",15,"0")</f>
        <v>0</v>
      </c>
      <c r="Q12" s="892">
        <f>SUM(P12:P18)</f>
        <v>65</v>
      </c>
      <c r="R12" s="893">
        <f>IF(AND(Q12&gt;=0,Q12&lt;=50),0,IF(AND(Q12&gt;50,Q12&lt;=75),1,IF(AND(Q12&gt;75,Q12&lt;=100),2,"REVISAR")))</f>
        <v>1</v>
      </c>
      <c r="S12" s="895" t="s">
        <v>5</v>
      </c>
      <c r="T12" s="893">
        <f>IF(S12="PROBABILIDAD",H12-R12,J12-R12)</f>
        <v>2</v>
      </c>
      <c r="U12" s="897">
        <f>IF($T12&lt;=0,1,$T12)</f>
        <v>2</v>
      </c>
      <c r="V12" s="728" t="str">
        <f>IF(AND($S12="PROBABILIDAD",$U12=1),#REF!,IF(AND(S12="PROBABILIDAD",$U12=2),#REF!,IF(AND($S12="PROBABILIDAD",$U12=3),#REF!,IF(AND($S12="PROBABILIDAD",$U12=4),#REF!,IF(AND($S12="PROBABILIDAD",$U12=5),#REF!,$G12)))))</f>
        <v>(2) IMPROBABLE</v>
      </c>
      <c r="W12" s="722" t="e">
        <f>IF(AND($S12="IMPACTO",$U12=1),#REF!,IF(AND(S12="IMPACTO",$U12=2),#REF!,IF(AND($S12="IMPACTO",$U12=3),#REF!,IF(AND($S12="IMPACTO",$U12=4),#REF!,IF(AND($S12="IMPACTO",$U12=5),#REF!,I12)))))</f>
        <v>#REF!</v>
      </c>
      <c r="X12" s="869">
        <f>IF(S12="PROBABILIDAD",U12*J12,U12*H12)</f>
        <v>4</v>
      </c>
      <c r="Y12" s="904">
        <f>$X12</f>
        <v>4</v>
      </c>
      <c r="Z12" s="906" t="s">
        <v>501</v>
      </c>
      <c r="AA12" s="899">
        <v>2019</v>
      </c>
      <c r="AB12" s="868" t="s">
        <v>502</v>
      </c>
      <c r="AC12" s="868" t="s">
        <v>503</v>
      </c>
      <c r="AD12" s="863">
        <v>43565</v>
      </c>
      <c r="AE12" s="865" t="s">
        <v>504</v>
      </c>
      <c r="AF12" s="868" t="s">
        <v>505</v>
      </c>
      <c r="AG12" s="1094" t="s">
        <v>506</v>
      </c>
      <c r="AH12" s="258" t="s">
        <v>642</v>
      </c>
      <c r="AI12" s="259"/>
    </row>
    <row r="13" spans="1:35" ht="60.75" x14ac:dyDescent="0.2">
      <c r="A13" s="656"/>
      <c r="B13" s="875"/>
      <c r="C13" s="913"/>
      <c r="D13" s="880"/>
      <c r="E13" s="915"/>
      <c r="F13" s="916"/>
      <c r="G13" s="888"/>
      <c r="H13" s="886"/>
      <c r="I13" s="888"/>
      <c r="J13" s="869"/>
      <c r="K13" s="890"/>
      <c r="L13" s="858"/>
      <c r="M13" s="910"/>
      <c r="N13" s="196" t="s">
        <v>76</v>
      </c>
      <c r="O13" s="27" t="s">
        <v>198</v>
      </c>
      <c r="P13" s="197" t="str">
        <f>IF(O13="SÍ",5,"0")</f>
        <v>0</v>
      </c>
      <c r="Q13" s="890"/>
      <c r="R13" s="894"/>
      <c r="S13" s="896"/>
      <c r="T13" s="894"/>
      <c r="U13" s="898"/>
      <c r="V13" s="729"/>
      <c r="W13" s="723"/>
      <c r="X13" s="869"/>
      <c r="Y13" s="905"/>
      <c r="Z13" s="907"/>
      <c r="AA13" s="900"/>
      <c r="AB13" s="861"/>
      <c r="AC13" s="861"/>
      <c r="AD13" s="864"/>
      <c r="AE13" s="866"/>
      <c r="AF13" s="861"/>
      <c r="AG13" s="1095"/>
      <c r="AH13" s="260"/>
      <c r="AI13" s="261"/>
    </row>
    <row r="14" spans="1:35" ht="20.25" x14ac:dyDescent="0.2">
      <c r="A14" s="656"/>
      <c r="B14" s="875"/>
      <c r="C14" s="913"/>
      <c r="D14" s="880"/>
      <c r="E14" s="915"/>
      <c r="F14" s="916"/>
      <c r="G14" s="888"/>
      <c r="H14" s="886"/>
      <c r="I14" s="888"/>
      <c r="J14" s="869"/>
      <c r="K14" s="890"/>
      <c r="L14" s="859" t="str">
        <f>IF(AND(G12="(1) RARA VEZ",I12="(1) INSIGNIFICANTE"),"BAJA",IF(AND(G12="(1) RARA VEZ",I12="(2) MENOR"),"BAJA",IF(AND(G12="(2) IMPROBABLE",I12="(1) INSIGNIFICANTE"),"BAJA",IF(AND(G12="(3) POSIBLE",I12="(1) INSIGNIFICANTE"),"BAJA",IF(AND(G12="(4) PROBABLE",I12="(1) INSIGNIFICANTE"),"MODERADA",IF(AND(G12="(5) CASI SEGURO",I12="(1) INSIGNIFICANTE"),"ALTA",IF(AND(G12="(2) IMPROBABLE",I12="(2) MENOR"),"BAJA",IF(AND(G12="(3) POSIBLE",I12="(2) MENOR"),"MODERADA",IF(AND(G12="(4) PROBABLE",I12="(2) MENOR"),"ALTA",IF(AND(G12="(5) CASI SEGURO",I12="(2) MENOR"),"ALTA",IF(AND(G12="(1) RARA VEZ",I12="(3) MODERADO"),"MODERADA",IF(AND(G12="(2) IMPROBABLE",I12="(3) MODERADO"),"MODERADA",IF(AND(G12="(3) POSIBLE",I12="(3) MODERADO"),"ALTA",IF(AND(G12="(4) PROBABLE",I12="(3) MODERADO"),"ALTA",IF(AND(G12="(5) CASI SEGURO",I12="(3) MODERADO"),"EXTREMA",IF(AND(G12="(1) RARA VEZ",I12="(4) MAYOR"),"ALTA",IF(AND(G12="(2) IMPROBABLE",I12="(4) MAYOR"),"ALTA",IF(AND(G12="(3) POSIBLE",I12="(4) MAYOR"),"EXTREMA",IF(AND(G12="(4) PROBABLE",I12="(4) MAYOR"),"EXTREMA",IF(AND(G12="(5) CASI SEGURO",I12="(4) MAYOR"),"EXTREMA",IF(AND(G12="(1) RARA VEZ",I12="(5) CATASTRÓFICO"),"ALTA",IF(AND(G12="(2) IMPROBABLE",I12="(5) CATASTRÓFICO"),"EXTREMA",IF(AND(G12="(3) POSIBLE",I12="(5) CATASTRÓFICO"),"EXTREMA",IF(AND(G12="(4) PROBABLE",I12="(5) CATASTRÓFICO"),"EXTREMA",IF(AND(G12="(5) CASI SEGURO",I12="(5) CATASTRÓFICO"),"EXTREMA")))))))))))))))))))))))))</f>
        <v>MODERADA</v>
      </c>
      <c r="M14" s="910"/>
      <c r="N14" s="198" t="s">
        <v>77</v>
      </c>
      <c r="O14" s="27" t="s">
        <v>16</v>
      </c>
      <c r="P14" s="197" t="str">
        <f>IF(O14="SÍ",15,"0")</f>
        <v>0</v>
      </c>
      <c r="Q14" s="890"/>
      <c r="R14" s="894"/>
      <c r="S14" s="896"/>
      <c r="T14" s="894"/>
      <c r="U14" s="898"/>
      <c r="V14" s="729"/>
      <c r="W14" s="723"/>
      <c r="X14" s="869"/>
      <c r="Y14" s="859" t="e">
        <f>IF(AND(V12="(1) RARA VEZ",W12="(1) INSIGNIFICANTE"),"BAJA",IF(AND(V12="(1) RARA VEZ",W12="(2) MENOR"),"BAJA",IF(AND(V12="(2) IMPROBABLE",W12="(1) INSIGNIFICANTE"),"BAJA",IF(AND(V12="(3) POSIBLE",W12="(1) INSIGNIFICANTE"),"BAJA",IF(AND(V12="(4) PROBABLE",W12="(1) INSIGNIFICANTE"),"MODERADO",IF(AND(V12="(5) CASI SEGURO",W12="(1) INSIGNIFICANTE"),"ALTA",IF(AND(V12="(2) IMPROBABLE",W12="(2) MENOR"),"BAJA",IF(AND(V12="(3) POSIBLE",W12="(2) MENOR"),"MODERADA",IF(AND(V12="(4) PROBABLE",W12="(2) MENOR"),"ALTA",IF(AND(V12="(5) CASI SEGURO",W12="(2) MENOR"),"ALTA",IF(AND(V12="(1) RARA VEZ",W12="(3) MODERADO"),"MODERADA",IF(AND(V12="(2) IMPROBABLE",W12="(3) MODERADO"),"MODERADA",IF(AND(V12="(3) POSIBLE",W12="(3) MODERADO"),"ALTA",IF(AND(V12="(4) PROBABLE",W12="(3) MODERADO"),"ALTA",IF(AND(V12="(5) CASI SEGURO",W12="(3) MODERADO"),"EXTREMA",IF(AND(V12="(1) RARA VEZ",W12="(4) MAYOR"),"ALTA",IF(AND(V12="(2) IMPROBABLE",W12="(4) MAYOR"),"ALTA",IF(AND(V12="(3) POSIBLE",W12="(4) MAYOR"),"EXTREMA",IF(AND(V12="(4) PROBABLE",W12="(4) MAYOR"),"EXTREMA",IF(AND(V12="(5) CASI SEGURO",W12="(4) MAYOR"),"EXTREMA",IF(AND(V12="(1) RARA VEZ",W12="(5) CATASTRÓFICO"),"ALTA",IF(AND(V12="(2) IMPROBABLE",W12="(5) CATASTRÓFICO"),"EXTREMA",IF(AND(V12="(3) POSIBLE",W12="(5) CATASTRÓFICO"),"EXTREMA",IF(AND(V12="(4) PROBABLE",W12="(5) CATASTRÓFICO"),"EXTREMA",IF(AND(V12="(5) CASI SEGURO",W12="(5) CATASTRÓFICO"),"EXTREMA")))))))))))))))))))))))))</f>
        <v>#REF!</v>
      </c>
      <c r="Z14" s="907"/>
      <c r="AA14" s="900"/>
      <c r="AB14" s="861"/>
      <c r="AC14" s="861"/>
      <c r="AD14" s="864"/>
      <c r="AE14" s="866"/>
      <c r="AF14" s="861"/>
      <c r="AG14" s="1095"/>
      <c r="AH14" s="260"/>
      <c r="AI14" s="261"/>
    </row>
    <row r="15" spans="1:35" ht="20.25" x14ac:dyDescent="0.2">
      <c r="A15" s="656"/>
      <c r="B15" s="875"/>
      <c r="C15" s="913"/>
      <c r="D15" s="880"/>
      <c r="E15" s="915"/>
      <c r="F15" s="916"/>
      <c r="G15" s="888"/>
      <c r="H15" s="886"/>
      <c r="I15" s="888"/>
      <c r="J15" s="869"/>
      <c r="K15" s="890"/>
      <c r="L15" s="859"/>
      <c r="M15" s="910"/>
      <c r="N15" s="198" t="s">
        <v>78</v>
      </c>
      <c r="O15" s="27" t="s">
        <v>9</v>
      </c>
      <c r="P15" s="197">
        <f>IF(O15="SÍ",10,"0")</f>
        <v>10</v>
      </c>
      <c r="Q15" s="890"/>
      <c r="R15" s="894"/>
      <c r="S15" s="896"/>
      <c r="T15" s="894"/>
      <c r="U15" s="898"/>
      <c r="V15" s="729"/>
      <c r="W15" s="723"/>
      <c r="X15" s="869"/>
      <c r="Y15" s="859"/>
      <c r="Z15" s="907"/>
      <c r="AA15" s="900"/>
      <c r="AB15" s="861"/>
      <c r="AC15" s="861"/>
      <c r="AD15" s="864"/>
      <c r="AE15" s="866"/>
      <c r="AF15" s="861"/>
      <c r="AG15" s="1095"/>
      <c r="AH15" s="260"/>
      <c r="AI15" s="261"/>
    </row>
    <row r="16" spans="1:35" ht="60.75" x14ac:dyDescent="0.2">
      <c r="A16" s="656"/>
      <c r="B16" s="875"/>
      <c r="C16" s="913"/>
      <c r="D16" s="880"/>
      <c r="E16" s="915"/>
      <c r="F16" s="916"/>
      <c r="G16" s="888"/>
      <c r="H16" s="886"/>
      <c r="I16" s="888"/>
      <c r="J16" s="869"/>
      <c r="K16" s="890"/>
      <c r="L16" s="859"/>
      <c r="M16" s="910"/>
      <c r="N16" s="196" t="s">
        <v>79</v>
      </c>
      <c r="O16" s="27" t="s">
        <v>9</v>
      </c>
      <c r="P16" s="197">
        <f>IF(O16="SÍ",15,"0")</f>
        <v>15</v>
      </c>
      <c r="Q16" s="890"/>
      <c r="R16" s="894"/>
      <c r="S16" s="896"/>
      <c r="T16" s="894"/>
      <c r="U16" s="898"/>
      <c r="V16" s="729"/>
      <c r="W16" s="723"/>
      <c r="X16" s="869"/>
      <c r="Y16" s="859"/>
      <c r="Z16" s="907"/>
      <c r="AA16" s="900"/>
      <c r="AB16" s="861"/>
      <c r="AC16" s="861"/>
      <c r="AD16" s="864"/>
      <c r="AE16" s="866"/>
      <c r="AF16" s="861"/>
      <c r="AG16" s="1095"/>
      <c r="AH16" s="260"/>
      <c r="AI16" s="261"/>
    </row>
    <row r="17" spans="1:35" ht="60.75" x14ac:dyDescent="0.2">
      <c r="A17" s="656"/>
      <c r="B17" s="875"/>
      <c r="C17" s="913"/>
      <c r="D17" s="880"/>
      <c r="E17" s="915"/>
      <c r="F17" s="916"/>
      <c r="G17" s="888"/>
      <c r="H17" s="886"/>
      <c r="I17" s="888"/>
      <c r="J17" s="869"/>
      <c r="K17" s="890"/>
      <c r="L17" s="859"/>
      <c r="M17" s="910"/>
      <c r="N17" s="196" t="s">
        <v>507</v>
      </c>
      <c r="O17" s="27" t="s">
        <v>9</v>
      </c>
      <c r="P17" s="197">
        <f>IF(O17="SÍ",10,"0")</f>
        <v>10</v>
      </c>
      <c r="Q17" s="890"/>
      <c r="R17" s="894"/>
      <c r="S17" s="896"/>
      <c r="T17" s="894"/>
      <c r="U17" s="898"/>
      <c r="V17" s="729"/>
      <c r="W17" s="723"/>
      <c r="X17" s="869"/>
      <c r="Y17" s="859"/>
      <c r="Z17" s="907"/>
      <c r="AA17" s="900"/>
      <c r="AB17" s="861"/>
      <c r="AC17" s="861"/>
      <c r="AD17" s="864"/>
      <c r="AE17" s="866"/>
      <c r="AF17" s="861"/>
      <c r="AG17" s="1095"/>
      <c r="AH17" s="260"/>
      <c r="AI17" s="261"/>
    </row>
    <row r="18" spans="1:35" ht="61.5" thickBot="1" x14ac:dyDescent="0.25">
      <c r="A18" s="873"/>
      <c r="B18" s="876"/>
      <c r="C18" s="914"/>
      <c r="D18" s="881"/>
      <c r="E18" s="915"/>
      <c r="F18" s="916"/>
      <c r="G18" s="889"/>
      <c r="H18" s="887"/>
      <c r="I18" s="889"/>
      <c r="J18" s="869"/>
      <c r="K18" s="890"/>
      <c r="L18" s="860"/>
      <c r="M18" s="911"/>
      <c r="N18" s="199" t="s">
        <v>81</v>
      </c>
      <c r="O18" s="27" t="s">
        <v>9</v>
      </c>
      <c r="P18" s="197">
        <f>IF(O18="SÍ",30,"0")</f>
        <v>30</v>
      </c>
      <c r="Q18" s="890"/>
      <c r="R18" s="894"/>
      <c r="S18" s="896"/>
      <c r="T18" s="894"/>
      <c r="U18" s="898"/>
      <c r="V18" s="730"/>
      <c r="W18" s="724"/>
      <c r="X18" s="869"/>
      <c r="Y18" s="859"/>
      <c r="Z18" s="908"/>
      <c r="AA18" s="901"/>
      <c r="AB18" s="861"/>
      <c r="AC18" s="861"/>
      <c r="AD18" s="864"/>
      <c r="AE18" s="884"/>
      <c r="AF18" s="861"/>
      <c r="AG18" s="1095"/>
      <c r="AH18" s="262"/>
      <c r="AI18" s="263"/>
    </row>
    <row r="19" spans="1:35" ht="60.75" x14ac:dyDescent="0.2">
      <c r="A19" s="656" t="s">
        <v>495</v>
      </c>
      <c r="B19" s="874" t="s">
        <v>496</v>
      </c>
      <c r="C19" s="877" t="s">
        <v>508</v>
      </c>
      <c r="D19" s="879" t="s">
        <v>21</v>
      </c>
      <c r="E19" s="877" t="s">
        <v>509</v>
      </c>
      <c r="F19" s="877" t="s">
        <v>510</v>
      </c>
      <c r="G19" s="888" t="s">
        <v>310</v>
      </c>
      <c r="H19" s="899" t="str">
        <f>IF(G19="(1) RARA VEZ","1", IF(G19="(2) IMPROBABLE","2",IF(G19="(3) POSIBLE","3",IF(G19="(4) PROBABLE","4",IF(G19="(5) CASI SEGURO","5","")))))</f>
        <v>4</v>
      </c>
      <c r="I19" s="902" t="s">
        <v>18</v>
      </c>
      <c r="J19" s="869" t="str">
        <f>IF(I19="(1) INSIGNIFICANTE","1",IF(I19="(2) MENOR","2",IF(I19="(3) MODERADO","3",IF(I19="(4) MAYOR","4",IF(I19="(5) CATASTRÓFICO","5","")))))</f>
        <v>2</v>
      </c>
      <c r="K19" s="890">
        <f>H19*J19</f>
        <v>8</v>
      </c>
      <c r="L19" s="858">
        <f>+K19</f>
        <v>8</v>
      </c>
      <c r="M19" s="891" t="s">
        <v>511</v>
      </c>
      <c r="N19" s="194" t="s">
        <v>68</v>
      </c>
      <c r="O19" s="200" t="s">
        <v>9</v>
      </c>
      <c r="P19" s="195">
        <f>IF(O19="SÍ",15,"0")</f>
        <v>15</v>
      </c>
      <c r="Q19" s="892">
        <f>SUM(P19:P25)</f>
        <v>85</v>
      </c>
      <c r="R19" s="893">
        <f>IF(AND(Q19&gt;=0,Q19&lt;=50),0,IF(AND(Q19&gt;50,Q19&lt;=75),1,IF(AND(Q19&gt;75,Q19&lt;=100),2,"REVISAR")))</f>
        <v>2</v>
      </c>
      <c r="S19" s="895" t="s">
        <v>5</v>
      </c>
      <c r="T19" s="893">
        <f>IF(S19="PROBABILIDAD",H19-R19,J19-R19)</f>
        <v>0</v>
      </c>
      <c r="U19" s="897">
        <f>IF($T19&lt;=0,1,$T19)</f>
        <v>1</v>
      </c>
      <c r="V19" s="728" t="str">
        <f>IF(AND($S19="PROBABILIDAD",$U19=1),#REF!,IF(AND(S19="PROBABILIDAD",$U19=2),#REF!,IF(AND($S19="PROBABILIDAD",$U19=3),#REF!,IF(AND($S19="PROBABILIDAD",$U19=4),#REF!,IF(AND($S19="PROBABILIDAD",$U19=5),#REF!,$G19)))))</f>
        <v>(4) PROBABLE</v>
      </c>
      <c r="W19" s="722" t="e">
        <f>IF(AND($S19="IMPACTO",$U19=1),#REF!,IF(AND(S19="IMPACTO",$U19=2),#REF!,IF(AND($S19="IMPACTO",$U19=3),#REF!,IF(AND($S19="IMPACTO",$U19=4),#REF!,IF(AND($S19="IMPACTO",$U19=5),#REF!,I19)))))</f>
        <v>#REF!</v>
      </c>
      <c r="X19" s="869">
        <f>IF(S19="PROBABILIDAD",U19*J19,U19*H19)</f>
        <v>4</v>
      </c>
      <c r="Y19" s="860">
        <f>$X19</f>
        <v>4</v>
      </c>
      <c r="Z19" s="700" t="s">
        <v>512</v>
      </c>
      <c r="AA19" s="871">
        <v>2019</v>
      </c>
      <c r="AB19" s="861" t="s">
        <v>513</v>
      </c>
      <c r="AC19" s="861" t="s">
        <v>514</v>
      </c>
      <c r="AD19" s="863">
        <v>43565</v>
      </c>
      <c r="AE19" s="865" t="s">
        <v>515</v>
      </c>
      <c r="AF19" s="868" t="s">
        <v>505</v>
      </c>
      <c r="AG19" s="1095" t="s">
        <v>516</v>
      </c>
      <c r="AH19" s="258" t="s">
        <v>643</v>
      </c>
      <c r="AI19" s="259"/>
    </row>
    <row r="20" spans="1:35" ht="60.75" x14ac:dyDescent="0.2">
      <c r="A20" s="656"/>
      <c r="B20" s="875"/>
      <c r="C20" s="878"/>
      <c r="D20" s="880"/>
      <c r="E20" s="882"/>
      <c r="F20" s="878"/>
      <c r="G20" s="888"/>
      <c r="H20" s="900"/>
      <c r="I20" s="902"/>
      <c r="J20" s="869"/>
      <c r="K20" s="890"/>
      <c r="L20" s="858"/>
      <c r="M20" s="882"/>
      <c r="N20" s="196" t="s">
        <v>76</v>
      </c>
      <c r="O20" s="200" t="s">
        <v>9</v>
      </c>
      <c r="P20" s="197">
        <f>IF(O20="SÍ",5,"0")</f>
        <v>5</v>
      </c>
      <c r="Q20" s="890"/>
      <c r="R20" s="894"/>
      <c r="S20" s="896"/>
      <c r="T20" s="894"/>
      <c r="U20" s="898"/>
      <c r="V20" s="729"/>
      <c r="W20" s="723"/>
      <c r="X20" s="869"/>
      <c r="Y20" s="870"/>
      <c r="Z20" s="701"/>
      <c r="AA20" s="716"/>
      <c r="AB20" s="861"/>
      <c r="AC20" s="861"/>
      <c r="AD20" s="864"/>
      <c r="AE20" s="866"/>
      <c r="AF20" s="861"/>
      <c r="AG20" s="1095"/>
      <c r="AH20" s="260"/>
      <c r="AI20" s="261"/>
    </row>
    <row r="21" spans="1:35" ht="20.25" x14ac:dyDescent="0.2">
      <c r="A21" s="656"/>
      <c r="B21" s="875"/>
      <c r="C21" s="878"/>
      <c r="D21" s="880"/>
      <c r="E21" s="882"/>
      <c r="F21" s="878"/>
      <c r="G21" s="888"/>
      <c r="H21" s="900"/>
      <c r="I21" s="902"/>
      <c r="J21" s="869"/>
      <c r="K21" s="890"/>
      <c r="L21" s="859" t="str">
        <f>IF(AND(G19="(1) RARA VEZ",I19="(1) INSIGNIFICANTE"),"BAJA",IF(AND(G19="(1) RARA VEZ",I19="(2) MENOR"),"BAJA",IF(AND(G19="(2) IMPROBABLE",I19="(1) INSIGNIFICANTE"),"BAJA",IF(AND(G19="(3) POSIBLE",I19="(1) INSIGNIFICANTE"),"BAJA",IF(AND(G19="(4) PROBABLE",I19="(1) INSIGNIFICANTE"),"MODERADA",IF(AND(G19="(5) CASI SEGURO",I19="(1) INSIGNIFICANTE"),"ALTA",IF(AND(G19="(2) IMPROBABLE",I19="(2) MENOR"),"BAJA",IF(AND(G19="(3) POSIBLE",I19="(2) MENOR"),"MODERADA",IF(AND(G19="(4) PROBABLE",I19="(2) MENOR"),"ALTA",IF(AND(G19="(5) CASI SEGURO",I19="(2) MENOR"),"ALTA",IF(AND(G19="(1) RARA VEZ",I19="(3) MODERADO"),"MODERADA",IF(AND(G19="(2) IMPROBABLE",I19="(3) MODERADO"),"MODERADA",IF(AND(G19="(3) POSIBLE",I19="(3) MODERADO"),"ALTA",IF(AND(G19="(4) PROBABLE",I19="(3) MODERADO"),"ALTA",IF(AND(G19="(5) CASI SEGURO",I19="(3) MODERADO"),"EXTREMA",IF(AND(G19="(1) RARA VEZ",I19="(4) MAYOR"),"ALTA",IF(AND(G19="(2) IMPROBABLE",I19="(4) MAYOR"),"ALTA",IF(AND(G19="(3) POSIBLE",I19="(4) MAYOR"),"EXTREMA",IF(AND(G19="(4) PROBABLE",I19="(4) MAYOR"),"EXTREMA",IF(AND(G19="(5) CASI SEGURO",I19="(4) MAYOR"),"EXTREMA",IF(AND(G19="(1) RARA VEZ",I19="(5) CATASTRÓFICO"),"ALTA",IF(AND(G19="(2) IMPROBABLE",I19="(5) CATASTRÓFICO"),"EXTREMA",IF(AND(G19="(3) POSIBLE",I19="(5) CATASTRÓFICO"),"EXTREMA",IF(AND(G19="(4) PROBABLE",I19="(5) CATASTRÓFICO"),"EXTREMA",IF(AND(G19="(5) CASI SEGURO",I19="(5) CATASTRÓFICO"),"EXTREMA")))))))))))))))))))))))))</f>
        <v>ALTA</v>
      </c>
      <c r="M21" s="882"/>
      <c r="N21" s="198" t="s">
        <v>77</v>
      </c>
      <c r="O21" s="200" t="s">
        <v>16</v>
      </c>
      <c r="P21" s="197" t="str">
        <f>IF(O21="SÍ",15,"0")</f>
        <v>0</v>
      </c>
      <c r="Q21" s="890"/>
      <c r="R21" s="894"/>
      <c r="S21" s="896"/>
      <c r="T21" s="894"/>
      <c r="U21" s="898"/>
      <c r="V21" s="729"/>
      <c r="W21" s="723"/>
      <c r="X21" s="869"/>
      <c r="Y21" s="860" t="e">
        <f>IF(AND(V19="(1) RARA VEZ",W19="(1) INSIGNIFICANTE"),"BAJA",IF(AND(V19="(1) RARA VEZ",W19="(2) MENOR"),"BAJA",IF(AND(V19="(2) IMPROBABLE",W19="(1) INSIGNIFICANTE"),"BAJA",IF(AND(V19="(3) POSIBLE",W19="(1) INSIGNIFICANTE"),"BAJA",IF(AND(V19="(4) PROBABLE",W19="(1) INSIGNIFICANTE"),"MODERADO",IF(AND(V19="(5) CASI SEGURO",W19="(1) INSIGNIFICANTE"),"ALTA",IF(AND(V19="(2) IMPROBABLE",W19="(2) MENOR"),"BAJA",IF(AND(V19="(3) POSIBLE",W19="(2) MENOR"),"MODERADA",IF(AND(V19="(4) PROBABLE",W19="(2) MENOR"),"ALTA",IF(AND(V19="(5) CASI SEGURO",W19="(2) MENOR"),"ALTA",IF(AND(V19="(1) RARA VEZ",W19="(3) MODERADO"),"MODERADA",IF(AND(V19="(2) IMPROBABLE",W19="(3) MODERADO"),"MODERADA",IF(AND(V19="(3) POSIBLE",W19="(3) MODERADO"),"ALTA",IF(AND(V19="(4) PROBABLE",W19="(3) MODERADO"),"ALTA",IF(AND(V19="(5) CASI SEGURO",W19="(3) MODERADO"),"EXTREMA",IF(AND(V19="(1) RARA VEZ",W19="(4) MAYOR"),"ALTA",IF(AND(V19="(2) IMPROBABLE",W19="(4) MAYOR"),"ALTA",IF(AND(V19="(3) POSIBLE",W19="(4) MAYOR"),"EXTREMA",IF(AND(V19="(4) PROBABLE",W19="(4) MAYOR"),"EXTREMA",IF(AND(V19="(5) CASI SEGURO",W19="(4) MAYOR"),"EXTREMA",IF(AND(V19="(1) RARA VEZ",W19="(5) CATASTRÓFICO"),"ALTA",IF(AND(V19="(2) IMPROBABLE",W19="(5) CATASTRÓFICO"),"EXTREMA",IF(AND(V19="(3) POSIBLE",W19="(5) CATASTRÓFICO"),"EXTREMA",IF(AND(V19="(4) PROBABLE",W19="(5) CATASTRÓFICO"),"EXTREMA",IF(AND(V19="(5) CASI SEGURO",W19="(5) CATASTRÓFICO"),"EXTREMA")))))))))))))))))))))))))</f>
        <v>#REF!</v>
      </c>
      <c r="Z21" s="701"/>
      <c r="AA21" s="716"/>
      <c r="AB21" s="861"/>
      <c r="AC21" s="861"/>
      <c r="AD21" s="864"/>
      <c r="AE21" s="866"/>
      <c r="AF21" s="861"/>
      <c r="AG21" s="1095"/>
      <c r="AH21" s="260"/>
      <c r="AI21" s="261"/>
    </row>
    <row r="22" spans="1:35" ht="20.25" x14ac:dyDescent="0.2">
      <c r="A22" s="656"/>
      <c r="B22" s="875"/>
      <c r="C22" s="878"/>
      <c r="D22" s="880"/>
      <c r="E22" s="882"/>
      <c r="F22" s="878"/>
      <c r="G22" s="888"/>
      <c r="H22" s="900"/>
      <c r="I22" s="902"/>
      <c r="J22" s="869"/>
      <c r="K22" s="890"/>
      <c r="L22" s="859"/>
      <c r="M22" s="882"/>
      <c r="N22" s="198" t="s">
        <v>78</v>
      </c>
      <c r="O22" s="200" t="s">
        <v>9</v>
      </c>
      <c r="P22" s="197">
        <f>IF(O22="SÍ",10,"0")</f>
        <v>10</v>
      </c>
      <c r="Q22" s="890"/>
      <c r="R22" s="894"/>
      <c r="S22" s="896"/>
      <c r="T22" s="894"/>
      <c r="U22" s="898"/>
      <c r="V22" s="729"/>
      <c r="W22" s="723"/>
      <c r="X22" s="869"/>
      <c r="Y22" s="872"/>
      <c r="Z22" s="701"/>
      <c r="AA22" s="716"/>
      <c r="AB22" s="861"/>
      <c r="AC22" s="861"/>
      <c r="AD22" s="864"/>
      <c r="AE22" s="866"/>
      <c r="AF22" s="861"/>
      <c r="AG22" s="1095"/>
      <c r="AH22" s="260"/>
      <c r="AI22" s="261"/>
    </row>
    <row r="23" spans="1:35" ht="60.75" x14ac:dyDescent="0.2">
      <c r="A23" s="656"/>
      <c r="B23" s="875"/>
      <c r="C23" s="878"/>
      <c r="D23" s="880"/>
      <c r="E23" s="882"/>
      <c r="F23" s="878"/>
      <c r="G23" s="888"/>
      <c r="H23" s="900"/>
      <c r="I23" s="902"/>
      <c r="J23" s="869"/>
      <c r="K23" s="890"/>
      <c r="L23" s="859"/>
      <c r="M23" s="882"/>
      <c r="N23" s="196" t="s">
        <v>79</v>
      </c>
      <c r="O23" s="200" t="s">
        <v>9</v>
      </c>
      <c r="P23" s="197">
        <f>IF(O23="SÍ",15,"0")</f>
        <v>15</v>
      </c>
      <c r="Q23" s="890"/>
      <c r="R23" s="894"/>
      <c r="S23" s="896"/>
      <c r="T23" s="894"/>
      <c r="U23" s="898"/>
      <c r="V23" s="729"/>
      <c r="W23" s="723"/>
      <c r="X23" s="869"/>
      <c r="Y23" s="872"/>
      <c r="Z23" s="701"/>
      <c r="AA23" s="716"/>
      <c r="AB23" s="861"/>
      <c r="AC23" s="861"/>
      <c r="AD23" s="864"/>
      <c r="AE23" s="866"/>
      <c r="AF23" s="861"/>
      <c r="AG23" s="1095"/>
      <c r="AH23" s="260"/>
      <c r="AI23" s="261"/>
    </row>
    <row r="24" spans="1:35" ht="60.75" x14ac:dyDescent="0.2">
      <c r="A24" s="656"/>
      <c r="B24" s="875"/>
      <c r="C24" s="878"/>
      <c r="D24" s="880"/>
      <c r="E24" s="882"/>
      <c r="F24" s="878"/>
      <c r="G24" s="888"/>
      <c r="H24" s="900"/>
      <c r="I24" s="902"/>
      <c r="J24" s="869"/>
      <c r="K24" s="890"/>
      <c r="L24" s="859"/>
      <c r="M24" s="882"/>
      <c r="N24" s="196" t="s">
        <v>80</v>
      </c>
      <c r="O24" s="200" t="s">
        <v>9</v>
      </c>
      <c r="P24" s="197">
        <f>IF(O24="SÍ",10,"0")</f>
        <v>10</v>
      </c>
      <c r="Q24" s="890"/>
      <c r="R24" s="894"/>
      <c r="S24" s="896"/>
      <c r="T24" s="894"/>
      <c r="U24" s="898"/>
      <c r="V24" s="729"/>
      <c r="W24" s="723"/>
      <c r="X24" s="869"/>
      <c r="Y24" s="872"/>
      <c r="Z24" s="701"/>
      <c r="AA24" s="716"/>
      <c r="AB24" s="861"/>
      <c r="AC24" s="861"/>
      <c r="AD24" s="864"/>
      <c r="AE24" s="866"/>
      <c r="AF24" s="861"/>
      <c r="AG24" s="1095"/>
      <c r="AH24" s="260"/>
      <c r="AI24" s="261"/>
    </row>
    <row r="25" spans="1:35" ht="61.5" thickBot="1" x14ac:dyDescent="0.25">
      <c r="A25" s="873"/>
      <c r="B25" s="876"/>
      <c r="C25" s="878"/>
      <c r="D25" s="881"/>
      <c r="E25" s="883"/>
      <c r="F25" s="878"/>
      <c r="G25" s="889"/>
      <c r="H25" s="901"/>
      <c r="I25" s="903"/>
      <c r="J25" s="869"/>
      <c r="K25" s="890"/>
      <c r="L25" s="860"/>
      <c r="M25" s="883"/>
      <c r="N25" s="199" t="s">
        <v>81</v>
      </c>
      <c r="O25" s="200" t="s">
        <v>9</v>
      </c>
      <c r="P25" s="197">
        <f>IF(O25="SÍ",30,"0")</f>
        <v>30</v>
      </c>
      <c r="Q25" s="890"/>
      <c r="R25" s="894"/>
      <c r="S25" s="896"/>
      <c r="T25" s="894"/>
      <c r="U25" s="898"/>
      <c r="V25" s="730"/>
      <c r="W25" s="724"/>
      <c r="X25" s="869"/>
      <c r="Y25" s="872"/>
      <c r="Z25" s="702"/>
      <c r="AA25" s="716"/>
      <c r="AB25" s="862"/>
      <c r="AC25" s="862"/>
      <c r="AD25" s="864"/>
      <c r="AE25" s="867"/>
      <c r="AF25" s="861"/>
      <c r="AG25" s="1096"/>
      <c r="AH25" s="262"/>
      <c r="AI25" s="263"/>
    </row>
    <row r="26" spans="1:35" ht="15.75" x14ac:dyDescent="0.2">
      <c r="A26" s="857" t="s">
        <v>517</v>
      </c>
      <c r="B26" s="857"/>
      <c r="C26" s="857"/>
      <c r="D26" s="857"/>
      <c r="E26" s="857"/>
      <c r="F26" s="857"/>
      <c r="G26" s="857"/>
      <c r="H26" s="857"/>
      <c r="I26" s="857"/>
      <c r="J26" s="857"/>
      <c r="K26" s="857"/>
      <c r="L26" s="857"/>
      <c r="M26" s="857"/>
      <c r="N26" s="857"/>
      <c r="O26" s="857"/>
      <c r="P26" s="857"/>
      <c r="Q26" s="857"/>
      <c r="R26" s="857"/>
      <c r="S26" s="857"/>
      <c r="T26" s="857"/>
      <c r="U26" s="857"/>
      <c r="V26" s="857"/>
      <c r="W26" s="857"/>
      <c r="X26" s="857"/>
      <c r="Y26" s="857"/>
      <c r="Z26" s="857"/>
      <c r="AA26" s="857"/>
      <c r="AB26" s="857"/>
      <c r="AC26" s="857"/>
      <c r="AD26" s="857"/>
      <c r="AE26" s="857"/>
      <c r="AF26" s="857"/>
      <c r="AG26" s="857"/>
    </row>
    <row r="27" spans="1:35" x14ac:dyDescent="0.2">
      <c r="A27" s="366" t="s">
        <v>120</v>
      </c>
      <c r="B27" s="366"/>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row>
    <row r="28" spans="1:35" x14ac:dyDescent="0.2">
      <c r="A28" s="368" t="s">
        <v>121</v>
      </c>
      <c r="B28" s="368"/>
      <c r="C28" s="368" t="s">
        <v>122</v>
      </c>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9" t="s">
        <v>518</v>
      </c>
      <c r="AC28" s="369"/>
      <c r="AD28" s="369"/>
      <c r="AE28" s="282" t="s">
        <v>124</v>
      </c>
      <c r="AF28" s="370"/>
      <c r="AG28" s="283"/>
    </row>
    <row r="29" spans="1:35" s="33" customFormat="1" x14ac:dyDescent="0.2">
      <c r="A29" s="852">
        <v>1</v>
      </c>
      <c r="B29" s="853"/>
      <c r="C29" s="392" t="s">
        <v>519</v>
      </c>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589">
        <v>43488</v>
      </c>
      <c r="AC29" s="394"/>
      <c r="AD29" s="395"/>
      <c r="AE29" s="396" t="s">
        <v>520</v>
      </c>
      <c r="AF29" s="396"/>
      <c r="AG29" s="396"/>
    </row>
    <row r="30" spans="1:35" s="33" customFormat="1" x14ac:dyDescent="0.2">
      <c r="A30" s="852">
        <v>2</v>
      </c>
      <c r="B30" s="853"/>
      <c r="C30" s="375" t="s">
        <v>521</v>
      </c>
      <c r="D30" s="854"/>
      <c r="E30" s="854"/>
      <c r="F30" s="854"/>
      <c r="G30" s="854"/>
      <c r="H30" s="854"/>
      <c r="I30" s="854"/>
      <c r="J30" s="854"/>
      <c r="K30" s="854"/>
      <c r="L30" s="854"/>
      <c r="M30" s="854"/>
      <c r="N30" s="854"/>
      <c r="O30" s="854"/>
      <c r="P30" s="854"/>
      <c r="Q30" s="854"/>
      <c r="R30" s="854"/>
      <c r="S30" s="854"/>
      <c r="T30" s="854"/>
      <c r="U30" s="854"/>
      <c r="V30" s="854"/>
      <c r="W30" s="854"/>
      <c r="X30" s="854"/>
      <c r="Y30" s="854"/>
      <c r="Z30" s="854"/>
      <c r="AA30" s="376"/>
      <c r="AB30" s="589">
        <v>43521</v>
      </c>
      <c r="AC30" s="855"/>
      <c r="AD30" s="856"/>
      <c r="AE30" s="393" t="s">
        <v>522</v>
      </c>
      <c r="AF30" s="394"/>
      <c r="AG30" s="395"/>
    </row>
    <row r="31" spans="1:35" x14ac:dyDescent="0.2">
      <c r="A31" s="371" t="s">
        <v>129</v>
      </c>
      <c r="B31" s="372"/>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3"/>
    </row>
    <row r="32" spans="1:35" ht="18.75" x14ac:dyDescent="0.3">
      <c r="A32" s="847" t="s">
        <v>124</v>
      </c>
      <c r="B32" s="847"/>
      <c r="C32" s="847"/>
      <c r="D32" s="847"/>
      <c r="E32" s="847"/>
      <c r="F32" s="847"/>
      <c r="G32" s="847"/>
      <c r="H32" s="847"/>
      <c r="I32" s="847"/>
      <c r="J32" s="201"/>
      <c r="K32" s="201"/>
      <c r="L32" s="747" t="s">
        <v>523</v>
      </c>
      <c r="M32" s="848"/>
      <c r="N32" s="848"/>
      <c r="O32" s="848"/>
      <c r="P32" s="848"/>
      <c r="Q32" s="848"/>
      <c r="R32" s="848"/>
      <c r="S32" s="848"/>
      <c r="T32" s="848"/>
      <c r="U32" s="848"/>
      <c r="V32" s="848"/>
      <c r="W32" s="848"/>
      <c r="X32" s="35"/>
      <c r="Y32" s="847" t="s">
        <v>131</v>
      </c>
      <c r="Z32" s="847"/>
      <c r="AA32" s="849"/>
      <c r="AB32" s="849"/>
      <c r="AC32" s="849"/>
      <c r="AD32" s="849"/>
      <c r="AE32" s="849"/>
      <c r="AF32" s="849"/>
      <c r="AG32" s="849"/>
    </row>
    <row r="33" spans="1:33" s="33" customFormat="1" ht="18.75" x14ac:dyDescent="0.3">
      <c r="A33" s="202" t="s">
        <v>133</v>
      </c>
      <c r="B33" s="844" t="s">
        <v>524</v>
      </c>
      <c r="C33" s="844"/>
      <c r="D33" s="844"/>
      <c r="E33" s="844"/>
      <c r="F33" s="844"/>
      <c r="G33" s="844"/>
      <c r="H33" s="844"/>
      <c r="I33" s="844"/>
      <c r="J33" s="203"/>
      <c r="K33" s="204"/>
      <c r="L33" s="205" t="s">
        <v>133</v>
      </c>
      <c r="M33" s="850"/>
      <c r="N33" s="851"/>
      <c r="O33" s="851"/>
      <c r="P33" s="851"/>
      <c r="Q33" s="851"/>
      <c r="R33" s="851"/>
      <c r="S33" s="851"/>
      <c r="T33" s="851"/>
      <c r="U33" s="851"/>
      <c r="V33" s="851"/>
      <c r="W33" s="851"/>
      <c r="X33" s="40"/>
      <c r="Y33" s="205" t="s">
        <v>133</v>
      </c>
      <c r="Z33" s="844" t="s">
        <v>525</v>
      </c>
      <c r="AA33" s="844"/>
      <c r="AB33" s="844"/>
      <c r="AC33" s="844"/>
      <c r="AD33" s="844"/>
      <c r="AE33" s="844"/>
      <c r="AF33" s="844"/>
      <c r="AG33" s="844"/>
    </row>
    <row r="34" spans="1:33" s="33" customFormat="1" ht="18.75" x14ac:dyDescent="0.2">
      <c r="A34" s="202" t="s">
        <v>136</v>
      </c>
      <c r="B34" s="844" t="s">
        <v>526</v>
      </c>
      <c r="C34" s="845"/>
      <c r="D34" s="845"/>
      <c r="E34" s="845"/>
      <c r="F34" s="845"/>
      <c r="G34" s="845"/>
      <c r="H34" s="845"/>
      <c r="I34" s="845"/>
      <c r="J34" s="206"/>
      <c r="K34" s="207"/>
      <c r="L34" s="205" t="s">
        <v>136</v>
      </c>
      <c r="M34" s="846"/>
      <c r="N34" s="455"/>
      <c r="O34" s="455"/>
      <c r="P34" s="455"/>
      <c r="Q34" s="455"/>
      <c r="R34" s="455"/>
      <c r="S34" s="455"/>
      <c r="T34" s="455"/>
      <c r="U34" s="455"/>
      <c r="V34" s="455"/>
      <c r="W34" s="455"/>
      <c r="X34" s="40"/>
      <c r="Y34" s="205" t="s">
        <v>136</v>
      </c>
      <c r="Z34" s="844" t="s">
        <v>527</v>
      </c>
      <c r="AA34" s="845"/>
      <c r="AB34" s="845"/>
      <c r="AC34" s="845"/>
      <c r="AD34" s="845"/>
      <c r="AE34" s="845"/>
      <c r="AF34" s="845"/>
      <c r="AG34" s="845"/>
    </row>
    <row r="35" spans="1:33" s="33" customFormat="1" x14ac:dyDescent="0.2">
      <c r="D35" s="41"/>
    </row>
  </sheetData>
  <mergeCells count="114">
    <mergeCell ref="AH8:AI11"/>
    <mergeCell ref="AH12:AI18"/>
    <mergeCell ref="AH19:AI25"/>
    <mergeCell ref="A7:B7"/>
    <mergeCell ref="C7:F7"/>
    <mergeCell ref="G7:AG7"/>
    <mergeCell ref="A8:F8"/>
    <mergeCell ref="G8:AC8"/>
    <mergeCell ref="AD8:AD11"/>
    <mergeCell ref="AE8:AG10"/>
    <mergeCell ref="A9:A11"/>
    <mergeCell ref="B9:B11"/>
    <mergeCell ref="C9:C11"/>
    <mergeCell ref="V10:Y10"/>
    <mergeCell ref="Z10:Z11"/>
    <mergeCell ref="AA10:AC10"/>
    <mergeCell ref="M9:M11"/>
    <mergeCell ref="N9:AC9"/>
    <mergeCell ref="N10:N11"/>
    <mergeCell ref="O10:O11"/>
    <mergeCell ref="S10:S11"/>
    <mergeCell ref="A12:A18"/>
    <mergeCell ref="B12:B18"/>
    <mergeCell ref="C12:C18"/>
    <mergeCell ref="D12:D18"/>
    <mergeCell ref="E12:E18"/>
    <mergeCell ref="F12:F18"/>
    <mergeCell ref="G12:G18"/>
    <mergeCell ref="D9:D11"/>
    <mergeCell ref="E9:E11"/>
    <mergeCell ref="F9:F11"/>
    <mergeCell ref="G9:L9"/>
    <mergeCell ref="G10:L10"/>
    <mergeCell ref="AF12:AF18"/>
    <mergeCell ref="AG12:AG18"/>
    <mergeCell ref="L14:L18"/>
    <mergeCell ref="Y14:Y18"/>
    <mergeCell ref="W12:W18"/>
    <mergeCell ref="X12:X18"/>
    <mergeCell ref="Y12:Y13"/>
    <mergeCell ref="Z12:Z18"/>
    <mergeCell ref="AA12:AA18"/>
    <mergeCell ref="AB12:AB18"/>
    <mergeCell ref="Q12:Q18"/>
    <mergeCell ref="R12:R18"/>
    <mergeCell ref="S12:S18"/>
    <mergeCell ref="T12:T18"/>
    <mergeCell ref="U12:U18"/>
    <mergeCell ref="V12:V18"/>
    <mergeCell ref="L12:L13"/>
    <mergeCell ref="M12:M18"/>
    <mergeCell ref="A19:A25"/>
    <mergeCell ref="B19:B25"/>
    <mergeCell ref="C19:C25"/>
    <mergeCell ref="D19:D25"/>
    <mergeCell ref="E19:E25"/>
    <mergeCell ref="F19:F25"/>
    <mergeCell ref="AC12:AC18"/>
    <mergeCell ref="AD12:AD18"/>
    <mergeCell ref="AE12:AE18"/>
    <mergeCell ref="H12:H18"/>
    <mergeCell ref="I12:I18"/>
    <mergeCell ref="J12:J18"/>
    <mergeCell ref="K12:K18"/>
    <mergeCell ref="M19:M25"/>
    <mergeCell ref="Q19:Q25"/>
    <mergeCell ref="R19:R25"/>
    <mergeCell ref="S19:S25"/>
    <mergeCell ref="T19:T25"/>
    <mergeCell ref="U19:U25"/>
    <mergeCell ref="G19:G25"/>
    <mergeCell ref="H19:H25"/>
    <mergeCell ref="I19:I25"/>
    <mergeCell ref="J19:J25"/>
    <mergeCell ref="K19:K25"/>
    <mergeCell ref="L19:L20"/>
    <mergeCell ref="L21:L25"/>
    <mergeCell ref="AB19:AB25"/>
    <mergeCell ref="AC19:AC25"/>
    <mergeCell ref="AD19:AD25"/>
    <mergeCell ref="AE19:AE25"/>
    <mergeCell ref="AF19:AF25"/>
    <mergeCell ref="AG19:AG25"/>
    <mergeCell ref="V19:V25"/>
    <mergeCell ref="W19:W25"/>
    <mergeCell ref="X19:X25"/>
    <mergeCell ref="Y19:Y20"/>
    <mergeCell ref="Z19:Z25"/>
    <mergeCell ref="AA19:AA25"/>
    <mergeCell ref="Y21:Y25"/>
    <mergeCell ref="A29:B29"/>
    <mergeCell ref="C29:AA29"/>
    <mergeCell ref="AB29:AD29"/>
    <mergeCell ref="AE29:AG29"/>
    <mergeCell ref="A30:B30"/>
    <mergeCell ref="C30:AA30"/>
    <mergeCell ref="AB30:AD30"/>
    <mergeCell ref="AE30:AG30"/>
    <mergeCell ref="A26:AG26"/>
    <mergeCell ref="A27:AG27"/>
    <mergeCell ref="A28:B28"/>
    <mergeCell ref="C28:AA28"/>
    <mergeCell ref="AB28:AD28"/>
    <mergeCell ref="AE28:AG28"/>
    <mergeCell ref="B34:I34"/>
    <mergeCell ref="M34:W34"/>
    <mergeCell ref="Z34:AG34"/>
    <mergeCell ref="A31:AG31"/>
    <mergeCell ref="A32:I32"/>
    <mergeCell ref="L32:W32"/>
    <mergeCell ref="Y32:AG32"/>
    <mergeCell ref="B33:I33"/>
    <mergeCell ref="M33:W33"/>
    <mergeCell ref="Z33:AG33"/>
  </mergeCells>
  <conditionalFormatting sqref="L12:L18">
    <cfRule type="expression" dxfId="123" priority="21">
      <formula>$L$14="BAJA"</formula>
    </cfRule>
    <cfRule type="expression" dxfId="122" priority="22">
      <formula>$L$14="MODERADA"</formula>
    </cfRule>
    <cfRule type="expression" dxfId="121" priority="23">
      <formula>$L$14="ALTA"</formula>
    </cfRule>
    <cfRule type="expression" dxfId="120" priority="24">
      <formula>$L$14="EXTREMA"</formula>
    </cfRule>
  </conditionalFormatting>
  <conditionalFormatting sqref="Y12:Y18">
    <cfRule type="expression" dxfId="119" priority="17">
      <formula>$Y$14="MODERADA"</formula>
    </cfRule>
    <cfRule type="expression" dxfId="118" priority="18">
      <formula>$Y$14="EXTREMA"</formula>
    </cfRule>
    <cfRule type="expression" dxfId="117" priority="19">
      <formula>$Y$14="ALTA"</formula>
    </cfRule>
    <cfRule type="expression" dxfId="116" priority="20">
      <formula>$Y$14="BAJA"</formula>
    </cfRule>
  </conditionalFormatting>
  <conditionalFormatting sqref="L19:L20">
    <cfRule type="expression" dxfId="115" priority="13">
      <formula>$L$21="BAJA"</formula>
    </cfRule>
    <cfRule type="expression" dxfId="114" priority="14">
      <formula>$L$21="MODERADA"</formula>
    </cfRule>
    <cfRule type="expression" dxfId="113" priority="15">
      <formula>$L$21="ALTA"</formula>
    </cfRule>
    <cfRule type="expression" dxfId="112" priority="16">
      <formula>$L$21="EXTREMA"</formula>
    </cfRule>
  </conditionalFormatting>
  <conditionalFormatting sqref="L21:L25">
    <cfRule type="expression" dxfId="111" priority="9">
      <formula>$L$21="BAJA"</formula>
    </cfRule>
    <cfRule type="expression" dxfId="110" priority="10">
      <formula>$L$21="MODERADA"</formula>
    </cfRule>
    <cfRule type="expression" dxfId="109" priority="11">
      <formula>$L$21="ALTA"</formula>
    </cfRule>
    <cfRule type="expression" dxfId="108" priority="12">
      <formula>$L$21="EXTREMA"</formula>
    </cfRule>
  </conditionalFormatting>
  <conditionalFormatting sqref="Y21:Y25">
    <cfRule type="expression" dxfId="107" priority="5">
      <formula>$L$14="BAJA"</formula>
    </cfRule>
    <cfRule type="expression" dxfId="106" priority="6">
      <formula>$L$14="MODERADA"</formula>
    </cfRule>
    <cfRule type="expression" dxfId="105" priority="7">
      <formula>$L$14="ALTA"</formula>
    </cfRule>
    <cfRule type="expression" dxfId="104" priority="8">
      <formula>$L$14="EXTREMA"</formula>
    </cfRule>
  </conditionalFormatting>
  <conditionalFormatting sqref="Y19:Y20">
    <cfRule type="expression" dxfId="103" priority="1">
      <formula>$L$14="BAJA"</formula>
    </cfRule>
    <cfRule type="expression" dxfId="102" priority="2">
      <formula>$L$14="MODERADA"</formula>
    </cfRule>
    <cfRule type="expression" dxfId="101" priority="3">
      <formula>$L$14="ALTA"</formula>
    </cfRule>
    <cfRule type="expression" dxfId="100" priority="4">
      <formula>$L$14="EXTREMA"</formula>
    </cfRule>
  </conditionalFormatting>
  <dataValidations count="6">
    <dataValidation type="list" allowBlank="1" showInputMessage="1" showErrorMessage="1" sqref="O19:O25">
      <formula1>#REF!</formula1>
    </dataValidation>
    <dataValidation type="list" allowBlank="1" showInputMessage="1" showErrorMessage="1" sqref="G12:G25">
      <formula1>#REF!</formula1>
    </dataValidation>
    <dataValidation type="list" allowBlank="1" showInputMessage="1" showErrorMessage="1" sqref="O12:O18">
      <formula1>#REF!</formula1>
    </dataValidation>
    <dataValidation type="list" allowBlank="1" showInputMessage="1" showErrorMessage="1" sqref="S12:S25">
      <formula1>#REF!</formula1>
    </dataValidation>
    <dataValidation type="list" allowBlank="1" showInputMessage="1" showErrorMessage="1" sqref="I12:I25">
      <formula1>#REF!</formula1>
    </dataValidation>
    <dataValidation type="list" allowBlank="1" showInputMessage="1" showErrorMessage="1" sqref="D12:D25">
      <formula1>#REF!</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7"/>
  <sheetViews>
    <sheetView tabSelected="1" topLeftCell="A38" zoomScale="20" zoomScaleNormal="20" workbookViewId="0">
      <selection activeCell="BG59" sqref="BG59"/>
    </sheetView>
  </sheetViews>
  <sheetFormatPr baseColWidth="10" defaultRowHeight="12.75" x14ac:dyDescent="0.2"/>
  <cols>
    <col min="1" max="1" width="19.140625" style="10" customWidth="1"/>
    <col min="2" max="2" width="22.5703125" style="10" customWidth="1"/>
    <col min="3" max="3" width="24" style="10" customWidth="1"/>
    <col min="4" max="4" width="19.140625" style="41" customWidth="1"/>
    <col min="5" max="5" width="18.85546875" style="10" customWidth="1"/>
    <col min="6" max="6" width="21.5703125" style="10" customWidth="1"/>
    <col min="7" max="7" width="17.5703125" style="10" customWidth="1"/>
    <col min="8" max="8" width="2" style="10" hidden="1" customWidth="1"/>
    <col min="9" max="9" width="13.5703125" style="10" customWidth="1"/>
    <col min="10" max="10" width="11.42578125" style="10" hidden="1" customWidth="1"/>
    <col min="11" max="11" width="10.42578125" style="10" hidden="1" customWidth="1"/>
    <col min="12" max="12" width="18.85546875" style="10" customWidth="1"/>
    <col min="13" max="13" width="25.7109375" style="10" customWidth="1"/>
    <col min="14" max="14" width="42.28515625" style="10" customWidth="1"/>
    <col min="15" max="15" width="9.5703125" style="10" customWidth="1"/>
    <col min="16" max="18" width="11.42578125" style="10" hidden="1" customWidth="1"/>
    <col min="19" max="19" width="10.140625" style="10" customWidth="1"/>
    <col min="20" max="21" width="11.42578125" style="10" hidden="1" customWidth="1"/>
    <col min="22" max="22" width="14.140625" style="10" customWidth="1"/>
    <col min="23" max="23" width="12.28515625" style="10" customWidth="1"/>
    <col min="24" max="24" width="2.28515625" style="10" hidden="1" customWidth="1"/>
    <col min="25" max="25" width="11.5703125" style="10" customWidth="1"/>
    <col min="26" max="26" width="24.7109375" style="10" customWidth="1"/>
    <col min="27" max="27" width="13.85546875" style="10" customWidth="1"/>
    <col min="28" max="28" width="29.85546875" style="10" customWidth="1"/>
    <col min="29" max="29" width="26.7109375" style="10" customWidth="1"/>
    <col min="30" max="30" width="16.28515625" style="10" customWidth="1"/>
    <col min="31" max="31" width="20.140625" style="10" customWidth="1"/>
    <col min="32" max="32" width="19.140625" style="10" customWidth="1"/>
    <col min="33" max="33" width="18.42578125" style="10" customWidth="1"/>
    <col min="34" max="16384" width="11.42578125" style="10"/>
  </cols>
  <sheetData>
    <row r="1" spans="1:36" x14ac:dyDescent="0.2">
      <c r="A1" s="184"/>
      <c r="B1" s="184"/>
      <c r="C1" s="184"/>
      <c r="D1" s="185"/>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row>
    <row r="2" spans="1:36" x14ac:dyDescent="0.2">
      <c r="A2" s="184"/>
      <c r="B2" s="184"/>
      <c r="C2" s="184"/>
      <c r="D2" s="185"/>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row>
    <row r="3" spans="1:36" x14ac:dyDescent="0.2">
      <c r="A3" s="184"/>
      <c r="B3" s="184"/>
      <c r="C3" s="184"/>
      <c r="D3" s="185"/>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row>
    <row r="4" spans="1:36" x14ac:dyDescent="0.2">
      <c r="A4" s="184"/>
      <c r="B4" s="184"/>
      <c r="C4" s="184"/>
      <c r="D4" s="185"/>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row>
    <row r="5" spans="1:36" x14ac:dyDescent="0.2">
      <c r="A5" s="184"/>
      <c r="B5" s="184"/>
      <c r="C5" s="184"/>
      <c r="D5" s="185"/>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row>
    <row r="6" spans="1:36" ht="29.25" customHeight="1" x14ac:dyDescent="0.2">
      <c r="A6" s="184"/>
      <c r="B6" s="184"/>
      <c r="C6" s="184"/>
      <c r="D6" s="185"/>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6" ht="24.75" customHeight="1" x14ac:dyDescent="0.2">
      <c r="A7" s="919" t="s">
        <v>24</v>
      </c>
      <c r="B7" s="919"/>
      <c r="C7" s="813">
        <v>43487</v>
      </c>
      <c r="D7" s="814"/>
      <c r="E7" s="814"/>
      <c r="F7" s="814"/>
      <c r="G7" s="920"/>
      <c r="H7" s="920"/>
      <c r="I7" s="920"/>
      <c r="J7" s="920"/>
      <c r="K7" s="920"/>
      <c r="L7" s="920"/>
      <c r="M7" s="920"/>
      <c r="N7" s="920"/>
      <c r="O7" s="920"/>
      <c r="P7" s="920"/>
      <c r="Q7" s="920"/>
      <c r="R7" s="920"/>
      <c r="S7" s="920"/>
      <c r="T7" s="920"/>
      <c r="U7" s="920"/>
      <c r="V7" s="920"/>
      <c r="W7" s="920"/>
      <c r="X7" s="920"/>
      <c r="Y7" s="920"/>
      <c r="Z7" s="920"/>
      <c r="AA7" s="920"/>
      <c r="AB7" s="920"/>
      <c r="AC7" s="920"/>
      <c r="AD7" s="920"/>
      <c r="AE7" s="920"/>
      <c r="AF7" s="920"/>
      <c r="AG7" s="920"/>
      <c r="AH7" s="1097" t="s">
        <v>616</v>
      </c>
      <c r="AI7" s="1098"/>
      <c r="AJ7" s="1090"/>
    </row>
    <row r="8" spans="1:36" ht="15.75" x14ac:dyDescent="0.25">
      <c r="A8" s="917" t="s">
        <v>34</v>
      </c>
      <c r="B8" s="917"/>
      <c r="C8" s="917"/>
      <c r="D8" s="917"/>
      <c r="E8" s="917"/>
      <c r="F8" s="917"/>
      <c r="G8" s="921" t="s">
        <v>35</v>
      </c>
      <c r="H8" s="922"/>
      <c r="I8" s="922"/>
      <c r="J8" s="922"/>
      <c r="K8" s="922"/>
      <c r="L8" s="922"/>
      <c r="M8" s="922"/>
      <c r="N8" s="922"/>
      <c r="O8" s="922"/>
      <c r="P8" s="922"/>
      <c r="Q8" s="922"/>
      <c r="R8" s="922"/>
      <c r="S8" s="922"/>
      <c r="T8" s="922"/>
      <c r="U8" s="922"/>
      <c r="V8" s="922"/>
      <c r="W8" s="922"/>
      <c r="X8" s="922"/>
      <c r="Y8" s="922"/>
      <c r="Z8" s="922"/>
      <c r="AA8" s="922"/>
      <c r="AB8" s="922"/>
      <c r="AC8" s="923"/>
      <c r="AD8" s="301" t="s">
        <v>36</v>
      </c>
      <c r="AE8" s="925" t="s">
        <v>37</v>
      </c>
      <c r="AF8" s="926"/>
      <c r="AG8" s="927"/>
      <c r="AH8" s="1089"/>
      <c r="AI8" s="1099"/>
      <c r="AJ8" s="1091"/>
    </row>
    <row r="9" spans="1:36" s="11" customFormat="1" ht="14.25" customHeight="1" x14ac:dyDescent="0.2">
      <c r="A9" s="297" t="s">
        <v>39</v>
      </c>
      <c r="B9" s="298" t="s">
        <v>40</v>
      </c>
      <c r="C9" s="297" t="s">
        <v>41</v>
      </c>
      <c r="D9" s="297" t="s">
        <v>4</v>
      </c>
      <c r="E9" s="297" t="s">
        <v>42</v>
      </c>
      <c r="F9" s="269" t="s">
        <v>43</v>
      </c>
      <c r="G9" s="917" t="s">
        <v>44</v>
      </c>
      <c r="H9" s="917"/>
      <c r="I9" s="917"/>
      <c r="J9" s="917"/>
      <c r="K9" s="917"/>
      <c r="L9" s="917"/>
      <c r="M9" s="935" t="s">
        <v>45</v>
      </c>
      <c r="N9" s="917" t="s">
        <v>46</v>
      </c>
      <c r="O9" s="917"/>
      <c r="P9" s="917"/>
      <c r="Q9" s="917"/>
      <c r="R9" s="917"/>
      <c r="S9" s="917"/>
      <c r="T9" s="917"/>
      <c r="U9" s="917"/>
      <c r="V9" s="917"/>
      <c r="W9" s="917"/>
      <c r="X9" s="917"/>
      <c r="Y9" s="917"/>
      <c r="Z9" s="917"/>
      <c r="AA9" s="917"/>
      <c r="AB9" s="917"/>
      <c r="AC9" s="917"/>
      <c r="AD9" s="478"/>
      <c r="AE9" s="928"/>
      <c r="AF9" s="929"/>
      <c r="AG9" s="930"/>
      <c r="AH9" s="1089"/>
      <c r="AI9" s="1099"/>
      <c r="AJ9" s="1091"/>
    </row>
    <row r="10" spans="1:36" s="11" customFormat="1" ht="20.25" customHeight="1" x14ac:dyDescent="0.2">
      <c r="A10" s="297"/>
      <c r="B10" s="299"/>
      <c r="C10" s="297"/>
      <c r="D10" s="297"/>
      <c r="E10" s="297"/>
      <c r="F10" s="269"/>
      <c r="G10" s="918" t="s">
        <v>47</v>
      </c>
      <c r="H10" s="918"/>
      <c r="I10" s="918"/>
      <c r="J10" s="918"/>
      <c r="K10" s="918"/>
      <c r="L10" s="918"/>
      <c r="M10" s="936"/>
      <c r="N10" s="938" t="s">
        <v>48</v>
      </c>
      <c r="O10" s="924" t="s">
        <v>49</v>
      </c>
      <c r="P10" s="186"/>
      <c r="Q10" s="14"/>
      <c r="R10" s="14"/>
      <c r="S10" s="940" t="s">
        <v>50</v>
      </c>
      <c r="T10" s="14"/>
      <c r="U10" s="14"/>
      <c r="V10" s="931" t="s">
        <v>51</v>
      </c>
      <c r="W10" s="932"/>
      <c r="X10" s="932"/>
      <c r="Y10" s="933"/>
      <c r="Z10" s="298" t="s">
        <v>52</v>
      </c>
      <c r="AA10" s="934" t="s">
        <v>53</v>
      </c>
      <c r="AB10" s="934"/>
      <c r="AC10" s="934"/>
      <c r="AD10" s="478"/>
      <c r="AE10" s="931"/>
      <c r="AF10" s="932"/>
      <c r="AG10" s="933"/>
      <c r="AH10" s="1089"/>
      <c r="AI10" s="1099"/>
      <c r="AJ10" s="1091"/>
    </row>
    <row r="11" spans="1:36" s="11" customFormat="1" ht="47.25" customHeight="1" x14ac:dyDescent="0.2">
      <c r="A11" s="298"/>
      <c r="B11" s="300"/>
      <c r="C11" s="298"/>
      <c r="D11" s="298"/>
      <c r="E11" s="298"/>
      <c r="F11" s="301"/>
      <c r="G11" s="187" t="s">
        <v>6</v>
      </c>
      <c r="H11" s="188"/>
      <c r="I11" s="187" t="s">
        <v>5</v>
      </c>
      <c r="J11" s="189"/>
      <c r="K11" s="189"/>
      <c r="L11" s="190" t="s">
        <v>56</v>
      </c>
      <c r="M11" s="937"/>
      <c r="N11" s="939"/>
      <c r="O11" s="269"/>
      <c r="P11" s="19"/>
      <c r="Q11" s="19"/>
      <c r="R11" s="19"/>
      <c r="S11" s="941"/>
      <c r="T11" s="19"/>
      <c r="U11" s="19"/>
      <c r="V11" s="191" t="s">
        <v>6</v>
      </c>
      <c r="W11" s="192" t="s">
        <v>5</v>
      </c>
      <c r="X11" s="19"/>
      <c r="Y11" s="191" t="s">
        <v>56</v>
      </c>
      <c r="Z11" s="300"/>
      <c r="AA11" s="104" t="s">
        <v>494</v>
      </c>
      <c r="AB11" s="8" t="s">
        <v>58</v>
      </c>
      <c r="AC11" s="8" t="s">
        <v>59</v>
      </c>
      <c r="AD11" s="924"/>
      <c r="AE11" s="193" t="s">
        <v>58</v>
      </c>
      <c r="AF11" s="193" t="s">
        <v>60</v>
      </c>
      <c r="AG11" s="193" t="s">
        <v>61</v>
      </c>
      <c r="AH11" s="1092"/>
      <c r="AI11" s="1100"/>
      <c r="AJ11" s="1093"/>
    </row>
    <row r="12" spans="1:36" ht="62.25" customHeight="1" x14ac:dyDescent="0.2">
      <c r="A12" s="1012" t="s">
        <v>528</v>
      </c>
      <c r="B12" s="873" t="s">
        <v>529</v>
      </c>
      <c r="C12" s="1048" t="s">
        <v>530</v>
      </c>
      <c r="D12" s="703" t="s">
        <v>21</v>
      </c>
      <c r="E12" s="1009" t="s">
        <v>531</v>
      </c>
      <c r="F12" s="1009" t="s">
        <v>532</v>
      </c>
      <c r="G12" s="888" t="s">
        <v>12</v>
      </c>
      <c r="H12" s="899" t="str">
        <f>IF(G12="(1) RARA VEZ","1", IF(G12="(2) IMPROBABLE","2",IF(G12="(3) POSIBLE","3",IF(G12="(4) PROBABLE","4",IF(G12="(5) CASI SEGURO","5","")))))</f>
        <v>1</v>
      </c>
      <c r="I12" s="902" t="s">
        <v>22</v>
      </c>
      <c r="J12" s="869" t="str">
        <f>IF(I12="(1) INSIGNIFICANTE","1",IF(I12="(2) MENOR","2",IF(I12="(3) MODERADO","3",IF(I12="(4) MAYOR","4",IF(I12="(5) CATASTRÓFICO","5","")))))</f>
        <v>3</v>
      </c>
      <c r="K12" s="890">
        <f>H12*J12</f>
        <v>3</v>
      </c>
      <c r="L12" s="858">
        <f>+K12</f>
        <v>3</v>
      </c>
      <c r="M12" s="1032" t="s">
        <v>533</v>
      </c>
      <c r="N12" s="115" t="s">
        <v>68</v>
      </c>
      <c r="O12" s="208" t="s">
        <v>16</v>
      </c>
      <c r="P12" s="195" t="str">
        <f>IF(O12="SÍ",15,"0")</f>
        <v>0</v>
      </c>
      <c r="Q12" s="892">
        <f>SUM(P12:P18)</f>
        <v>25</v>
      </c>
      <c r="R12" s="893">
        <f>IF(AND(Q12&gt;=0,Q12&lt;=50),0,IF(AND(Q12&gt;50,Q12&lt;=75),1,IF(AND(Q12&gt;75,Q12&lt;=100),2,"REVISAR")))</f>
        <v>0</v>
      </c>
      <c r="S12" s="895" t="s">
        <v>5</v>
      </c>
      <c r="T12" s="893">
        <f>IF(S12="PROBABILIDAD",H12-R12,J12-R12)</f>
        <v>3</v>
      </c>
      <c r="U12" s="897">
        <f>IF($T12&lt;=0,1,$T12)</f>
        <v>3</v>
      </c>
      <c r="V12" s="728" t="str">
        <f>IF(AND($S12="PROBABILIDAD",$U12=1),#REF!,IF(AND(S12="PROBABILIDAD",$U12=2),#REF!,IF(AND($S12="PROBABILIDAD",$U12=3),#REF!,IF(AND($S12="PROBABILIDAD",$U12=4),#REF!,IF(AND($S12="PROBABILIDAD",$U12=5),#REF!,$G12)))))</f>
        <v>(1) RARA VEZ</v>
      </c>
      <c r="W12" s="722" t="e">
        <f>IF(AND($S12="IMPACTO",$U12=1),#REF!,IF(AND(S12="IMPACTO",$U12=2),#REF!,IF(AND($S12="IMPACTO",$U12=3),#REF!,IF(AND($S12="IMPACTO",$U12=4),#REF!,IF(AND($S12="IMPACTO",$U12=5),#REF!,I12)))))</f>
        <v>#REF!</v>
      </c>
      <c r="X12" s="869">
        <f>IF(S12="PROBABILIDAD",U12*J12,U12*H12)</f>
        <v>3</v>
      </c>
      <c r="Y12" s="904">
        <f>$X12</f>
        <v>3</v>
      </c>
      <c r="Z12" s="946" t="s">
        <v>534</v>
      </c>
      <c r="AA12" s="871">
        <v>2019</v>
      </c>
      <c r="AB12" s="1054" t="s">
        <v>535</v>
      </c>
      <c r="AC12" s="946" t="s">
        <v>536</v>
      </c>
      <c r="AD12" s="973">
        <v>43558</v>
      </c>
      <c r="AE12" s="1046" t="s">
        <v>537</v>
      </c>
      <c r="AF12" s="946" t="s">
        <v>538</v>
      </c>
      <c r="AG12" s="832" t="s">
        <v>539</v>
      </c>
      <c r="AH12" s="258" t="s">
        <v>644</v>
      </c>
      <c r="AI12" s="354"/>
      <c r="AJ12" s="259"/>
    </row>
    <row r="13" spans="1:36" ht="73.5" customHeight="1" x14ac:dyDescent="0.2">
      <c r="A13" s="1012"/>
      <c r="B13" s="1014"/>
      <c r="C13" s="1049"/>
      <c r="D13" s="1043"/>
      <c r="E13" s="1009"/>
      <c r="F13" s="1010"/>
      <c r="G13" s="888"/>
      <c r="H13" s="900"/>
      <c r="I13" s="902"/>
      <c r="J13" s="869"/>
      <c r="K13" s="890"/>
      <c r="L13" s="858"/>
      <c r="M13" s="1056"/>
      <c r="N13" s="119" t="s">
        <v>76</v>
      </c>
      <c r="O13" s="208" t="s">
        <v>9</v>
      </c>
      <c r="P13" s="197">
        <f>IF(O13="SÍ",5,"0")</f>
        <v>5</v>
      </c>
      <c r="Q13" s="890"/>
      <c r="R13" s="894"/>
      <c r="S13" s="896"/>
      <c r="T13" s="894"/>
      <c r="U13" s="898"/>
      <c r="V13" s="729"/>
      <c r="W13" s="723"/>
      <c r="X13" s="869"/>
      <c r="Y13" s="905"/>
      <c r="Z13" s="947"/>
      <c r="AA13" s="716"/>
      <c r="AB13" s="1055"/>
      <c r="AC13" s="947"/>
      <c r="AD13" s="961"/>
      <c r="AE13" s="1047"/>
      <c r="AF13" s="947"/>
      <c r="AG13" s="952"/>
      <c r="AH13" s="260"/>
      <c r="AI13" s="355"/>
      <c r="AJ13" s="261"/>
    </row>
    <row r="14" spans="1:36" ht="24.75" customHeight="1" x14ac:dyDescent="0.2">
      <c r="A14" s="1012"/>
      <c r="B14" s="1014"/>
      <c r="C14" s="1049"/>
      <c r="D14" s="1043"/>
      <c r="E14" s="1009"/>
      <c r="F14" s="1010"/>
      <c r="G14" s="888"/>
      <c r="H14" s="900"/>
      <c r="I14" s="902"/>
      <c r="J14" s="869"/>
      <c r="K14" s="890"/>
      <c r="L14" s="859" t="str">
        <f>IF(AND(G12="(1) RARA VEZ",I12="(1) INSIGNIFICANTE"),"BAJA",IF(AND(G12="(1) RARA VEZ",I12="(2) MENOR"),"BAJA",IF(AND(G12="(2) IMPROBABLE",I12="(1) INSIGNIFICANTE"),"BAJA",IF(AND(G12="(3) POSIBLE",I12="(1) INSIGNIFICANTE"),"BAJA",IF(AND(G12="(4) PROBABLE",I12="(1) INSIGNIFICANTE"),"MODERADA",IF(AND(G12="(5) CASI SEGURO",I12="(1) INSIGNIFICANTE"),"ALTA",IF(AND(G12="(2) IMPROBABLE",I12="(2) MENOR"),"BAJA",IF(AND(G12="(3) POSIBLE",I12="(2) MENOR"),"MODERADA",IF(AND(G12="(4) PROBABLE",I12="(2) MENOR"),"ALTA",IF(AND(G12="(5) CASI SEGURO",I12="(2) MENOR"),"ALTA",IF(AND(G12="(1) RARA VEZ",I12="(3) MODERADO"),"MODERADA",IF(AND(G12="(2) IMPROBABLE",I12="(3) MODERADO"),"MODERADA",IF(AND(G12="(3) POSIBLE",I12="(3) MODERADO"),"ALTA",IF(AND(G12="(4) PROBABLE",I12="(3) MODERADO"),"ALTA",IF(AND(G12="(5) CASI SEGURO",I12="(3) MODERADO"),"EXTREMA",IF(AND(G12="(1) RARA VEZ",I12="(4) MAYOR"),"ALTA",IF(AND(G12="(2) IMPROBABLE",I12="(4) MAYOR"),"ALTA",IF(AND(G12="(3) POSIBLE",I12="(4) MAYOR"),"EXTREMA",IF(AND(G12="(4) PROBABLE",I12="(4) MAYOR"),"EXTREMA",IF(AND(G12="(5) CASI SEGURO",I12="(4) MAYOR"),"EXTREMA",IF(AND(G12="(1) RARA VEZ",I12="(5) CATASTRÓFICO"),"ALTA",IF(AND(G12="(2) IMPROBABLE",I12="(5) CATASTRÓFICO"),"EXTREMA",IF(AND(G12="(3) POSIBLE",I12="(5) CATASTRÓFICO"),"EXTREMA",IF(AND(G12="(4) PROBABLE",I12="(5) CATASTRÓFICO"),"EXTREMA",IF(AND(G12="(5) CASI SEGURO",I12="(5) CATASTRÓFICO"),"EXTREMA")))))))))))))))))))))))))</f>
        <v>MODERADA</v>
      </c>
      <c r="M14" s="1056"/>
      <c r="N14" s="209" t="s">
        <v>77</v>
      </c>
      <c r="O14" s="208" t="s">
        <v>16</v>
      </c>
      <c r="P14" s="197" t="str">
        <f>IF(O14="SÍ",15,"0")</f>
        <v>0</v>
      </c>
      <c r="Q14" s="890"/>
      <c r="R14" s="894"/>
      <c r="S14" s="896"/>
      <c r="T14" s="894"/>
      <c r="U14" s="898"/>
      <c r="V14" s="729"/>
      <c r="W14" s="723"/>
      <c r="X14" s="869"/>
      <c r="Y14" s="1051" t="e">
        <f>IF(AND(V12="(1) RARA VEZ",W12="(1) INSIGNIFICANTE"),"BAJA",IF(AND(V12="(1) RARA VEZ",W12="(2) MENOR"),"BAJA",IF(AND(V12="(2) IMPROBABLE",W12="(1) INSIGNIFICANTE"),"BAJA",IF(AND(V12="(3) POSIBLE",W12="(1) INSIGNIFICANTE"),"BAJA",IF(AND(V12="(4) PROBABLE",W12="(1) INSIGNIFICANTE"),"MODERADO",IF(AND(V12="(5) CASI SEGURO",W12="(1) INSIGNIFICANTE"),"ALTA",IF(AND(V12="(2) IMPROBABLE",W12="(2) MENOR"),"BAJA",IF(AND(V12="(3) POSIBLE",W12="(2) MENOR"),"MODERADA",IF(AND(V12="(4) PROBABLE",W12="(2) MENOR"),"ALTA",IF(AND(V12="(5) CASI SEGURO",W12="(2) MENOR"),"ALTA",IF(AND(V12="(1) RARA VEZ",W12="(3) MODERADO"),"MODERADA",IF(AND(V12="(2) IMPROBABLE",W12="(3) MODERADO"),"MODERADA",IF(AND(V12="(3) POSIBLE",W12="(3) MODERADO"),"ALTA",IF(AND(V12="(4) PROBABLE",W12="(3) MODERADO"),"ALTA",IF(AND(V12="(5) CASI SEGURO",W12="(3) MODERADO"),"EXTREMA",IF(AND(V12="(1) RARA VEZ",W12="(4) MAYOR"),"ALTA",IF(AND(V12="(2) IMPROBABLE",W12="(4) MAYOR"),"ALTA",IF(AND(V12="(3) POSIBLE",W12="(4) MAYOR"),"EXTREMA",IF(AND(V12="(4) PROBABLE",W12="(4) MAYOR"),"EXTREMA",IF(AND(V12="(5) CASI SEGURO",W12="(4) MAYOR"),"EXTREMA",IF(AND(V12="(1) RARA VEZ",W12="(5) CATASTRÓFICO"),"ALTA",IF(AND(V12="(2) IMPROBABLE",W12="(5) CATASTRÓFICO"),"EXTREMA",IF(AND(V12="(3) POSIBLE",W12="(5) CATASTRÓFICO"),"EXTREMA",IF(AND(V12="(4) PROBABLE",W12="(5) CATASTRÓFICO"),"EXTREMA",IF(AND(V12="(5) CASI SEGURO",W12="(5) CATASTRÓFICO"),"EXTREMA")))))))))))))))))))))))))</f>
        <v>#REF!</v>
      </c>
      <c r="Z14" s="947"/>
      <c r="AA14" s="716"/>
      <c r="AB14" s="1055"/>
      <c r="AC14" s="947"/>
      <c r="AD14" s="961"/>
      <c r="AE14" s="1047"/>
      <c r="AF14" s="947"/>
      <c r="AG14" s="952"/>
      <c r="AH14" s="260"/>
      <c r="AI14" s="355"/>
      <c r="AJ14" s="261"/>
    </row>
    <row r="15" spans="1:36" ht="30" customHeight="1" x14ac:dyDescent="0.2">
      <c r="A15" s="1012"/>
      <c r="B15" s="1014"/>
      <c r="C15" s="1049"/>
      <c r="D15" s="1043"/>
      <c r="E15" s="1009"/>
      <c r="F15" s="1010"/>
      <c r="G15" s="888"/>
      <c r="H15" s="900"/>
      <c r="I15" s="902"/>
      <c r="J15" s="869"/>
      <c r="K15" s="890"/>
      <c r="L15" s="859"/>
      <c r="M15" s="1056"/>
      <c r="N15" s="209" t="s">
        <v>78</v>
      </c>
      <c r="O15" s="208" t="s">
        <v>9</v>
      </c>
      <c r="P15" s="197">
        <f>IF(O15="SÍ",10,"0")</f>
        <v>10</v>
      </c>
      <c r="Q15" s="890"/>
      <c r="R15" s="894"/>
      <c r="S15" s="896"/>
      <c r="T15" s="894"/>
      <c r="U15" s="898"/>
      <c r="V15" s="729"/>
      <c r="W15" s="723"/>
      <c r="X15" s="869"/>
      <c r="Y15" s="1052"/>
      <c r="Z15" s="947"/>
      <c r="AA15" s="716"/>
      <c r="AB15" s="1055"/>
      <c r="AC15" s="947"/>
      <c r="AD15" s="961"/>
      <c r="AE15" s="1047"/>
      <c r="AF15" s="947"/>
      <c r="AG15" s="952"/>
      <c r="AH15" s="260"/>
      <c r="AI15" s="355"/>
      <c r="AJ15" s="261"/>
    </row>
    <row r="16" spans="1:36" ht="69" customHeight="1" x14ac:dyDescent="0.2">
      <c r="A16" s="1012"/>
      <c r="B16" s="1014"/>
      <c r="C16" s="1049"/>
      <c r="D16" s="1043"/>
      <c r="E16" s="1009"/>
      <c r="F16" s="1010"/>
      <c r="G16" s="888"/>
      <c r="H16" s="900"/>
      <c r="I16" s="902"/>
      <c r="J16" s="869"/>
      <c r="K16" s="890"/>
      <c r="L16" s="859"/>
      <c r="M16" s="1056"/>
      <c r="N16" s="119" t="s">
        <v>79</v>
      </c>
      <c r="O16" s="208" t="s">
        <v>198</v>
      </c>
      <c r="P16" s="197" t="str">
        <f>IF(O16="SÍ",15,"0")</f>
        <v>0</v>
      </c>
      <c r="Q16" s="890"/>
      <c r="R16" s="894"/>
      <c r="S16" s="896"/>
      <c r="T16" s="894"/>
      <c r="U16" s="898"/>
      <c r="V16" s="729"/>
      <c r="W16" s="723"/>
      <c r="X16" s="869"/>
      <c r="Y16" s="1052"/>
      <c r="Z16" s="947"/>
      <c r="AA16" s="716"/>
      <c r="AB16" s="1055"/>
      <c r="AC16" s="947"/>
      <c r="AD16" s="961"/>
      <c r="AE16" s="1047"/>
      <c r="AF16" s="947"/>
      <c r="AG16" s="952"/>
      <c r="AH16" s="260"/>
      <c r="AI16" s="355"/>
      <c r="AJ16" s="261"/>
    </row>
    <row r="17" spans="1:36" ht="66" customHeight="1" x14ac:dyDescent="0.2">
      <c r="A17" s="1012"/>
      <c r="B17" s="1014"/>
      <c r="C17" s="1049"/>
      <c r="D17" s="1043"/>
      <c r="E17" s="1009"/>
      <c r="F17" s="1010"/>
      <c r="G17" s="888"/>
      <c r="H17" s="900"/>
      <c r="I17" s="902"/>
      <c r="J17" s="869"/>
      <c r="K17" s="890"/>
      <c r="L17" s="859"/>
      <c r="M17" s="1056"/>
      <c r="N17" s="119" t="s">
        <v>80</v>
      </c>
      <c r="O17" s="208" t="s">
        <v>9</v>
      </c>
      <c r="P17" s="197">
        <f>IF(O17="SÍ",10,"0")</f>
        <v>10</v>
      </c>
      <c r="Q17" s="890"/>
      <c r="R17" s="894"/>
      <c r="S17" s="896"/>
      <c r="T17" s="894"/>
      <c r="U17" s="898"/>
      <c r="V17" s="729"/>
      <c r="W17" s="723"/>
      <c r="X17" s="869"/>
      <c r="Y17" s="1052"/>
      <c r="Z17" s="947"/>
      <c r="AA17" s="716"/>
      <c r="AB17" s="1055"/>
      <c r="AC17" s="947"/>
      <c r="AD17" s="961"/>
      <c r="AE17" s="1047"/>
      <c r="AF17" s="947"/>
      <c r="AG17" s="952"/>
      <c r="AH17" s="260"/>
      <c r="AI17" s="355"/>
      <c r="AJ17" s="261"/>
    </row>
    <row r="18" spans="1:36" ht="61.5" customHeight="1" x14ac:dyDescent="0.2">
      <c r="A18" s="1013"/>
      <c r="B18" s="1015"/>
      <c r="C18" s="1050"/>
      <c r="D18" s="1044"/>
      <c r="E18" s="1042"/>
      <c r="F18" s="1011"/>
      <c r="G18" s="889"/>
      <c r="H18" s="901"/>
      <c r="I18" s="903"/>
      <c r="J18" s="869"/>
      <c r="K18" s="890"/>
      <c r="L18" s="860"/>
      <c r="M18" s="1057"/>
      <c r="N18" s="121" t="s">
        <v>81</v>
      </c>
      <c r="O18" s="208" t="s">
        <v>16</v>
      </c>
      <c r="P18" s="197" t="str">
        <f>IF(O18="SÍ",30,"0")</f>
        <v>0</v>
      </c>
      <c r="Q18" s="890"/>
      <c r="R18" s="894"/>
      <c r="S18" s="896"/>
      <c r="T18" s="894"/>
      <c r="U18" s="898"/>
      <c r="V18" s="730"/>
      <c r="W18" s="724"/>
      <c r="X18" s="869"/>
      <c r="Y18" s="1053"/>
      <c r="Z18" s="947"/>
      <c r="AA18" s="716"/>
      <c r="AB18" s="1055"/>
      <c r="AC18" s="947"/>
      <c r="AD18" s="961"/>
      <c r="AE18" s="1047"/>
      <c r="AF18" s="947"/>
      <c r="AG18" s="953"/>
      <c r="AH18" s="262"/>
      <c r="AI18" s="1101"/>
      <c r="AJ18" s="263"/>
    </row>
    <row r="19" spans="1:36" ht="39" customHeight="1" x14ac:dyDescent="0.2">
      <c r="A19" s="656" t="s">
        <v>495</v>
      </c>
      <c r="B19" s="873" t="s">
        <v>540</v>
      </c>
      <c r="C19" s="1009" t="s">
        <v>541</v>
      </c>
      <c r="D19" s="703" t="s">
        <v>21</v>
      </c>
      <c r="E19" s="1045" t="s">
        <v>542</v>
      </c>
      <c r="F19" s="1009" t="s">
        <v>543</v>
      </c>
      <c r="G19" s="889" t="s">
        <v>310</v>
      </c>
      <c r="H19" s="899" t="str">
        <f>IF(G19="(1) RARA VEZ","1", IF(G19="(2) IMPROBABLE","2",IF(G19="(3) POSIBLE","3",IF(G19="(4) PROBABLE","4",IF(G19="(5) CASI SEGURO","5","")))))</f>
        <v>4</v>
      </c>
      <c r="I19" s="902" t="s">
        <v>18</v>
      </c>
      <c r="J19" s="869" t="str">
        <f>IF(I19="(1) INSIGNIFICANTE","1",IF(I19="(2) MENOR","2",IF(I19="(3) MODERADO","3",IF(I19="(4) MAYOR","4",IF(I19="(5) CATASTRÓFICO","5","")))))</f>
        <v>2</v>
      </c>
      <c r="K19" s="890">
        <f>H19*J19</f>
        <v>8</v>
      </c>
      <c r="L19" s="858">
        <f>+K19</f>
        <v>8</v>
      </c>
      <c r="M19" s="1039" t="s">
        <v>544</v>
      </c>
      <c r="N19" s="115" t="s">
        <v>68</v>
      </c>
      <c r="O19" s="208" t="s">
        <v>9</v>
      </c>
      <c r="P19" s="195">
        <f>IF(O19="SÍ",15,"0")</f>
        <v>15</v>
      </c>
      <c r="Q19" s="892">
        <f>SUM(P19:P25)</f>
        <v>40</v>
      </c>
      <c r="R19" s="893">
        <f>IF(AND(Q19&gt;=0,Q19&lt;=50),0,IF(AND(Q19&gt;50,Q19&lt;=75),1,IF(AND(Q19&gt;75,Q19&lt;=100),2,"REVISAR")))</f>
        <v>0</v>
      </c>
      <c r="S19" s="895" t="s">
        <v>5</v>
      </c>
      <c r="T19" s="893">
        <f>IF(S19="PROBABILIDAD",H19-R19,J19-R19)</f>
        <v>2</v>
      </c>
      <c r="U19" s="897">
        <f>IF($T19&lt;=0,1,$T19)</f>
        <v>2</v>
      </c>
      <c r="V19" s="728" t="str">
        <f>IF(AND($S19="PROBABILIDAD",$U19=1),#REF!,IF(AND(S19="PROBABILIDAD",$U19=2),#REF!,IF(AND($S19="PROBABILIDAD",$U19=3),#REF!,IF(AND($S19="PROBABILIDAD",$U19=4),#REF!,IF(AND($S19="PROBABILIDAD",$U19=5),#REF!,$G19)))))</f>
        <v>(4) PROBABLE</v>
      </c>
      <c r="W19" s="722" t="e">
        <f>IF(AND($S19="IMPACTO",$U19=1),#REF!,IF(AND(S19="IMPACTO",$U19=2),#REF!,IF(AND($S19="IMPACTO",$U19=3),#REF!,IF(AND($S19="IMPACTO",$U19=4),#REF!,IF(AND($S19="IMPACTO",$U19=5),#REF!,I19)))))</f>
        <v>#REF!</v>
      </c>
      <c r="X19" s="869">
        <f>IF(S19="PROBABILIDAD",U19*J19,U19*H19)</f>
        <v>8</v>
      </c>
      <c r="Y19" s="904">
        <f>$X19</f>
        <v>8</v>
      </c>
      <c r="Z19" s="965" t="s">
        <v>545</v>
      </c>
      <c r="AA19" s="871">
        <v>2019</v>
      </c>
      <c r="AB19" s="946" t="s">
        <v>546</v>
      </c>
      <c r="AC19" s="946" t="s">
        <v>547</v>
      </c>
      <c r="AD19" s="973">
        <v>43565</v>
      </c>
      <c r="AE19" s="984" t="s">
        <v>548</v>
      </c>
      <c r="AF19" s="441" t="s">
        <v>549</v>
      </c>
      <c r="AG19" s="1035" t="s">
        <v>550</v>
      </c>
      <c r="AH19" s="258" t="s">
        <v>645</v>
      </c>
      <c r="AI19" s="1064"/>
      <c r="AJ19" s="397"/>
    </row>
    <row r="20" spans="1:36" ht="104.25" customHeight="1" x14ac:dyDescent="0.2">
      <c r="A20" s="656"/>
      <c r="B20" s="1014"/>
      <c r="C20" s="1009"/>
      <c r="D20" s="1043"/>
      <c r="E20" s="1045"/>
      <c r="F20" s="1009"/>
      <c r="G20" s="1023"/>
      <c r="H20" s="900"/>
      <c r="I20" s="902"/>
      <c r="J20" s="869"/>
      <c r="K20" s="890"/>
      <c r="L20" s="858"/>
      <c r="M20" s="1040"/>
      <c r="N20" s="119" t="s">
        <v>76</v>
      </c>
      <c r="O20" s="208" t="s">
        <v>9</v>
      </c>
      <c r="P20" s="197">
        <f>IF(O20="SÍ",5,"0")</f>
        <v>5</v>
      </c>
      <c r="Q20" s="890"/>
      <c r="R20" s="894"/>
      <c r="S20" s="896"/>
      <c r="T20" s="894"/>
      <c r="U20" s="898"/>
      <c r="V20" s="729"/>
      <c r="W20" s="723"/>
      <c r="X20" s="869"/>
      <c r="Y20" s="905"/>
      <c r="Z20" s="1037"/>
      <c r="AA20" s="716"/>
      <c r="AB20" s="947"/>
      <c r="AC20" s="1008"/>
      <c r="AD20" s="961"/>
      <c r="AE20" s="985"/>
      <c r="AF20" s="436"/>
      <c r="AG20" s="1036"/>
      <c r="AH20" s="398"/>
      <c r="AI20" s="353"/>
      <c r="AJ20" s="399"/>
    </row>
    <row r="21" spans="1:36" ht="38.25" customHeight="1" x14ac:dyDescent="0.2">
      <c r="A21" s="656"/>
      <c r="B21" s="1014"/>
      <c r="C21" s="1009"/>
      <c r="D21" s="1043"/>
      <c r="E21" s="1045"/>
      <c r="F21" s="1009"/>
      <c r="G21" s="1023"/>
      <c r="H21" s="900"/>
      <c r="I21" s="902"/>
      <c r="J21" s="869"/>
      <c r="K21" s="890"/>
      <c r="L21" s="859" t="str">
        <f>IF(AND(G19="(1) RARA VEZ",I19="(1) INSIGNIFICANTE"),"BAJA",IF(AND(G19="(1) RARA VEZ",I19="(2) MENOR"),"BAJA",IF(AND(G19="(2) IMPROBABLE",I19="(1) INSIGNIFICANTE"),"BAJA",IF(AND(G19="(3) POSIBLE",I19="(1) INSIGNIFICANTE"),"BAJA",IF(AND(G19="(4) PROBABLE",I19="(1) INSIGNIFICANTE"),"MODERADA",IF(AND(G19="(5) CASI SEGURO",I19="(1) INSIGNIFICANTE"),"ALTA",IF(AND(G19="(2) IMPROBABLE",I19="(2) MENOR"),"BAJA",IF(AND(G19="(3) POSIBLE",I19="(2) MENOR"),"MODERADA",IF(AND(G19="(4) PROBABLE",I19="(2) MENOR"),"ALTA",IF(AND(G19="(5) CASI SEGURO",I19="(2) MENOR"),"ALTA",IF(AND(G19="(1) RARA VEZ",I19="(3) MODERADO"),"MODERADA",IF(AND(G19="(2) IMPROBABLE",I19="(3) MODERADO"),"MODERADA",IF(AND(G19="(3) POSIBLE",I19="(3) MODERADO"),"ALTA",IF(AND(G19="(4) PROBABLE",I19="(3) MODERADO"),"ALTA",IF(AND(G19="(5) CASI SEGURO",I19="(3) MODERADO"),"EXTREMA",IF(AND(G19="(1) RARA VEZ",I19="(4) MAYOR"),"ALTA",IF(AND(G19="(2) IMPROBABLE",I19="(4) MAYOR"),"ALTA",IF(AND(G19="(3) POSIBLE",I19="(4) MAYOR"),"EXTREMA",IF(AND(G19="(4) PROBABLE",I19="(4) MAYOR"),"EXTREMA",IF(AND(G19="(5) CASI SEGURO",I19="(4) MAYOR"),"EXTREMA",IF(AND(G19="(1) RARA VEZ",I19="(5) CATASTRÓFICO"),"ALTA",IF(AND(G19="(2) IMPROBABLE",I19="(5) CATASTRÓFICO"),"EXTREMA",IF(AND(G19="(3) POSIBLE",I19="(5) CATASTRÓFICO"),"EXTREMA",IF(AND(G19="(4) PROBABLE",I19="(5) CATASTRÓFICO"),"EXTREMA",IF(AND(G19="(5) CASI SEGURO",I19="(5) CATASTRÓFICO"),"EXTREMA")))))))))))))))))))))))))</f>
        <v>ALTA</v>
      </c>
      <c r="M21" s="1040"/>
      <c r="N21" s="209" t="s">
        <v>77</v>
      </c>
      <c r="O21" s="208" t="s">
        <v>16</v>
      </c>
      <c r="P21" s="197" t="str">
        <f>IF(O21="SÍ",15,"0")</f>
        <v>0</v>
      </c>
      <c r="Q21" s="890"/>
      <c r="R21" s="894"/>
      <c r="S21" s="896"/>
      <c r="T21" s="894"/>
      <c r="U21" s="898"/>
      <c r="V21" s="729"/>
      <c r="W21" s="723"/>
      <c r="X21" s="869"/>
      <c r="Y21" s="859" t="e">
        <f>IF(AND(V19="(1) RARA VEZ",W19="(1) INSIGNIFICANTE"),"BAJA",IF(AND(V19="(1) RARA VEZ",W19="(2) MENOR"),"BAJA",IF(AND(V19="(2) IMPROBABLE",W19="(1) INSIGNIFICANTE"),"BAJA",IF(AND(V19="(3) POSIBLE",W19="(1) INSIGNIFICANTE"),"BAJA",IF(AND(V19="(4) PROBABLE",W19="(1) INSIGNIFICANTE"),"MODERADO",IF(AND(V19="(5) CASI SEGURO",W19="(1) INSIGNIFICANTE"),"ALTA",IF(AND(V19="(2) IMPROBABLE",W19="(2) MENOR"),"BAJA",IF(AND(V19="(3) POSIBLE",W19="(2) MENOR"),"MODERADA",IF(AND(V19="(4) PROBABLE",W19="(2) MENOR"),"ALTA",IF(AND(V19="(5) CASI SEGURO",W19="(2) MENOR"),"ALTA",IF(AND(V19="(1) RARA VEZ",W19="(3) MODERADO"),"MODERADA",IF(AND(V19="(2) IMPROBABLE",W19="(3) MODERADO"),"MODERADA",IF(AND(V19="(3) POSIBLE",W19="(3) MODERADO"),"ALTA",IF(AND(V19="(4) PROBABLE",W19="(3) MODERADO"),"ALTA",IF(AND(V19="(5) CASI SEGURO",W19="(3) MODERADO"),"EXTREMA",IF(AND(V19="(1) RARA VEZ",W19="(4) MAYOR"),"ALTA",IF(AND(V19="(2) IMPROBABLE",W19="(4) MAYOR"),"ALTA",IF(AND(V19="(3) POSIBLE",W19="(4) MAYOR"),"EXTREMA",IF(AND(V19="(4) PROBABLE",W19="(4) MAYOR"),"EXTREMA",IF(AND(V19="(5) CASI SEGURO",W19="(4) MAYOR"),"EXTREMA",IF(AND(V19="(1) RARA VEZ",W19="(5) CATASTRÓFICO"),"ALTA",IF(AND(V19="(2) IMPROBABLE",W19="(5) CATASTRÓFICO"),"EXTREMA",IF(AND(V19="(3) POSIBLE",W19="(5) CATASTRÓFICO"),"EXTREMA",IF(AND(V19="(4) PROBABLE",W19="(5) CATASTRÓFICO"),"EXTREMA",IF(AND(V19="(5) CASI SEGURO",W19="(5) CATASTRÓFICO"),"EXTREMA")))))))))))))))))))))))))</f>
        <v>#REF!</v>
      </c>
      <c r="Z21" s="1037"/>
      <c r="AA21" s="716"/>
      <c r="AB21" s="947"/>
      <c r="AC21" s="1008"/>
      <c r="AD21" s="961"/>
      <c r="AE21" s="985"/>
      <c r="AF21" s="436"/>
      <c r="AG21" s="1036"/>
      <c r="AH21" s="398"/>
      <c r="AI21" s="353"/>
      <c r="AJ21" s="399"/>
    </row>
    <row r="22" spans="1:36" ht="24.75" customHeight="1" x14ac:dyDescent="0.2">
      <c r="A22" s="656"/>
      <c r="B22" s="1014"/>
      <c r="C22" s="1009"/>
      <c r="D22" s="1043"/>
      <c r="E22" s="1045"/>
      <c r="F22" s="1009"/>
      <c r="G22" s="1023"/>
      <c r="H22" s="900"/>
      <c r="I22" s="902"/>
      <c r="J22" s="869"/>
      <c r="K22" s="890"/>
      <c r="L22" s="859"/>
      <c r="M22" s="1040"/>
      <c r="N22" s="209" t="s">
        <v>78</v>
      </c>
      <c r="O22" s="208" t="s">
        <v>9</v>
      </c>
      <c r="P22" s="197">
        <f>IF(O22="SÍ",10,"0")</f>
        <v>10</v>
      </c>
      <c r="Q22" s="890"/>
      <c r="R22" s="894"/>
      <c r="S22" s="896"/>
      <c r="T22" s="894"/>
      <c r="U22" s="898"/>
      <c r="V22" s="729"/>
      <c r="W22" s="723"/>
      <c r="X22" s="869"/>
      <c r="Y22" s="859"/>
      <c r="Z22" s="1037"/>
      <c r="AA22" s="716"/>
      <c r="AB22" s="947"/>
      <c r="AC22" s="1008"/>
      <c r="AD22" s="961"/>
      <c r="AE22" s="985"/>
      <c r="AF22" s="436"/>
      <c r="AG22" s="1036"/>
      <c r="AH22" s="398"/>
      <c r="AI22" s="353"/>
      <c r="AJ22" s="399"/>
    </row>
    <row r="23" spans="1:36" ht="62.25" customHeight="1" x14ac:dyDescent="0.2">
      <c r="A23" s="656"/>
      <c r="B23" s="1014"/>
      <c r="C23" s="1009"/>
      <c r="D23" s="1043"/>
      <c r="E23" s="1045"/>
      <c r="F23" s="1009"/>
      <c r="G23" s="1023"/>
      <c r="H23" s="900"/>
      <c r="I23" s="902"/>
      <c r="J23" s="869"/>
      <c r="K23" s="890"/>
      <c r="L23" s="859"/>
      <c r="M23" s="1040"/>
      <c r="N23" s="119" t="s">
        <v>79</v>
      </c>
      <c r="O23" s="208" t="s">
        <v>198</v>
      </c>
      <c r="P23" s="197" t="str">
        <f>IF(O23="SÍ",15,"0")</f>
        <v>0</v>
      </c>
      <c r="Q23" s="890"/>
      <c r="R23" s="894"/>
      <c r="S23" s="896"/>
      <c r="T23" s="894"/>
      <c r="U23" s="898"/>
      <c r="V23" s="729"/>
      <c r="W23" s="723"/>
      <c r="X23" s="869"/>
      <c r="Y23" s="859"/>
      <c r="Z23" s="1037"/>
      <c r="AA23" s="716"/>
      <c r="AB23" s="947"/>
      <c r="AC23" s="1008"/>
      <c r="AD23" s="961"/>
      <c r="AE23" s="985"/>
      <c r="AF23" s="436"/>
      <c r="AG23" s="1036"/>
      <c r="AH23" s="398"/>
      <c r="AI23" s="353"/>
      <c r="AJ23" s="399"/>
    </row>
    <row r="24" spans="1:36" ht="60.75" customHeight="1" x14ac:dyDescent="0.2">
      <c r="A24" s="656"/>
      <c r="B24" s="1014"/>
      <c r="C24" s="1009"/>
      <c r="D24" s="1043"/>
      <c r="E24" s="1045"/>
      <c r="F24" s="1009"/>
      <c r="G24" s="1023"/>
      <c r="H24" s="900"/>
      <c r="I24" s="902"/>
      <c r="J24" s="869"/>
      <c r="K24" s="890"/>
      <c r="L24" s="859"/>
      <c r="M24" s="1040"/>
      <c r="N24" s="119" t="s">
        <v>507</v>
      </c>
      <c r="O24" s="208" t="s">
        <v>9</v>
      </c>
      <c r="P24" s="197">
        <f>IF(O24="SÍ",10,"0")</f>
        <v>10</v>
      </c>
      <c r="Q24" s="890"/>
      <c r="R24" s="894"/>
      <c r="S24" s="896"/>
      <c r="T24" s="894"/>
      <c r="U24" s="898"/>
      <c r="V24" s="729"/>
      <c r="W24" s="723"/>
      <c r="X24" s="869"/>
      <c r="Y24" s="859"/>
      <c r="Z24" s="1037"/>
      <c r="AA24" s="716"/>
      <c r="AB24" s="947"/>
      <c r="AC24" s="1008"/>
      <c r="AD24" s="961"/>
      <c r="AE24" s="985"/>
      <c r="AF24" s="436"/>
      <c r="AG24" s="1036"/>
      <c r="AH24" s="398"/>
      <c r="AI24" s="353"/>
      <c r="AJ24" s="399"/>
    </row>
    <row r="25" spans="1:36" ht="234.75" customHeight="1" x14ac:dyDescent="0.2">
      <c r="A25" s="873"/>
      <c r="B25" s="1015"/>
      <c r="C25" s="1042"/>
      <c r="D25" s="1044"/>
      <c r="E25" s="1045"/>
      <c r="F25" s="1042"/>
      <c r="G25" s="1024"/>
      <c r="H25" s="901"/>
      <c r="I25" s="903"/>
      <c r="J25" s="869"/>
      <c r="K25" s="890"/>
      <c r="L25" s="860"/>
      <c r="M25" s="1041"/>
      <c r="N25" s="121" t="s">
        <v>81</v>
      </c>
      <c r="O25" s="208" t="s">
        <v>198</v>
      </c>
      <c r="P25" s="197" t="str">
        <f>IF(O25="SÍ",30,"0")</f>
        <v>0</v>
      </c>
      <c r="Q25" s="890"/>
      <c r="R25" s="894"/>
      <c r="S25" s="896"/>
      <c r="T25" s="894"/>
      <c r="U25" s="898"/>
      <c r="V25" s="730"/>
      <c r="W25" s="724"/>
      <c r="X25" s="869"/>
      <c r="Y25" s="859"/>
      <c r="Z25" s="1038"/>
      <c r="AA25" s="716"/>
      <c r="AB25" s="947"/>
      <c r="AC25" s="1008"/>
      <c r="AD25" s="961"/>
      <c r="AE25" s="986"/>
      <c r="AF25" s="437"/>
      <c r="AG25" s="1036"/>
      <c r="AH25" s="400"/>
      <c r="AI25" s="1102"/>
      <c r="AJ25" s="401"/>
    </row>
    <row r="26" spans="1:36" ht="39" customHeight="1" x14ac:dyDescent="0.2">
      <c r="A26" s="1012" t="s">
        <v>528</v>
      </c>
      <c r="B26" s="873" t="s">
        <v>551</v>
      </c>
      <c r="C26" s="1009" t="s">
        <v>552</v>
      </c>
      <c r="D26" s="704" t="s">
        <v>10</v>
      </c>
      <c r="E26" s="1009" t="s">
        <v>553</v>
      </c>
      <c r="F26" s="1009" t="s">
        <v>554</v>
      </c>
      <c r="G26" s="888" t="s">
        <v>12</v>
      </c>
      <c r="H26" s="899" t="str">
        <f>IF(G26="(1) RARA VEZ","1", IF(G26="(2) IMPROBABLE","2",IF(G26="(3) POSIBLE","3",IF(G26="(4) PROBABLE","4",IF(G26="(5) CASI SEGURO","5","")))))</f>
        <v>1</v>
      </c>
      <c r="I26" s="902" t="s">
        <v>18</v>
      </c>
      <c r="J26" s="869" t="str">
        <f>IF(I26="(1) INSIGNIFICANTE","1",IF(I26="(2) MENOR","2",IF(I26="(3) MODERADO","3",IF(I26="(4) MAYOR","4",IF(I26="(5) CATASTRÓFICO","5","")))))</f>
        <v>2</v>
      </c>
      <c r="K26" s="890">
        <f>H26*J26</f>
        <v>2</v>
      </c>
      <c r="L26" s="859">
        <f>+K26</f>
        <v>2</v>
      </c>
      <c r="M26" s="1032" t="s">
        <v>555</v>
      </c>
      <c r="N26" s="115" t="s">
        <v>68</v>
      </c>
      <c r="O26" s="208" t="s">
        <v>9</v>
      </c>
      <c r="P26" s="195">
        <f>IF(O26="SÍ",15,"0")</f>
        <v>15</v>
      </c>
      <c r="Q26" s="892">
        <f>SUM(P26:P32)</f>
        <v>40</v>
      </c>
      <c r="R26" s="893">
        <f>IF(AND(Q26&gt;=0,Q26&lt;=50),0,IF(AND(Q26&gt;50,Q26&lt;=75),1,IF(AND(Q26&gt;75,Q26&lt;=100),2,"REVISAR")))</f>
        <v>0</v>
      </c>
      <c r="S26" s="895" t="s">
        <v>5</v>
      </c>
      <c r="T26" s="893">
        <f>IF(S26="PROBABILIDAD",H26-R26,J26-R26)</f>
        <v>2</v>
      </c>
      <c r="U26" s="897">
        <f>IF($T26&lt;=0,1,$T26)</f>
        <v>2</v>
      </c>
      <c r="V26" s="728" t="str">
        <f>IF(AND($S26="PROBABILIDAD",$U26=1),#REF!,IF(AND(S26="PROBABILIDAD",$U26=2),#REF!,IF(AND($S26="PROBABILIDAD",$U26=3),#REF!,IF(AND($S26="PROBABILIDAD",$U26=4),#REF!,IF(AND($S26="PROBABILIDAD",$U26=5),#REF!,$G26)))))</f>
        <v>(1) RARA VEZ</v>
      </c>
      <c r="W26" s="722" t="e">
        <f>IF(AND($S26="IMPACTO",$U26=1),#REF!,IF(AND(S26="IMPACTO",$U26=2),#REF!,IF(AND($S26="IMPACTO",$U26=3),#REF!,IF(AND($S26="IMPACTO",$U26=4),#REF!,IF(AND($S26="IMPACTO",$U26=5),#REF!,I26)))))</f>
        <v>#REF!</v>
      </c>
      <c r="X26" s="869">
        <f>IF(S26="PROBABILIDAD",U26*J26,U26*H26)</f>
        <v>2</v>
      </c>
      <c r="Y26" s="904">
        <f>$X26</f>
        <v>2</v>
      </c>
      <c r="Z26" s="965" t="s">
        <v>556</v>
      </c>
      <c r="AA26" s="871">
        <v>2019</v>
      </c>
      <c r="AB26" s="946" t="s">
        <v>557</v>
      </c>
      <c r="AC26" s="1030" t="s">
        <v>558</v>
      </c>
      <c r="AD26" s="973">
        <v>43558</v>
      </c>
      <c r="AE26" s="350" t="s">
        <v>559</v>
      </c>
      <c r="AF26" s="350" t="s">
        <v>560</v>
      </c>
      <c r="AG26" s="1021" t="s">
        <v>561</v>
      </c>
      <c r="AH26" s="258" t="s">
        <v>646</v>
      </c>
      <c r="AI26" s="1064"/>
      <c r="AJ26" s="397"/>
    </row>
    <row r="27" spans="1:36" ht="69" customHeight="1" x14ac:dyDescent="0.2">
      <c r="A27" s="1012"/>
      <c r="B27" s="1014"/>
      <c r="C27" s="1010"/>
      <c r="D27" s="1000"/>
      <c r="E27" s="1010"/>
      <c r="F27" s="1010"/>
      <c r="G27" s="888"/>
      <c r="H27" s="900"/>
      <c r="I27" s="902"/>
      <c r="J27" s="869"/>
      <c r="K27" s="890"/>
      <c r="L27" s="859"/>
      <c r="M27" s="1033"/>
      <c r="N27" s="119" t="s">
        <v>76</v>
      </c>
      <c r="O27" s="208" t="s">
        <v>9</v>
      </c>
      <c r="P27" s="197">
        <f>IF(O27="SÍ",5,"0")</f>
        <v>5</v>
      </c>
      <c r="Q27" s="890"/>
      <c r="R27" s="894"/>
      <c r="S27" s="896"/>
      <c r="T27" s="894"/>
      <c r="U27" s="898"/>
      <c r="V27" s="729"/>
      <c r="W27" s="723"/>
      <c r="X27" s="869"/>
      <c r="Y27" s="905"/>
      <c r="Z27" s="966"/>
      <c r="AA27" s="716"/>
      <c r="AB27" s="947"/>
      <c r="AC27" s="1031"/>
      <c r="AD27" s="961"/>
      <c r="AE27" s="351"/>
      <c r="AF27" s="351"/>
      <c r="AG27" s="1022"/>
      <c r="AH27" s="398"/>
      <c r="AI27" s="353"/>
      <c r="AJ27" s="399"/>
    </row>
    <row r="28" spans="1:36" ht="35.25" customHeight="1" x14ac:dyDescent="0.2">
      <c r="A28" s="1012"/>
      <c r="B28" s="1014"/>
      <c r="C28" s="1010"/>
      <c r="D28" s="1000"/>
      <c r="E28" s="1010"/>
      <c r="F28" s="1010"/>
      <c r="G28" s="888"/>
      <c r="H28" s="900"/>
      <c r="I28" s="902"/>
      <c r="J28" s="869"/>
      <c r="K28" s="890"/>
      <c r="L28" s="859" t="str">
        <f>IF(AND(G26="(1) RARA VEZ",I26="(1) INSIGNIFICANTE"),"BAJA",IF(AND(G26="(1) RARA VEZ",I26="(2) MENOR"),"BAJA",IF(AND(G26="(2) IMPROBABLE",I26="(1) INSIGNIFICANTE"),"BAJA",IF(AND(G26="(3) POSIBLE",I26="(1) INSIGNIFICANTE"),"BAJA",IF(AND(G26="(4) PROBABLE",I26="(1) INSIGNIFICANTE"),"MODERADA",IF(AND(G26="(5) CASI SEGURO",I26="(1) INSIGNIFICANTE"),"ALTA",IF(AND(G26="(2) IMPROBABLE",I26="(2) MENOR"),"BAJA",IF(AND(G26="(3) POSIBLE",I26="(2) MENOR"),"MODERADA",IF(AND(G26="(4) PROBABLE",I26="(2) MENOR"),"ALTA",IF(AND(G26="(5) CASI SEGURO",I26="(2) MENOR"),"ALTA",IF(AND(G26="(1) RARA VEZ",I26="(3) MODERADO"),"MODERADA",IF(AND(G26="(2) IMPROBABLE",I26="(3) MODERADO"),"MODERADA",IF(AND(G26="(3) POSIBLE",I26="(3) MODERADO"),"ALTA",IF(AND(G26="(4) PROBABLE",I26="(3) MODERADO"),"ALTA",IF(AND(G26="(5) CASI SEGURO",I26="(3) MODERADO"),"EXTREMA",IF(AND(G26="(1) RARA VEZ",I26="(4) MAYOR"),"ALTA",IF(AND(G26="(2) IMPROBABLE",I26="(4) MAYOR"),"ALTA",IF(AND(G26="(3) POSIBLE",I26="(4) MAYOR"),"EXTREMA",IF(AND(G26="(4) PROBABLE",I26="(4) MAYOR"),"EXTREMA",IF(AND(G26="(5) CASI SEGURO",I26="(4) MAYOR"),"EXTREMA",IF(AND(G26="(1) RARA VEZ",I26="(5) CATASTRÓFICO"),"ALTA",IF(AND(G26="(2) IMPROBABLE",I26="(5) CATASTRÓFICO"),"EXTREMA",IF(AND(G26="(3) POSIBLE",I26="(5) CATASTRÓFICO"),"EXTREMA",IF(AND(G26="(4) PROBABLE",I26="(5) CATASTRÓFICO"),"EXTREMA",IF(AND(G26="(5) CASI SEGURO",I26="(5) CATASTRÓFICO"),"EXTREMA")))))))))))))))))))))))))</f>
        <v>BAJA</v>
      </c>
      <c r="M28" s="1033"/>
      <c r="N28" s="209" t="s">
        <v>77</v>
      </c>
      <c r="O28" s="208" t="s">
        <v>16</v>
      </c>
      <c r="P28" s="197" t="str">
        <f>IF(O28="SÍ",15,"0")</f>
        <v>0</v>
      </c>
      <c r="Q28" s="890"/>
      <c r="R28" s="894"/>
      <c r="S28" s="896"/>
      <c r="T28" s="894"/>
      <c r="U28" s="898"/>
      <c r="V28" s="729"/>
      <c r="W28" s="723"/>
      <c r="X28" s="869"/>
      <c r="Y28" s="859" t="e">
        <f>IF(AND(V26="(1) RARA VEZ",W26="(1) INSIGNIFICANTE"),"BAJA",IF(AND(V26="(1) RARA VEZ",W26="(2) MENOR"),"BAJA",IF(AND(V26="(2) IMPROBABLE",W26="(1) INSIGNIFICANTE"),"BAJA",IF(AND(V26="(3) POSIBLE",W26="(1) INSIGNIFICANTE"),"BAJA",IF(AND(V26="(4) PROBABLE",W26="(1) INSIGNIFICANTE"),"MODERADO",IF(AND(V26="(5) CASI SEGURO",W26="(1) INSIGNIFICANTE"),"ALTA",IF(AND(V26="(2) IMPROBABLE",W26="(2) MENOR"),"BAJA",IF(AND(V26="(3) POSIBLE",W26="(2) MENOR"),"MODERADA",IF(AND(V26="(4) PROBABLE",W26="(2) MENOR"),"ALTA",IF(AND(V26="(5) CASI SEGURO",W26="(2) MENOR"),"ALTA",IF(AND(V26="(1) RARA VEZ",W26="(3) MODERADO"),"MODERADA",IF(AND(V26="(2) IMPROBABLE",W26="(3) MODERADO"),"MODERADA",IF(AND(V26="(3) POSIBLE",W26="(3) MODERADO"),"ALTA",IF(AND(V26="(4) PROBABLE",W26="(3) MODERADO"),"ALTA",IF(AND(V26="(5) CASI SEGURO",W26="(3) MODERADO"),"EXTREMA",IF(AND(V26="(1) RARA VEZ",W26="(4) MAYOR"),"ALTA",IF(AND(V26="(2) IMPROBABLE",W26="(4) MAYOR"),"ALTA",IF(AND(V26="(3) POSIBLE",W26="(4) MAYOR"),"EXTREMA",IF(AND(V26="(4) PROBABLE",W26="(4) MAYOR"),"EXTREMA",IF(AND(V26="(5) CASI SEGURO",W26="(4) MAYOR"),"EXTREMA",IF(AND(V26="(1) RARA VEZ",W26="(5) CATASTRÓFICO"),"ALTA",IF(AND(V26="(2) IMPROBABLE",W26="(5) CATASTRÓFICO"),"EXTREMA",IF(AND(V26="(3) POSIBLE",W26="(5) CATASTRÓFICO"),"EXTREMA",IF(AND(V26="(4) PROBABLE",W26="(5) CATASTRÓFICO"),"EXTREMA",IF(AND(V26="(5) CASI SEGURO",W26="(5) CATASTRÓFICO"),"EXTREMA")))))))))))))))))))))))))</f>
        <v>#REF!</v>
      </c>
      <c r="Z28" s="966"/>
      <c r="AA28" s="716"/>
      <c r="AB28" s="947"/>
      <c r="AC28" s="1031"/>
      <c r="AD28" s="961"/>
      <c r="AE28" s="351"/>
      <c r="AF28" s="351"/>
      <c r="AG28" s="1022"/>
      <c r="AH28" s="398"/>
      <c r="AI28" s="353"/>
      <c r="AJ28" s="399"/>
    </row>
    <row r="29" spans="1:36" ht="36" customHeight="1" x14ac:dyDescent="0.2">
      <c r="A29" s="1012"/>
      <c r="B29" s="1014"/>
      <c r="C29" s="1010"/>
      <c r="D29" s="1000"/>
      <c r="E29" s="1010"/>
      <c r="F29" s="1010"/>
      <c r="G29" s="888"/>
      <c r="H29" s="900"/>
      <c r="I29" s="902"/>
      <c r="J29" s="869"/>
      <c r="K29" s="890"/>
      <c r="L29" s="859"/>
      <c r="M29" s="1033"/>
      <c r="N29" s="209" t="s">
        <v>78</v>
      </c>
      <c r="O29" s="208" t="s">
        <v>9</v>
      </c>
      <c r="P29" s="197">
        <f>IF(O29="SÍ",10,"0")</f>
        <v>10</v>
      </c>
      <c r="Q29" s="890"/>
      <c r="R29" s="894"/>
      <c r="S29" s="896"/>
      <c r="T29" s="894"/>
      <c r="U29" s="898"/>
      <c r="V29" s="729"/>
      <c r="W29" s="723"/>
      <c r="X29" s="869"/>
      <c r="Y29" s="859"/>
      <c r="Z29" s="966"/>
      <c r="AA29" s="716"/>
      <c r="AB29" s="947"/>
      <c r="AC29" s="1031"/>
      <c r="AD29" s="961"/>
      <c r="AE29" s="351"/>
      <c r="AF29" s="351"/>
      <c r="AG29" s="1022"/>
      <c r="AH29" s="398"/>
      <c r="AI29" s="353"/>
      <c r="AJ29" s="399"/>
    </row>
    <row r="30" spans="1:36" ht="78" customHeight="1" x14ac:dyDescent="0.2">
      <c r="A30" s="1012"/>
      <c r="B30" s="1014"/>
      <c r="C30" s="1010"/>
      <c r="D30" s="1000"/>
      <c r="E30" s="1010"/>
      <c r="F30" s="1010"/>
      <c r="G30" s="888"/>
      <c r="H30" s="900"/>
      <c r="I30" s="902"/>
      <c r="J30" s="869"/>
      <c r="K30" s="890"/>
      <c r="L30" s="859"/>
      <c r="M30" s="1033"/>
      <c r="N30" s="119" t="s">
        <v>79</v>
      </c>
      <c r="O30" s="208" t="s">
        <v>16</v>
      </c>
      <c r="P30" s="197" t="str">
        <f>IF(O30="SÍ",15,"0")</f>
        <v>0</v>
      </c>
      <c r="Q30" s="890"/>
      <c r="R30" s="894"/>
      <c r="S30" s="896"/>
      <c r="T30" s="894"/>
      <c r="U30" s="898"/>
      <c r="V30" s="729"/>
      <c r="W30" s="723"/>
      <c r="X30" s="869"/>
      <c r="Y30" s="859"/>
      <c r="Z30" s="966"/>
      <c r="AA30" s="716"/>
      <c r="AB30" s="947"/>
      <c r="AC30" s="1031"/>
      <c r="AD30" s="961"/>
      <c r="AE30" s="351"/>
      <c r="AF30" s="351"/>
      <c r="AG30" s="1022"/>
      <c r="AH30" s="398"/>
      <c r="AI30" s="353"/>
      <c r="AJ30" s="399"/>
    </row>
    <row r="31" spans="1:36" ht="91.5" customHeight="1" x14ac:dyDescent="0.2">
      <c r="A31" s="1012"/>
      <c r="B31" s="1014"/>
      <c r="C31" s="1010"/>
      <c r="D31" s="1000"/>
      <c r="E31" s="1010"/>
      <c r="F31" s="1010"/>
      <c r="G31" s="888"/>
      <c r="H31" s="900"/>
      <c r="I31" s="902"/>
      <c r="J31" s="869"/>
      <c r="K31" s="890"/>
      <c r="L31" s="859"/>
      <c r="M31" s="1033"/>
      <c r="N31" s="119" t="s">
        <v>507</v>
      </c>
      <c r="O31" s="208" t="s">
        <v>9</v>
      </c>
      <c r="P31" s="197">
        <f>IF(O31="SÍ",10,"0")</f>
        <v>10</v>
      </c>
      <c r="Q31" s="890"/>
      <c r="R31" s="894"/>
      <c r="S31" s="896"/>
      <c r="T31" s="894"/>
      <c r="U31" s="898"/>
      <c r="V31" s="729"/>
      <c r="W31" s="723"/>
      <c r="X31" s="869"/>
      <c r="Y31" s="859"/>
      <c r="Z31" s="966"/>
      <c r="AA31" s="716"/>
      <c r="AB31" s="947"/>
      <c r="AC31" s="1031"/>
      <c r="AD31" s="961"/>
      <c r="AE31" s="351"/>
      <c r="AF31" s="351"/>
      <c r="AG31" s="1022"/>
      <c r="AH31" s="398"/>
      <c r="AI31" s="353"/>
      <c r="AJ31" s="399"/>
    </row>
    <row r="32" spans="1:36" ht="159" customHeight="1" x14ac:dyDescent="0.2">
      <c r="A32" s="1013"/>
      <c r="B32" s="1015"/>
      <c r="C32" s="1011"/>
      <c r="D32" s="1001"/>
      <c r="E32" s="1011"/>
      <c r="F32" s="1011"/>
      <c r="G32" s="889"/>
      <c r="H32" s="901"/>
      <c r="I32" s="903"/>
      <c r="J32" s="869"/>
      <c r="K32" s="890"/>
      <c r="L32" s="860"/>
      <c r="M32" s="1034"/>
      <c r="N32" s="121" t="s">
        <v>81</v>
      </c>
      <c r="O32" s="208" t="s">
        <v>16</v>
      </c>
      <c r="P32" s="197" t="str">
        <f>IF(O32="SÍ",30,"0")</f>
        <v>0</v>
      </c>
      <c r="Q32" s="890"/>
      <c r="R32" s="894"/>
      <c r="S32" s="896"/>
      <c r="T32" s="894"/>
      <c r="U32" s="898"/>
      <c r="V32" s="730"/>
      <c r="W32" s="724"/>
      <c r="X32" s="869"/>
      <c r="Y32" s="859"/>
      <c r="Z32" s="967"/>
      <c r="AA32" s="716"/>
      <c r="AB32" s="947"/>
      <c r="AC32" s="1031"/>
      <c r="AD32" s="961"/>
      <c r="AE32" s="351"/>
      <c r="AF32" s="351"/>
      <c r="AG32" s="1022"/>
      <c r="AH32" s="400"/>
      <c r="AI32" s="1102"/>
      <c r="AJ32" s="401"/>
    </row>
    <row r="33" spans="1:36" ht="39" customHeight="1" x14ac:dyDescent="0.2">
      <c r="A33" s="640" t="s">
        <v>562</v>
      </c>
      <c r="B33" s="641" t="s">
        <v>551</v>
      </c>
      <c r="C33" s="970" t="s">
        <v>563</v>
      </c>
      <c r="D33" s="902" t="s">
        <v>10</v>
      </c>
      <c r="E33" s="1029" t="s">
        <v>564</v>
      </c>
      <c r="F33" s="1009" t="s">
        <v>565</v>
      </c>
      <c r="G33" s="888" t="s">
        <v>12</v>
      </c>
      <c r="H33" s="899" t="str">
        <f>IF(G33="(1) RARA VEZ","1", IF(G33="(2) IMPROBABLE","2",IF(G33="(3) POSIBLE","3",IF(G33="(4) PROBABLE","4",IF(G33="(5) CASI SEGURO","5","")))))</f>
        <v>1</v>
      </c>
      <c r="I33" s="902" t="s">
        <v>33</v>
      </c>
      <c r="J33" s="869" t="str">
        <f>IF(I33="(1) INSIGNIFICANTE","1",IF(I33="(2) MENOR","2",IF(I33="(3) MODERADO","3",IF(I33="(4) MAYOR","4",IF(I33="(5) CATASTRÓFICO","5","")))))</f>
        <v>4</v>
      </c>
      <c r="K33" s="890">
        <f>H33*J33</f>
        <v>4</v>
      </c>
      <c r="L33" s="858">
        <f>+K33</f>
        <v>4</v>
      </c>
      <c r="M33" s="1019" t="s">
        <v>566</v>
      </c>
      <c r="N33" s="115" t="s">
        <v>68</v>
      </c>
      <c r="O33" s="208" t="s">
        <v>9</v>
      </c>
      <c r="P33" s="195">
        <f>IF(O33="SÍ",15,"0")</f>
        <v>15</v>
      </c>
      <c r="Q33" s="892">
        <f>SUM(P33:P39)</f>
        <v>40</v>
      </c>
      <c r="R33" s="893">
        <f>IF(AND(Q33&gt;=0,Q33&lt;=50),0,IF(AND(Q33&gt;50,Q33&lt;=75),1,IF(AND(Q33&gt;75,Q33&lt;=100),2,"REVISAR")))</f>
        <v>0</v>
      </c>
      <c r="S33" s="895" t="s">
        <v>5</v>
      </c>
      <c r="T33" s="893">
        <f>IF(S33="PROBABILIDAD",H33-R33,J33-R33)</f>
        <v>4</v>
      </c>
      <c r="U33" s="897">
        <f>IF($T33&lt;=0,1,$T33)</f>
        <v>4</v>
      </c>
      <c r="V33" s="728" t="str">
        <f>IF(AND($S33="PROBABILIDAD",$U33=1),#REF!,IF(AND(S33="PROBABILIDAD",$U33=2),#REF!,IF(AND($S33="PROBABILIDAD",$U33=3),#REF!,IF(AND($S33="PROBABILIDAD",$U33=4),#REF!,IF(AND($S33="PROBABILIDAD",$U33=5),#REF!,$G33)))))</f>
        <v>(1) RARA VEZ</v>
      </c>
      <c r="W33" s="722" t="e">
        <f>IF(AND($S33="IMPACTO",$U33=1),#REF!,IF(AND(S33="IMPACTO",$U33=2),#REF!,IF(AND($S33="IMPACTO",$U33=3),#REF!,IF(AND($S33="IMPACTO",$U33=4),#REF!,IF(AND($S33="IMPACTO",$U33=5),#REF!,I33)))))</f>
        <v>#REF!</v>
      </c>
      <c r="X33" s="869">
        <f>IF(S33="PROBABILIDAD",U33*J33,U33*H33)</f>
        <v>4</v>
      </c>
      <c r="Y33" s="904">
        <f>$X33</f>
        <v>4</v>
      </c>
      <c r="Z33" s="946" t="s">
        <v>567</v>
      </c>
      <c r="AA33" s="871">
        <v>2019</v>
      </c>
      <c r="AB33" s="1005" t="s">
        <v>568</v>
      </c>
      <c r="AC33" s="946" t="s">
        <v>569</v>
      </c>
      <c r="AD33" s="973">
        <v>43558</v>
      </c>
      <c r="AE33" s="1002" t="s">
        <v>570</v>
      </c>
      <c r="AF33" s="350" t="s">
        <v>560</v>
      </c>
      <c r="AG33" s="1016" t="s">
        <v>571</v>
      </c>
      <c r="AH33" s="258" t="s">
        <v>647</v>
      </c>
      <c r="AI33" s="1064"/>
      <c r="AJ33" s="397"/>
    </row>
    <row r="34" spans="1:36" ht="76.5" customHeight="1" x14ac:dyDescent="0.2">
      <c r="A34" s="640"/>
      <c r="B34" s="642"/>
      <c r="C34" s="1025"/>
      <c r="D34" s="1027"/>
      <c r="E34" s="1029"/>
      <c r="F34" s="1010"/>
      <c r="G34" s="888"/>
      <c r="H34" s="900"/>
      <c r="I34" s="902"/>
      <c r="J34" s="869"/>
      <c r="K34" s="890"/>
      <c r="L34" s="858"/>
      <c r="M34" s="1020"/>
      <c r="N34" s="119" t="s">
        <v>76</v>
      </c>
      <c r="O34" s="208" t="s">
        <v>9</v>
      </c>
      <c r="P34" s="197">
        <f>IF(O34="SÍ",5,"0")</f>
        <v>5</v>
      </c>
      <c r="Q34" s="890"/>
      <c r="R34" s="894"/>
      <c r="S34" s="896"/>
      <c r="T34" s="894"/>
      <c r="U34" s="898"/>
      <c r="V34" s="729"/>
      <c r="W34" s="723"/>
      <c r="X34" s="869"/>
      <c r="Y34" s="905"/>
      <c r="Z34" s="947"/>
      <c r="AA34" s="716"/>
      <c r="AB34" s="1006"/>
      <c r="AC34" s="1008"/>
      <c r="AD34" s="961"/>
      <c r="AE34" s="1003"/>
      <c r="AF34" s="351"/>
      <c r="AG34" s="1017"/>
      <c r="AH34" s="398"/>
      <c r="AI34" s="353"/>
      <c r="AJ34" s="399"/>
    </row>
    <row r="35" spans="1:36" ht="43.5" customHeight="1" x14ac:dyDescent="0.2">
      <c r="A35" s="640"/>
      <c r="B35" s="642"/>
      <c r="C35" s="1025"/>
      <c r="D35" s="1027"/>
      <c r="E35" s="1029"/>
      <c r="F35" s="1010"/>
      <c r="G35" s="888"/>
      <c r="H35" s="900"/>
      <c r="I35" s="902"/>
      <c r="J35" s="869"/>
      <c r="K35" s="890"/>
      <c r="L35" s="859" t="str">
        <f>IF(AND(G33="(1) RARA VEZ",I33="(1) INSIGNIFICANTE"),"BAJA",IF(AND(G33="(1) RARA VEZ",I33="(2) MENOR"),"BAJA",IF(AND(G33="(2) IMPROBABLE",I33="(1) INSIGNIFICANTE"),"BAJA",IF(AND(G33="(3) POSIBLE",I33="(1) INSIGNIFICANTE"),"BAJA",IF(AND(G33="(4) PROBABLE",I33="(1) INSIGNIFICANTE"),"MODERADA",IF(AND(G33="(5) CASI SEGURO",I33="(1) INSIGNIFICANTE"),"ALTA",IF(AND(G33="(2) IMPROBABLE",I33="(2) MENOR"),"BAJA",IF(AND(G33="(3) POSIBLE",I33="(2) MENOR"),"MODERADA",IF(AND(G33="(4) PROBABLE",I33="(2) MENOR"),"ALTA",IF(AND(G33="(5) CASI SEGURO",I33="(2) MENOR"),"ALTA",IF(AND(G33="(1) RARA VEZ",I33="(3) MODERADO"),"MODERADA",IF(AND(G33="(2) IMPROBABLE",I33="(3) MODERADO"),"MODERADA",IF(AND(G33="(3) POSIBLE",I33="(3) MODERADO"),"ALTA",IF(AND(G33="(4) PROBABLE",I33="(3) MODERADO"),"ALTA",IF(AND(G33="(5) CASI SEGURO",I33="(3) MODERADO"),"EXTREMA",IF(AND(G33="(1) RARA VEZ",I33="(4) MAYOR"),"ALTA",IF(AND(G33="(2) IMPROBABLE",I33="(4) MAYOR"),"ALTA",IF(AND(G33="(3) POSIBLE",I33="(4) MAYOR"),"EXTREMA",IF(AND(G33="(4) PROBABLE",I33="(4) MAYOR"),"EXTREMA",IF(AND(G33="(5) CASI SEGURO",I33="(4) MAYOR"),"EXTREMA",IF(AND(G33="(1) RARA VEZ",I33="(5) CATASTRÓFICO"),"ALTA",IF(AND(G33="(2) IMPROBABLE",I33="(5) CATASTRÓFICO"),"EXTREMA",IF(AND(G33="(3) POSIBLE",I33="(5) CATASTRÓFICO"),"EXTREMA",IF(AND(G33="(4) PROBABLE",I33="(5) CATASTRÓFICO"),"EXTREMA",IF(AND(G33="(5) CASI SEGURO",I33="(5) CATASTRÓFICO"),"EXTREMA")))))))))))))))))))))))))</f>
        <v>ALTA</v>
      </c>
      <c r="M35" s="1020"/>
      <c r="N35" s="209" t="s">
        <v>77</v>
      </c>
      <c r="O35" s="208" t="s">
        <v>16</v>
      </c>
      <c r="P35" s="197" t="str">
        <f>IF(O35="SÍ",15,"0")</f>
        <v>0</v>
      </c>
      <c r="Q35" s="890"/>
      <c r="R35" s="894"/>
      <c r="S35" s="896"/>
      <c r="T35" s="894"/>
      <c r="U35" s="898"/>
      <c r="V35" s="729"/>
      <c r="W35" s="723"/>
      <c r="X35" s="869"/>
      <c r="Y35" s="859" t="e">
        <f>IF(AND(V33="(1) RARA VEZ",W33="(1) INSIGNIFICANTE"),"BAJA",IF(AND(V33="(1) RARA VEZ",W33="(2) MENOR"),"BAJA",IF(AND(V33="(2) IMPROBABLE",W33="(1) INSIGNIFICANTE"),"BAJA",IF(AND(V33="(3) POSIBLE",W33="(1) INSIGNIFICANTE"),"BAJA",IF(AND(V33="(4) PROBABLE",W33="(1) INSIGNIFICANTE"),"MODERADO",IF(AND(V33="(5) CASI SEGURO",W33="(1) INSIGNIFICANTE"),"ALTA",IF(AND(V33="(2) IMPROBABLE",W33="(2) MENOR"),"BAJA",IF(AND(V33="(3) POSIBLE",W33="(2) MENOR"),"MODERADA",IF(AND(V33="(4) PROBABLE",W33="(2) MENOR"),"ALTA",IF(AND(V33="(5) CASI SEGURO",W33="(2) MENOR"),"ALTA",IF(AND(V33="(1) RARA VEZ",W33="(3) MODERADO"),"MODERADA",IF(AND(V33="(2) IMPROBABLE",W33="(3) MODERADO"),"MODERADA",IF(AND(V33="(3) POSIBLE",W33="(3) MODERADO"),"ALTA",IF(AND(V33="(4) PROBABLE",W33="(3) MODERADO"),"ALTA",IF(AND(V33="(5) CASI SEGURO",W33="(3) MODERADO"),"EXTREMA",IF(AND(V33="(1) RARA VEZ",W33="(4) MAYOR"),"ALTA",IF(AND(V33="(2) IMPROBABLE",W33="(4) MAYOR"),"ALTA",IF(AND(V33="(3) POSIBLE",W33="(4) MAYOR"),"EXTREMA",IF(AND(V33="(4) PROBABLE",W33="(4) MAYOR"),"EXTREMA",IF(AND(V33="(5) CASI SEGURO",W33="(4) MAYOR"),"EXTREMA",IF(AND(V33="(1) RARA VEZ",W33="(5) CATASTRÓFICO"),"ALTA",IF(AND(V33="(2) IMPROBABLE",W33="(5) CATASTRÓFICO"),"EXTREMA",IF(AND(V33="(3) POSIBLE",W33="(5) CATASTRÓFICO"),"EXTREMA",IF(AND(V33="(4) PROBABLE",W33="(5) CATASTRÓFICO"),"EXTREMA",IF(AND(V33="(5) CASI SEGURO",W33="(5) CATASTRÓFICO"),"EXTREMA")))))))))))))))))))))))))</f>
        <v>#REF!</v>
      </c>
      <c r="Z35" s="947"/>
      <c r="AA35" s="716"/>
      <c r="AB35" s="1006"/>
      <c r="AC35" s="1008"/>
      <c r="AD35" s="961"/>
      <c r="AE35" s="1003"/>
      <c r="AF35" s="351"/>
      <c r="AG35" s="1017"/>
      <c r="AH35" s="398"/>
      <c r="AI35" s="353"/>
      <c r="AJ35" s="399"/>
    </row>
    <row r="36" spans="1:36" ht="36" customHeight="1" x14ac:dyDescent="0.2">
      <c r="A36" s="640"/>
      <c r="B36" s="642"/>
      <c r="C36" s="1025"/>
      <c r="D36" s="1027"/>
      <c r="E36" s="1029"/>
      <c r="F36" s="1010"/>
      <c r="G36" s="888"/>
      <c r="H36" s="900"/>
      <c r="I36" s="902"/>
      <c r="J36" s="869"/>
      <c r="K36" s="890"/>
      <c r="L36" s="859"/>
      <c r="M36" s="1020"/>
      <c r="N36" s="209" t="s">
        <v>78</v>
      </c>
      <c r="O36" s="208" t="s">
        <v>9</v>
      </c>
      <c r="P36" s="197">
        <f>IF(O36="SÍ",10,"0")</f>
        <v>10</v>
      </c>
      <c r="Q36" s="890"/>
      <c r="R36" s="894"/>
      <c r="S36" s="896"/>
      <c r="T36" s="894"/>
      <c r="U36" s="898"/>
      <c r="V36" s="729"/>
      <c r="W36" s="723"/>
      <c r="X36" s="869"/>
      <c r="Y36" s="859"/>
      <c r="Z36" s="947"/>
      <c r="AA36" s="716"/>
      <c r="AB36" s="1006"/>
      <c r="AC36" s="1008"/>
      <c r="AD36" s="961"/>
      <c r="AE36" s="1003"/>
      <c r="AF36" s="351"/>
      <c r="AG36" s="1017"/>
      <c r="AH36" s="398"/>
      <c r="AI36" s="353"/>
      <c r="AJ36" s="399"/>
    </row>
    <row r="37" spans="1:36" ht="62.25" customHeight="1" x14ac:dyDescent="0.2">
      <c r="A37" s="640"/>
      <c r="B37" s="642"/>
      <c r="C37" s="1025"/>
      <c r="D37" s="1027"/>
      <c r="E37" s="1029"/>
      <c r="F37" s="1010"/>
      <c r="G37" s="888"/>
      <c r="H37" s="900"/>
      <c r="I37" s="902"/>
      <c r="J37" s="869"/>
      <c r="K37" s="890"/>
      <c r="L37" s="859"/>
      <c r="M37" s="1020"/>
      <c r="N37" s="119" t="s">
        <v>79</v>
      </c>
      <c r="O37" s="208" t="s">
        <v>198</v>
      </c>
      <c r="P37" s="197" t="str">
        <f>IF(O37="SÍ",15,"0")</f>
        <v>0</v>
      </c>
      <c r="Q37" s="890"/>
      <c r="R37" s="894"/>
      <c r="S37" s="896"/>
      <c r="T37" s="894"/>
      <c r="U37" s="898"/>
      <c r="V37" s="729"/>
      <c r="W37" s="723"/>
      <c r="X37" s="869"/>
      <c r="Y37" s="859"/>
      <c r="Z37" s="947"/>
      <c r="AA37" s="716"/>
      <c r="AB37" s="1006"/>
      <c r="AC37" s="1008"/>
      <c r="AD37" s="961"/>
      <c r="AE37" s="1003"/>
      <c r="AF37" s="351"/>
      <c r="AG37" s="1017"/>
      <c r="AH37" s="398"/>
      <c r="AI37" s="353"/>
      <c r="AJ37" s="399"/>
    </row>
    <row r="38" spans="1:36" ht="60.75" customHeight="1" x14ac:dyDescent="0.2">
      <c r="A38" s="640"/>
      <c r="B38" s="642"/>
      <c r="C38" s="1025"/>
      <c r="D38" s="1027"/>
      <c r="E38" s="1029"/>
      <c r="F38" s="1010"/>
      <c r="G38" s="888"/>
      <c r="H38" s="900"/>
      <c r="I38" s="902"/>
      <c r="J38" s="869"/>
      <c r="K38" s="890"/>
      <c r="L38" s="859"/>
      <c r="M38" s="1020"/>
      <c r="N38" s="119" t="s">
        <v>507</v>
      </c>
      <c r="O38" s="208" t="s">
        <v>9</v>
      </c>
      <c r="P38" s="197">
        <f>IF(O38="SÍ",10,"0")</f>
        <v>10</v>
      </c>
      <c r="Q38" s="890"/>
      <c r="R38" s="894"/>
      <c r="S38" s="896"/>
      <c r="T38" s="894"/>
      <c r="U38" s="898"/>
      <c r="V38" s="729"/>
      <c r="W38" s="723"/>
      <c r="X38" s="869"/>
      <c r="Y38" s="859"/>
      <c r="Z38" s="947"/>
      <c r="AA38" s="716"/>
      <c r="AB38" s="1006"/>
      <c r="AC38" s="1008"/>
      <c r="AD38" s="961"/>
      <c r="AE38" s="1003"/>
      <c r="AF38" s="351"/>
      <c r="AG38" s="1017"/>
      <c r="AH38" s="398"/>
      <c r="AI38" s="353"/>
      <c r="AJ38" s="399"/>
    </row>
    <row r="39" spans="1:36" ht="57" customHeight="1" x14ac:dyDescent="0.2">
      <c r="A39" s="641"/>
      <c r="B39" s="643"/>
      <c r="C39" s="1026"/>
      <c r="D39" s="1028"/>
      <c r="E39" s="1005"/>
      <c r="F39" s="1011"/>
      <c r="G39" s="889"/>
      <c r="H39" s="901"/>
      <c r="I39" s="903"/>
      <c r="J39" s="869"/>
      <c r="K39" s="890"/>
      <c r="L39" s="860"/>
      <c r="M39" s="1020"/>
      <c r="N39" s="121" t="s">
        <v>81</v>
      </c>
      <c r="O39" s="208" t="s">
        <v>198</v>
      </c>
      <c r="P39" s="197" t="str">
        <f>IF(O39="SÍ",30,"0")</f>
        <v>0</v>
      </c>
      <c r="Q39" s="890"/>
      <c r="R39" s="894"/>
      <c r="S39" s="896"/>
      <c r="T39" s="894"/>
      <c r="U39" s="898"/>
      <c r="V39" s="730"/>
      <c r="W39" s="724"/>
      <c r="X39" s="869"/>
      <c r="Y39" s="859"/>
      <c r="Z39" s="947"/>
      <c r="AA39" s="716"/>
      <c r="AB39" s="1007"/>
      <c r="AC39" s="1008"/>
      <c r="AD39" s="961"/>
      <c r="AE39" s="1004"/>
      <c r="AF39" s="351"/>
      <c r="AG39" s="1018"/>
      <c r="AH39" s="400"/>
      <c r="AI39" s="1102"/>
      <c r="AJ39" s="401"/>
    </row>
    <row r="40" spans="1:36" ht="39" customHeight="1" x14ac:dyDescent="0.2">
      <c r="A40" s="976" t="s">
        <v>572</v>
      </c>
      <c r="B40" s="977" t="s">
        <v>573</v>
      </c>
      <c r="C40" s="980" t="s">
        <v>574</v>
      </c>
      <c r="D40" s="444" t="s">
        <v>21</v>
      </c>
      <c r="E40" s="982" t="s">
        <v>575</v>
      </c>
      <c r="F40" s="970" t="s">
        <v>576</v>
      </c>
      <c r="G40" s="888" t="s">
        <v>12</v>
      </c>
      <c r="H40" s="899" t="str">
        <f>IF(G40="(1) RARA VEZ","1", IF(G40="(2) IMPROBABLE","2",IF(G40="(3) POSIBLE","3",IF(G40="(4) PROBABLE","4",IF(G40="(5) CASI SEGURO","5","")))))</f>
        <v>1</v>
      </c>
      <c r="I40" s="902" t="s">
        <v>22</v>
      </c>
      <c r="J40" s="869" t="str">
        <f>IF(I40="(1) INSIGNIFICANTE","1",IF(I40="(2) MENOR","2",IF(I40="(3) MODERADO","3",IF(I40="(4) MAYOR","4",IF(I40="(5) CATASTRÓFICO","5","")))))</f>
        <v>3</v>
      </c>
      <c r="K40" s="890">
        <f>H40*J40</f>
        <v>3</v>
      </c>
      <c r="L40" s="858">
        <f>+K40</f>
        <v>3</v>
      </c>
      <c r="M40" s="751" t="s">
        <v>577</v>
      </c>
      <c r="N40" s="115" t="s">
        <v>68</v>
      </c>
      <c r="O40" s="208" t="s">
        <v>198</v>
      </c>
      <c r="P40" s="195" t="str">
        <f>IF(O40="SÍ",15,"0")</f>
        <v>0</v>
      </c>
      <c r="Q40" s="892">
        <f>SUM(P40:P46)</f>
        <v>5</v>
      </c>
      <c r="R40" s="893">
        <f>IF(AND(Q40&gt;=0,Q40&lt;=50),0,IF(AND(Q40&gt;50,Q40&lt;=75),1,IF(AND(Q40&gt;75,Q40&lt;=100),2,"REVISAR")))</f>
        <v>0</v>
      </c>
      <c r="S40" s="895" t="s">
        <v>6</v>
      </c>
      <c r="T40" s="893">
        <f>IF(S40="PROBABILIDAD",H40-R40,J40-R40)</f>
        <v>1</v>
      </c>
      <c r="U40" s="897">
        <f>IF($T40&lt;=0,1,$T40)</f>
        <v>1</v>
      </c>
      <c r="V40" s="728" t="e">
        <f>IF(AND($S40="PROBABILIDAD",$U40=1),#REF!,IF(AND(S40="PROBABILIDAD",$U40=2),#REF!,IF(AND($S40="PROBABILIDAD",$U40=3),#REF!,IF(AND($S40="PROBABILIDAD",$U40=4),#REF!,IF(AND($S40="PROBABILIDAD",$U40=5),#REF!,$G40)))))</f>
        <v>#REF!</v>
      </c>
      <c r="W40" s="722" t="str">
        <f>IF(AND($S40="IMPACTO",$U40=1),#REF!,IF(AND(S40="IMPACTO",$U40=2),#REF!,IF(AND($S40="IMPACTO",$U40=3),#REF!,IF(AND($S40="IMPACTO",$U40=4),#REF!,IF(AND($S40="IMPACTO",$U40=5),#REF!,I40)))))</f>
        <v>(3) MODERADO</v>
      </c>
      <c r="X40" s="869">
        <f>IF(S40="PROBABILIDAD",U40*J40,U40*H40)</f>
        <v>3</v>
      </c>
      <c r="Y40" s="904">
        <f>$X40</f>
        <v>3</v>
      </c>
      <c r="Z40" s="1002" t="s">
        <v>578</v>
      </c>
      <c r="AA40" s="320">
        <v>2019</v>
      </c>
      <c r="AB40" s="970" t="s">
        <v>579</v>
      </c>
      <c r="AC40" s="714" t="s">
        <v>580</v>
      </c>
      <c r="AD40" s="997">
        <v>43558</v>
      </c>
      <c r="AE40" s="984" t="s">
        <v>581</v>
      </c>
      <c r="AF40" s="950"/>
      <c r="AG40" s="704" t="s">
        <v>582</v>
      </c>
      <c r="AH40" s="258" t="s">
        <v>648</v>
      </c>
      <c r="AI40" s="354"/>
      <c r="AJ40" s="259"/>
    </row>
    <row r="41" spans="1:36" ht="76.5" customHeight="1" x14ac:dyDescent="0.2">
      <c r="A41" s="976"/>
      <c r="B41" s="978"/>
      <c r="C41" s="980"/>
      <c r="D41" s="644"/>
      <c r="E41" s="982"/>
      <c r="F41" s="970"/>
      <c r="G41" s="888"/>
      <c r="H41" s="900"/>
      <c r="I41" s="902"/>
      <c r="J41" s="869"/>
      <c r="K41" s="890"/>
      <c r="L41" s="858"/>
      <c r="M41" s="751"/>
      <c r="N41" s="119" t="s">
        <v>76</v>
      </c>
      <c r="O41" s="208" t="s">
        <v>9</v>
      </c>
      <c r="P41" s="197">
        <f>IF(O41="SÍ",5,"0")</f>
        <v>5</v>
      </c>
      <c r="Q41" s="890"/>
      <c r="R41" s="894"/>
      <c r="S41" s="896"/>
      <c r="T41" s="894"/>
      <c r="U41" s="898"/>
      <c r="V41" s="729"/>
      <c r="W41" s="723"/>
      <c r="X41" s="869"/>
      <c r="Y41" s="905"/>
      <c r="Z41" s="1003"/>
      <c r="AA41" s="321"/>
      <c r="AB41" s="970"/>
      <c r="AC41" s="995"/>
      <c r="AD41" s="998"/>
      <c r="AE41" s="985"/>
      <c r="AF41" s="951"/>
      <c r="AG41" s="1000"/>
      <c r="AH41" s="260"/>
      <c r="AI41" s="355"/>
      <c r="AJ41" s="261"/>
    </row>
    <row r="42" spans="1:36" ht="43.5" customHeight="1" x14ac:dyDescent="0.2">
      <c r="A42" s="976"/>
      <c r="B42" s="978"/>
      <c r="C42" s="980"/>
      <c r="D42" s="644"/>
      <c r="E42" s="982"/>
      <c r="F42" s="970"/>
      <c r="G42" s="888"/>
      <c r="H42" s="900"/>
      <c r="I42" s="902"/>
      <c r="J42" s="869"/>
      <c r="K42" s="890"/>
      <c r="L42" s="859" t="str">
        <f>IF(AND(G40="(1) RARA VEZ",I40="(1) INSIGNIFICANTE"),"BAJA",IF(AND(G40="(1) RARA VEZ",I40="(2) MENOR"),"BAJA",IF(AND(G40="(2) IMPROBABLE",I40="(1) INSIGNIFICANTE"),"BAJA",IF(AND(G40="(3) POSIBLE",I40="(1) INSIGNIFICANTE"),"BAJA",IF(AND(G40="(4) PROBABLE",I40="(1) INSIGNIFICANTE"),"MODERADA",IF(AND(G40="(5) CASI SEGURO",I40="(1) INSIGNIFICANTE"),"ALTA",IF(AND(G40="(2) IMPROBABLE",I40="(2) MENOR"),"BAJA",IF(AND(G40="(3) POSIBLE",I40="(2) MENOR"),"MODERADA",IF(AND(G40="(4) PROBABLE",I40="(2) MENOR"),"ALTA",IF(AND(G40="(5) CASI SEGURO",I40="(2) MENOR"),"ALTA",IF(AND(G40="(1) RARA VEZ",I40="(3) MODERADO"),"MODERADA",IF(AND(G40="(2) IMPROBABLE",I40="(3) MODERADO"),"MODERADA",IF(AND(G40="(3) POSIBLE",I40="(3) MODERADO"),"ALTA",IF(AND(G40="(4) PROBABLE",I40="(3) MODERADO"),"ALTA",IF(AND(G40="(5) CASI SEGURO",I40="(3) MODERADO"),"EXTREMA",IF(AND(G40="(1) RARA VEZ",I40="(4) MAYOR"),"ALTA",IF(AND(G40="(2) IMPROBABLE",I40="(4) MAYOR"),"ALTA",IF(AND(G40="(3) POSIBLE",I40="(4) MAYOR"),"EXTREMA",IF(AND(G40="(4) PROBABLE",I40="(4) MAYOR"),"EXTREMA",IF(AND(G40="(5) CASI SEGURO",I40="(4) MAYOR"),"EXTREMA",IF(AND(G40="(1) RARA VEZ",I40="(5) CATASTRÓFICO"),"ALTA",IF(AND(G40="(2) IMPROBABLE",I40="(5) CATASTRÓFICO"),"EXTREMA",IF(AND(G40="(3) POSIBLE",I40="(5) CATASTRÓFICO"),"EXTREMA",IF(AND(G40="(4) PROBABLE",I40="(5) CATASTRÓFICO"),"EXTREMA",IF(AND(G40="(5) CASI SEGURO",I40="(5) CATASTRÓFICO"),"EXTREMA")))))))))))))))))))))))))</f>
        <v>MODERADA</v>
      </c>
      <c r="M42" s="751"/>
      <c r="N42" s="209" t="s">
        <v>77</v>
      </c>
      <c r="O42" s="208" t="s">
        <v>16</v>
      </c>
      <c r="P42" s="197" t="str">
        <f>IF(O42="SÍ",15,"0")</f>
        <v>0</v>
      </c>
      <c r="Q42" s="890"/>
      <c r="R42" s="894"/>
      <c r="S42" s="896"/>
      <c r="T42" s="894"/>
      <c r="U42" s="898"/>
      <c r="V42" s="729"/>
      <c r="W42" s="723"/>
      <c r="X42" s="869"/>
      <c r="Y42" s="859" t="e">
        <f>IF(AND(V40="(1) RARA VEZ",W40="(1) INSIGNIFICANTE"),"BAJA",IF(AND(V40="(1) RARA VEZ",W40="(2) MENOR"),"BAJA",IF(AND(V40="(2) IMPROBABLE",W40="(1) INSIGNIFICANTE"),"BAJA",IF(AND(V40="(3) POSIBLE",W40="(1) INSIGNIFICANTE"),"BAJA",IF(AND(V40="(4) PROBABLE",W40="(1) INSIGNIFICANTE"),"MODERADO",IF(AND(V40="(5) CASI SEGURO",W40="(1) INSIGNIFICANTE"),"ALTA",IF(AND(V40="(2) IMPROBABLE",W40="(2) MENOR"),"BAJA",IF(AND(V40="(3) POSIBLE",W40="(2) MENOR"),"MODERADA",IF(AND(V40="(4) PROBABLE",W40="(2) MENOR"),"ALTA",IF(AND(V40="(5) CASI SEGURO",W40="(2) MENOR"),"ALTA",IF(AND(V40="(1) RARA VEZ",W40="(3) MODERADO"),"MODERADA",IF(AND(V40="(2) IMPROBABLE",W40="(3) MODERADO"),"MODERADA",IF(AND(V40="(3) POSIBLE",W40="(3) MODERADO"),"ALTA",IF(AND(V40="(4) PROBABLE",W40="(3) MODERADO"),"ALTA",IF(AND(V40="(5) CASI SEGURO",W40="(3) MODERADO"),"EXTREMA",IF(AND(V40="(1) RARA VEZ",W40="(4) MAYOR"),"ALTA",IF(AND(V40="(2) IMPROBABLE",W40="(4) MAYOR"),"ALTA",IF(AND(V40="(3) POSIBLE",W40="(4) MAYOR"),"EXTREMA",IF(AND(V40="(4) PROBABLE",W40="(4) MAYOR"),"EXTREMA",IF(AND(V40="(5) CASI SEGURO",W40="(4) MAYOR"),"EXTREMA",IF(AND(V40="(1) RARA VEZ",W40="(5) CATASTRÓFICO"),"ALTA",IF(AND(V40="(2) IMPROBABLE",W40="(5) CATASTRÓFICO"),"EXTREMA",IF(AND(V40="(3) POSIBLE",W40="(5) CATASTRÓFICO"),"EXTREMA",IF(AND(V40="(4) PROBABLE",W40="(5) CATASTRÓFICO"),"EXTREMA",IF(AND(V40="(5) CASI SEGURO",W40="(5) CATASTRÓFICO"),"EXTREMA")))))))))))))))))))))))))</f>
        <v>#REF!</v>
      </c>
      <c r="Z42" s="1003"/>
      <c r="AA42" s="321"/>
      <c r="AB42" s="970"/>
      <c r="AC42" s="995"/>
      <c r="AD42" s="998"/>
      <c r="AE42" s="985"/>
      <c r="AF42" s="951"/>
      <c r="AG42" s="1000"/>
      <c r="AH42" s="260"/>
      <c r="AI42" s="355"/>
      <c r="AJ42" s="261"/>
    </row>
    <row r="43" spans="1:36" ht="36" customHeight="1" x14ac:dyDescent="0.2">
      <c r="A43" s="976"/>
      <c r="B43" s="978"/>
      <c r="C43" s="980"/>
      <c r="D43" s="644"/>
      <c r="E43" s="982"/>
      <c r="F43" s="970"/>
      <c r="G43" s="888"/>
      <c r="H43" s="900"/>
      <c r="I43" s="902"/>
      <c r="J43" s="869"/>
      <c r="K43" s="890"/>
      <c r="L43" s="859"/>
      <c r="M43" s="751"/>
      <c r="N43" s="209" t="s">
        <v>78</v>
      </c>
      <c r="O43" s="208" t="s">
        <v>198</v>
      </c>
      <c r="P43" s="197" t="str">
        <f>IF(O43="SÍ",10,"0")</f>
        <v>0</v>
      </c>
      <c r="Q43" s="890"/>
      <c r="R43" s="894"/>
      <c r="S43" s="896"/>
      <c r="T43" s="894"/>
      <c r="U43" s="898"/>
      <c r="V43" s="729"/>
      <c r="W43" s="723"/>
      <c r="X43" s="869"/>
      <c r="Y43" s="859"/>
      <c r="Z43" s="1003"/>
      <c r="AA43" s="321"/>
      <c r="AB43" s="970"/>
      <c r="AC43" s="995"/>
      <c r="AD43" s="998"/>
      <c r="AE43" s="985"/>
      <c r="AF43" s="951"/>
      <c r="AG43" s="1000"/>
      <c r="AH43" s="260"/>
      <c r="AI43" s="355"/>
      <c r="AJ43" s="261"/>
    </row>
    <row r="44" spans="1:36" ht="62.25" customHeight="1" x14ac:dyDescent="0.2">
      <c r="A44" s="976"/>
      <c r="B44" s="978"/>
      <c r="C44" s="980"/>
      <c r="D44" s="644"/>
      <c r="E44" s="982"/>
      <c r="F44" s="970"/>
      <c r="G44" s="888"/>
      <c r="H44" s="900"/>
      <c r="I44" s="902"/>
      <c r="J44" s="869"/>
      <c r="K44" s="890"/>
      <c r="L44" s="859"/>
      <c r="M44" s="751"/>
      <c r="N44" s="119" t="s">
        <v>79</v>
      </c>
      <c r="O44" s="208" t="s">
        <v>198</v>
      </c>
      <c r="P44" s="197" t="str">
        <f>IF(O44="SÍ",15,"0")</f>
        <v>0</v>
      </c>
      <c r="Q44" s="890"/>
      <c r="R44" s="894"/>
      <c r="S44" s="896"/>
      <c r="T44" s="894"/>
      <c r="U44" s="898"/>
      <c r="V44" s="729"/>
      <c r="W44" s="723"/>
      <c r="X44" s="869"/>
      <c r="Y44" s="859"/>
      <c r="Z44" s="1003"/>
      <c r="AA44" s="321"/>
      <c r="AB44" s="970"/>
      <c r="AC44" s="995"/>
      <c r="AD44" s="998"/>
      <c r="AE44" s="985"/>
      <c r="AF44" s="951"/>
      <c r="AG44" s="1000"/>
      <c r="AH44" s="260"/>
      <c r="AI44" s="355"/>
      <c r="AJ44" s="261"/>
    </row>
    <row r="45" spans="1:36" ht="60.75" customHeight="1" x14ac:dyDescent="0.2">
      <c r="A45" s="976"/>
      <c r="B45" s="978"/>
      <c r="C45" s="980"/>
      <c r="D45" s="644"/>
      <c r="E45" s="982"/>
      <c r="F45" s="970"/>
      <c r="G45" s="888"/>
      <c r="H45" s="900"/>
      <c r="I45" s="902"/>
      <c r="J45" s="869"/>
      <c r="K45" s="890"/>
      <c r="L45" s="859"/>
      <c r="M45" s="751"/>
      <c r="N45" s="119" t="s">
        <v>507</v>
      </c>
      <c r="O45" s="208" t="s">
        <v>198</v>
      </c>
      <c r="P45" s="197" t="str">
        <f>IF(O45="SÍ",10,"0")</f>
        <v>0</v>
      </c>
      <c r="Q45" s="890"/>
      <c r="R45" s="894"/>
      <c r="S45" s="896"/>
      <c r="T45" s="894"/>
      <c r="U45" s="898"/>
      <c r="V45" s="729"/>
      <c r="W45" s="723"/>
      <c r="X45" s="869"/>
      <c r="Y45" s="859"/>
      <c r="Z45" s="1003"/>
      <c r="AA45" s="321"/>
      <c r="AB45" s="970"/>
      <c r="AC45" s="995"/>
      <c r="AD45" s="998"/>
      <c r="AE45" s="985"/>
      <c r="AF45" s="951"/>
      <c r="AG45" s="1000"/>
      <c r="AH45" s="260"/>
      <c r="AI45" s="355"/>
      <c r="AJ45" s="261"/>
    </row>
    <row r="46" spans="1:36" ht="57" customHeight="1" x14ac:dyDescent="0.2">
      <c r="A46" s="977"/>
      <c r="B46" s="979"/>
      <c r="C46" s="981"/>
      <c r="D46" s="645"/>
      <c r="E46" s="983"/>
      <c r="F46" s="965"/>
      <c r="G46" s="889"/>
      <c r="H46" s="901"/>
      <c r="I46" s="903"/>
      <c r="J46" s="869"/>
      <c r="K46" s="890"/>
      <c r="L46" s="860"/>
      <c r="M46" s="832"/>
      <c r="N46" s="121" t="s">
        <v>81</v>
      </c>
      <c r="O46" s="208" t="s">
        <v>198</v>
      </c>
      <c r="P46" s="197" t="str">
        <f>IF(O46="SÍ",30,"0")</f>
        <v>0</v>
      </c>
      <c r="Q46" s="890"/>
      <c r="R46" s="894"/>
      <c r="S46" s="896"/>
      <c r="T46" s="894"/>
      <c r="U46" s="898"/>
      <c r="V46" s="730"/>
      <c r="W46" s="724"/>
      <c r="X46" s="869"/>
      <c r="Y46" s="859"/>
      <c r="Z46" s="1004"/>
      <c r="AA46" s="322"/>
      <c r="AB46" s="965"/>
      <c r="AC46" s="996"/>
      <c r="AD46" s="999"/>
      <c r="AE46" s="986"/>
      <c r="AF46" s="951"/>
      <c r="AG46" s="1001"/>
      <c r="AH46" s="262"/>
      <c r="AI46" s="1101"/>
      <c r="AJ46" s="263"/>
    </row>
    <row r="47" spans="1:36" ht="39" customHeight="1" x14ac:dyDescent="0.2">
      <c r="A47" s="640" t="s">
        <v>562</v>
      </c>
      <c r="B47" s="641" t="s">
        <v>583</v>
      </c>
      <c r="C47" s="965" t="s">
        <v>584</v>
      </c>
      <c r="D47" s="861" t="s">
        <v>21</v>
      </c>
      <c r="E47" s="970" t="s">
        <v>585</v>
      </c>
      <c r="F47" s="970" t="s">
        <v>586</v>
      </c>
      <c r="G47" s="888" t="s">
        <v>310</v>
      </c>
      <c r="H47" s="885" t="str">
        <f>IF(G47="(1) RARA VEZ","1", IF(G47="(2) IMPROBABLE","2",IF(G47="(3) POSIBLE","3",IF(G47="(4) PROBABLE","4",IF(G47="(5) CASI SEGURO","5","")))))</f>
        <v>4</v>
      </c>
      <c r="I47" s="888" t="s">
        <v>33</v>
      </c>
      <c r="J47" s="869" t="str">
        <f>IF(I47="(1) INSIGNIFICANTE","1",IF(I47="(2) MENOR","2",IF(I47="(3) MODERADO","3",IF(I47="(4) MAYOR","4",IF(I47="(5) CATASTRÓFICO","5","")))))</f>
        <v>4</v>
      </c>
      <c r="K47" s="890">
        <f>H47*J47</f>
        <v>16</v>
      </c>
      <c r="L47" s="858">
        <f>+K47</f>
        <v>16</v>
      </c>
      <c r="M47" s="990" t="s">
        <v>587</v>
      </c>
      <c r="N47" s="115" t="s">
        <v>68</v>
      </c>
      <c r="O47" s="208" t="s">
        <v>198</v>
      </c>
      <c r="P47" s="195" t="str">
        <f>IF(O47="SÍ",15,"0")</f>
        <v>0</v>
      </c>
      <c r="Q47" s="892">
        <f>SUM(P47:P53)</f>
        <v>15</v>
      </c>
      <c r="R47" s="893">
        <f>IF(AND(Q47&gt;=0,Q47&lt;=50),0,IF(AND(Q47&gt;50,Q47&lt;=75),1,IF(AND(Q47&gt;75,Q47&lt;=100),2,"REVISAR")))</f>
        <v>0</v>
      </c>
      <c r="S47" s="895" t="s">
        <v>6</v>
      </c>
      <c r="T47" s="893">
        <f>IF(S47="PROBABILIDAD",H47-R47,J47-R47)</f>
        <v>4</v>
      </c>
      <c r="U47" s="897">
        <f>IF($T47&lt;=0,1,$T47)</f>
        <v>4</v>
      </c>
      <c r="V47" s="954" t="e">
        <f>IF(AND($S47="PROBABILIDAD",$U47=1),#REF!,IF(AND(S47="PROBABILIDAD",$U47=2),#REF!,IF(AND($S47="PROBABILIDAD",$U47=3),#REF!,IF(AND($S47="PROBABILIDAD",$U47=4),#REF!,IF(AND($S47="PROBABILIDAD",$U47=5),#REF!,$G47)))))</f>
        <v>#REF!</v>
      </c>
      <c r="W47" s="957" t="str">
        <f>IF(AND($S47="IMPACTO",$U47=1),#REF!,IF(AND(S47="IMPACTO",$U47=2),#REF!,IF(AND($S47="IMPACTO",$U47=3),#REF!,IF(AND($S47="IMPACTO",$U47=4),#REF!,IF(AND($S47="IMPACTO",$U47=5),#REF!,I47)))))</f>
        <v>(4) MAYOR</v>
      </c>
      <c r="X47" s="869">
        <f>IF(S47="PROBABILIDAD",U47*J47,U47*H47)</f>
        <v>16</v>
      </c>
      <c r="Y47" s="904">
        <f>$X47</f>
        <v>16</v>
      </c>
      <c r="Z47" s="946" t="s">
        <v>588</v>
      </c>
      <c r="AA47" s="960">
        <v>2019</v>
      </c>
      <c r="AB47" s="946" t="s">
        <v>589</v>
      </c>
      <c r="AC47" s="946" t="s">
        <v>590</v>
      </c>
      <c r="AD47" s="948">
        <v>43558</v>
      </c>
      <c r="AE47" s="993" t="s">
        <v>591</v>
      </c>
      <c r="AF47" s="646"/>
      <c r="AG47" s="987" t="s">
        <v>592</v>
      </c>
      <c r="AH47" s="258" t="s">
        <v>649</v>
      </c>
      <c r="AI47" s="354"/>
      <c r="AJ47" s="259"/>
    </row>
    <row r="48" spans="1:36" ht="76.5" customHeight="1" x14ac:dyDescent="0.2">
      <c r="A48" s="640"/>
      <c r="B48" s="642"/>
      <c r="C48" s="966"/>
      <c r="D48" s="968"/>
      <c r="E48" s="970"/>
      <c r="F48" s="970"/>
      <c r="G48" s="888"/>
      <c r="H48" s="886"/>
      <c r="I48" s="888"/>
      <c r="J48" s="869"/>
      <c r="K48" s="890"/>
      <c r="L48" s="858"/>
      <c r="M48" s="991"/>
      <c r="N48" s="119" t="s">
        <v>76</v>
      </c>
      <c r="O48" s="208" t="s">
        <v>9</v>
      </c>
      <c r="P48" s="197">
        <f>IF(O48="SÍ",5,"0")</f>
        <v>5</v>
      </c>
      <c r="Q48" s="890"/>
      <c r="R48" s="894"/>
      <c r="S48" s="896"/>
      <c r="T48" s="894"/>
      <c r="U48" s="898"/>
      <c r="V48" s="955"/>
      <c r="W48" s="958"/>
      <c r="X48" s="869"/>
      <c r="Y48" s="905"/>
      <c r="Z48" s="947"/>
      <c r="AA48" s="961"/>
      <c r="AB48" s="947"/>
      <c r="AC48" s="947"/>
      <c r="AD48" s="949"/>
      <c r="AE48" s="994"/>
      <c r="AF48" s="338"/>
      <c r="AG48" s="988"/>
      <c r="AH48" s="260"/>
      <c r="AI48" s="355"/>
      <c r="AJ48" s="261"/>
    </row>
    <row r="49" spans="1:36" ht="43.5" customHeight="1" x14ac:dyDescent="0.2">
      <c r="A49" s="640"/>
      <c r="B49" s="642"/>
      <c r="C49" s="966"/>
      <c r="D49" s="968"/>
      <c r="E49" s="970"/>
      <c r="F49" s="970"/>
      <c r="G49" s="888"/>
      <c r="H49" s="886"/>
      <c r="I49" s="888"/>
      <c r="J49" s="869"/>
      <c r="K49" s="890"/>
      <c r="L49" s="859" t="str">
        <f>IF(AND(G47="(1) RARA VEZ",I47="(1) INSIGNIFICANTE"),"BAJA",IF(AND(G47="(1) RARA VEZ",I47="(2) MENOR"),"BAJA",IF(AND(G47="(2) IMPROBABLE",I47="(1) INSIGNIFICANTE"),"BAJA",IF(AND(G47="(3) POSIBLE",I47="(1) INSIGNIFICANTE"),"BAJA",IF(AND(G47="(4) PROBABLE",I47="(1) INSIGNIFICANTE"),"MODERADA",IF(AND(G47="(5) CASI SEGURO",I47="(1) INSIGNIFICANTE"),"ALTA",IF(AND(G47="(2) IMPROBABLE",I47="(2) MENOR"),"BAJA",IF(AND(G47="(3) POSIBLE",I47="(2) MENOR"),"MODERADA",IF(AND(G47="(4) PROBABLE",I47="(2) MENOR"),"ALTA",IF(AND(G47="(5) CASI SEGURO",I47="(2) MENOR"),"ALTA",IF(AND(G47="(1) RARA VEZ",I47="(3) MODERADO"),"MODERADA",IF(AND(G47="(2) IMPROBABLE",I47="(3) MODERADO"),"MODERADA",IF(AND(G47="(3) POSIBLE",I47="(3) MODERADO"),"ALTA",IF(AND(G47="(4) PROBABLE",I47="(3) MODERADO"),"ALTA",IF(AND(G47="(5) CASI SEGURO",I47="(3) MODERADO"),"EXTREMA",IF(AND(G47="(1) RARA VEZ",I47="(4) MAYOR"),"ALTA",IF(AND(G47="(2) IMPROBABLE",I47="(4) MAYOR"),"ALTA",IF(AND(G47="(3) POSIBLE",I47="(4) MAYOR"),"EXTREMA",IF(AND(G47="(4) PROBABLE",I47="(4) MAYOR"),"EXTREMA",IF(AND(G47="(5) CASI SEGURO",I47="(4) MAYOR"),"EXTREMA",IF(AND(G47="(1) RARA VEZ",I47="(5) CATASTRÓFICO"),"ALTA",IF(AND(G47="(2) IMPROBABLE",I47="(5) CATASTRÓFICO"),"EXTREMA",IF(AND(G47="(3) POSIBLE",I47="(5) CATASTRÓFICO"),"EXTREMA",IF(AND(G47="(4) PROBABLE",I47="(5) CATASTRÓFICO"),"EXTREMA",IF(AND(G47="(5) CASI SEGURO",I47="(5) CATASTRÓFICO"),"EXTREMA")))))))))))))))))))))))))</f>
        <v>EXTREMA</v>
      </c>
      <c r="M49" s="991"/>
      <c r="N49" s="209" t="s">
        <v>77</v>
      </c>
      <c r="O49" s="208" t="s">
        <v>16</v>
      </c>
      <c r="P49" s="197" t="str">
        <f>IF(O49="SÍ",15,"0")</f>
        <v>0</v>
      </c>
      <c r="Q49" s="890"/>
      <c r="R49" s="894"/>
      <c r="S49" s="896"/>
      <c r="T49" s="894"/>
      <c r="U49" s="898"/>
      <c r="V49" s="955"/>
      <c r="W49" s="958"/>
      <c r="X49" s="869"/>
      <c r="Y49" s="859" t="e">
        <f>IF(AND(V47="(1) RARA VEZ",W47="(1) INSIGNIFICANTE"),"BAJA",IF(AND(V47="(1) RARA VEZ",W47="(2) MENOR"),"BAJA",IF(AND(V47="(2) IMPROBABLE",W47="(1) INSIGNIFICANTE"),"BAJA",IF(AND(V47="(3) POSIBLE",W47="(1) INSIGNIFICANTE"),"BAJA",IF(AND(V47="(4) PROBABLE",W47="(1) INSIGNIFICANTE"),"MODERADO",IF(AND(V47="(5) CASI SEGURO",W47="(1) INSIGNIFICANTE"),"ALTA",IF(AND(V47="(2) IMPROBABLE",W47="(2) MENOR"),"BAJA",IF(AND(V47="(3) POSIBLE",W47="(2) MENOR"),"MODERADA",IF(AND(V47="(4) PROBABLE",W47="(2) MENOR"),"ALTA",IF(AND(V47="(5) CASI SEGURO",W47="(2) MENOR"),"ALTA",IF(AND(V47="(1) RARA VEZ",W47="(3) MODERADO"),"MODERADA",IF(AND(V47="(2) IMPROBABLE",W47="(3) MODERADO"),"MODERADA",IF(AND(V47="(3) POSIBLE",W47="(3) MODERADO"),"ALTA",IF(AND(V47="(4) PROBABLE",W47="(3) MODERADO"),"ALTA",IF(AND(V47="(5) CASI SEGURO",W47="(3) MODERADO"),"EXTREMA",IF(AND(V47="(1) RARA VEZ",W47="(4) MAYOR"),"ALTA",IF(AND(V47="(2) IMPROBABLE",W47="(4) MAYOR"),"ALTA",IF(AND(V47="(3) POSIBLE",W47="(4) MAYOR"),"EXTREMA",IF(AND(V47="(4) PROBABLE",W47="(4) MAYOR"),"EXTREMA",IF(AND(V47="(5) CASI SEGURO",W47="(4) MAYOR"),"EXTREMA",IF(AND(V47="(1) RARA VEZ",W47="(5) CATASTRÓFICO"),"ALTA",IF(AND(V47="(2) IMPROBABLE",W47="(5) CATASTRÓFICO"),"EXTREMA",IF(AND(V47="(3) POSIBLE",W47="(5) CATASTRÓFICO"),"EXTREMA",IF(AND(V47="(4) PROBABLE",W47="(5) CATASTRÓFICO"),"EXTREMA",IF(AND(V47="(5) CASI SEGURO",W47="(5) CATASTRÓFICO"),"EXTREMA")))))))))))))))))))))))))</f>
        <v>#REF!</v>
      </c>
      <c r="Z49" s="947"/>
      <c r="AA49" s="961"/>
      <c r="AB49" s="947"/>
      <c r="AC49" s="947"/>
      <c r="AD49" s="949"/>
      <c r="AE49" s="994"/>
      <c r="AF49" s="338"/>
      <c r="AG49" s="988"/>
      <c r="AH49" s="260"/>
      <c r="AI49" s="355"/>
      <c r="AJ49" s="261"/>
    </row>
    <row r="50" spans="1:36" ht="36" customHeight="1" x14ac:dyDescent="0.2">
      <c r="A50" s="640"/>
      <c r="B50" s="642"/>
      <c r="C50" s="966"/>
      <c r="D50" s="968"/>
      <c r="E50" s="970"/>
      <c r="F50" s="970"/>
      <c r="G50" s="888"/>
      <c r="H50" s="886"/>
      <c r="I50" s="888"/>
      <c r="J50" s="869"/>
      <c r="K50" s="890"/>
      <c r="L50" s="859"/>
      <c r="M50" s="991"/>
      <c r="N50" s="209" t="s">
        <v>78</v>
      </c>
      <c r="O50" s="208" t="s">
        <v>9</v>
      </c>
      <c r="P50" s="197">
        <f>IF(O50="SÍ",10,"0")</f>
        <v>10</v>
      </c>
      <c r="Q50" s="890"/>
      <c r="R50" s="894"/>
      <c r="S50" s="896"/>
      <c r="T50" s="894"/>
      <c r="U50" s="898"/>
      <c r="V50" s="955"/>
      <c r="W50" s="958"/>
      <c r="X50" s="869"/>
      <c r="Y50" s="859"/>
      <c r="Z50" s="947"/>
      <c r="AA50" s="961"/>
      <c r="AB50" s="947"/>
      <c r="AC50" s="947"/>
      <c r="AD50" s="949"/>
      <c r="AE50" s="994"/>
      <c r="AF50" s="338"/>
      <c r="AG50" s="988"/>
      <c r="AH50" s="260"/>
      <c r="AI50" s="355"/>
      <c r="AJ50" s="261"/>
    </row>
    <row r="51" spans="1:36" ht="62.25" customHeight="1" x14ac:dyDescent="0.2">
      <c r="A51" s="640"/>
      <c r="B51" s="642"/>
      <c r="C51" s="966"/>
      <c r="D51" s="968"/>
      <c r="E51" s="970"/>
      <c r="F51" s="970"/>
      <c r="G51" s="888"/>
      <c r="H51" s="886"/>
      <c r="I51" s="888"/>
      <c r="J51" s="869"/>
      <c r="K51" s="890"/>
      <c r="L51" s="859"/>
      <c r="M51" s="991"/>
      <c r="N51" s="119" t="s">
        <v>79</v>
      </c>
      <c r="O51" s="208" t="s">
        <v>198</v>
      </c>
      <c r="P51" s="197" t="str">
        <f>IF(O51="SÍ",15,"0")</f>
        <v>0</v>
      </c>
      <c r="Q51" s="890"/>
      <c r="R51" s="894"/>
      <c r="S51" s="896"/>
      <c r="T51" s="894"/>
      <c r="U51" s="898"/>
      <c r="V51" s="955"/>
      <c r="W51" s="958"/>
      <c r="X51" s="869"/>
      <c r="Y51" s="859"/>
      <c r="Z51" s="947"/>
      <c r="AA51" s="961"/>
      <c r="AB51" s="947"/>
      <c r="AC51" s="947"/>
      <c r="AD51" s="949"/>
      <c r="AE51" s="994"/>
      <c r="AF51" s="338"/>
      <c r="AG51" s="988"/>
      <c r="AH51" s="260"/>
      <c r="AI51" s="355"/>
      <c r="AJ51" s="261"/>
    </row>
    <row r="52" spans="1:36" ht="60.75" customHeight="1" x14ac:dyDescent="0.2">
      <c r="A52" s="640"/>
      <c r="B52" s="642"/>
      <c r="C52" s="966"/>
      <c r="D52" s="968"/>
      <c r="E52" s="970"/>
      <c r="F52" s="970"/>
      <c r="G52" s="888"/>
      <c r="H52" s="886"/>
      <c r="I52" s="888"/>
      <c r="J52" s="869"/>
      <c r="K52" s="890"/>
      <c r="L52" s="859"/>
      <c r="M52" s="991"/>
      <c r="N52" s="119" t="s">
        <v>507</v>
      </c>
      <c r="O52" s="208" t="s">
        <v>16</v>
      </c>
      <c r="P52" s="197" t="str">
        <f>IF(O52="SÍ",10,"0")</f>
        <v>0</v>
      </c>
      <c r="Q52" s="890"/>
      <c r="R52" s="894"/>
      <c r="S52" s="896"/>
      <c r="T52" s="894"/>
      <c r="U52" s="898"/>
      <c r="V52" s="955"/>
      <c r="W52" s="958"/>
      <c r="X52" s="869"/>
      <c r="Y52" s="859"/>
      <c r="Z52" s="947"/>
      <c r="AA52" s="961"/>
      <c r="AB52" s="947"/>
      <c r="AC52" s="947"/>
      <c r="AD52" s="949"/>
      <c r="AE52" s="994"/>
      <c r="AF52" s="338"/>
      <c r="AG52" s="988"/>
      <c r="AH52" s="260"/>
      <c r="AI52" s="355"/>
      <c r="AJ52" s="261"/>
    </row>
    <row r="53" spans="1:36" ht="57" customHeight="1" x14ac:dyDescent="0.2">
      <c r="A53" s="641"/>
      <c r="B53" s="643"/>
      <c r="C53" s="967"/>
      <c r="D53" s="969"/>
      <c r="E53" s="965"/>
      <c r="F53" s="965"/>
      <c r="G53" s="889"/>
      <c r="H53" s="887"/>
      <c r="I53" s="889"/>
      <c r="J53" s="869"/>
      <c r="K53" s="890"/>
      <c r="L53" s="860"/>
      <c r="M53" s="992"/>
      <c r="N53" s="121" t="s">
        <v>81</v>
      </c>
      <c r="O53" s="208" t="s">
        <v>16</v>
      </c>
      <c r="P53" s="197" t="str">
        <f>IF(O53="SÍ",30,"0")</f>
        <v>0</v>
      </c>
      <c r="Q53" s="890"/>
      <c r="R53" s="894"/>
      <c r="S53" s="896"/>
      <c r="T53" s="894"/>
      <c r="U53" s="898"/>
      <c r="V53" s="956"/>
      <c r="W53" s="959"/>
      <c r="X53" s="869"/>
      <c r="Y53" s="859"/>
      <c r="Z53" s="947"/>
      <c r="AA53" s="961"/>
      <c r="AB53" s="947"/>
      <c r="AC53" s="947"/>
      <c r="AD53" s="949"/>
      <c r="AE53" s="994"/>
      <c r="AF53" s="338"/>
      <c r="AG53" s="989"/>
      <c r="AH53" s="262"/>
      <c r="AI53" s="1101"/>
      <c r="AJ53" s="263"/>
    </row>
    <row r="54" spans="1:36" ht="39" customHeight="1" x14ac:dyDescent="0.2">
      <c r="A54" s="640" t="s">
        <v>562</v>
      </c>
      <c r="B54" s="641" t="s">
        <v>583</v>
      </c>
      <c r="C54" s="965" t="s">
        <v>593</v>
      </c>
      <c r="D54" s="861" t="s">
        <v>21</v>
      </c>
      <c r="E54" s="970" t="s">
        <v>594</v>
      </c>
      <c r="F54" s="970" t="s">
        <v>595</v>
      </c>
      <c r="G54" s="888" t="s">
        <v>310</v>
      </c>
      <c r="H54" s="899" t="str">
        <f>IF(G54="(1) RARA VEZ","1", IF(G54="(2) IMPROBABLE","2",IF(G54="(3) POSIBLE","3",IF(G54="(4) PROBABLE","4",IF(G54="(5) CASI SEGURO","5","")))))</f>
        <v>4</v>
      </c>
      <c r="I54" s="902" t="s">
        <v>22</v>
      </c>
      <c r="J54" s="869" t="str">
        <f>IF(I54="(1) INSIGNIFICANTE","1",IF(I54="(2) MENOR","2",IF(I54="(3) MODERADO","3",IF(I54="(4) MAYOR","4",IF(I54="(5) CATASTRÓFICO","5","")))))</f>
        <v>3</v>
      </c>
      <c r="K54" s="890">
        <f>H54*J54</f>
        <v>12</v>
      </c>
      <c r="L54" s="858">
        <f>+K54</f>
        <v>12</v>
      </c>
      <c r="M54" s="974" t="s">
        <v>596</v>
      </c>
      <c r="N54" s="115" t="s">
        <v>68</v>
      </c>
      <c r="O54" s="208" t="s">
        <v>198</v>
      </c>
      <c r="P54" s="195" t="str">
        <f>IF(O54="SÍ",15,"0")</f>
        <v>0</v>
      </c>
      <c r="Q54" s="892">
        <f>SUM(P54:P60)</f>
        <v>0</v>
      </c>
      <c r="R54" s="893">
        <f>IF(AND(Q54&gt;=0,Q54&lt;=50),0,IF(AND(Q54&gt;50,Q54&lt;=75),1,IF(AND(Q54&gt;75,Q54&lt;=100),2,"REVISAR")))</f>
        <v>0</v>
      </c>
      <c r="S54" s="895" t="s">
        <v>5</v>
      </c>
      <c r="T54" s="893">
        <f>IF(S54="PROBABILIDAD",H54-R54,J54-R54)</f>
        <v>3</v>
      </c>
      <c r="U54" s="897">
        <f>IF($T54&lt;=0,1,$T54)</f>
        <v>3</v>
      </c>
      <c r="V54" s="954" t="str">
        <f>IF(AND($S54="PROBABILIDAD",$U54=1),#REF!,IF(AND(S54="PROBABILIDAD",$U54=2),#REF!,IF(AND($S54="PROBABILIDAD",$U54=3),#REF!,IF(AND($S54="PROBABILIDAD",$U54=4),#REF!,IF(AND($S54="PROBABILIDAD",$U54=5),#REF!,$G54)))))</f>
        <v>(4) PROBABLE</v>
      </c>
      <c r="W54" s="957" t="e">
        <f>IF(AND($S54="IMPACTO",$U54=1),#REF!,IF(AND(S54="IMPACTO",$U54=2),#REF!,IF(AND($S54="IMPACTO",$U54=3),#REF!,IF(AND($S54="IMPACTO",$U54=4),#REF!,IF(AND($S54="IMPACTO",$U54=5),#REF!,I54)))))</f>
        <v>#REF!</v>
      </c>
      <c r="X54" s="869">
        <f>IF(S54="PROBABILIDAD",U54*J54,U54*H54)</f>
        <v>12</v>
      </c>
      <c r="Y54" s="904">
        <f>$X54</f>
        <v>12</v>
      </c>
      <c r="Z54" s="946" t="s">
        <v>597</v>
      </c>
      <c r="AA54" s="871">
        <v>2019</v>
      </c>
      <c r="AB54" s="946" t="s">
        <v>598</v>
      </c>
      <c r="AC54" s="946" t="s">
        <v>599</v>
      </c>
      <c r="AD54" s="973">
        <v>43558</v>
      </c>
      <c r="AE54" s="832" t="s">
        <v>600</v>
      </c>
      <c r="AF54" s="646"/>
      <c r="AG54" s="700" t="s">
        <v>601</v>
      </c>
      <c r="AH54" s="258" t="s">
        <v>650</v>
      </c>
      <c r="AI54" s="354"/>
      <c r="AJ54" s="259"/>
    </row>
    <row r="55" spans="1:36" ht="76.5" customHeight="1" x14ac:dyDescent="0.2">
      <c r="A55" s="640"/>
      <c r="B55" s="642"/>
      <c r="C55" s="966"/>
      <c r="D55" s="968"/>
      <c r="E55" s="970"/>
      <c r="F55" s="970"/>
      <c r="G55" s="888"/>
      <c r="H55" s="900"/>
      <c r="I55" s="902"/>
      <c r="J55" s="869"/>
      <c r="K55" s="890"/>
      <c r="L55" s="858"/>
      <c r="M55" s="975"/>
      <c r="N55" s="119" t="s">
        <v>76</v>
      </c>
      <c r="O55" s="208" t="s">
        <v>198</v>
      </c>
      <c r="P55" s="197" t="str">
        <f>IF(O55="SÍ",5,"0")</f>
        <v>0</v>
      </c>
      <c r="Q55" s="890"/>
      <c r="R55" s="894"/>
      <c r="S55" s="896"/>
      <c r="T55" s="894"/>
      <c r="U55" s="898"/>
      <c r="V55" s="955"/>
      <c r="W55" s="958"/>
      <c r="X55" s="869"/>
      <c r="Y55" s="905"/>
      <c r="Z55" s="947"/>
      <c r="AA55" s="716"/>
      <c r="AB55" s="947"/>
      <c r="AC55" s="947"/>
      <c r="AD55" s="961"/>
      <c r="AE55" s="952"/>
      <c r="AF55" s="338"/>
      <c r="AG55" s="701"/>
      <c r="AH55" s="260"/>
      <c r="AI55" s="355"/>
      <c r="AJ55" s="261"/>
    </row>
    <row r="56" spans="1:36" ht="43.5" customHeight="1" x14ac:dyDescent="0.2">
      <c r="A56" s="640"/>
      <c r="B56" s="642"/>
      <c r="C56" s="966"/>
      <c r="D56" s="968"/>
      <c r="E56" s="970"/>
      <c r="F56" s="970"/>
      <c r="G56" s="888"/>
      <c r="H56" s="900"/>
      <c r="I56" s="902"/>
      <c r="J56" s="869"/>
      <c r="K56" s="890"/>
      <c r="L56" s="859" t="str">
        <f>IF(AND(G54="(1) RARA VEZ",I54="(1) INSIGNIFICANTE"),"BAJA",IF(AND(G54="(1) RARA VEZ",I54="(2) MENOR"),"BAJA",IF(AND(G54="(2) IMPROBABLE",I54="(1) INSIGNIFICANTE"),"BAJA",IF(AND(G54="(3) POSIBLE",I54="(1) INSIGNIFICANTE"),"BAJA",IF(AND(G54="(4) PROBABLE",I54="(1) INSIGNIFICANTE"),"MODERADA",IF(AND(G54="(5) CASI SEGURO",I54="(1) INSIGNIFICANTE"),"ALTA",IF(AND(G54="(2) IMPROBABLE",I54="(2) MENOR"),"BAJA",IF(AND(G54="(3) POSIBLE",I54="(2) MENOR"),"MODERADA",IF(AND(G54="(4) PROBABLE",I54="(2) MENOR"),"ALTA",IF(AND(G54="(5) CASI SEGURO",I54="(2) MENOR"),"ALTA",IF(AND(G54="(1) RARA VEZ",I54="(3) MODERADO"),"MODERADA",IF(AND(G54="(2) IMPROBABLE",I54="(3) MODERADO"),"MODERADA",IF(AND(G54="(3) POSIBLE",I54="(3) MODERADO"),"ALTA",IF(AND(G54="(4) PROBABLE",I54="(3) MODERADO"),"ALTA",IF(AND(G54="(5) CASI SEGURO",I54="(3) MODERADO"),"EXTREMA",IF(AND(G54="(1) RARA VEZ",I54="(4) MAYOR"),"ALTA",IF(AND(G54="(2) IMPROBABLE",I54="(4) MAYOR"),"ALTA",IF(AND(G54="(3) POSIBLE",I54="(4) MAYOR"),"EXTREMA",IF(AND(G54="(4) PROBABLE",I54="(4) MAYOR"),"EXTREMA",IF(AND(G54="(5) CASI SEGURO",I54="(4) MAYOR"),"EXTREMA",IF(AND(G54="(1) RARA VEZ",I54="(5) CATASTRÓFICO"),"ALTA",IF(AND(G54="(2) IMPROBABLE",I54="(5) CATASTRÓFICO"),"EXTREMA",IF(AND(G54="(3) POSIBLE",I54="(5) CATASTRÓFICO"),"EXTREMA",IF(AND(G54="(4) PROBABLE",I54="(5) CATASTRÓFICO"),"EXTREMA",IF(AND(G54="(5) CASI SEGURO",I54="(5) CATASTRÓFICO"),"EXTREMA")))))))))))))))))))))))))</f>
        <v>ALTA</v>
      </c>
      <c r="M56" s="975"/>
      <c r="N56" s="209" t="s">
        <v>77</v>
      </c>
      <c r="O56" s="208" t="s">
        <v>16</v>
      </c>
      <c r="P56" s="197" t="str">
        <f>IF(O56="SÍ",15,"0")</f>
        <v>0</v>
      </c>
      <c r="Q56" s="890"/>
      <c r="R56" s="894"/>
      <c r="S56" s="896"/>
      <c r="T56" s="894"/>
      <c r="U56" s="898"/>
      <c r="V56" s="955"/>
      <c r="W56" s="958"/>
      <c r="X56" s="869"/>
      <c r="Y56" s="859" t="e">
        <f>IF(AND(V54="(1) RARA VEZ",W54="(1) INSIGNIFICANTE"),"BAJA",IF(AND(V54="(1) RARA VEZ",W54="(2) MENOR"),"BAJA",IF(AND(V54="(2) IMPROBABLE",W54="(1) INSIGNIFICANTE"),"BAJA",IF(AND(V54="(3) POSIBLE",W54="(1) INSIGNIFICANTE"),"BAJA",IF(AND(V54="(4) PROBABLE",W54="(1) INSIGNIFICANTE"),"MODERADO",IF(AND(V54="(5) CASI SEGURO",W54="(1) INSIGNIFICANTE"),"ALTA",IF(AND(V54="(2) IMPROBABLE",W54="(2) MENOR"),"BAJA",IF(AND(V54="(3) POSIBLE",W54="(2) MENOR"),"MODERADA",IF(AND(V54="(4) PROBABLE",W54="(2) MENOR"),"ALTA",IF(AND(V54="(5) CASI SEGURO",W54="(2) MENOR"),"ALTA",IF(AND(V54="(1) RARA VEZ",W54="(3) MODERADO"),"MODERADA",IF(AND(V54="(2) IMPROBABLE",W54="(3) MODERADO"),"MODERADA",IF(AND(V54="(3) POSIBLE",W54="(3) MODERADO"),"ALTA",IF(AND(V54="(4) PROBABLE",W54="(3) MODERADO"),"ALTA",IF(AND(V54="(5) CASI SEGURO",W54="(3) MODERADO"),"EXTREMA",IF(AND(V54="(1) RARA VEZ",W54="(4) MAYOR"),"ALTA",IF(AND(V54="(2) IMPROBABLE",W54="(4) MAYOR"),"ALTA",IF(AND(V54="(3) POSIBLE",W54="(4) MAYOR"),"EXTREMA",IF(AND(V54="(4) PROBABLE",W54="(4) MAYOR"),"EXTREMA",IF(AND(V54="(5) CASI SEGURO",W54="(4) MAYOR"),"EXTREMA",IF(AND(V54="(1) RARA VEZ",W54="(5) CATASTRÓFICO"),"ALTA",IF(AND(V54="(2) IMPROBABLE",W54="(5) CATASTRÓFICO"),"EXTREMA",IF(AND(V54="(3) POSIBLE",W54="(5) CATASTRÓFICO"),"EXTREMA",IF(AND(V54="(4) PROBABLE",W54="(5) CATASTRÓFICO"),"EXTREMA",IF(AND(V54="(5) CASI SEGURO",W54="(5) CATASTRÓFICO"),"EXTREMA")))))))))))))))))))))))))</f>
        <v>#REF!</v>
      </c>
      <c r="Z56" s="947"/>
      <c r="AA56" s="716"/>
      <c r="AB56" s="947"/>
      <c r="AC56" s="947"/>
      <c r="AD56" s="961"/>
      <c r="AE56" s="952"/>
      <c r="AF56" s="338"/>
      <c r="AG56" s="701"/>
      <c r="AH56" s="260"/>
      <c r="AI56" s="355"/>
      <c r="AJ56" s="261"/>
    </row>
    <row r="57" spans="1:36" ht="36" customHeight="1" x14ac:dyDescent="0.2">
      <c r="A57" s="640"/>
      <c r="B57" s="642"/>
      <c r="C57" s="966"/>
      <c r="D57" s="968"/>
      <c r="E57" s="970"/>
      <c r="F57" s="970"/>
      <c r="G57" s="888"/>
      <c r="H57" s="900"/>
      <c r="I57" s="902"/>
      <c r="J57" s="869"/>
      <c r="K57" s="890"/>
      <c r="L57" s="859"/>
      <c r="M57" s="975"/>
      <c r="N57" s="209" t="s">
        <v>78</v>
      </c>
      <c r="O57" s="208" t="s">
        <v>198</v>
      </c>
      <c r="P57" s="197" t="str">
        <f>IF(O57="SÍ",10,"0")</f>
        <v>0</v>
      </c>
      <c r="Q57" s="890"/>
      <c r="R57" s="894"/>
      <c r="S57" s="896"/>
      <c r="T57" s="894"/>
      <c r="U57" s="898"/>
      <c r="V57" s="955"/>
      <c r="W57" s="958"/>
      <c r="X57" s="869"/>
      <c r="Y57" s="859"/>
      <c r="Z57" s="947"/>
      <c r="AA57" s="716"/>
      <c r="AB57" s="947"/>
      <c r="AC57" s="947"/>
      <c r="AD57" s="961"/>
      <c r="AE57" s="952"/>
      <c r="AF57" s="338"/>
      <c r="AG57" s="701"/>
      <c r="AH57" s="260"/>
      <c r="AI57" s="355"/>
      <c r="AJ57" s="261"/>
    </row>
    <row r="58" spans="1:36" ht="62.25" customHeight="1" x14ac:dyDescent="0.2">
      <c r="A58" s="640"/>
      <c r="B58" s="642"/>
      <c r="C58" s="966"/>
      <c r="D58" s="968"/>
      <c r="E58" s="970"/>
      <c r="F58" s="970"/>
      <c r="G58" s="888"/>
      <c r="H58" s="900"/>
      <c r="I58" s="902"/>
      <c r="J58" s="869"/>
      <c r="K58" s="890"/>
      <c r="L58" s="859"/>
      <c r="M58" s="975"/>
      <c r="N58" s="119" t="s">
        <v>79</v>
      </c>
      <c r="O58" s="208" t="s">
        <v>198</v>
      </c>
      <c r="P58" s="197" t="str">
        <f>IF(O58="SÍ",15,"0")</f>
        <v>0</v>
      </c>
      <c r="Q58" s="890"/>
      <c r="R58" s="894"/>
      <c r="S58" s="896"/>
      <c r="T58" s="894"/>
      <c r="U58" s="898"/>
      <c r="V58" s="955"/>
      <c r="W58" s="958"/>
      <c r="X58" s="869"/>
      <c r="Y58" s="859"/>
      <c r="Z58" s="947"/>
      <c r="AA58" s="716"/>
      <c r="AB58" s="947"/>
      <c r="AC58" s="947"/>
      <c r="AD58" s="961"/>
      <c r="AE58" s="952"/>
      <c r="AF58" s="338"/>
      <c r="AG58" s="701"/>
      <c r="AH58" s="260"/>
      <c r="AI58" s="355"/>
      <c r="AJ58" s="261"/>
    </row>
    <row r="59" spans="1:36" ht="60.75" customHeight="1" x14ac:dyDescent="0.2">
      <c r="A59" s="640"/>
      <c r="B59" s="642"/>
      <c r="C59" s="966"/>
      <c r="D59" s="968"/>
      <c r="E59" s="970"/>
      <c r="F59" s="970"/>
      <c r="G59" s="888"/>
      <c r="H59" s="900"/>
      <c r="I59" s="902"/>
      <c r="J59" s="869"/>
      <c r="K59" s="890"/>
      <c r="L59" s="859"/>
      <c r="M59" s="975"/>
      <c r="N59" s="119" t="s">
        <v>507</v>
      </c>
      <c r="O59" s="208" t="s">
        <v>198</v>
      </c>
      <c r="P59" s="197" t="str">
        <f>IF(O59="SÍ",10,"0")</f>
        <v>0</v>
      </c>
      <c r="Q59" s="890"/>
      <c r="R59" s="894"/>
      <c r="S59" s="896"/>
      <c r="T59" s="894"/>
      <c r="U59" s="898"/>
      <c r="V59" s="955"/>
      <c r="W59" s="958"/>
      <c r="X59" s="869"/>
      <c r="Y59" s="859"/>
      <c r="Z59" s="947"/>
      <c r="AA59" s="716"/>
      <c r="AB59" s="947"/>
      <c r="AC59" s="947"/>
      <c r="AD59" s="961"/>
      <c r="AE59" s="952"/>
      <c r="AF59" s="338"/>
      <c r="AG59" s="701"/>
      <c r="AH59" s="260"/>
      <c r="AI59" s="355"/>
      <c r="AJ59" s="261"/>
    </row>
    <row r="60" spans="1:36" ht="57" customHeight="1" x14ac:dyDescent="0.2">
      <c r="A60" s="641"/>
      <c r="B60" s="643"/>
      <c r="C60" s="967"/>
      <c r="D60" s="969"/>
      <c r="E60" s="965"/>
      <c r="F60" s="965"/>
      <c r="G60" s="889"/>
      <c r="H60" s="901"/>
      <c r="I60" s="903"/>
      <c r="J60" s="869"/>
      <c r="K60" s="890"/>
      <c r="L60" s="860"/>
      <c r="M60" s="975"/>
      <c r="N60" s="121" t="s">
        <v>81</v>
      </c>
      <c r="O60" s="208" t="s">
        <v>198</v>
      </c>
      <c r="P60" s="197" t="str">
        <f>IF(O60="SÍ",30,"0")</f>
        <v>0</v>
      </c>
      <c r="Q60" s="890"/>
      <c r="R60" s="894"/>
      <c r="S60" s="896"/>
      <c r="T60" s="894"/>
      <c r="U60" s="898"/>
      <c r="V60" s="956"/>
      <c r="W60" s="959"/>
      <c r="X60" s="869"/>
      <c r="Y60" s="859"/>
      <c r="Z60" s="947"/>
      <c r="AA60" s="716"/>
      <c r="AB60" s="947"/>
      <c r="AC60" s="947"/>
      <c r="AD60" s="961"/>
      <c r="AE60" s="953"/>
      <c r="AF60" s="338"/>
      <c r="AG60" s="702"/>
      <c r="AH60" s="262"/>
      <c r="AI60" s="1101"/>
      <c r="AJ60" s="263"/>
    </row>
    <row r="61" spans="1:36" ht="39" customHeight="1" x14ac:dyDescent="0.2">
      <c r="A61" s="640" t="s">
        <v>562</v>
      </c>
      <c r="B61" s="641" t="s">
        <v>602</v>
      </c>
      <c r="C61" s="971" t="s">
        <v>603</v>
      </c>
      <c r="D61" s="861" t="s">
        <v>21</v>
      </c>
      <c r="E61" s="970" t="s">
        <v>604</v>
      </c>
      <c r="F61" s="970" t="s">
        <v>605</v>
      </c>
      <c r="G61" s="888" t="s">
        <v>310</v>
      </c>
      <c r="H61" s="885" t="str">
        <f>IF(G61="(1) RARA VEZ","1", IF(G61="(2) IMPROBABLE","2",IF(G61="(3) POSIBLE","3",IF(G61="(4) PROBABLE","4",IF(G61="(5) CASI SEGURO","5","")))))</f>
        <v>4</v>
      </c>
      <c r="I61" s="888" t="s">
        <v>22</v>
      </c>
      <c r="J61" s="869" t="str">
        <f>IF(I61="(1) INSIGNIFICANTE","1",IF(I61="(2) MENOR","2",IF(I61="(3) MODERADO","3",IF(I61="(4) MAYOR","4",IF(I61="(5) CATASTRÓFICO","5","")))))</f>
        <v>3</v>
      </c>
      <c r="K61" s="890">
        <f>H61*J61</f>
        <v>12</v>
      </c>
      <c r="L61" s="858">
        <f>+K61</f>
        <v>12</v>
      </c>
      <c r="M61" s="962" t="s">
        <v>606</v>
      </c>
      <c r="N61" s="115" t="s">
        <v>68</v>
      </c>
      <c r="O61" s="208" t="s">
        <v>198</v>
      </c>
      <c r="P61" s="195" t="str">
        <f>IF(O61="SÍ",15,"0")</f>
        <v>0</v>
      </c>
      <c r="Q61" s="892">
        <f>SUM(P61:P67)</f>
        <v>25</v>
      </c>
      <c r="R61" s="893">
        <f>IF(AND(Q61&gt;=0,Q61&lt;=50),0,IF(AND(Q61&gt;50,Q61&lt;=75),1,IF(AND(Q61&gt;75,Q61&lt;=100),2,"REVISAR")))</f>
        <v>0</v>
      </c>
      <c r="S61" s="895" t="s">
        <v>5</v>
      </c>
      <c r="T61" s="893">
        <f>IF(S61="PROBABILIDAD",H61-R61,J61-R61)</f>
        <v>3</v>
      </c>
      <c r="U61" s="897">
        <f>IF($T61&lt;=0,1,$T61)</f>
        <v>3</v>
      </c>
      <c r="V61" s="954" t="str">
        <f>IF(AND($S61="PROBABILIDAD",$U61=1),#REF!,IF(AND(S61="PROBABILIDAD",$U61=2),#REF!,IF(AND($S61="PROBABILIDAD",$U61=3),#REF!,IF(AND($S61="PROBABILIDAD",$U61=4),#REF!,IF(AND($S61="PROBABILIDAD",$U61=5),#REF!,$G61)))))</f>
        <v>(4) PROBABLE</v>
      </c>
      <c r="W61" s="957" t="e">
        <f>IF(AND($S61="IMPACTO",$U61=1),#REF!,IF(AND(S61="IMPACTO",$U61=2),#REF!,IF(AND($S61="IMPACTO",$U61=3),#REF!,IF(AND($S61="IMPACTO",$U61=4),#REF!,IF(AND($S61="IMPACTO",$U61=5),#REF!,I61)))))</f>
        <v>#REF!</v>
      </c>
      <c r="X61" s="869">
        <f>IF(S61="PROBABILIDAD",U61*J61,U61*H61)</f>
        <v>12</v>
      </c>
      <c r="Y61" s="904">
        <f>$X61</f>
        <v>12</v>
      </c>
      <c r="Z61" s="946" t="s">
        <v>607</v>
      </c>
      <c r="AA61" s="960">
        <v>2019</v>
      </c>
      <c r="AB61" s="946" t="s">
        <v>608</v>
      </c>
      <c r="AC61" s="946" t="s">
        <v>609</v>
      </c>
      <c r="AD61" s="948">
        <v>43558</v>
      </c>
      <c r="AE61" s="441" t="s">
        <v>610</v>
      </c>
      <c r="AF61" s="950"/>
      <c r="AG61" s="832" t="s">
        <v>611</v>
      </c>
      <c r="AH61" s="258" t="s">
        <v>651</v>
      </c>
      <c r="AI61" s="354"/>
      <c r="AJ61" s="259"/>
    </row>
    <row r="62" spans="1:36" ht="76.5" customHeight="1" x14ac:dyDescent="0.2">
      <c r="A62" s="640"/>
      <c r="B62" s="642"/>
      <c r="C62" s="971"/>
      <c r="D62" s="968"/>
      <c r="E62" s="970"/>
      <c r="F62" s="970"/>
      <c r="G62" s="888"/>
      <c r="H62" s="886"/>
      <c r="I62" s="888"/>
      <c r="J62" s="869"/>
      <c r="K62" s="890"/>
      <c r="L62" s="858"/>
      <c r="M62" s="963"/>
      <c r="N62" s="119" t="s">
        <v>76</v>
      </c>
      <c r="O62" s="208" t="s">
        <v>9</v>
      </c>
      <c r="P62" s="197">
        <f>IF(O62="SÍ",5,"0")</f>
        <v>5</v>
      </c>
      <c r="Q62" s="890"/>
      <c r="R62" s="894"/>
      <c r="S62" s="896"/>
      <c r="T62" s="894"/>
      <c r="U62" s="898"/>
      <c r="V62" s="955"/>
      <c r="W62" s="958"/>
      <c r="X62" s="869"/>
      <c r="Y62" s="905"/>
      <c r="Z62" s="947"/>
      <c r="AA62" s="961"/>
      <c r="AB62" s="947"/>
      <c r="AC62" s="947"/>
      <c r="AD62" s="949"/>
      <c r="AE62" s="321"/>
      <c r="AF62" s="951"/>
      <c r="AG62" s="952"/>
      <c r="AH62" s="260"/>
      <c r="AI62" s="355"/>
      <c r="AJ62" s="261"/>
    </row>
    <row r="63" spans="1:36" ht="43.5" customHeight="1" x14ac:dyDescent="0.2">
      <c r="A63" s="640"/>
      <c r="B63" s="642"/>
      <c r="C63" s="971"/>
      <c r="D63" s="968"/>
      <c r="E63" s="970"/>
      <c r="F63" s="970"/>
      <c r="G63" s="888"/>
      <c r="H63" s="886"/>
      <c r="I63" s="888"/>
      <c r="J63" s="869"/>
      <c r="K63" s="890"/>
      <c r="L63" s="859" t="str">
        <f>IF(AND(G61="(1) RARA VEZ",I61="(1) INSIGNIFICANTE"),"BAJA",IF(AND(G61="(1) RARA VEZ",I61="(2) MENOR"),"BAJA",IF(AND(G61="(2) IMPROBABLE",I61="(1) INSIGNIFICANTE"),"BAJA",IF(AND(G61="(3) POSIBLE",I61="(1) INSIGNIFICANTE"),"BAJA",IF(AND(G61="(4) PROBABLE",I61="(1) INSIGNIFICANTE"),"MODERADA",IF(AND(G61="(5) CASI SEGURO",I61="(1) INSIGNIFICANTE"),"ALTA",IF(AND(G61="(2) IMPROBABLE",I61="(2) MENOR"),"BAJA",IF(AND(G61="(3) POSIBLE",I61="(2) MENOR"),"MODERADA",IF(AND(G61="(4) PROBABLE",I61="(2) MENOR"),"ALTA",IF(AND(G61="(5) CASI SEGURO",I61="(2) MENOR"),"ALTA",IF(AND(G61="(1) RARA VEZ",I61="(3) MODERADO"),"MODERADA",IF(AND(G61="(2) IMPROBABLE",I61="(3) MODERADO"),"MODERADA",IF(AND(G61="(3) POSIBLE",I61="(3) MODERADO"),"ALTA",IF(AND(G61="(4) PROBABLE",I61="(3) MODERADO"),"ALTA",IF(AND(G61="(5) CASI SEGURO",I61="(3) MODERADO"),"EXTREMA",IF(AND(G61="(1) RARA VEZ",I61="(4) MAYOR"),"ALTA",IF(AND(G61="(2) IMPROBABLE",I61="(4) MAYOR"),"ALTA",IF(AND(G61="(3) POSIBLE",I61="(4) MAYOR"),"EXTREMA",IF(AND(G61="(4) PROBABLE",I61="(4) MAYOR"),"EXTREMA",IF(AND(G61="(5) CASI SEGURO",I61="(4) MAYOR"),"EXTREMA",IF(AND(G61="(1) RARA VEZ",I61="(5) CATASTRÓFICO"),"ALTA",IF(AND(G61="(2) IMPROBABLE",I61="(5) CATASTRÓFICO"),"EXTREMA",IF(AND(G61="(3) POSIBLE",I61="(5) CATASTRÓFICO"),"EXTREMA",IF(AND(G61="(4) PROBABLE",I61="(5) CATASTRÓFICO"),"EXTREMA",IF(AND(G61="(5) CASI SEGURO",I61="(5) CATASTRÓFICO"),"EXTREMA")))))))))))))))))))))))))</f>
        <v>ALTA</v>
      </c>
      <c r="M63" s="963"/>
      <c r="N63" s="209" t="s">
        <v>77</v>
      </c>
      <c r="O63" s="208" t="s">
        <v>16</v>
      </c>
      <c r="P63" s="197" t="str">
        <f>IF(O63="SÍ",15,"0")</f>
        <v>0</v>
      </c>
      <c r="Q63" s="890"/>
      <c r="R63" s="894"/>
      <c r="S63" s="896"/>
      <c r="T63" s="894"/>
      <c r="U63" s="898"/>
      <c r="V63" s="955"/>
      <c r="W63" s="958"/>
      <c r="X63" s="869"/>
      <c r="Y63" s="859" t="e">
        <f>IF(AND(V61="(1) RARA VEZ",W61="(1) INSIGNIFICANTE"),"BAJA",IF(AND(V61="(1) RARA VEZ",W61="(2) MENOR"),"BAJA",IF(AND(V61="(2) IMPROBABLE",W61="(1) INSIGNIFICANTE"),"BAJA",IF(AND(V61="(3) POSIBLE",W61="(1) INSIGNIFICANTE"),"BAJA",IF(AND(V61="(4) PROBABLE",W61="(1) INSIGNIFICANTE"),"MODERADO",IF(AND(V61="(5) CASI SEGURO",W61="(1) INSIGNIFICANTE"),"ALTA",IF(AND(V61="(2) IMPROBABLE",W61="(2) MENOR"),"BAJA",IF(AND(V61="(3) POSIBLE",W61="(2) MENOR"),"MODERADA",IF(AND(V61="(4) PROBABLE",W61="(2) MENOR"),"ALTA",IF(AND(V61="(5) CASI SEGURO",W61="(2) MENOR"),"ALTA",IF(AND(V61="(1) RARA VEZ",W61="(3) MODERADO"),"MODERADA",IF(AND(V61="(2) IMPROBABLE",W61="(3) MODERADO"),"MODERADA",IF(AND(V61="(3) POSIBLE",W61="(3) MODERADO"),"ALTA",IF(AND(V61="(4) PROBABLE",W61="(3) MODERADO"),"ALTA",IF(AND(V61="(5) CASI SEGURO",W61="(3) MODERADO"),"EXTREMA",IF(AND(V61="(1) RARA VEZ",W61="(4) MAYOR"),"ALTA",IF(AND(V61="(2) IMPROBABLE",W61="(4) MAYOR"),"ALTA",IF(AND(V61="(3) POSIBLE",W61="(4) MAYOR"),"EXTREMA",IF(AND(V61="(4) PROBABLE",W61="(4) MAYOR"),"EXTREMA",IF(AND(V61="(5) CASI SEGURO",W61="(4) MAYOR"),"EXTREMA",IF(AND(V61="(1) RARA VEZ",W61="(5) CATASTRÓFICO"),"ALTA",IF(AND(V61="(2) IMPROBABLE",W61="(5) CATASTRÓFICO"),"EXTREMA",IF(AND(V61="(3) POSIBLE",W61="(5) CATASTRÓFICO"),"EXTREMA",IF(AND(V61="(4) PROBABLE",W61="(5) CATASTRÓFICO"),"EXTREMA",IF(AND(V61="(5) CASI SEGURO",W61="(5) CATASTRÓFICO"),"EXTREMA")))))))))))))))))))))))))</f>
        <v>#REF!</v>
      </c>
      <c r="Z63" s="947"/>
      <c r="AA63" s="961"/>
      <c r="AB63" s="947"/>
      <c r="AC63" s="947"/>
      <c r="AD63" s="949"/>
      <c r="AE63" s="321"/>
      <c r="AF63" s="951"/>
      <c r="AG63" s="952"/>
      <c r="AH63" s="260"/>
      <c r="AI63" s="355"/>
      <c r="AJ63" s="261"/>
    </row>
    <row r="64" spans="1:36" ht="36" customHeight="1" x14ac:dyDescent="0.2">
      <c r="A64" s="640"/>
      <c r="B64" s="642"/>
      <c r="C64" s="971"/>
      <c r="D64" s="968"/>
      <c r="E64" s="970"/>
      <c r="F64" s="970"/>
      <c r="G64" s="888"/>
      <c r="H64" s="886"/>
      <c r="I64" s="888"/>
      <c r="J64" s="869"/>
      <c r="K64" s="890"/>
      <c r="L64" s="859"/>
      <c r="M64" s="963"/>
      <c r="N64" s="209" t="s">
        <v>78</v>
      </c>
      <c r="O64" s="208" t="s">
        <v>9</v>
      </c>
      <c r="P64" s="197">
        <f>IF(O64="SÍ",10,"0")</f>
        <v>10</v>
      </c>
      <c r="Q64" s="890"/>
      <c r="R64" s="894"/>
      <c r="S64" s="896"/>
      <c r="T64" s="894"/>
      <c r="U64" s="898"/>
      <c r="V64" s="955"/>
      <c r="W64" s="958"/>
      <c r="X64" s="869"/>
      <c r="Y64" s="859"/>
      <c r="Z64" s="947"/>
      <c r="AA64" s="961"/>
      <c r="AB64" s="947"/>
      <c r="AC64" s="947"/>
      <c r="AD64" s="949"/>
      <c r="AE64" s="321"/>
      <c r="AF64" s="951"/>
      <c r="AG64" s="952"/>
      <c r="AH64" s="260"/>
      <c r="AI64" s="355"/>
      <c r="AJ64" s="261"/>
    </row>
    <row r="65" spans="1:36" ht="62.25" customHeight="1" x14ac:dyDescent="0.2">
      <c r="A65" s="640"/>
      <c r="B65" s="642"/>
      <c r="C65" s="971"/>
      <c r="D65" s="968"/>
      <c r="E65" s="970"/>
      <c r="F65" s="970"/>
      <c r="G65" s="888"/>
      <c r="H65" s="886"/>
      <c r="I65" s="888"/>
      <c r="J65" s="869"/>
      <c r="K65" s="890"/>
      <c r="L65" s="859"/>
      <c r="M65" s="963"/>
      <c r="N65" s="119" t="s">
        <v>79</v>
      </c>
      <c r="O65" s="208" t="s">
        <v>198</v>
      </c>
      <c r="P65" s="197" t="str">
        <f>IF(O65="SÍ",15,"0")</f>
        <v>0</v>
      </c>
      <c r="Q65" s="890"/>
      <c r="R65" s="894"/>
      <c r="S65" s="896"/>
      <c r="T65" s="894"/>
      <c r="U65" s="898"/>
      <c r="V65" s="955"/>
      <c r="W65" s="958"/>
      <c r="X65" s="869"/>
      <c r="Y65" s="859"/>
      <c r="Z65" s="947"/>
      <c r="AA65" s="961"/>
      <c r="AB65" s="947"/>
      <c r="AC65" s="947"/>
      <c r="AD65" s="949"/>
      <c r="AE65" s="321"/>
      <c r="AF65" s="951"/>
      <c r="AG65" s="952"/>
      <c r="AH65" s="260"/>
      <c r="AI65" s="355"/>
      <c r="AJ65" s="261"/>
    </row>
    <row r="66" spans="1:36" ht="60.75" customHeight="1" x14ac:dyDescent="0.2">
      <c r="A66" s="640"/>
      <c r="B66" s="642"/>
      <c r="C66" s="971"/>
      <c r="D66" s="968"/>
      <c r="E66" s="970"/>
      <c r="F66" s="970"/>
      <c r="G66" s="888"/>
      <c r="H66" s="886"/>
      <c r="I66" s="888"/>
      <c r="J66" s="869"/>
      <c r="K66" s="890"/>
      <c r="L66" s="859"/>
      <c r="M66" s="963"/>
      <c r="N66" s="119" t="s">
        <v>507</v>
      </c>
      <c r="O66" s="208" t="s">
        <v>9</v>
      </c>
      <c r="P66" s="197">
        <f>IF(O66="SÍ",10,"0")</f>
        <v>10</v>
      </c>
      <c r="Q66" s="890"/>
      <c r="R66" s="894"/>
      <c r="S66" s="896"/>
      <c r="T66" s="894"/>
      <c r="U66" s="898"/>
      <c r="V66" s="955"/>
      <c r="W66" s="958"/>
      <c r="X66" s="869"/>
      <c r="Y66" s="859"/>
      <c r="Z66" s="947"/>
      <c r="AA66" s="961"/>
      <c r="AB66" s="947"/>
      <c r="AC66" s="947"/>
      <c r="AD66" s="949"/>
      <c r="AE66" s="321"/>
      <c r="AF66" s="951"/>
      <c r="AG66" s="952"/>
      <c r="AH66" s="260"/>
      <c r="AI66" s="355"/>
      <c r="AJ66" s="261"/>
    </row>
    <row r="67" spans="1:36" ht="57" customHeight="1" x14ac:dyDescent="0.2">
      <c r="A67" s="641"/>
      <c r="B67" s="643"/>
      <c r="C67" s="972"/>
      <c r="D67" s="969"/>
      <c r="E67" s="965"/>
      <c r="F67" s="965"/>
      <c r="G67" s="889"/>
      <c r="H67" s="887"/>
      <c r="I67" s="889"/>
      <c r="J67" s="869"/>
      <c r="K67" s="890"/>
      <c r="L67" s="860"/>
      <c r="M67" s="964"/>
      <c r="N67" s="121" t="s">
        <v>81</v>
      </c>
      <c r="O67" s="208" t="s">
        <v>16</v>
      </c>
      <c r="P67" s="197" t="str">
        <f>IF(O67="SÍ",30,"0")</f>
        <v>0</v>
      </c>
      <c r="Q67" s="890"/>
      <c r="R67" s="894"/>
      <c r="S67" s="896"/>
      <c r="T67" s="894"/>
      <c r="U67" s="898"/>
      <c r="V67" s="956"/>
      <c r="W67" s="959"/>
      <c r="X67" s="869"/>
      <c r="Y67" s="859"/>
      <c r="Z67" s="947"/>
      <c r="AA67" s="961"/>
      <c r="AB67" s="947"/>
      <c r="AC67" s="947"/>
      <c r="AD67" s="949"/>
      <c r="AE67" s="322"/>
      <c r="AF67" s="951"/>
      <c r="AG67" s="953"/>
      <c r="AH67" s="262"/>
      <c r="AI67" s="1101"/>
      <c r="AJ67" s="263"/>
    </row>
    <row r="68" spans="1:36" ht="21" customHeight="1" x14ac:dyDescent="0.2">
      <c r="A68" s="857" t="s">
        <v>517</v>
      </c>
      <c r="B68" s="857"/>
      <c r="C68" s="857"/>
      <c r="D68" s="857"/>
      <c r="E68" s="857"/>
      <c r="F68" s="857"/>
      <c r="G68" s="857"/>
      <c r="H68" s="857"/>
      <c r="I68" s="857"/>
      <c r="J68" s="857"/>
      <c r="K68" s="857"/>
      <c r="L68" s="857"/>
      <c r="M68" s="857"/>
      <c r="N68" s="857"/>
      <c r="O68" s="857"/>
      <c r="P68" s="857"/>
      <c r="Q68" s="857"/>
      <c r="R68" s="857"/>
      <c r="S68" s="857"/>
      <c r="T68" s="857"/>
      <c r="U68" s="857"/>
      <c r="V68" s="857"/>
      <c r="W68" s="857"/>
      <c r="X68" s="857"/>
      <c r="Y68" s="857"/>
      <c r="Z68" s="857"/>
      <c r="AA68" s="857"/>
      <c r="AB68" s="857"/>
      <c r="AC68" s="857"/>
      <c r="AD68" s="857"/>
      <c r="AE68" s="857"/>
      <c r="AF68" s="857"/>
      <c r="AG68" s="857"/>
    </row>
    <row r="69" spans="1:36" ht="21.75" customHeight="1" x14ac:dyDescent="0.2">
      <c r="A69" s="366" t="s">
        <v>120</v>
      </c>
      <c r="B69" s="366"/>
      <c r="C69" s="367"/>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row>
    <row r="70" spans="1:36" ht="27.75" customHeight="1" x14ac:dyDescent="0.2">
      <c r="A70" s="368" t="s">
        <v>121</v>
      </c>
      <c r="B70" s="368"/>
      <c r="C70" s="368" t="s">
        <v>122</v>
      </c>
      <c r="D70" s="368"/>
      <c r="E70" s="368"/>
      <c r="F70" s="368"/>
      <c r="G70" s="368"/>
      <c r="H70" s="368"/>
      <c r="I70" s="368"/>
      <c r="J70" s="368"/>
      <c r="K70" s="368"/>
      <c r="L70" s="368"/>
      <c r="M70" s="368"/>
      <c r="N70" s="368"/>
      <c r="O70" s="368"/>
      <c r="P70" s="368"/>
      <c r="Q70" s="368"/>
      <c r="R70" s="368"/>
      <c r="S70" s="368"/>
      <c r="T70" s="368"/>
      <c r="U70" s="368"/>
      <c r="V70" s="368"/>
      <c r="W70" s="368"/>
      <c r="X70" s="368"/>
      <c r="Y70" s="368"/>
      <c r="Z70" s="368"/>
      <c r="AA70" s="368"/>
      <c r="AB70" s="369" t="s">
        <v>518</v>
      </c>
      <c r="AC70" s="369"/>
      <c r="AD70" s="369"/>
      <c r="AE70" s="282" t="s">
        <v>124</v>
      </c>
      <c r="AF70" s="370"/>
      <c r="AG70" s="283"/>
    </row>
    <row r="71" spans="1:36" s="33" customFormat="1" ht="49.5" customHeight="1" x14ac:dyDescent="0.2">
      <c r="A71" s="942">
        <v>1</v>
      </c>
      <c r="B71" s="943"/>
      <c r="C71" s="944" t="s">
        <v>612</v>
      </c>
      <c r="D71" s="944"/>
      <c r="E71" s="944"/>
      <c r="F71" s="944"/>
      <c r="G71" s="944"/>
      <c r="H71" s="944"/>
      <c r="I71" s="944"/>
      <c r="J71" s="944"/>
      <c r="K71" s="944"/>
      <c r="L71" s="944"/>
      <c r="M71" s="944"/>
      <c r="N71" s="944"/>
      <c r="O71" s="944"/>
      <c r="P71" s="944"/>
      <c r="Q71" s="944"/>
      <c r="R71" s="944"/>
      <c r="S71" s="944"/>
      <c r="T71" s="944"/>
      <c r="U71" s="944"/>
      <c r="V71" s="944"/>
      <c r="W71" s="944"/>
      <c r="X71" s="944"/>
      <c r="Y71" s="944"/>
      <c r="Z71" s="944"/>
      <c r="AA71" s="944"/>
      <c r="AB71" s="380">
        <v>43521</v>
      </c>
      <c r="AC71" s="381"/>
      <c r="AD71" s="382"/>
      <c r="AE71" s="945" t="s">
        <v>613</v>
      </c>
      <c r="AF71" s="396"/>
      <c r="AG71" s="396"/>
    </row>
    <row r="72" spans="1:36" s="33" customFormat="1" ht="27.75" customHeight="1" x14ac:dyDescent="0.2">
      <c r="A72" s="390"/>
      <c r="B72" s="391"/>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93"/>
      <c r="AC72" s="394"/>
      <c r="AD72" s="395"/>
      <c r="AE72" s="396"/>
      <c r="AF72" s="396"/>
      <c r="AG72" s="396"/>
    </row>
    <row r="73" spans="1:36" ht="15" customHeight="1" x14ac:dyDescent="0.2">
      <c r="A73" s="371" t="s">
        <v>129</v>
      </c>
      <c r="B73" s="372"/>
      <c r="C73" s="372"/>
      <c r="D73" s="372"/>
      <c r="E73" s="372"/>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3"/>
    </row>
    <row r="74" spans="1:36" ht="30" customHeight="1" x14ac:dyDescent="0.3">
      <c r="A74" s="847" t="s">
        <v>124</v>
      </c>
      <c r="B74" s="847"/>
      <c r="C74" s="847"/>
      <c r="D74" s="847"/>
      <c r="E74" s="847"/>
      <c r="F74" s="847"/>
      <c r="G74" s="847"/>
      <c r="H74" s="847"/>
      <c r="I74" s="847"/>
      <c r="J74" s="201"/>
      <c r="K74" s="201"/>
      <c r="L74" s="747" t="s">
        <v>523</v>
      </c>
      <c r="M74" s="848"/>
      <c r="N74" s="848"/>
      <c r="O74" s="848"/>
      <c r="P74" s="848"/>
      <c r="Q74" s="848"/>
      <c r="R74" s="848"/>
      <c r="S74" s="848"/>
      <c r="T74" s="848"/>
      <c r="U74" s="848"/>
      <c r="V74" s="848"/>
      <c r="W74" s="848"/>
      <c r="X74" s="35"/>
      <c r="Y74" s="847" t="s">
        <v>131</v>
      </c>
      <c r="Z74" s="847"/>
      <c r="AA74" s="849"/>
      <c r="AB74" s="849"/>
      <c r="AC74" s="849"/>
      <c r="AD74" s="849"/>
      <c r="AE74" s="849"/>
      <c r="AF74" s="849"/>
      <c r="AG74" s="849"/>
    </row>
    <row r="75" spans="1:36" s="33" customFormat="1" ht="31.5" customHeight="1" x14ac:dyDescent="0.3">
      <c r="A75" s="202" t="s">
        <v>133</v>
      </c>
      <c r="B75" s="844" t="s">
        <v>614</v>
      </c>
      <c r="C75" s="844"/>
      <c r="D75" s="844"/>
      <c r="E75" s="844"/>
      <c r="F75" s="844"/>
      <c r="G75" s="844"/>
      <c r="H75" s="844"/>
      <c r="I75" s="844"/>
      <c r="J75" s="203"/>
      <c r="K75" s="204"/>
      <c r="L75" s="205" t="s">
        <v>133</v>
      </c>
      <c r="M75" s="850"/>
      <c r="N75" s="851"/>
      <c r="O75" s="851"/>
      <c r="P75" s="851"/>
      <c r="Q75" s="851"/>
      <c r="R75" s="851"/>
      <c r="S75" s="851"/>
      <c r="T75" s="851"/>
      <c r="U75" s="851"/>
      <c r="V75" s="851"/>
      <c r="W75" s="851"/>
      <c r="X75" s="40"/>
      <c r="Y75" s="205" t="s">
        <v>133</v>
      </c>
      <c r="Z75" s="844"/>
      <c r="AA75" s="844"/>
      <c r="AB75" s="844"/>
      <c r="AC75" s="844"/>
      <c r="AD75" s="844"/>
      <c r="AE75" s="844"/>
      <c r="AF75" s="844"/>
      <c r="AG75" s="844"/>
    </row>
    <row r="76" spans="1:36" s="33" customFormat="1" ht="42.75" customHeight="1" x14ac:dyDescent="0.2">
      <c r="A76" s="202" t="s">
        <v>136</v>
      </c>
      <c r="B76" s="844" t="s">
        <v>615</v>
      </c>
      <c r="C76" s="845"/>
      <c r="D76" s="845"/>
      <c r="E76" s="845"/>
      <c r="F76" s="845"/>
      <c r="G76" s="845"/>
      <c r="H76" s="845"/>
      <c r="I76" s="845"/>
      <c r="J76" s="206"/>
      <c r="K76" s="207"/>
      <c r="L76" s="205" t="s">
        <v>136</v>
      </c>
      <c r="M76" s="846"/>
      <c r="N76" s="455"/>
      <c r="O76" s="455"/>
      <c r="P76" s="455"/>
      <c r="Q76" s="455"/>
      <c r="R76" s="455"/>
      <c r="S76" s="455"/>
      <c r="T76" s="455"/>
      <c r="U76" s="455"/>
      <c r="V76" s="455"/>
      <c r="W76" s="455"/>
      <c r="X76" s="40"/>
      <c r="Y76" s="205" t="s">
        <v>136</v>
      </c>
      <c r="Z76" s="844"/>
      <c r="AA76" s="845"/>
      <c r="AB76" s="845"/>
      <c r="AC76" s="845"/>
      <c r="AD76" s="845"/>
      <c r="AE76" s="845"/>
      <c r="AF76" s="845"/>
      <c r="AG76" s="845"/>
    </row>
    <row r="77" spans="1:36" s="33" customFormat="1" x14ac:dyDescent="0.2">
      <c r="D77" s="41"/>
    </row>
  </sheetData>
  <mergeCells count="312">
    <mergeCell ref="AH7:AJ11"/>
    <mergeCell ref="AH12:AJ18"/>
    <mergeCell ref="AH19:AJ25"/>
    <mergeCell ref="AH26:AJ32"/>
    <mergeCell ref="AH33:AJ39"/>
    <mergeCell ref="AH40:AJ46"/>
    <mergeCell ref="AH47:AJ53"/>
    <mergeCell ref="AH54:AJ60"/>
    <mergeCell ref="AH61:AJ67"/>
    <mergeCell ref="D9:D11"/>
    <mergeCell ref="E9:E11"/>
    <mergeCell ref="F9:F11"/>
    <mergeCell ref="G9:L9"/>
    <mergeCell ref="G10:L10"/>
    <mergeCell ref="A7:B7"/>
    <mergeCell ref="C7:F7"/>
    <mergeCell ref="G7:AG7"/>
    <mergeCell ref="A8:F8"/>
    <mergeCell ref="G8:AC8"/>
    <mergeCell ref="AD8:AD11"/>
    <mergeCell ref="AE8:AG10"/>
    <mergeCell ref="A9:A11"/>
    <mergeCell ref="B9:B11"/>
    <mergeCell ref="C9:C11"/>
    <mergeCell ref="V10:Y10"/>
    <mergeCell ref="Z10:Z11"/>
    <mergeCell ref="AA10:AC10"/>
    <mergeCell ref="M9:M11"/>
    <mergeCell ref="N9:AC9"/>
    <mergeCell ref="N10:N11"/>
    <mergeCell ref="O10:O11"/>
    <mergeCell ref="S10:S11"/>
    <mergeCell ref="AF12:AF18"/>
    <mergeCell ref="AG12:AG18"/>
    <mergeCell ref="L14:L18"/>
    <mergeCell ref="Y14:Y18"/>
    <mergeCell ref="W12:W18"/>
    <mergeCell ref="X12:X18"/>
    <mergeCell ref="Y12:Y13"/>
    <mergeCell ref="Z12:Z18"/>
    <mergeCell ref="AA12:AA18"/>
    <mergeCell ref="AB12:AB18"/>
    <mergeCell ref="Q12:Q18"/>
    <mergeCell ref="R12:R18"/>
    <mergeCell ref="S12:S18"/>
    <mergeCell ref="T12:T18"/>
    <mergeCell ref="U12:U18"/>
    <mergeCell ref="V12:V18"/>
    <mergeCell ref="L12:L13"/>
    <mergeCell ref="M12:M18"/>
    <mergeCell ref="A19:A25"/>
    <mergeCell ref="B19:B25"/>
    <mergeCell ref="C19:C25"/>
    <mergeCell ref="D19:D25"/>
    <mergeCell ref="E19:E25"/>
    <mergeCell ref="F19:F25"/>
    <mergeCell ref="AC12:AC18"/>
    <mergeCell ref="AD12:AD18"/>
    <mergeCell ref="AE12:AE18"/>
    <mergeCell ref="H12:H18"/>
    <mergeCell ref="I12:I18"/>
    <mergeCell ref="J12:J18"/>
    <mergeCell ref="K12:K18"/>
    <mergeCell ref="A12:A18"/>
    <mergeCell ref="B12:B18"/>
    <mergeCell ref="C12:C18"/>
    <mergeCell ref="D12:D18"/>
    <mergeCell ref="E12:E18"/>
    <mergeCell ref="F12:F18"/>
    <mergeCell ref="G12:G18"/>
    <mergeCell ref="AD19:AD25"/>
    <mergeCell ref="AE19:AE25"/>
    <mergeCell ref="H26:H32"/>
    <mergeCell ref="I26:I32"/>
    <mergeCell ref="J26:J32"/>
    <mergeCell ref="K26:K32"/>
    <mergeCell ref="L26:L27"/>
    <mergeCell ref="L28:L32"/>
    <mergeCell ref="AG19:AG25"/>
    <mergeCell ref="V19:V25"/>
    <mergeCell ref="W19:W25"/>
    <mergeCell ref="X19:X25"/>
    <mergeCell ref="Y19:Y20"/>
    <mergeCell ref="Z19:Z25"/>
    <mergeCell ref="AA19:AA25"/>
    <mergeCell ref="Y21:Y25"/>
    <mergeCell ref="M19:M25"/>
    <mergeCell ref="Q19:Q25"/>
    <mergeCell ref="R19:R25"/>
    <mergeCell ref="S19:S25"/>
    <mergeCell ref="T19:T25"/>
    <mergeCell ref="U19:U25"/>
    <mergeCell ref="AB19:AB25"/>
    <mergeCell ref="AC19:AC25"/>
    <mergeCell ref="AF19:AF25"/>
    <mergeCell ref="G19:G25"/>
    <mergeCell ref="H19:H25"/>
    <mergeCell ref="I19:I25"/>
    <mergeCell ref="J19:J25"/>
    <mergeCell ref="K19:K25"/>
    <mergeCell ref="L19:L20"/>
    <mergeCell ref="L21:L25"/>
    <mergeCell ref="A33:A39"/>
    <mergeCell ref="B33:B39"/>
    <mergeCell ref="C33:C39"/>
    <mergeCell ref="D33:D39"/>
    <mergeCell ref="E33:E39"/>
    <mergeCell ref="F33:F39"/>
    <mergeCell ref="AB26:AB32"/>
    <mergeCell ref="AC26:AC32"/>
    <mergeCell ref="AD26:AD32"/>
    <mergeCell ref="M26:M32"/>
    <mergeCell ref="Q26:Q32"/>
    <mergeCell ref="R26:R32"/>
    <mergeCell ref="S26:S32"/>
    <mergeCell ref="T26:T32"/>
    <mergeCell ref="U26:U32"/>
    <mergeCell ref="G26:G32"/>
    <mergeCell ref="C26:C32"/>
    <mergeCell ref="D26:D32"/>
    <mergeCell ref="E26:E32"/>
    <mergeCell ref="F26:F32"/>
    <mergeCell ref="A26:A32"/>
    <mergeCell ref="B26:B32"/>
    <mergeCell ref="AG33:AG39"/>
    <mergeCell ref="V33:V39"/>
    <mergeCell ref="W33:W39"/>
    <mergeCell ref="X33:X39"/>
    <mergeCell ref="Y33:Y34"/>
    <mergeCell ref="Z33:Z39"/>
    <mergeCell ref="AA33:AA39"/>
    <mergeCell ref="Y35:Y39"/>
    <mergeCell ref="M33:M39"/>
    <mergeCell ref="Q33:Q39"/>
    <mergeCell ref="R33:R39"/>
    <mergeCell ref="S33:S39"/>
    <mergeCell ref="T33:T39"/>
    <mergeCell ref="U33:U39"/>
    <mergeCell ref="AG26:AG32"/>
    <mergeCell ref="V26:V32"/>
    <mergeCell ref="W26:W32"/>
    <mergeCell ref="X26:X32"/>
    <mergeCell ref="Y26:Y27"/>
    <mergeCell ref="Z26:Z32"/>
    <mergeCell ref="AA26:AA32"/>
    <mergeCell ref="Y28:Y32"/>
    <mergeCell ref="AB33:AB39"/>
    <mergeCell ref="AC33:AC39"/>
    <mergeCell ref="AD33:AD39"/>
    <mergeCell ref="AE33:AE39"/>
    <mergeCell ref="AF33:AF39"/>
    <mergeCell ref="AE26:AE32"/>
    <mergeCell ref="AF26:AF32"/>
    <mergeCell ref="G33:G39"/>
    <mergeCell ref="H33:H39"/>
    <mergeCell ref="I33:I39"/>
    <mergeCell ref="J33:J39"/>
    <mergeCell ref="K33:K39"/>
    <mergeCell ref="L33:L34"/>
    <mergeCell ref="L35:L39"/>
    <mergeCell ref="AG40:AG46"/>
    <mergeCell ref="V40:V46"/>
    <mergeCell ref="W40:W46"/>
    <mergeCell ref="X40:X46"/>
    <mergeCell ref="Y40:Y41"/>
    <mergeCell ref="Z40:Z46"/>
    <mergeCell ref="AA40:AA46"/>
    <mergeCell ref="Y42:Y46"/>
    <mergeCell ref="A47:A53"/>
    <mergeCell ref="B47:B53"/>
    <mergeCell ref="C47:C53"/>
    <mergeCell ref="D47:D53"/>
    <mergeCell ref="E47:E53"/>
    <mergeCell ref="F47:F53"/>
    <mergeCell ref="AB40:AB46"/>
    <mergeCell ref="AC40:AC46"/>
    <mergeCell ref="AD40:AD46"/>
    <mergeCell ref="M40:M46"/>
    <mergeCell ref="Q40:Q46"/>
    <mergeCell ref="R40:R46"/>
    <mergeCell ref="S40:S46"/>
    <mergeCell ref="T40:T46"/>
    <mergeCell ref="U40:U46"/>
    <mergeCell ref="G40:G46"/>
    <mergeCell ref="G47:G53"/>
    <mergeCell ref="H47:H53"/>
    <mergeCell ref="I47:I53"/>
    <mergeCell ref="J47:J53"/>
    <mergeCell ref="K47:K53"/>
    <mergeCell ref="L47:L48"/>
    <mergeCell ref="L49:L53"/>
    <mergeCell ref="AG47:AG53"/>
    <mergeCell ref="V47:V53"/>
    <mergeCell ref="W47:W53"/>
    <mergeCell ref="X47:X53"/>
    <mergeCell ref="Y47:Y48"/>
    <mergeCell ref="Z47:Z53"/>
    <mergeCell ref="AA47:AA53"/>
    <mergeCell ref="Y49:Y53"/>
    <mergeCell ref="M47:M53"/>
    <mergeCell ref="Q47:Q53"/>
    <mergeCell ref="R47:R53"/>
    <mergeCell ref="S47:S53"/>
    <mergeCell ref="T47:T53"/>
    <mergeCell ref="U47:U53"/>
    <mergeCell ref="AD47:AD53"/>
    <mergeCell ref="AE47:AE53"/>
    <mergeCell ref="AF47:AF53"/>
    <mergeCell ref="AE54:AE60"/>
    <mergeCell ref="AF54:AF60"/>
    <mergeCell ref="H54:H60"/>
    <mergeCell ref="I54:I60"/>
    <mergeCell ref="J54:J60"/>
    <mergeCell ref="K54:K60"/>
    <mergeCell ref="L54:L55"/>
    <mergeCell ref="L56:L60"/>
    <mergeCell ref="A40:A46"/>
    <mergeCell ref="B40:B46"/>
    <mergeCell ref="C40:C46"/>
    <mergeCell ref="D40:D46"/>
    <mergeCell ref="E40:E46"/>
    <mergeCell ref="F40:F46"/>
    <mergeCell ref="AE40:AE46"/>
    <mergeCell ref="AF40:AF46"/>
    <mergeCell ref="H40:H46"/>
    <mergeCell ref="I40:I46"/>
    <mergeCell ref="J40:J46"/>
    <mergeCell ref="K40:K46"/>
    <mergeCell ref="L40:L41"/>
    <mergeCell ref="L42:L46"/>
    <mergeCell ref="AB47:AB53"/>
    <mergeCell ref="AC47:AC53"/>
    <mergeCell ref="AG54:AG60"/>
    <mergeCell ref="V54:V60"/>
    <mergeCell ref="W54:W60"/>
    <mergeCell ref="X54:X60"/>
    <mergeCell ref="Y54:Y55"/>
    <mergeCell ref="Z54:Z60"/>
    <mergeCell ref="AA54:AA60"/>
    <mergeCell ref="Y56:Y60"/>
    <mergeCell ref="A61:A67"/>
    <mergeCell ref="B61:B67"/>
    <mergeCell ref="C61:C67"/>
    <mergeCell ref="D61:D67"/>
    <mergeCell ref="E61:E67"/>
    <mergeCell ref="F61:F67"/>
    <mergeCell ref="AB54:AB60"/>
    <mergeCell ref="AC54:AC60"/>
    <mergeCell ref="AD54:AD60"/>
    <mergeCell ref="M54:M60"/>
    <mergeCell ref="Q54:Q60"/>
    <mergeCell ref="R54:R60"/>
    <mergeCell ref="S54:S60"/>
    <mergeCell ref="T54:T60"/>
    <mergeCell ref="U54:U60"/>
    <mergeCell ref="G54:G60"/>
    <mergeCell ref="A54:A60"/>
    <mergeCell ref="B54:B60"/>
    <mergeCell ref="M61:M67"/>
    <mergeCell ref="Q61:Q67"/>
    <mergeCell ref="R61:R67"/>
    <mergeCell ref="S61:S67"/>
    <mergeCell ref="T61:T67"/>
    <mergeCell ref="U61:U67"/>
    <mergeCell ref="G61:G67"/>
    <mergeCell ref="H61:H67"/>
    <mergeCell ref="I61:I67"/>
    <mergeCell ref="J61:J67"/>
    <mergeCell ref="K61:K67"/>
    <mergeCell ref="L61:L62"/>
    <mergeCell ref="L63:L67"/>
    <mergeCell ref="C54:C60"/>
    <mergeCell ref="D54:D60"/>
    <mergeCell ref="E54:E60"/>
    <mergeCell ref="F54:F60"/>
    <mergeCell ref="AB61:AB67"/>
    <mergeCell ref="AC61:AC67"/>
    <mergeCell ref="AD61:AD67"/>
    <mergeCell ref="AE61:AE67"/>
    <mergeCell ref="AF61:AF67"/>
    <mergeCell ref="AG61:AG67"/>
    <mergeCell ref="V61:V67"/>
    <mergeCell ref="W61:W67"/>
    <mergeCell ref="X61:X67"/>
    <mergeCell ref="Y61:Y62"/>
    <mergeCell ref="Z61:Z67"/>
    <mergeCell ref="AA61:AA67"/>
    <mergeCell ref="Y63:Y67"/>
    <mergeCell ref="A71:B71"/>
    <mergeCell ref="C71:AA71"/>
    <mergeCell ref="AB71:AD71"/>
    <mergeCell ref="AE71:AG71"/>
    <mergeCell ref="A72:B72"/>
    <mergeCell ref="C72:AA72"/>
    <mergeCell ref="AB72:AD72"/>
    <mergeCell ref="AE72:AG72"/>
    <mergeCell ref="A68:AG68"/>
    <mergeCell ref="A69:AG69"/>
    <mergeCell ref="A70:B70"/>
    <mergeCell ref="C70:AA70"/>
    <mergeCell ref="AB70:AD70"/>
    <mergeCell ref="AE70:AG70"/>
    <mergeCell ref="B76:I76"/>
    <mergeCell ref="M76:W76"/>
    <mergeCell ref="Z76:AG76"/>
    <mergeCell ref="A73:AG73"/>
    <mergeCell ref="A74:I74"/>
    <mergeCell ref="L74:W74"/>
    <mergeCell ref="Y74:AG74"/>
    <mergeCell ref="B75:I75"/>
    <mergeCell ref="M75:W75"/>
    <mergeCell ref="Z75:AG75"/>
  </mergeCells>
  <conditionalFormatting sqref="L12:L13">
    <cfRule type="expression" dxfId="99" priority="97">
      <formula>$L$14="BAJA"</formula>
    </cfRule>
    <cfRule type="expression" dxfId="98" priority="98">
      <formula>$L$14="MODERADA"</formula>
    </cfRule>
    <cfRule type="expression" dxfId="97" priority="99">
      <formula>$L$14="ALTA"</formula>
    </cfRule>
    <cfRule type="expression" dxfId="96" priority="100">
      <formula>$L$14="EXTREMA"</formula>
    </cfRule>
  </conditionalFormatting>
  <conditionalFormatting sqref="Y12:Y18">
    <cfRule type="expression" dxfId="95" priority="93">
      <formula>$Y$14="MODERADA"</formula>
    </cfRule>
    <cfRule type="expression" dxfId="94" priority="94">
      <formula>$Y$14="EXTREMA"</formula>
    </cfRule>
    <cfRule type="expression" dxfId="93" priority="95">
      <formula>$Y$14="ALTA"</formula>
    </cfRule>
    <cfRule type="expression" dxfId="92" priority="96">
      <formula>$Y$14="BAJA"</formula>
    </cfRule>
  </conditionalFormatting>
  <conditionalFormatting sqref="L47:L48">
    <cfRule type="expression" dxfId="91" priority="89">
      <formula>$L$49="BAJA"</formula>
    </cfRule>
    <cfRule type="expression" dxfId="90" priority="90">
      <formula>$L$49="MODERADA"</formula>
    </cfRule>
    <cfRule type="expression" dxfId="89" priority="91">
      <formula>$L$49="ALTA"</formula>
    </cfRule>
    <cfRule type="expression" dxfId="88" priority="92">
      <formula>$L$49="EXTREMA"</formula>
    </cfRule>
  </conditionalFormatting>
  <conditionalFormatting sqref="Y47:Y53">
    <cfRule type="expression" dxfId="87" priority="85">
      <formula>$Y$49="MODERADA"</formula>
    </cfRule>
    <cfRule type="expression" dxfId="86" priority="86">
      <formula>$Y$49="EXTREMA"</formula>
    </cfRule>
    <cfRule type="expression" dxfId="85" priority="87">
      <formula>$Y$49="ALTA"</formula>
    </cfRule>
    <cfRule type="expression" dxfId="84" priority="88">
      <formula>$Y$49="BAJA"</formula>
    </cfRule>
  </conditionalFormatting>
  <conditionalFormatting sqref="L49:L53">
    <cfRule type="expression" dxfId="83" priority="77">
      <formula>$L$49="BAJA"</formula>
    </cfRule>
    <cfRule type="expression" dxfId="82" priority="78">
      <formula>$L$49="MODERADA"</formula>
    </cfRule>
    <cfRule type="expression" dxfId="81" priority="79">
      <formula>$L$49="ALTA"</formula>
    </cfRule>
    <cfRule type="expression" dxfId="80" priority="80">
      <formula>$L$49="EXTREMA"</formula>
    </cfRule>
  </conditionalFormatting>
  <conditionalFormatting sqref="L14:L18">
    <cfRule type="expression" dxfId="79" priority="81">
      <formula>$L$14="BAJA"</formula>
    </cfRule>
    <cfRule type="expression" dxfId="78" priority="82">
      <formula>$L$14="MODERADA"</formula>
    </cfRule>
    <cfRule type="expression" dxfId="77" priority="83">
      <formula>$L$14="ALTA"</formula>
    </cfRule>
    <cfRule type="expression" dxfId="76" priority="84">
      <formula>$L$14="EXTREMA"</formula>
    </cfRule>
  </conditionalFormatting>
  <conditionalFormatting sqref="Y19:Y25">
    <cfRule type="expression" dxfId="75" priority="73">
      <formula>$Y$49="MODERADA"</formula>
    </cfRule>
    <cfRule type="expression" dxfId="74" priority="74">
      <formula>$Y$49="EXTREMA"</formula>
    </cfRule>
    <cfRule type="expression" dxfId="73" priority="75">
      <formula>$Y$49="ALTA"</formula>
    </cfRule>
    <cfRule type="expression" dxfId="72" priority="76">
      <formula>$Y$49="BAJA"</formula>
    </cfRule>
  </conditionalFormatting>
  <conditionalFormatting sqref="Y40:Y41">
    <cfRule type="expression" dxfId="71" priority="69">
      <formula>$Y$14="MODERADA"</formula>
    </cfRule>
    <cfRule type="expression" dxfId="70" priority="70">
      <formula>$Y$14="EXTREMA"</formula>
    </cfRule>
    <cfRule type="expression" dxfId="69" priority="71">
      <formula>$Y$14="ALTA"</formula>
    </cfRule>
    <cfRule type="expression" dxfId="68" priority="72">
      <formula>$Y$14="BAJA"</formula>
    </cfRule>
  </conditionalFormatting>
  <conditionalFormatting sqref="Y42:Y46">
    <cfRule type="expression" dxfId="67" priority="65">
      <formula>$Y$14="MODERADA"</formula>
    </cfRule>
    <cfRule type="expression" dxfId="66" priority="66">
      <formula>$Y$14="EXTREMA"</formula>
    </cfRule>
    <cfRule type="expression" dxfId="65" priority="67">
      <formula>$Y$14="ALTA"</formula>
    </cfRule>
    <cfRule type="expression" dxfId="64" priority="68">
      <formula>$Y$14="BAJA"</formula>
    </cfRule>
  </conditionalFormatting>
  <conditionalFormatting sqref="Y54:Y60">
    <cfRule type="expression" dxfId="63" priority="61">
      <formula>$Y$49="MODERADA"</formula>
    </cfRule>
    <cfRule type="expression" dxfId="62" priority="62">
      <formula>$Y$49="EXTREMA"</formula>
    </cfRule>
    <cfRule type="expression" dxfId="61" priority="63">
      <formula>$Y$49="ALTA"</formula>
    </cfRule>
    <cfRule type="expression" dxfId="60" priority="64">
      <formula>$Y$49="BAJA"</formula>
    </cfRule>
  </conditionalFormatting>
  <conditionalFormatting sqref="Y61:Y67">
    <cfRule type="expression" dxfId="59" priority="57">
      <formula>$Y$49="MODERADA"</formula>
    </cfRule>
    <cfRule type="expression" dxfId="58" priority="58">
      <formula>$Y$49="EXTREMA"</formula>
    </cfRule>
    <cfRule type="expression" dxfId="57" priority="59">
      <formula>$Y$49="ALTA"</formula>
    </cfRule>
    <cfRule type="expression" dxfId="56" priority="60">
      <formula>$Y$49="BAJA"</formula>
    </cfRule>
  </conditionalFormatting>
  <conditionalFormatting sqref="L40:L41">
    <cfRule type="expression" dxfId="55" priority="53">
      <formula>$L$14="BAJA"</formula>
    </cfRule>
    <cfRule type="expression" dxfId="54" priority="54">
      <formula>$L$14="MODERADA"</formula>
    </cfRule>
    <cfRule type="expression" dxfId="53" priority="55">
      <formula>$L$14="ALTA"</formula>
    </cfRule>
    <cfRule type="expression" dxfId="52" priority="56">
      <formula>$L$14="EXTREMA"</formula>
    </cfRule>
  </conditionalFormatting>
  <conditionalFormatting sqref="L42:L46">
    <cfRule type="expression" dxfId="51" priority="49">
      <formula>$L$14="BAJA"</formula>
    </cfRule>
    <cfRule type="expression" dxfId="50" priority="50">
      <formula>$L$14="MODERADA"</formula>
    </cfRule>
    <cfRule type="expression" dxfId="49" priority="51">
      <formula>$L$14="ALTA"</formula>
    </cfRule>
    <cfRule type="expression" dxfId="48" priority="52">
      <formula>$L$14="EXTREMA"</formula>
    </cfRule>
  </conditionalFormatting>
  <conditionalFormatting sqref="L19:L20">
    <cfRule type="expression" dxfId="47" priority="45">
      <formula>$L$49="BAJA"</formula>
    </cfRule>
    <cfRule type="expression" dxfId="46" priority="46">
      <formula>$L$49="MODERADA"</formula>
    </cfRule>
    <cfRule type="expression" dxfId="45" priority="47">
      <formula>$L$49="ALTA"</formula>
    </cfRule>
    <cfRule type="expression" dxfId="44" priority="48">
      <formula>$L$49="EXTREMA"</formula>
    </cfRule>
  </conditionalFormatting>
  <conditionalFormatting sqref="L21:L25">
    <cfRule type="expression" dxfId="43" priority="41">
      <formula>$L$49="BAJA"</formula>
    </cfRule>
    <cfRule type="expression" dxfId="42" priority="42">
      <formula>$L$49="MODERADA"</formula>
    </cfRule>
    <cfRule type="expression" dxfId="41" priority="43">
      <formula>$L$49="ALTA"</formula>
    </cfRule>
    <cfRule type="expression" dxfId="40" priority="44">
      <formula>$L$49="EXTREMA"</formula>
    </cfRule>
  </conditionalFormatting>
  <conditionalFormatting sqref="L54:L55">
    <cfRule type="expression" dxfId="39" priority="37">
      <formula>$L$49="BAJA"</formula>
    </cfRule>
    <cfRule type="expression" dxfId="38" priority="38">
      <formula>$L$49="MODERADA"</formula>
    </cfRule>
    <cfRule type="expression" dxfId="37" priority="39">
      <formula>$L$49="ALTA"</formula>
    </cfRule>
    <cfRule type="expression" dxfId="36" priority="40">
      <formula>$L$49="EXTREMA"</formula>
    </cfRule>
  </conditionalFormatting>
  <conditionalFormatting sqref="L56:L60">
    <cfRule type="expression" dxfId="35" priority="33">
      <formula>$L$49="BAJA"</formula>
    </cfRule>
    <cfRule type="expression" dxfId="34" priority="34">
      <formula>$L$49="MODERADA"</formula>
    </cfRule>
    <cfRule type="expression" dxfId="33" priority="35">
      <formula>$L$49="ALTA"</formula>
    </cfRule>
    <cfRule type="expression" dxfId="32" priority="36">
      <formula>$L$49="EXTREMA"</formula>
    </cfRule>
  </conditionalFormatting>
  <conditionalFormatting sqref="L61:L62">
    <cfRule type="expression" dxfId="31" priority="29">
      <formula>$L$49="BAJA"</formula>
    </cfRule>
    <cfRule type="expression" dxfId="30" priority="30">
      <formula>$L$49="MODERADA"</formula>
    </cfRule>
    <cfRule type="expression" dxfId="29" priority="31">
      <formula>$L$49="ALTA"</formula>
    </cfRule>
    <cfRule type="expression" dxfId="28" priority="32">
      <formula>$L$49="EXTREMA"</formula>
    </cfRule>
  </conditionalFormatting>
  <conditionalFormatting sqref="L63:L67">
    <cfRule type="expression" dxfId="27" priority="25">
      <formula>$L$49="BAJA"</formula>
    </cfRule>
    <cfRule type="expression" dxfId="26" priority="26">
      <formula>$L$49="MODERADA"</formula>
    </cfRule>
    <cfRule type="expression" dxfId="25" priority="27">
      <formula>$L$49="ALTA"</formula>
    </cfRule>
    <cfRule type="expression" dxfId="24" priority="28">
      <formula>$L$49="EXTREMA"</formula>
    </cfRule>
  </conditionalFormatting>
  <conditionalFormatting sqref="Y26:Y32">
    <cfRule type="expression" dxfId="23" priority="21">
      <formula>$Y$49="MODERADA"</formula>
    </cfRule>
    <cfRule type="expression" dxfId="22" priority="22">
      <formula>$Y$49="EXTREMA"</formula>
    </cfRule>
    <cfRule type="expression" dxfId="21" priority="23">
      <formula>$Y$49="ALTA"</formula>
    </cfRule>
    <cfRule type="expression" dxfId="20" priority="24">
      <formula>$Y$49="BAJA"</formula>
    </cfRule>
  </conditionalFormatting>
  <conditionalFormatting sqref="Y33:Y39">
    <cfRule type="expression" dxfId="19" priority="17">
      <formula>$Y$14="MODERADA"</formula>
    </cfRule>
    <cfRule type="expression" dxfId="18" priority="18">
      <formula>$Y$14="EXTREMA"</formula>
    </cfRule>
    <cfRule type="expression" dxfId="17" priority="19">
      <formula>$Y$14="ALTA"</formula>
    </cfRule>
    <cfRule type="expression" dxfId="16" priority="20">
      <formula>$Y$14="BAJA"</formula>
    </cfRule>
  </conditionalFormatting>
  <conditionalFormatting sqref="L33:L34">
    <cfRule type="expression" dxfId="15" priority="13">
      <formula>$L$14="BAJA"</formula>
    </cfRule>
    <cfRule type="expression" dxfId="14" priority="14">
      <formula>$L$14="MODERADA"</formula>
    </cfRule>
    <cfRule type="expression" dxfId="13" priority="15">
      <formula>$L$14="ALTA"</formula>
    </cfRule>
    <cfRule type="expression" dxfId="12" priority="16">
      <formula>$L$14="EXTREMA"</formula>
    </cfRule>
  </conditionalFormatting>
  <conditionalFormatting sqref="L35:L39">
    <cfRule type="expression" dxfId="11" priority="9">
      <formula>$L$14="BAJA"</formula>
    </cfRule>
    <cfRule type="expression" dxfId="10" priority="10">
      <formula>$L$14="MODERADA"</formula>
    </cfRule>
    <cfRule type="expression" dxfId="9" priority="11">
      <formula>$L$14="ALTA"</formula>
    </cfRule>
    <cfRule type="expression" dxfId="8" priority="12">
      <formula>$L$14="EXTREMA"</formula>
    </cfRule>
  </conditionalFormatting>
  <conditionalFormatting sqref="L28:L32">
    <cfRule type="expression" dxfId="7" priority="5">
      <formula>$L$35="BAJA"</formula>
    </cfRule>
    <cfRule type="expression" dxfId="6" priority="6">
      <formula>$L$35="MODERADA"</formula>
    </cfRule>
    <cfRule type="expression" dxfId="5" priority="7">
      <formula>$L$35="ALTA"</formula>
    </cfRule>
    <cfRule type="expression" dxfId="4" priority="8">
      <formula>$L$35="EXTREMA"</formula>
    </cfRule>
  </conditionalFormatting>
  <conditionalFormatting sqref="L26:L27">
    <cfRule type="expression" dxfId="3" priority="1">
      <formula>$L$35="BAJA"</formula>
    </cfRule>
    <cfRule type="expression" dxfId="2" priority="2">
      <formula>$L$35="MODERADA"</formula>
    </cfRule>
    <cfRule type="expression" dxfId="1" priority="3">
      <formula>$L$35="ALTA"</formula>
    </cfRule>
    <cfRule type="expression" dxfId="0" priority="4">
      <formula>$L$35="EXTREMA"</formula>
    </cfRule>
  </conditionalFormatting>
  <dataValidations count="6">
    <dataValidation type="list" allowBlank="1" showInputMessage="1" showErrorMessage="1" sqref="D40:D46">
      <formula1>$AI$2:$AI$5</formula1>
    </dataValidation>
    <dataValidation type="list" allowBlank="1" showInputMessage="1" showErrorMessage="1" sqref="G12:G67">
      <formula1>#REF!</formula1>
    </dataValidation>
    <dataValidation type="list" allowBlank="1" showInputMessage="1" showErrorMessage="1" sqref="O12:O67">
      <formula1>#REF!</formula1>
    </dataValidation>
    <dataValidation type="list" allowBlank="1" showInputMessage="1" showErrorMessage="1" sqref="S12:S67">
      <formula1>#REF!</formula1>
    </dataValidation>
    <dataValidation type="list" allowBlank="1" showInputMessage="1" showErrorMessage="1" sqref="I12:I67">
      <formula1>#REF!</formula1>
    </dataValidation>
    <dataValidation type="list" allowBlank="1" showInputMessage="1" showErrorMessage="1" sqref="D47:D67 D12:D39">
      <formula1>#REF!</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
  <sheetViews>
    <sheetView topLeftCell="AA32" zoomScale="80" zoomScaleNormal="80" workbookViewId="0">
      <selection activeCell="AF31" sqref="AF31:AG37"/>
    </sheetView>
  </sheetViews>
  <sheetFormatPr baseColWidth="10" defaultRowHeight="12.75" x14ac:dyDescent="0.25"/>
  <cols>
    <col min="1" max="2" width="22.5703125" style="41" customWidth="1"/>
    <col min="3" max="3" width="15.42578125" style="41" customWidth="1"/>
    <col min="4" max="4" width="17.28515625" style="41" customWidth="1"/>
    <col min="5" max="5" width="16.140625" style="41" customWidth="1"/>
    <col min="6" max="6" width="23.140625" style="41" customWidth="1"/>
    <col min="7" max="7" width="22.42578125" style="41" customWidth="1"/>
    <col min="8" max="8" width="2.42578125" style="41" hidden="1" customWidth="1"/>
    <col min="9" max="9" width="18.28515625" style="41" customWidth="1"/>
    <col min="10" max="10" width="5.42578125" style="41" hidden="1" customWidth="1"/>
    <col min="11" max="11" width="17.140625" style="41" customWidth="1"/>
    <col min="12" max="12" width="20.28515625" style="41" customWidth="1"/>
    <col min="13" max="13" width="44.7109375" style="41" customWidth="1"/>
    <col min="14" max="14" width="9.5703125" style="41" customWidth="1"/>
    <col min="15" max="15" width="4" style="41" hidden="1" customWidth="1"/>
    <col min="16" max="16" width="4.7109375" style="41" hidden="1" customWidth="1"/>
    <col min="17" max="17" width="2.7109375" style="41" hidden="1" customWidth="1"/>
    <col min="18" max="18" width="12.7109375" style="41" customWidth="1"/>
    <col min="19" max="20" width="2.7109375" style="41" hidden="1" customWidth="1"/>
    <col min="21" max="21" width="18.42578125" style="41" customWidth="1"/>
    <col min="22" max="22" width="16.7109375" style="41" customWidth="1"/>
    <col min="23" max="23" width="16.42578125" style="41" customWidth="1"/>
    <col min="24" max="25" width="21.7109375" style="41" customWidth="1"/>
    <col min="26" max="26" width="31.85546875" style="41" customWidth="1"/>
    <col min="27" max="27" width="28.7109375" style="41" customWidth="1"/>
    <col min="28" max="28" width="15.85546875" style="41" customWidth="1"/>
    <col min="29" max="29" width="49.5703125" style="41" customWidth="1"/>
    <col min="30" max="31" width="19.140625" style="41" customWidth="1"/>
    <col min="32" max="16384" width="11.42578125" style="41"/>
  </cols>
  <sheetData>
    <row r="1" spans="1:33" s="2" customFormat="1" ht="21.75" customHeight="1" x14ac:dyDescent="0.25">
      <c r="A1" s="274"/>
      <c r="B1" s="276" t="s">
        <v>0</v>
      </c>
      <c r="C1" s="277"/>
      <c r="D1" s="277"/>
      <c r="E1" s="278"/>
      <c r="F1" s="276" t="s">
        <v>1</v>
      </c>
      <c r="G1" s="277"/>
      <c r="H1" s="277"/>
      <c r="I1" s="277"/>
      <c r="J1" s="277"/>
      <c r="K1" s="277"/>
      <c r="L1" s="277"/>
      <c r="M1" s="277"/>
      <c r="N1" s="277"/>
      <c r="O1" s="277"/>
      <c r="P1" s="277"/>
      <c r="Q1" s="277"/>
      <c r="R1" s="277"/>
      <c r="S1" s="277"/>
      <c r="T1" s="277"/>
      <c r="U1" s="277"/>
      <c r="V1" s="277"/>
      <c r="W1" s="277"/>
      <c r="X1" s="277"/>
      <c r="Y1" s="277"/>
      <c r="Z1" s="277"/>
      <c r="AA1" s="277"/>
      <c r="AB1" s="278"/>
      <c r="AC1" s="1" t="s">
        <v>2</v>
      </c>
      <c r="AD1" s="282" t="s">
        <v>3</v>
      </c>
      <c r="AE1" s="283"/>
    </row>
    <row r="2" spans="1:33" s="2" customFormat="1" ht="21.75" customHeight="1" x14ac:dyDescent="0.25">
      <c r="A2" s="275"/>
      <c r="B2" s="279"/>
      <c r="C2" s="280"/>
      <c r="D2" s="280"/>
      <c r="E2" s="281"/>
      <c r="F2" s="279"/>
      <c r="G2" s="280"/>
      <c r="H2" s="280"/>
      <c r="I2" s="280"/>
      <c r="J2" s="280"/>
      <c r="K2" s="280"/>
      <c r="L2" s="280"/>
      <c r="M2" s="280"/>
      <c r="N2" s="280"/>
      <c r="O2" s="280"/>
      <c r="P2" s="280"/>
      <c r="Q2" s="280"/>
      <c r="R2" s="280"/>
      <c r="S2" s="280"/>
      <c r="T2" s="280"/>
      <c r="U2" s="280"/>
      <c r="V2" s="280"/>
      <c r="W2" s="280"/>
      <c r="X2" s="280"/>
      <c r="Y2" s="280"/>
      <c r="Z2" s="280"/>
      <c r="AA2" s="280"/>
      <c r="AB2" s="281"/>
      <c r="AC2" s="3" t="s">
        <v>7</v>
      </c>
      <c r="AD2" s="284" t="s">
        <v>8</v>
      </c>
      <c r="AE2" s="285"/>
    </row>
    <row r="3" spans="1:33" s="2" customFormat="1" ht="21.75" customHeight="1" x14ac:dyDescent="0.25">
      <c r="A3" s="275"/>
      <c r="B3" s="276" t="s">
        <v>13</v>
      </c>
      <c r="C3" s="277"/>
      <c r="D3" s="277"/>
      <c r="E3" s="278"/>
      <c r="F3" s="276" t="s">
        <v>14</v>
      </c>
      <c r="G3" s="277"/>
      <c r="H3" s="277"/>
      <c r="I3" s="277"/>
      <c r="J3" s="277"/>
      <c r="K3" s="277"/>
      <c r="L3" s="277"/>
      <c r="M3" s="277"/>
      <c r="N3" s="277"/>
      <c r="O3" s="277"/>
      <c r="P3" s="277"/>
      <c r="Q3" s="277"/>
      <c r="R3" s="277"/>
      <c r="S3" s="277"/>
      <c r="T3" s="277"/>
      <c r="U3" s="277"/>
      <c r="V3" s="277"/>
      <c r="W3" s="277"/>
      <c r="X3" s="277"/>
      <c r="Y3" s="277"/>
      <c r="Z3" s="277"/>
      <c r="AA3" s="277"/>
      <c r="AB3" s="278"/>
      <c r="AC3" s="1" t="s">
        <v>15</v>
      </c>
      <c r="AD3" s="282"/>
      <c r="AE3" s="283"/>
    </row>
    <row r="4" spans="1:33" s="2" customFormat="1" ht="21.75" customHeight="1" x14ac:dyDescent="0.25">
      <c r="A4" s="275"/>
      <c r="B4" s="279"/>
      <c r="C4" s="280"/>
      <c r="D4" s="280"/>
      <c r="E4" s="281"/>
      <c r="F4" s="279"/>
      <c r="G4" s="280"/>
      <c r="H4" s="280"/>
      <c r="I4" s="280"/>
      <c r="J4" s="280"/>
      <c r="K4" s="280"/>
      <c r="L4" s="280"/>
      <c r="M4" s="280"/>
      <c r="N4" s="280"/>
      <c r="O4" s="280"/>
      <c r="P4" s="280"/>
      <c r="Q4" s="280"/>
      <c r="R4" s="280"/>
      <c r="S4" s="280"/>
      <c r="T4" s="280"/>
      <c r="U4" s="280"/>
      <c r="V4" s="280"/>
      <c r="W4" s="280"/>
      <c r="X4" s="280"/>
      <c r="Y4" s="280"/>
      <c r="Z4" s="280"/>
      <c r="AA4" s="280"/>
      <c r="AB4" s="281"/>
      <c r="AC4" s="1" t="s">
        <v>20</v>
      </c>
      <c r="AD4" s="286">
        <v>43465</v>
      </c>
      <c r="AE4" s="283"/>
    </row>
    <row r="5" spans="1:33" ht="24.75" customHeight="1" thickBot="1" x14ac:dyDescent="0.3">
      <c r="A5" s="402" t="s">
        <v>24</v>
      </c>
      <c r="B5" s="402"/>
      <c r="C5" s="403">
        <v>43482</v>
      </c>
      <c r="D5" s="404"/>
      <c r="E5" s="404"/>
      <c r="F5" s="404"/>
      <c r="G5" s="405"/>
      <c r="H5" s="406"/>
      <c r="I5" s="406"/>
      <c r="J5" s="406"/>
      <c r="K5" s="406"/>
      <c r="L5" s="406"/>
      <c r="M5" s="42" t="s">
        <v>25</v>
      </c>
      <c r="N5" s="301" t="s">
        <v>26</v>
      </c>
      <c r="O5" s="301"/>
      <c r="P5" s="301"/>
      <c r="Q5" s="301"/>
      <c r="R5" s="301"/>
      <c r="S5" s="43"/>
      <c r="T5" s="43"/>
      <c r="U5" s="44" t="s">
        <v>27</v>
      </c>
      <c r="V5" s="407" t="s">
        <v>28</v>
      </c>
      <c r="W5" s="408"/>
      <c r="X5" s="45"/>
      <c r="Y5" s="46" t="s">
        <v>29</v>
      </c>
      <c r="Z5" s="45"/>
      <c r="AA5" s="46" t="s">
        <v>30</v>
      </c>
      <c r="AB5" s="45"/>
      <c r="AC5" s="47" t="s">
        <v>31</v>
      </c>
      <c r="AD5" s="409"/>
      <c r="AE5" s="410"/>
    </row>
    <row r="6" spans="1:33" x14ac:dyDescent="0.25">
      <c r="A6" s="411" t="s">
        <v>34</v>
      </c>
      <c r="B6" s="412"/>
      <c r="C6" s="412"/>
      <c r="D6" s="412"/>
      <c r="E6" s="412"/>
      <c r="F6" s="412"/>
      <c r="G6" s="413" t="s">
        <v>35</v>
      </c>
      <c r="H6" s="414"/>
      <c r="I6" s="414"/>
      <c r="J6" s="414"/>
      <c r="K6" s="414"/>
      <c r="L6" s="414"/>
      <c r="M6" s="414"/>
      <c r="N6" s="414"/>
      <c r="O6" s="414"/>
      <c r="P6" s="414"/>
      <c r="Q6" s="414"/>
      <c r="R6" s="414"/>
      <c r="S6" s="414"/>
      <c r="T6" s="414"/>
      <c r="U6" s="414"/>
      <c r="V6" s="414"/>
      <c r="W6" s="414"/>
      <c r="X6" s="414"/>
      <c r="Y6" s="414"/>
      <c r="Z6" s="414"/>
      <c r="AA6" s="415"/>
      <c r="AB6" s="416" t="s">
        <v>36</v>
      </c>
      <c r="AC6" s="418" t="s">
        <v>37</v>
      </c>
      <c r="AD6" s="419"/>
      <c r="AE6" s="419"/>
      <c r="AF6" s="252" t="s">
        <v>616</v>
      </c>
      <c r="AG6" s="253"/>
    </row>
    <row r="7" spans="1:33" s="2" customFormat="1" ht="14.25" customHeight="1" x14ac:dyDescent="0.25">
      <c r="A7" s="420" t="s">
        <v>39</v>
      </c>
      <c r="B7" s="298" t="s">
        <v>40</v>
      </c>
      <c r="C7" s="297" t="s">
        <v>41</v>
      </c>
      <c r="D7" s="297" t="s">
        <v>4</v>
      </c>
      <c r="E7" s="297" t="s">
        <v>42</v>
      </c>
      <c r="F7" s="269" t="s">
        <v>43</v>
      </c>
      <c r="G7" s="425" t="s">
        <v>44</v>
      </c>
      <c r="H7" s="425"/>
      <c r="I7" s="425"/>
      <c r="J7" s="425"/>
      <c r="K7" s="425"/>
      <c r="L7" s="303" t="s">
        <v>45</v>
      </c>
      <c r="M7" s="427" t="s">
        <v>46</v>
      </c>
      <c r="N7" s="427"/>
      <c r="O7" s="427"/>
      <c r="P7" s="427"/>
      <c r="Q7" s="427"/>
      <c r="R7" s="427"/>
      <c r="S7" s="427"/>
      <c r="T7" s="427"/>
      <c r="U7" s="427"/>
      <c r="V7" s="427"/>
      <c r="W7" s="427"/>
      <c r="X7" s="427"/>
      <c r="Y7" s="427"/>
      <c r="Z7" s="427"/>
      <c r="AA7" s="427"/>
      <c r="AB7" s="292"/>
      <c r="AC7" s="254"/>
      <c r="AD7" s="295"/>
      <c r="AE7" s="295"/>
      <c r="AF7" s="254"/>
      <c r="AG7" s="255"/>
    </row>
    <row r="8" spans="1:33" s="2" customFormat="1" ht="20.25" customHeight="1" x14ac:dyDescent="0.25">
      <c r="A8" s="420"/>
      <c r="B8" s="299"/>
      <c r="C8" s="297"/>
      <c r="D8" s="297"/>
      <c r="E8" s="297"/>
      <c r="F8" s="269"/>
      <c r="G8" s="428" t="s">
        <v>47</v>
      </c>
      <c r="H8" s="428"/>
      <c r="I8" s="428"/>
      <c r="J8" s="428"/>
      <c r="K8" s="428"/>
      <c r="L8" s="304"/>
      <c r="M8" s="308" t="s">
        <v>48</v>
      </c>
      <c r="N8" s="308" t="s">
        <v>49</v>
      </c>
      <c r="O8" s="48"/>
      <c r="P8" s="48"/>
      <c r="Q8" s="48"/>
      <c r="R8" s="310" t="s">
        <v>50</v>
      </c>
      <c r="S8" s="49"/>
      <c r="T8" s="49"/>
      <c r="U8" s="312" t="s">
        <v>51</v>
      </c>
      <c r="V8" s="313"/>
      <c r="W8" s="314"/>
      <c r="X8" s="315" t="s">
        <v>52</v>
      </c>
      <c r="Y8" s="432" t="s">
        <v>53</v>
      </c>
      <c r="Z8" s="432"/>
      <c r="AA8" s="432"/>
      <c r="AB8" s="292"/>
      <c r="AC8" s="256"/>
      <c r="AD8" s="296"/>
      <c r="AE8" s="296"/>
      <c r="AF8" s="254"/>
      <c r="AG8" s="255"/>
    </row>
    <row r="9" spans="1:33" s="2" customFormat="1" ht="47.25" customHeight="1" thickBot="1" x14ac:dyDescent="0.3">
      <c r="A9" s="421"/>
      <c r="B9" s="422"/>
      <c r="C9" s="423"/>
      <c r="D9" s="423"/>
      <c r="E9" s="423"/>
      <c r="F9" s="424"/>
      <c r="G9" s="50" t="s">
        <v>6</v>
      </c>
      <c r="H9" s="51" t="s">
        <v>54</v>
      </c>
      <c r="I9" s="50" t="s">
        <v>5</v>
      </c>
      <c r="J9" s="51" t="s">
        <v>55</v>
      </c>
      <c r="K9" s="52" t="s">
        <v>56</v>
      </c>
      <c r="L9" s="426"/>
      <c r="M9" s="429"/>
      <c r="N9" s="429"/>
      <c r="O9" s="53"/>
      <c r="P9" s="53"/>
      <c r="Q9" s="53"/>
      <c r="R9" s="430"/>
      <c r="S9" s="54"/>
      <c r="T9" s="54"/>
      <c r="U9" s="55" t="s">
        <v>6</v>
      </c>
      <c r="V9" s="56" t="s">
        <v>5</v>
      </c>
      <c r="W9" s="55" t="s">
        <v>56</v>
      </c>
      <c r="X9" s="431"/>
      <c r="Y9" s="57" t="s">
        <v>57</v>
      </c>
      <c r="Z9" s="58" t="s">
        <v>58</v>
      </c>
      <c r="AA9" s="58" t="s">
        <v>59</v>
      </c>
      <c r="AB9" s="417"/>
      <c r="AC9" s="59" t="s">
        <v>58</v>
      </c>
      <c r="AD9" s="59" t="s">
        <v>60</v>
      </c>
      <c r="AE9" s="251" t="s">
        <v>61</v>
      </c>
      <c r="AF9" s="256"/>
      <c r="AG9" s="257"/>
    </row>
    <row r="10" spans="1:33" ht="48" customHeight="1" x14ac:dyDescent="0.25">
      <c r="A10" s="435" t="s">
        <v>139</v>
      </c>
      <c r="B10" s="436" t="s">
        <v>140</v>
      </c>
      <c r="C10" s="331" t="s">
        <v>141</v>
      </c>
      <c r="D10" s="437" t="s">
        <v>142</v>
      </c>
      <c r="E10" s="331" t="s">
        <v>143</v>
      </c>
      <c r="F10" s="331" t="s">
        <v>144</v>
      </c>
      <c r="G10" s="433" t="s">
        <v>23</v>
      </c>
      <c r="H10" s="321" t="str">
        <f>IF(G10="(1) RARA VEZ","1", IF(G10="(2) IMPROBABLE","2",IF(G10="(3) POSIBLE","3",IF(G10="(4) PROBABLE","4",IF(G10="(5) CASI SEGURO","5","")))))</f>
        <v>3</v>
      </c>
      <c r="I10" s="434" t="s">
        <v>11</v>
      </c>
      <c r="J10" s="325" t="str">
        <f>IF(I10="(1) INSIGNIFICANTE","1",IF(I10="(2) MENOR","2",IF(I10="(3) MODERADO","3",IF(I10="(4) MAYOR","4",IF(I10="(5) CATASTRÓFICO","5","")))))</f>
        <v>1</v>
      </c>
      <c r="K10" s="363">
        <f>+H10*J10</f>
        <v>3</v>
      </c>
      <c r="L10" s="331" t="s">
        <v>145</v>
      </c>
      <c r="M10" s="60" t="s">
        <v>68</v>
      </c>
      <c r="N10" s="61" t="s">
        <v>9</v>
      </c>
      <c r="O10" s="30">
        <f>IF(N10="SÍ",15,"0")</f>
        <v>15</v>
      </c>
      <c r="P10" s="439">
        <f>SUM(O10:O16)</f>
        <v>85</v>
      </c>
      <c r="Q10" s="355">
        <f>IF(AND(P10&gt;=0,P10&lt;=50),0,IF(AND(P10&gt;50,P10&lt;=75),1,IF(AND(P10&gt;75,P10&lt;=100),2,"REVISAR")))</f>
        <v>2</v>
      </c>
      <c r="R10" s="357" t="s">
        <v>6</v>
      </c>
      <c r="S10" s="355">
        <f>IF(R10="PROBABILIDAD",H10-Q10,J10-Q10)</f>
        <v>1</v>
      </c>
      <c r="T10" s="359">
        <f>IF($S10&lt;=0,1,$S10)</f>
        <v>1</v>
      </c>
      <c r="U10" s="361" t="e">
        <f>IF(AND($R10="PROBABILIDAD",$T10=1),#REF!,IF(AND(R10="PROBABILIDAD",$T10=2),#REF!,IF(AND($R10="PROBABILIDAD",$T10=3),#REF!,IF(AND($R10="PROBABILIDAD",$T10=4),#REF!,IF(AND($R10="PROBABILIDAD",$T10=5),#REF!,$G10)))))</f>
        <v>#REF!</v>
      </c>
      <c r="V10" s="348" t="str">
        <f>IF(AND($R10="IMPACTO",$T10=1),#REF!,IF(AND(R10="IMPACTO",$T10=2),#REF!,IF(AND($R10="IMPACTO",$T10=3),#REF!,IF(AND($R10="IMPACTO",$T10=4),#REF!,IF(AND($R10="IMPACTO",$T10=5),#REF!,I10)))))</f>
        <v>(1) INSIGNIFICANTE</v>
      </c>
      <c r="W10" s="363">
        <f>IF(R10="PROBABILIDAD",T10*J10,T10*H10)</f>
        <v>1</v>
      </c>
      <c r="X10" s="364" t="s">
        <v>146</v>
      </c>
      <c r="Y10" s="351" t="s">
        <v>147</v>
      </c>
      <c r="Z10" s="364" t="s">
        <v>148</v>
      </c>
      <c r="AA10" s="364" t="s">
        <v>149</v>
      </c>
      <c r="AB10" s="351" t="s">
        <v>150</v>
      </c>
      <c r="AC10" s="364" t="s">
        <v>151</v>
      </c>
      <c r="AD10" s="335" t="s">
        <v>152</v>
      </c>
      <c r="AE10" s="438" t="s">
        <v>153</v>
      </c>
      <c r="AF10" s="258" t="s">
        <v>621</v>
      </c>
      <c r="AG10" s="259"/>
    </row>
    <row r="11" spans="1:33" ht="48" customHeight="1" x14ac:dyDescent="0.25">
      <c r="A11" s="435"/>
      <c r="B11" s="436"/>
      <c r="C11" s="333"/>
      <c r="D11" s="336"/>
      <c r="E11" s="332"/>
      <c r="F11" s="333"/>
      <c r="G11" s="318"/>
      <c r="H11" s="321"/>
      <c r="I11" s="323"/>
      <c r="J11" s="325"/>
      <c r="K11" s="326"/>
      <c r="L11" s="333"/>
      <c r="M11" s="29" t="s">
        <v>76</v>
      </c>
      <c r="N11" s="27" t="s">
        <v>9</v>
      </c>
      <c r="O11" s="30">
        <f>IF(N11="SÍ",5,"0")</f>
        <v>5</v>
      </c>
      <c r="P11" s="353"/>
      <c r="Q11" s="355"/>
      <c r="R11" s="357"/>
      <c r="S11" s="355"/>
      <c r="T11" s="359"/>
      <c r="U11" s="361"/>
      <c r="V11" s="348"/>
      <c r="W11" s="326"/>
      <c r="X11" s="364"/>
      <c r="Y11" s="351"/>
      <c r="Z11" s="364"/>
      <c r="AA11" s="364"/>
      <c r="AB11" s="351"/>
      <c r="AC11" s="364"/>
      <c r="AD11" s="335"/>
      <c r="AE11" s="438"/>
      <c r="AF11" s="260"/>
      <c r="AG11" s="261"/>
    </row>
    <row r="12" spans="1:33" ht="48" customHeight="1" x14ac:dyDescent="0.25">
      <c r="A12" s="435"/>
      <c r="B12" s="436"/>
      <c r="C12" s="333"/>
      <c r="D12" s="336"/>
      <c r="E12" s="332"/>
      <c r="F12" s="333"/>
      <c r="G12" s="318"/>
      <c r="H12" s="321"/>
      <c r="I12" s="323"/>
      <c r="J12" s="325"/>
      <c r="K12" s="345"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BAJA</v>
      </c>
      <c r="L12" s="333"/>
      <c r="M12" s="31" t="s">
        <v>77</v>
      </c>
      <c r="N12" s="27" t="s">
        <v>16</v>
      </c>
      <c r="O12" s="30" t="str">
        <f>IF(N12="SÍ",15,"0")</f>
        <v>0</v>
      </c>
      <c r="P12" s="353"/>
      <c r="Q12" s="355"/>
      <c r="R12" s="357"/>
      <c r="S12" s="355"/>
      <c r="T12" s="359"/>
      <c r="U12" s="361"/>
      <c r="V12" s="348"/>
      <c r="W12" s="345" t="e">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#REF!</v>
      </c>
      <c r="X12" s="364"/>
      <c r="Y12" s="351"/>
      <c r="Z12" s="364"/>
      <c r="AA12" s="364"/>
      <c r="AB12" s="351"/>
      <c r="AC12" s="364"/>
      <c r="AD12" s="335"/>
      <c r="AE12" s="438"/>
      <c r="AF12" s="260"/>
      <c r="AG12" s="261"/>
    </row>
    <row r="13" spans="1:33" ht="48" customHeight="1" x14ac:dyDescent="0.25">
      <c r="A13" s="435"/>
      <c r="B13" s="436"/>
      <c r="C13" s="333"/>
      <c r="D13" s="336"/>
      <c r="E13" s="332"/>
      <c r="F13" s="333"/>
      <c r="G13" s="318"/>
      <c r="H13" s="321"/>
      <c r="I13" s="323"/>
      <c r="J13" s="325"/>
      <c r="K13" s="345"/>
      <c r="L13" s="333"/>
      <c r="M13" s="31" t="s">
        <v>78</v>
      </c>
      <c r="N13" s="27" t="s">
        <v>9</v>
      </c>
      <c r="O13" s="30">
        <f>IF(N13="SÍ",10,"0")</f>
        <v>10</v>
      </c>
      <c r="P13" s="353"/>
      <c r="Q13" s="355"/>
      <c r="R13" s="357"/>
      <c r="S13" s="355"/>
      <c r="T13" s="359"/>
      <c r="U13" s="361"/>
      <c r="V13" s="348"/>
      <c r="W13" s="345"/>
      <c r="X13" s="364"/>
      <c r="Y13" s="351"/>
      <c r="Z13" s="364"/>
      <c r="AA13" s="364"/>
      <c r="AB13" s="351"/>
      <c r="AC13" s="364"/>
      <c r="AD13" s="335"/>
      <c r="AE13" s="438"/>
      <c r="AF13" s="260"/>
      <c r="AG13" s="261"/>
    </row>
    <row r="14" spans="1:33" ht="48" customHeight="1" x14ac:dyDescent="0.25">
      <c r="A14" s="435"/>
      <c r="B14" s="436"/>
      <c r="C14" s="333"/>
      <c r="D14" s="336"/>
      <c r="E14" s="332"/>
      <c r="F14" s="333"/>
      <c r="G14" s="318"/>
      <c r="H14" s="321"/>
      <c r="I14" s="323"/>
      <c r="J14" s="325"/>
      <c r="K14" s="345"/>
      <c r="L14" s="333"/>
      <c r="M14" s="29" t="s">
        <v>79</v>
      </c>
      <c r="N14" s="27" t="s">
        <v>9</v>
      </c>
      <c r="O14" s="30">
        <f>IF(N14="SÍ",15,"0")</f>
        <v>15</v>
      </c>
      <c r="P14" s="353"/>
      <c r="Q14" s="355"/>
      <c r="R14" s="357"/>
      <c r="S14" s="355"/>
      <c r="T14" s="359"/>
      <c r="U14" s="361"/>
      <c r="V14" s="348"/>
      <c r="W14" s="345"/>
      <c r="X14" s="364"/>
      <c r="Y14" s="351"/>
      <c r="Z14" s="364"/>
      <c r="AA14" s="364"/>
      <c r="AB14" s="351"/>
      <c r="AC14" s="364"/>
      <c r="AD14" s="335"/>
      <c r="AE14" s="438"/>
      <c r="AF14" s="260"/>
      <c r="AG14" s="261"/>
    </row>
    <row r="15" spans="1:33" ht="48" customHeight="1" x14ac:dyDescent="0.25">
      <c r="A15" s="435"/>
      <c r="B15" s="436"/>
      <c r="C15" s="333"/>
      <c r="D15" s="336"/>
      <c r="E15" s="332"/>
      <c r="F15" s="333"/>
      <c r="G15" s="318"/>
      <c r="H15" s="321"/>
      <c r="I15" s="323"/>
      <c r="J15" s="325"/>
      <c r="K15" s="345"/>
      <c r="L15" s="333"/>
      <c r="M15" s="29" t="s">
        <v>80</v>
      </c>
      <c r="N15" s="27" t="s">
        <v>9</v>
      </c>
      <c r="O15" s="30">
        <f>IF(N15="SÍ",10,"0")</f>
        <v>10</v>
      </c>
      <c r="P15" s="353"/>
      <c r="Q15" s="355"/>
      <c r="R15" s="357"/>
      <c r="S15" s="355"/>
      <c r="T15" s="359"/>
      <c r="U15" s="361"/>
      <c r="V15" s="348"/>
      <c r="W15" s="345"/>
      <c r="X15" s="364"/>
      <c r="Y15" s="351"/>
      <c r="Z15" s="364"/>
      <c r="AA15" s="364"/>
      <c r="AB15" s="351"/>
      <c r="AC15" s="364"/>
      <c r="AD15" s="335"/>
      <c r="AE15" s="438"/>
      <c r="AF15" s="260"/>
      <c r="AG15" s="261"/>
    </row>
    <row r="16" spans="1:33" ht="48" customHeight="1" thickBot="1" x14ac:dyDescent="0.3">
      <c r="A16" s="435"/>
      <c r="B16" s="437"/>
      <c r="C16" s="334"/>
      <c r="D16" s="320"/>
      <c r="E16" s="329"/>
      <c r="F16" s="334"/>
      <c r="G16" s="319"/>
      <c r="H16" s="322"/>
      <c r="I16" s="324"/>
      <c r="J16" s="325"/>
      <c r="K16" s="346"/>
      <c r="L16" s="334"/>
      <c r="M16" s="32" t="s">
        <v>81</v>
      </c>
      <c r="N16" s="27" t="s">
        <v>9</v>
      </c>
      <c r="O16" s="30">
        <f>IF(N16="SÍ",30,"0")</f>
        <v>30</v>
      </c>
      <c r="P16" s="353"/>
      <c r="Q16" s="355"/>
      <c r="R16" s="357"/>
      <c r="S16" s="355"/>
      <c r="T16" s="359"/>
      <c r="U16" s="362"/>
      <c r="V16" s="349"/>
      <c r="W16" s="346"/>
      <c r="X16" s="364"/>
      <c r="Y16" s="351"/>
      <c r="Z16" s="364"/>
      <c r="AA16" s="364"/>
      <c r="AB16" s="351"/>
      <c r="AC16" s="364"/>
      <c r="AD16" s="335"/>
      <c r="AE16" s="438"/>
      <c r="AF16" s="262"/>
      <c r="AG16" s="263"/>
    </row>
    <row r="17" spans="1:33" ht="50.25" customHeight="1" x14ac:dyDescent="0.25">
      <c r="A17" s="440" t="s">
        <v>139</v>
      </c>
      <c r="B17" s="441" t="s">
        <v>140</v>
      </c>
      <c r="C17" s="332" t="s">
        <v>154</v>
      </c>
      <c r="D17" s="335" t="s">
        <v>142</v>
      </c>
      <c r="E17" s="332" t="s">
        <v>155</v>
      </c>
      <c r="F17" s="332" t="s">
        <v>156</v>
      </c>
      <c r="G17" s="318" t="s">
        <v>12</v>
      </c>
      <c r="H17" s="320" t="str">
        <f>IF(G17="(1) RARA VEZ","1", IF(G17="(2) IMPROBABLE","2",IF(G17="(3) POSIBLE","3",IF(G17="(4) PROBABLE","4",IF(G17="(5) CASI SEGURO","5","")))))</f>
        <v>1</v>
      </c>
      <c r="I17" s="323" t="s">
        <v>22</v>
      </c>
      <c r="J17" s="325" t="str">
        <f>IF(I17="(1) INSIGNIFICANTE","1",IF(I17="(2) MENOR","2",IF(I17="(3) MODERADO","3",IF(I17="(4) MAYOR","4",IF(I17="(5) CATASTRÓFICO","5","")))))</f>
        <v>3</v>
      </c>
      <c r="K17" s="326">
        <f>+H17*J17</f>
        <v>3</v>
      </c>
      <c r="L17" s="332" t="s">
        <v>157</v>
      </c>
      <c r="M17" s="26" t="s">
        <v>68</v>
      </c>
      <c r="N17" s="27" t="s">
        <v>9</v>
      </c>
      <c r="O17" s="28">
        <f>IF(N17="SÍ",15,"0")</f>
        <v>15</v>
      </c>
      <c r="P17" s="352">
        <f>SUM(O17:O23)</f>
        <v>85</v>
      </c>
      <c r="Q17" s="354">
        <f>IF(AND(P17&gt;=0,P17&lt;=50),0,IF(AND(P17&gt;50,P17&lt;=75),1,IF(AND(P17&gt;75,P17&lt;=100),2,"REVISAR")))</f>
        <v>2</v>
      </c>
      <c r="R17" s="356" t="s">
        <v>5</v>
      </c>
      <c r="S17" s="354">
        <f>IF(R17="PROBABILIDAD",H17-Q17,J17-Q17)</f>
        <v>1</v>
      </c>
      <c r="T17" s="358">
        <f>IF($S17&lt;=0,1,$S17)</f>
        <v>1</v>
      </c>
      <c r="U17" s="360" t="str">
        <f>IF(AND($R17="PROBABILIDAD",$T17=1),#REF!,IF(AND(R17="PROBABILIDAD",$T17=2),#REF!,IF(AND($R17="PROBABILIDAD",$T17=3),#REF!,IF(AND($R17="PROBABILIDAD",$T17=4),#REF!,IF(AND($R17="PROBABILIDAD",$T17=5),#REF!,$G17)))))</f>
        <v>(1) RARA VEZ</v>
      </c>
      <c r="V17" s="347" t="e">
        <f>IF(AND($R17="IMPACTO",$T17=1),#REF!,IF(AND(R17="IMPACTO",$T17=2),#REF!,IF(AND($R17="IMPACTO",$T17=3),#REF!,IF(AND($R17="IMPACTO",$T17=4),#REF!,IF(AND($R17="IMPACTO",$T17=5),#REF!,I17)))))</f>
        <v>#REF!</v>
      </c>
      <c r="W17" s="363">
        <f>IF(R17="PROBABILIDAD",T17*J17,T17*H17)</f>
        <v>1</v>
      </c>
      <c r="X17" s="339" t="s">
        <v>158</v>
      </c>
      <c r="Y17" s="350" t="s">
        <v>147</v>
      </c>
      <c r="Z17" s="339" t="s">
        <v>159</v>
      </c>
      <c r="AA17" s="339" t="s">
        <v>149</v>
      </c>
      <c r="AB17" s="335" t="s">
        <v>150</v>
      </c>
      <c r="AC17" s="339" t="s">
        <v>160</v>
      </c>
      <c r="AD17" s="335" t="s">
        <v>152</v>
      </c>
      <c r="AE17" s="442" t="s">
        <v>161</v>
      </c>
      <c r="AF17" s="258" t="s">
        <v>622</v>
      </c>
      <c r="AG17" s="259"/>
    </row>
    <row r="18" spans="1:33" ht="48" customHeight="1" x14ac:dyDescent="0.25">
      <c r="A18" s="435"/>
      <c r="B18" s="436"/>
      <c r="C18" s="333"/>
      <c r="D18" s="336"/>
      <c r="E18" s="332"/>
      <c r="F18" s="333"/>
      <c r="G18" s="318"/>
      <c r="H18" s="321"/>
      <c r="I18" s="323"/>
      <c r="J18" s="325"/>
      <c r="K18" s="326"/>
      <c r="L18" s="333"/>
      <c r="M18" s="29" t="s">
        <v>76</v>
      </c>
      <c r="N18" s="27" t="s">
        <v>9</v>
      </c>
      <c r="O18" s="30">
        <f>IF(N18="SÍ",5,"0")</f>
        <v>5</v>
      </c>
      <c r="P18" s="353"/>
      <c r="Q18" s="355"/>
      <c r="R18" s="357"/>
      <c r="S18" s="355"/>
      <c r="T18" s="359"/>
      <c r="U18" s="361"/>
      <c r="V18" s="348"/>
      <c r="W18" s="326"/>
      <c r="X18" s="364"/>
      <c r="Y18" s="351"/>
      <c r="Z18" s="340"/>
      <c r="AA18" s="364"/>
      <c r="AB18" s="335"/>
      <c r="AC18" s="364"/>
      <c r="AD18" s="335"/>
      <c r="AE18" s="438"/>
      <c r="AF18" s="260"/>
      <c r="AG18" s="261"/>
    </row>
    <row r="19" spans="1:33" ht="33" customHeight="1" x14ac:dyDescent="0.25">
      <c r="A19" s="435"/>
      <c r="B19" s="436"/>
      <c r="C19" s="333"/>
      <c r="D19" s="336"/>
      <c r="E19" s="332"/>
      <c r="F19" s="333"/>
      <c r="G19" s="318"/>
      <c r="H19" s="321"/>
      <c r="I19" s="323"/>
      <c r="J19" s="325"/>
      <c r="K19" s="345"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MODERADA</v>
      </c>
      <c r="L19" s="333"/>
      <c r="M19" s="31" t="s">
        <v>77</v>
      </c>
      <c r="N19" s="27" t="s">
        <v>16</v>
      </c>
      <c r="O19" s="30" t="str">
        <f>IF(N19="SÍ",15,"0")</f>
        <v>0</v>
      </c>
      <c r="P19" s="353"/>
      <c r="Q19" s="355"/>
      <c r="R19" s="357"/>
      <c r="S19" s="355"/>
      <c r="T19" s="359"/>
      <c r="U19" s="361"/>
      <c r="V19" s="348"/>
      <c r="W19" s="345" t="e">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#REF!</v>
      </c>
      <c r="X19" s="364"/>
      <c r="Y19" s="351"/>
      <c r="Z19" s="340"/>
      <c r="AA19" s="364"/>
      <c r="AB19" s="335"/>
      <c r="AC19" s="364"/>
      <c r="AD19" s="335"/>
      <c r="AE19" s="438"/>
      <c r="AF19" s="260"/>
      <c r="AG19" s="261"/>
    </row>
    <row r="20" spans="1:33" ht="26.25" customHeight="1" x14ac:dyDescent="0.25">
      <c r="A20" s="435"/>
      <c r="B20" s="436"/>
      <c r="C20" s="333"/>
      <c r="D20" s="336"/>
      <c r="E20" s="332"/>
      <c r="F20" s="333"/>
      <c r="G20" s="318"/>
      <c r="H20" s="321"/>
      <c r="I20" s="323"/>
      <c r="J20" s="325"/>
      <c r="K20" s="345"/>
      <c r="L20" s="333"/>
      <c r="M20" s="31" t="s">
        <v>78</v>
      </c>
      <c r="N20" s="27" t="s">
        <v>9</v>
      </c>
      <c r="O20" s="30">
        <f>IF(N20="SÍ",10,"0")</f>
        <v>10</v>
      </c>
      <c r="P20" s="353"/>
      <c r="Q20" s="355"/>
      <c r="R20" s="357"/>
      <c r="S20" s="355"/>
      <c r="T20" s="359"/>
      <c r="U20" s="361"/>
      <c r="V20" s="348"/>
      <c r="W20" s="345"/>
      <c r="X20" s="364"/>
      <c r="Y20" s="351"/>
      <c r="Z20" s="340"/>
      <c r="AA20" s="364"/>
      <c r="AB20" s="335"/>
      <c r="AC20" s="364"/>
      <c r="AD20" s="335"/>
      <c r="AE20" s="438"/>
      <c r="AF20" s="260"/>
      <c r="AG20" s="261"/>
    </row>
    <row r="21" spans="1:33" ht="45" customHeight="1" x14ac:dyDescent="0.25">
      <c r="A21" s="435"/>
      <c r="B21" s="436"/>
      <c r="C21" s="333"/>
      <c r="D21" s="336"/>
      <c r="E21" s="332"/>
      <c r="F21" s="333"/>
      <c r="G21" s="318"/>
      <c r="H21" s="321"/>
      <c r="I21" s="323"/>
      <c r="J21" s="325"/>
      <c r="K21" s="345"/>
      <c r="L21" s="333"/>
      <c r="M21" s="29" t="s">
        <v>79</v>
      </c>
      <c r="N21" s="27" t="s">
        <v>9</v>
      </c>
      <c r="O21" s="30">
        <f>IF(N21="SÍ",15,"0")</f>
        <v>15</v>
      </c>
      <c r="P21" s="353"/>
      <c r="Q21" s="355"/>
      <c r="R21" s="357"/>
      <c r="S21" s="355"/>
      <c r="T21" s="359"/>
      <c r="U21" s="361"/>
      <c r="V21" s="348"/>
      <c r="W21" s="345"/>
      <c r="X21" s="364"/>
      <c r="Y21" s="351"/>
      <c r="Z21" s="340"/>
      <c r="AA21" s="364"/>
      <c r="AB21" s="335"/>
      <c r="AC21" s="364"/>
      <c r="AD21" s="335"/>
      <c r="AE21" s="438"/>
      <c r="AF21" s="260"/>
      <c r="AG21" s="261"/>
    </row>
    <row r="22" spans="1:33" ht="51" customHeight="1" x14ac:dyDescent="0.25">
      <c r="A22" s="435"/>
      <c r="B22" s="436"/>
      <c r="C22" s="333"/>
      <c r="D22" s="336"/>
      <c r="E22" s="332"/>
      <c r="F22" s="333"/>
      <c r="G22" s="318"/>
      <c r="H22" s="321"/>
      <c r="I22" s="323"/>
      <c r="J22" s="325"/>
      <c r="K22" s="345"/>
      <c r="L22" s="333"/>
      <c r="M22" s="29" t="s">
        <v>80</v>
      </c>
      <c r="N22" s="27" t="s">
        <v>9</v>
      </c>
      <c r="O22" s="30">
        <f>IF(N22="SÍ",10,"0")</f>
        <v>10</v>
      </c>
      <c r="P22" s="353"/>
      <c r="Q22" s="355"/>
      <c r="R22" s="357"/>
      <c r="S22" s="355"/>
      <c r="T22" s="359"/>
      <c r="U22" s="361"/>
      <c r="V22" s="348"/>
      <c r="W22" s="345"/>
      <c r="X22" s="364"/>
      <c r="Y22" s="351"/>
      <c r="Z22" s="340"/>
      <c r="AA22" s="364"/>
      <c r="AB22" s="335"/>
      <c r="AC22" s="364"/>
      <c r="AD22" s="335"/>
      <c r="AE22" s="438"/>
      <c r="AF22" s="260"/>
      <c r="AG22" s="261"/>
    </row>
    <row r="23" spans="1:33" ht="39.75" customHeight="1" thickBot="1" x14ac:dyDescent="0.3">
      <c r="A23" s="435"/>
      <c r="B23" s="437"/>
      <c r="C23" s="334"/>
      <c r="D23" s="320"/>
      <c r="E23" s="329"/>
      <c r="F23" s="334"/>
      <c r="G23" s="319"/>
      <c r="H23" s="322"/>
      <c r="I23" s="324"/>
      <c r="J23" s="325"/>
      <c r="K23" s="346"/>
      <c r="L23" s="334"/>
      <c r="M23" s="32" t="s">
        <v>81</v>
      </c>
      <c r="N23" s="27" t="s">
        <v>9</v>
      </c>
      <c r="O23" s="30">
        <f>IF(N23="SÍ",30,"0")</f>
        <v>30</v>
      </c>
      <c r="P23" s="353"/>
      <c r="Q23" s="355"/>
      <c r="R23" s="357"/>
      <c r="S23" s="355"/>
      <c r="T23" s="359"/>
      <c r="U23" s="362"/>
      <c r="V23" s="349"/>
      <c r="W23" s="345"/>
      <c r="X23" s="364"/>
      <c r="Y23" s="351"/>
      <c r="Z23" s="340"/>
      <c r="AA23" s="364"/>
      <c r="AB23" s="335"/>
      <c r="AC23" s="364"/>
      <c r="AD23" s="335"/>
      <c r="AE23" s="438"/>
      <c r="AF23" s="262"/>
      <c r="AG23" s="263"/>
    </row>
    <row r="24" spans="1:33" ht="50.25" customHeight="1" x14ac:dyDescent="0.25">
      <c r="A24" s="440" t="s">
        <v>139</v>
      </c>
      <c r="B24" s="441" t="s">
        <v>140</v>
      </c>
      <c r="C24" s="332" t="s">
        <v>162</v>
      </c>
      <c r="D24" s="335" t="s">
        <v>142</v>
      </c>
      <c r="E24" s="332" t="s">
        <v>163</v>
      </c>
      <c r="F24" s="332" t="s">
        <v>164</v>
      </c>
      <c r="G24" s="318" t="s">
        <v>12</v>
      </c>
      <c r="H24" s="320" t="str">
        <f>IF(G24="(1) RARA VEZ","1", IF(G24="(2) IMPROBABLE","2",IF(G24="(3) POSIBLE","3",IF(G24="(4) PROBABLE","4",IF(G24="(5) CASI SEGURO","5","")))))</f>
        <v>1</v>
      </c>
      <c r="I24" s="323" t="s">
        <v>22</v>
      </c>
      <c r="J24" s="325" t="str">
        <f>IF(I24="(1) INSIGNIFICANTE","1",IF(I24="(2) MENOR","2",IF(I24="(3) MODERADO","3",IF(I24="(4) MAYOR","4",IF(I24="(5) CATASTRÓFICO","5","")))))</f>
        <v>3</v>
      </c>
      <c r="K24" s="326">
        <f>+H24*J24</f>
        <v>3</v>
      </c>
      <c r="L24" s="332" t="s">
        <v>165</v>
      </c>
      <c r="M24" s="26" t="s">
        <v>68</v>
      </c>
      <c r="N24" s="27" t="s">
        <v>9</v>
      </c>
      <c r="O24" s="28">
        <f>IF(N24="SÍ",15,"0")</f>
        <v>15</v>
      </c>
      <c r="P24" s="352">
        <f>SUM(O24:O30)</f>
        <v>85</v>
      </c>
      <c r="Q24" s="354">
        <f>IF(AND(P24&gt;=0,P24&lt;=50),0,IF(AND(P24&gt;50,P24&lt;=75),1,IF(AND(P24&gt;75,P24&lt;=100),2,"REVISAR")))</f>
        <v>2</v>
      </c>
      <c r="R24" s="356" t="s">
        <v>5</v>
      </c>
      <c r="S24" s="354">
        <f>IF(R24="PROBABILIDAD",H24-Q24,J24-Q24)</f>
        <v>1</v>
      </c>
      <c r="T24" s="358">
        <f>IF($S24&lt;=0,1,$S24)</f>
        <v>1</v>
      </c>
      <c r="U24" s="360" t="str">
        <f>IF(AND($R24="PROBABILIDAD",$T24=1),#REF!,IF(AND(R24="PROBABILIDAD",$T24=2),#REF!,IF(AND($R24="PROBABILIDAD",$T24=3),#REF!,IF(AND($R24="PROBABILIDAD",$T24=4),#REF!,IF(AND($R24="PROBABILIDAD",$T24=5),#REF!,$G24)))))</f>
        <v>(1) RARA VEZ</v>
      </c>
      <c r="V24" s="347" t="e">
        <f>IF(AND($R24="IMPACTO",$T24=1),#REF!,IF(AND(R24="IMPACTO",$T24=2),#REF!,IF(AND($R24="IMPACTO",$T24=3),#REF!,IF(AND($R24="IMPACTO",$T24=4),#REF!,IF(AND($R24="IMPACTO",$T24=5),#REF!,I24)))))</f>
        <v>#REF!</v>
      </c>
      <c r="W24" s="363">
        <f>IF(R24="PROBABILIDAD",T24*J24,T24*H24)</f>
        <v>1</v>
      </c>
      <c r="X24" s="339" t="s">
        <v>166</v>
      </c>
      <c r="Y24" s="350" t="s">
        <v>147</v>
      </c>
      <c r="Z24" s="327" t="s">
        <v>167</v>
      </c>
      <c r="AA24" s="339" t="s">
        <v>149</v>
      </c>
      <c r="AB24" s="351" t="s">
        <v>150</v>
      </c>
      <c r="AC24" s="339" t="s">
        <v>168</v>
      </c>
      <c r="AD24" s="335" t="s">
        <v>152</v>
      </c>
      <c r="AE24" s="438" t="s">
        <v>169</v>
      </c>
      <c r="AF24" s="258" t="s">
        <v>623</v>
      </c>
      <c r="AG24" s="259"/>
    </row>
    <row r="25" spans="1:33" ht="48" customHeight="1" x14ac:dyDescent="0.25">
      <c r="A25" s="435"/>
      <c r="B25" s="436"/>
      <c r="C25" s="333"/>
      <c r="D25" s="336"/>
      <c r="E25" s="332"/>
      <c r="F25" s="333"/>
      <c r="G25" s="318"/>
      <c r="H25" s="321"/>
      <c r="I25" s="323"/>
      <c r="J25" s="325"/>
      <c r="K25" s="326"/>
      <c r="L25" s="333"/>
      <c r="M25" s="29" t="s">
        <v>76</v>
      </c>
      <c r="N25" s="27" t="s">
        <v>9</v>
      </c>
      <c r="O25" s="30">
        <f>IF(N25="SÍ",5,"0")</f>
        <v>5</v>
      </c>
      <c r="P25" s="353"/>
      <c r="Q25" s="355"/>
      <c r="R25" s="357"/>
      <c r="S25" s="355"/>
      <c r="T25" s="359"/>
      <c r="U25" s="361"/>
      <c r="V25" s="348"/>
      <c r="W25" s="326"/>
      <c r="X25" s="364"/>
      <c r="Y25" s="351"/>
      <c r="Z25" s="328"/>
      <c r="AA25" s="364"/>
      <c r="AB25" s="351"/>
      <c r="AC25" s="340"/>
      <c r="AD25" s="335"/>
      <c r="AE25" s="438"/>
      <c r="AF25" s="260"/>
      <c r="AG25" s="261"/>
    </row>
    <row r="26" spans="1:33" ht="33" customHeight="1" x14ac:dyDescent="0.25">
      <c r="A26" s="435"/>
      <c r="B26" s="436"/>
      <c r="C26" s="333"/>
      <c r="D26" s="336"/>
      <c r="E26" s="332"/>
      <c r="F26" s="333"/>
      <c r="G26" s="318"/>
      <c r="H26" s="321"/>
      <c r="I26" s="323"/>
      <c r="J26" s="325"/>
      <c r="K26" s="345"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MODERADA</v>
      </c>
      <c r="L26" s="333"/>
      <c r="M26" s="31" t="s">
        <v>77</v>
      </c>
      <c r="N26" s="27" t="s">
        <v>16</v>
      </c>
      <c r="O26" s="30" t="str">
        <f>IF(N26="SÍ",15,"0")</f>
        <v>0</v>
      </c>
      <c r="P26" s="353"/>
      <c r="Q26" s="355"/>
      <c r="R26" s="357"/>
      <c r="S26" s="355"/>
      <c r="T26" s="359"/>
      <c r="U26" s="361"/>
      <c r="V26" s="348"/>
      <c r="W26" s="345" t="e">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#REF!</v>
      </c>
      <c r="X26" s="364"/>
      <c r="Y26" s="351"/>
      <c r="Z26" s="328"/>
      <c r="AA26" s="364"/>
      <c r="AB26" s="351"/>
      <c r="AC26" s="340"/>
      <c r="AD26" s="335"/>
      <c r="AE26" s="438"/>
      <c r="AF26" s="260"/>
      <c r="AG26" s="261"/>
    </row>
    <row r="27" spans="1:33" ht="26.25" customHeight="1" x14ac:dyDescent="0.25">
      <c r="A27" s="435"/>
      <c r="B27" s="436"/>
      <c r="C27" s="333"/>
      <c r="D27" s="336"/>
      <c r="E27" s="332"/>
      <c r="F27" s="333"/>
      <c r="G27" s="318"/>
      <c r="H27" s="321"/>
      <c r="I27" s="323"/>
      <c r="J27" s="325"/>
      <c r="K27" s="345"/>
      <c r="L27" s="333"/>
      <c r="M27" s="31" t="s">
        <v>78</v>
      </c>
      <c r="N27" s="27" t="s">
        <v>9</v>
      </c>
      <c r="O27" s="30">
        <f>IF(N27="SÍ",10,"0")</f>
        <v>10</v>
      </c>
      <c r="P27" s="353"/>
      <c r="Q27" s="355"/>
      <c r="R27" s="357"/>
      <c r="S27" s="355"/>
      <c r="T27" s="359"/>
      <c r="U27" s="361"/>
      <c r="V27" s="348"/>
      <c r="W27" s="345"/>
      <c r="X27" s="364"/>
      <c r="Y27" s="351"/>
      <c r="Z27" s="328"/>
      <c r="AA27" s="364"/>
      <c r="AB27" s="351"/>
      <c r="AC27" s="340"/>
      <c r="AD27" s="335"/>
      <c r="AE27" s="438"/>
      <c r="AF27" s="260"/>
      <c r="AG27" s="261"/>
    </row>
    <row r="28" spans="1:33" ht="45" customHeight="1" x14ac:dyDescent="0.25">
      <c r="A28" s="435"/>
      <c r="B28" s="436"/>
      <c r="C28" s="333"/>
      <c r="D28" s="336"/>
      <c r="E28" s="332"/>
      <c r="F28" s="333"/>
      <c r="G28" s="318"/>
      <c r="H28" s="321"/>
      <c r="I28" s="323"/>
      <c r="J28" s="325"/>
      <c r="K28" s="345"/>
      <c r="L28" s="333"/>
      <c r="M28" s="29" t="s">
        <v>79</v>
      </c>
      <c r="N28" s="27" t="s">
        <v>9</v>
      </c>
      <c r="O28" s="30">
        <f>IF(N28="SÍ",15,"0")</f>
        <v>15</v>
      </c>
      <c r="P28" s="353"/>
      <c r="Q28" s="355"/>
      <c r="R28" s="357"/>
      <c r="S28" s="355"/>
      <c r="T28" s="359"/>
      <c r="U28" s="361"/>
      <c r="V28" s="348"/>
      <c r="W28" s="345"/>
      <c r="X28" s="364"/>
      <c r="Y28" s="351"/>
      <c r="Z28" s="328"/>
      <c r="AA28" s="364"/>
      <c r="AB28" s="351"/>
      <c r="AC28" s="340"/>
      <c r="AD28" s="335"/>
      <c r="AE28" s="438"/>
      <c r="AF28" s="260"/>
      <c r="AG28" s="261"/>
    </row>
    <row r="29" spans="1:33" ht="51" customHeight="1" x14ac:dyDescent="0.25">
      <c r="A29" s="435"/>
      <c r="B29" s="436"/>
      <c r="C29" s="333"/>
      <c r="D29" s="336"/>
      <c r="E29" s="332"/>
      <c r="F29" s="333"/>
      <c r="G29" s="318"/>
      <c r="H29" s="321"/>
      <c r="I29" s="323"/>
      <c r="J29" s="325"/>
      <c r="K29" s="345"/>
      <c r="L29" s="333"/>
      <c r="M29" s="29" t="s">
        <v>80</v>
      </c>
      <c r="N29" s="27" t="s">
        <v>9</v>
      </c>
      <c r="O29" s="30">
        <f>IF(N29="SÍ",10,"0")</f>
        <v>10</v>
      </c>
      <c r="P29" s="353"/>
      <c r="Q29" s="355"/>
      <c r="R29" s="357"/>
      <c r="S29" s="355"/>
      <c r="T29" s="359"/>
      <c r="U29" s="361"/>
      <c r="V29" s="348"/>
      <c r="W29" s="345"/>
      <c r="X29" s="364"/>
      <c r="Y29" s="351"/>
      <c r="Z29" s="328"/>
      <c r="AA29" s="364"/>
      <c r="AB29" s="351"/>
      <c r="AC29" s="340"/>
      <c r="AD29" s="335"/>
      <c r="AE29" s="438"/>
      <c r="AF29" s="260"/>
      <c r="AG29" s="261"/>
    </row>
    <row r="30" spans="1:33" ht="39.75" customHeight="1" thickBot="1" x14ac:dyDescent="0.3">
      <c r="A30" s="435"/>
      <c r="B30" s="437"/>
      <c r="C30" s="334"/>
      <c r="D30" s="320"/>
      <c r="E30" s="329"/>
      <c r="F30" s="334"/>
      <c r="G30" s="319"/>
      <c r="H30" s="322"/>
      <c r="I30" s="324"/>
      <c r="J30" s="325"/>
      <c r="K30" s="346"/>
      <c r="L30" s="334"/>
      <c r="M30" s="32" t="s">
        <v>81</v>
      </c>
      <c r="N30" s="27" t="s">
        <v>9</v>
      </c>
      <c r="O30" s="30">
        <f>IF(N30="SÍ",30,"0")</f>
        <v>30</v>
      </c>
      <c r="P30" s="353"/>
      <c r="Q30" s="355"/>
      <c r="R30" s="357"/>
      <c r="S30" s="355"/>
      <c r="T30" s="359"/>
      <c r="U30" s="362"/>
      <c r="V30" s="349"/>
      <c r="W30" s="345"/>
      <c r="X30" s="364"/>
      <c r="Y30" s="351"/>
      <c r="Z30" s="328"/>
      <c r="AA30" s="364"/>
      <c r="AB30" s="351"/>
      <c r="AC30" s="340"/>
      <c r="AD30" s="335"/>
      <c r="AE30" s="443"/>
      <c r="AF30" s="262"/>
      <c r="AG30" s="263"/>
    </row>
    <row r="31" spans="1:33" ht="48" customHeight="1" x14ac:dyDescent="0.25">
      <c r="A31" s="440" t="s">
        <v>139</v>
      </c>
      <c r="B31" s="441" t="s">
        <v>140</v>
      </c>
      <c r="C31" s="332" t="s">
        <v>170</v>
      </c>
      <c r="D31" s="335" t="s">
        <v>142</v>
      </c>
      <c r="E31" s="332" t="s">
        <v>171</v>
      </c>
      <c r="F31" s="332" t="s">
        <v>172</v>
      </c>
      <c r="G31" s="318" t="s">
        <v>12</v>
      </c>
      <c r="H31" s="320" t="str">
        <f>IF(G31="(1) RARA VEZ","1", IF(G31="(2) IMPROBABLE","2",IF(G31="(3) POSIBLE","3",IF(G31="(4) PROBABLE","4",IF(G31="(5) CASI SEGURO","5","")))))</f>
        <v>1</v>
      </c>
      <c r="I31" s="323" t="s">
        <v>22</v>
      </c>
      <c r="J31" s="325" t="str">
        <f>IF(I31="(1) INSIGNIFICANTE","1",IF(I31="(2) MENOR","2",IF(I31="(3) MODERADO","3",IF(I31="(4) MAYOR","4",IF(I31="(5) CATASTRÓFICO","5","")))))</f>
        <v>3</v>
      </c>
      <c r="K31" s="326">
        <f>+H31*J31</f>
        <v>3</v>
      </c>
      <c r="L31" s="332" t="s">
        <v>173</v>
      </c>
      <c r="M31" s="26" t="s">
        <v>68</v>
      </c>
      <c r="N31" s="27" t="s">
        <v>9</v>
      </c>
      <c r="O31" s="28">
        <f>IF(N31="SÍ",15,"0")</f>
        <v>15</v>
      </c>
      <c r="P31" s="352">
        <f>SUM(O31:O37)</f>
        <v>85</v>
      </c>
      <c r="Q31" s="354">
        <f>IF(AND(P31&gt;=0,P31&lt;=50),0,IF(AND(P31&gt;50,P31&lt;=75),1,IF(AND(P31&gt;75,P31&lt;=100),2,"REVISAR")))</f>
        <v>2</v>
      </c>
      <c r="R31" s="356" t="s">
        <v>5</v>
      </c>
      <c r="S31" s="354">
        <f>IF(R31="PROBABILIDAD",H31-Q31,J31-Q31)</f>
        <v>1</v>
      </c>
      <c r="T31" s="358">
        <f>IF($S31&lt;=0,1,$S31)</f>
        <v>1</v>
      </c>
      <c r="U31" s="360" t="str">
        <f>IF(AND($R31="PROBABILIDAD",$T31=1),#REF!,IF(AND(R31="PROBABILIDAD",$T31=2),#REF!,IF(AND($R31="PROBABILIDAD",$T31=3),#REF!,IF(AND($R31="PROBABILIDAD",$T31=4),#REF!,IF(AND($R31="PROBABILIDAD",$T31=5),#REF!,$G31)))))</f>
        <v>(1) RARA VEZ</v>
      </c>
      <c r="V31" s="347" t="e">
        <f>IF(AND($R31="IMPACTO",$T31=1),#REF!,IF(AND(R31="IMPACTO",$T31=2),#REF!,IF(AND($R31="IMPACTO",$T31=3),#REF!,IF(AND($R31="IMPACTO",$T31=4),#REF!,IF(AND($R31="IMPACTO",$T31=5),#REF!,I31)))))</f>
        <v>#REF!</v>
      </c>
      <c r="W31" s="363">
        <f xml:space="preserve"> IF(R31="PROBABILIDAD",T31*J31,T31*H31)</f>
        <v>1</v>
      </c>
      <c r="X31" s="339" t="s">
        <v>174</v>
      </c>
      <c r="Y31" s="350" t="s">
        <v>147</v>
      </c>
      <c r="Z31" s="327" t="s">
        <v>175</v>
      </c>
      <c r="AA31" s="339" t="s">
        <v>149</v>
      </c>
      <c r="AB31" s="351" t="s">
        <v>150</v>
      </c>
      <c r="AC31" s="339" t="s">
        <v>176</v>
      </c>
      <c r="AD31" s="335" t="s">
        <v>152</v>
      </c>
      <c r="AE31" s="329" t="s">
        <v>177</v>
      </c>
      <c r="AF31" s="258" t="s">
        <v>624</v>
      </c>
      <c r="AG31" s="259"/>
    </row>
    <row r="32" spans="1:33" ht="48" customHeight="1" x14ac:dyDescent="0.25">
      <c r="A32" s="435"/>
      <c r="B32" s="436"/>
      <c r="C32" s="333"/>
      <c r="D32" s="336"/>
      <c r="E32" s="332"/>
      <c r="F32" s="333"/>
      <c r="G32" s="318"/>
      <c r="H32" s="321"/>
      <c r="I32" s="323"/>
      <c r="J32" s="325"/>
      <c r="K32" s="326"/>
      <c r="L32" s="333"/>
      <c r="M32" s="29" t="s">
        <v>76</v>
      </c>
      <c r="N32" s="27" t="s">
        <v>9</v>
      </c>
      <c r="O32" s="30">
        <f>IF(N32="SÍ",5,"0")</f>
        <v>5</v>
      </c>
      <c r="P32" s="353"/>
      <c r="Q32" s="355"/>
      <c r="R32" s="357"/>
      <c r="S32" s="355"/>
      <c r="T32" s="359"/>
      <c r="U32" s="361"/>
      <c r="V32" s="348"/>
      <c r="W32" s="326"/>
      <c r="X32" s="364"/>
      <c r="Y32" s="351"/>
      <c r="Z32" s="445"/>
      <c r="AA32" s="364"/>
      <c r="AB32" s="351"/>
      <c r="AC32" s="364"/>
      <c r="AD32" s="335"/>
      <c r="AE32" s="330"/>
      <c r="AF32" s="260"/>
      <c r="AG32" s="261"/>
    </row>
    <row r="33" spans="1:33" ht="48" customHeight="1" x14ac:dyDescent="0.25">
      <c r="A33" s="435"/>
      <c r="B33" s="436"/>
      <c r="C33" s="333"/>
      <c r="D33" s="336"/>
      <c r="E33" s="332"/>
      <c r="F33" s="333"/>
      <c r="G33" s="318"/>
      <c r="H33" s="321"/>
      <c r="I33" s="323"/>
      <c r="J33" s="325"/>
      <c r="K33" s="345"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MODERADA</v>
      </c>
      <c r="L33" s="333"/>
      <c r="M33" s="31" t="s">
        <v>77</v>
      </c>
      <c r="N33" s="27" t="s">
        <v>16</v>
      </c>
      <c r="O33" s="30" t="str">
        <f>IF(N33="SÍ",15,"0")</f>
        <v>0</v>
      </c>
      <c r="P33" s="353"/>
      <c r="Q33" s="355"/>
      <c r="R33" s="357"/>
      <c r="S33" s="355"/>
      <c r="T33" s="359"/>
      <c r="U33" s="361"/>
      <c r="V33" s="348"/>
      <c r="W33" s="345" t="e">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#REF!</v>
      </c>
      <c r="X33" s="364"/>
      <c r="Y33" s="351"/>
      <c r="Z33" s="445"/>
      <c r="AA33" s="364"/>
      <c r="AB33" s="351"/>
      <c r="AC33" s="364"/>
      <c r="AD33" s="335"/>
      <c r="AE33" s="330"/>
      <c r="AF33" s="260"/>
      <c r="AG33" s="261"/>
    </row>
    <row r="34" spans="1:33" ht="48" customHeight="1" x14ac:dyDescent="0.25">
      <c r="A34" s="435"/>
      <c r="B34" s="436"/>
      <c r="C34" s="333"/>
      <c r="D34" s="336"/>
      <c r="E34" s="332"/>
      <c r="F34" s="333"/>
      <c r="G34" s="318"/>
      <c r="H34" s="321"/>
      <c r="I34" s="323"/>
      <c r="J34" s="325"/>
      <c r="K34" s="345"/>
      <c r="L34" s="333"/>
      <c r="M34" s="31" t="s">
        <v>78</v>
      </c>
      <c r="N34" s="27" t="s">
        <v>9</v>
      </c>
      <c r="O34" s="30">
        <f>IF(N34="SÍ",10,"0")</f>
        <v>10</v>
      </c>
      <c r="P34" s="353"/>
      <c r="Q34" s="355"/>
      <c r="R34" s="357"/>
      <c r="S34" s="355"/>
      <c r="T34" s="359"/>
      <c r="U34" s="361"/>
      <c r="V34" s="348"/>
      <c r="W34" s="345"/>
      <c r="X34" s="364"/>
      <c r="Y34" s="351"/>
      <c r="Z34" s="445"/>
      <c r="AA34" s="364"/>
      <c r="AB34" s="351"/>
      <c r="AC34" s="364"/>
      <c r="AD34" s="335"/>
      <c r="AE34" s="330"/>
      <c r="AF34" s="260"/>
      <c r="AG34" s="261"/>
    </row>
    <row r="35" spans="1:33" ht="48" customHeight="1" x14ac:dyDescent="0.25">
      <c r="A35" s="435"/>
      <c r="B35" s="436"/>
      <c r="C35" s="333"/>
      <c r="D35" s="336"/>
      <c r="E35" s="332"/>
      <c r="F35" s="333"/>
      <c r="G35" s="318"/>
      <c r="H35" s="321"/>
      <c r="I35" s="323"/>
      <c r="J35" s="325"/>
      <c r="K35" s="345"/>
      <c r="L35" s="333"/>
      <c r="M35" s="29" t="s">
        <v>79</v>
      </c>
      <c r="N35" s="27" t="s">
        <v>9</v>
      </c>
      <c r="O35" s="30">
        <f>IF(N35="SÍ",15,"0")</f>
        <v>15</v>
      </c>
      <c r="P35" s="353"/>
      <c r="Q35" s="355"/>
      <c r="R35" s="357"/>
      <c r="S35" s="355"/>
      <c r="T35" s="359"/>
      <c r="U35" s="361"/>
      <c r="V35" s="348"/>
      <c r="W35" s="345"/>
      <c r="X35" s="364"/>
      <c r="Y35" s="351"/>
      <c r="Z35" s="445"/>
      <c r="AA35" s="364"/>
      <c r="AB35" s="351"/>
      <c r="AC35" s="364"/>
      <c r="AD35" s="335"/>
      <c r="AE35" s="330"/>
      <c r="AF35" s="260"/>
      <c r="AG35" s="261"/>
    </row>
    <row r="36" spans="1:33" ht="48" customHeight="1" x14ac:dyDescent="0.25">
      <c r="A36" s="435"/>
      <c r="B36" s="436"/>
      <c r="C36" s="333"/>
      <c r="D36" s="336"/>
      <c r="E36" s="332"/>
      <c r="F36" s="333"/>
      <c r="G36" s="318"/>
      <c r="H36" s="321"/>
      <c r="I36" s="323"/>
      <c r="J36" s="325"/>
      <c r="K36" s="345"/>
      <c r="L36" s="333"/>
      <c r="M36" s="29" t="s">
        <v>80</v>
      </c>
      <c r="N36" s="27" t="s">
        <v>9</v>
      </c>
      <c r="O36" s="30">
        <f>IF(N36="SÍ",10,"0")</f>
        <v>10</v>
      </c>
      <c r="P36" s="353"/>
      <c r="Q36" s="355"/>
      <c r="R36" s="357"/>
      <c r="S36" s="355"/>
      <c r="T36" s="359"/>
      <c r="U36" s="361"/>
      <c r="V36" s="348"/>
      <c r="W36" s="345"/>
      <c r="X36" s="364"/>
      <c r="Y36" s="351"/>
      <c r="Z36" s="445"/>
      <c r="AA36" s="364"/>
      <c r="AB36" s="351"/>
      <c r="AC36" s="364"/>
      <c r="AD36" s="335"/>
      <c r="AE36" s="330"/>
      <c r="AF36" s="260"/>
      <c r="AG36" s="261"/>
    </row>
    <row r="37" spans="1:33" ht="48" customHeight="1" x14ac:dyDescent="0.25">
      <c r="A37" s="435"/>
      <c r="B37" s="437"/>
      <c r="C37" s="334"/>
      <c r="D37" s="320"/>
      <c r="E37" s="329"/>
      <c r="F37" s="334"/>
      <c r="G37" s="319"/>
      <c r="H37" s="322"/>
      <c r="I37" s="324"/>
      <c r="J37" s="325"/>
      <c r="K37" s="346"/>
      <c r="L37" s="334"/>
      <c r="M37" s="32" t="s">
        <v>81</v>
      </c>
      <c r="N37" s="27" t="s">
        <v>9</v>
      </c>
      <c r="O37" s="30">
        <f>IF(N37="SÍ",30,"0")</f>
        <v>30</v>
      </c>
      <c r="P37" s="353"/>
      <c r="Q37" s="355"/>
      <c r="R37" s="357"/>
      <c r="S37" s="355"/>
      <c r="T37" s="359"/>
      <c r="U37" s="362"/>
      <c r="V37" s="349"/>
      <c r="W37" s="345"/>
      <c r="X37" s="364"/>
      <c r="Y37" s="351"/>
      <c r="Z37" s="445"/>
      <c r="AA37" s="364"/>
      <c r="AB37" s="351"/>
      <c r="AC37" s="364"/>
      <c r="AD37" s="335"/>
      <c r="AE37" s="331"/>
      <c r="AF37" s="262"/>
      <c r="AG37" s="263"/>
    </row>
    <row r="38" spans="1:33" ht="32.25" customHeight="1" x14ac:dyDescent="0.25">
      <c r="A38" s="444" t="s">
        <v>119</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row>
    <row r="39" spans="1:33" ht="21.75" customHeight="1" x14ac:dyDescent="0.25">
      <c r="A39" s="366" t="s">
        <v>120</v>
      </c>
      <c r="B39" s="366"/>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row>
    <row r="40" spans="1:33" ht="27.75" customHeight="1" x14ac:dyDescent="0.25">
      <c r="A40" s="368" t="s">
        <v>121</v>
      </c>
      <c r="B40" s="368"/>
      <c r="C40" s="368" t="s">
        <v>122</v>
      </c>
      <c r="D40" s="368"/>
      <c r="E40" s="368"/>
      <c r="F40" s="368"/>
      <c r="G40" s="368"/>
      <c r="H40" s="368"/>
      <c r="I40" s="368"/>
      <c r="J40" s="368"/>
      <c r="K40" s="368"/>
      <c r="L40" s="368"/>
      <c r="M40" s="368"/>
      <c r="N40" s="368"/>
      <c r="O40" s="368"/>
      <c r="P40" s="368"/>
      <c r="Q40" s="368"/>
      <c r="R40" s="368"/>
      <c r="S40" s="368"/>
      <c r="T40" s="368"/>
      <c r="U40" s="368"/>
      <c r="V40" s="368"/>
      <c r="W40" s="368"/>
      <c r="X40" s="368"/>
      <c r="Y40" s="368"/>
      <c r="Z40" s="369" t="s">
        <v>123</v>
      </c>
      <c r="AA40" s="369"/>
      <c r="AB40" s="369"/>
      <c r="AC40" s="282" t="s">
        <v>124</v>
      </c>
      <c r="AD40" s="370"/>
      <c r="AE40" s="283"/>
    </row>
    <row r="41" spans="1:33" ht="27.75" customHeight="1" x14ac:dyDescent="0.25">
      <c r="A41" s="375">
        <v>1</v>
      </c>
      <c r="B41" s="376"/>
      <c r="C41" s="446" t="s">
        <v>178</v>
      </c>
      <c r="D41" s="447"/>
      <c r="E41" s="447"/>
      <c r="F41" s="447"/>
      <c r="G41" s="447"/>
      <c r="H41" s="447"/>
      <c r="I41" s="447"/>
      <c r="J41" s="447"/>
      <c r="K41" s="447"/>
      <c r="L41" s="447"/>
      <c r="M41" s="447"/>
      <c r="N41" s="447"/>
      <c r="O41" s="447"/>
      <c r="P41" s="447"/>
      <c r="Q41" s="447"/>
      <c r="R41" s="447"/>
      <c r="S41" s="447"/>
      <c r="T41" s="447"/>
      <c r="U41" s="447"/>
      <c r="V41" s="447"/>
      <c r="W41" s="447"/>
      <c r="X41" s="447"/>
      <c r="Y41" s="448"/>
      <c r="Z41" s="389"/>
      <c r="AA41" s="381"/>
      <c r="AB41" s="382"/>
      <c r="AC41" s="336"/>
      <c r="AD41" s="336"/>
      <c r="AE41" s="6"/>
    </row>
    <row r="42" spans="1:33" s="62" customFormat="1" ht="27.75" customHeight="1" x14ac:dyDescent="0.25">
      <c r="A42" s="375">
        <v>2</v>
      </c>
      <c r="B42" s="376"/>
      <c r="C42" s="446" t="s">
        <v>179</v>
      </c>
      <c r="D42" s="447"/>
      <c r="E42" s="447"/>
      <c r="F42" s="447"/>
      <c r="G42" s="447"/>
      <c r="H42" s="447"/>
      <c r="I42" s="447"/>
      <c r="J42" s="447"/>
      <c r="K42" s="447"/>
      <c r="L42" s="447"/>
      <c r="M42" s="447"/>
      <c r="N42" s="447"/>
      <c r="O42" s="447"/>
      <c r="P42" s="447"/>
      <c r="Q42" s="447"/>
      <c r="R42" s="447"/>
      <c r="S42" s="447"/>
      <c r="T42" s="447"/>
      <c r="U42" s="447"/>
      <c r="V42" s="447"/>
      <c r="W42" s="447"/>
      <c r="X42" s="447"/>
      <c r="Y42" s="448"/>
      <c r="Z42" s="380">
        <v>42767</v>
      </c>
      <c r="AA42" s="381"/>
      <c r="AB42" s="382"/>
      <c r="AC42" s="336" t="s">
        <v>180</v>
      </c>
      <c r="AD42" s="336"/>
      <c r="AE42" s="336"/>
    </row>
    <row r="43" spans="1:33" s="62" customFormat="1" ht="27.75" customHeight="1" x14ac:dyDescent="0.25">
      <c r="A43" s="375">
        <v>3</v>
      </c>
      <c r="B43" s="376"/>
      <c r="C43" s="446" t="s">
        <v>181</v>
      </c>
      <c r="D43" s="447"/>
      <c r="E43" s="447"/>
      <c r="F43" s="447"/>
      <c r="G43" s="447"/>
      <c r="H43" s="447"/>
      <c r="I43" s="447"/>
      <c r="J43" s="447"/>
      <c r="K43" s="447"/>
      <c r="L43" s="447"/>
      <c r="M43" s="447"/>
      <c r="N43" s="447"/>
      <c r="O43" s="447"/>
      <c r="P43" s="447"/>
      <c r="Q43" s="447"/>
      <c r="R43" s="447"/>
      <c r="S43" s="447"/>
      <c r="T43" s="447"/>
      <c r="U43" s="447"/>
      <c r="V43" s="447"/>
      <c r="W43" s="447"/>
      <c r="X43" s="447"/>
      <c r="Y43" s="448"/>
      <c r="Z43" s="380">
        <v>43122</v>
      </c>
      <c r="AA43" s="381"/>
      <c r="AB43" s="382"/>
      <c r="AC43" s="336" t="s">
        <v>180</v>
      </c>
      <c r="AD43" s="336"/>
      <c r="AE43" s="336"/>
    </row>
    <row r="44" spans="1:33" s="62" customFormat="1" ht="27.75" customHeight="1" x14ac:dyDescent="0.25">
      <c r="A44" s="375">
        <v>4</v>
      </c>
      <c r="B44" s="376"/>
      <c r="C44" s="446" t="s">
        <v>182</v>
      </c>
      <c r="D44" s="447"/>
      <c r="E44" s="447"/>
      <c r="F44" s="447"/>
      <c r="G44" s="447"/>
      <c r="H44" s="447"/>
      <c r="I44" s="447"/>
      <c r="J44" s="447"/>
      <c r="K44" s="447"/>
      <c r="L44" s="447"/>
      <c r="M44" s="447"/>
      <c r="N44" s="447"/>
      <c r="O44" s="447"/>
      <c r="P44" s="447"/>
      <c r="Q44" s="447"/>
      <c r="R44" s="447"/>
      <c r="S44" s="447"/>
      <c r="T44" s="447"/>
      <c r="U44" s="447"/>
      <c r="V44" s="447"/>
      <c r="W44" s="447"/>
      <c r="X44" s="447"/>
      <c r="Y44" s="448"/>
      <c r="Z44" s="380">
        <v>43452</v>
      </c>
      <c r="AA44" s="381"/>
      <c r="AB44" s="382"/>
      <c r="AC44" s="336" t="s">
        <v>180</v>
      </c>
      <c r="AD44" s="336"/>
      <c r="AE44" s="336"/>
    </row>
    <row r="45" spans="1:33" ht="15" customHeight="1" x14ac:dyDescent="0.25">
      <c r="A45" s="449" t="s">
        <v>129</v>
      </c>
      <c r="B45" s="450"/>
      <c r="C45" s="450"/>
      <c r="D45" s="450"/>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1"/>
    </row>
    <row r="46" spans="1:33" ht="30.75" customHeight="1" x14ac:dyDescent="0.25">
      <c r="A46" s="326" t="s">
        <v>124</v>
      </c>
      <c r="B46" s="326"/>
      <c r="C46" s="326"/>
      <c r="D46" s="326"/>
      <c r="E46" s="326"/>
      <c r="F46" s="326"/>
      <c r="G46" s="326" t="s">
        <v>130</v>
      </c>
      <c r="H46" s="326"/>
      <c r="I46" s="326"/>
      <c r="J46" s="326"/>
      <c r="K46" s="326"/>
      <c r="L46" s="326"/>
      <c r="M46" s="326"/>
      <c r="N46" s="326" t="s">
        <v>131</v>
      </c>
      <c r="O46" s="326"/>
      <c r="P46" s="326"/>
      <c r="Q46" s="326"/>
      <c r="R46" s="326"/>
      <c r="S46" s="326"/>
      <c r="T46" s="326"/>
      <c r="U46" s="326"/>
      <c r="V46" s="326"/>
      <c r="W46" s="326"/>
      <c r="X46" s="326"/>
      <c r="Y46" s="326"/>
      <c r="Z46" s="326"/>
      <c r="AA46" s="374" t="str">
        <f>IF(OR(X5="X",U5="X"),"APOYO OFICINA ASESORA DE PLANEACIÓN","APOYO OFICINA DE CONTROL INTERNO")</f>
        <v>APOYO OFICINA ASESORA DE PLANEACIÓN</v>
      </c>
      <c r="AB46" s="374"/>
      <c r="AC46" s="374"/>
      <c r="AD46" s="374"/>
      <c r="AE46" s="374"/>
      <c r="AF46" s="34"/>
      <c r="AG46" s="34"/>
    </row>
    <row r="47" spans="1:33" ht="37.5" customHeight="1" x14ac:dyDescent="0.25">
      <c r="A47" s="36" t="s">
        <v>132</v>
      </c>
      <c r="B47" s="326"/>
      <c r="C47" s="326"/>
      <c r="D47" s="326"/>
      <c r="E47" s="326"/>
      <c r="F47" s="326"/>
      <c r="G47" s="36" t="s">
        <v>132</v>
      </c>
      <c r="H47" s="326"/>
      <c r="I47" s="326"/>
      <c r="J47" s="326"/>
      <c r="K47" s="326"/>
      <c r="L47" s="326"/>
      <c r="M47" s="326"/>
      <c r="N47" s="386" t="s">
        <v>132</v>
      </c>
      <c r="O47" s="387"/>
      <c r="P47" s="387"/>
      <c r="Q47" s="387"/>
      <c r="R47" s="388"/>
      <c r="S47" s="37"/>
      <c r="T47" s="37"/>
      <c r="U47" s="336"/>
      <c r="V47" s="336"/>
      <c r="W47" s="336"/>
      <c r="X47" s="336"/>
      <c r="Y47" s="336"/>
      <c r="Z47" s="336"/>
      <c r="AA47" s="36" t="s">
        <v>132</v>
      </c>
      <c r="AB47" s="389"/>
      <c r="AC47" s="381"/>
      <c r="AD47" s="381"/>
      <c r="AE47" s="382"/>
      <c r="AF47" s="34"/>
      <c r="AG47" s="34"/>
    </row>
    <row r="48" spans="1:33" s="62" customFormat="1" ht="33.75" customHeight="1" x14ac:dyDescent="0.25">
      <c r="A48" s="38" t="s">
        <v>133</v>
      </c>
      <c r="B48" s="374" t="s">
        <v>183</v>
      </c>
      <c r="C48" s="374"/>
      <c r="D48" s="374"/>
      <c r="E48" s="374"/>
      <c r="F48" s="374"/>
      <c r="G48" s="38" t="s">
        <v>133</v>
      </c>
      <c r="H48" s="326"/>
      <c r="I48" s="326"/>
      <c r="J48" s="326"/>
      <c r="K48" s="326"/>
      <c r="L48" s="326"/>
      <c r="M48" s="326"/>
      <c r="N48" s="452" t="s">
        <v>133</v>
      </c>
      <c r="O48" s="453"/>
      <c r="P48" s="453"/>
      <c r="Q48" s="453"/>
      <c r="R48" s="454"/>
      <c r="S48" s="37"/>
      <c r="T48" s="37"/>
      <c r="U48" s="455" t="s">
        <v>135</v>
      </c>
      <c r="V48" s="455"/>
      <c r="W48" s="455"/>
      <c r="X48" s="455"/>
      <c r="Y48" s="455"/>
      <c r="Z48" s="455"/>
      <c r="AA48" s="38" t="s">
        <v>133</v>
      </c>
      <c r="AB48" s="336"/>
      <c r="AC48" s="336"/>
      <c r="AD48" s="336"/>
      <c r="AE48" s="336"/>
      <c r="AF48" s="64"/>
      <c r="AG48" s="64"/>
    </row>
    <row r="49" spans="1:33" s="62" customFormat="1" ht="32.25" customHeight="1" x14ac:dyDescent="0.25">
      <c r="A49" s="38" t="s">
        <v>136</v>
      </c>
      <c r="B49" s="456" t="s">
        <v>184</v>
      </c>
      <c r="C49" s="326"/>
      <c r="D49" s="326"/>
      <c r="E49" s="326"/>
      <c r="F49" s="326"/>
      <c r="G49" s="38" t="s">
        <v>136</v>
      </c>
      <c r="H49" s="326"/>
      <c r="I49" s="326"/>
      <c r="J49" s="326"/>
      <c r="K49" s="326"/>
      <c r="L49" s="326"/>
      <c r="M49" s="326"/>
      <c r="N49" s="452" t="s">
        <v>136</v>
      </c>
      <c r="O49" s="453"/>
      <c r="P49" s="453"/>
      <c r="Q49" s="453"/>
      <c r="R49" s="454"/>
      <c r="S49" s="37"/>
      <c r="T49" s="37"/>
      <c r="U49" s="336" t="s">
        <v>138</v>
      </c>
      <c r="V49" s="336"/>
      <c r="W49" s="336"/>
      <c r="X49" s="336"/>
      <c r="Y49" s="336"/>
      <c r="Z49" s="336"/>
      <c r="AA49" s="38" t="s">
        <v>136</v>
      </c>
      <c r="AB49" s="336"/>
      <c r="AC49" s="336"/>
      <c r="AD49" s="336"/>
      <c r="AE49" s="336"/>
      <c r="AF49" s="64"/>
      <c r="AG49" s="64"/>
    </row>
    <row r="50" spans="1:33" s="62" customFormat="1" x14ac:dyDescent="0.25">
      <c r="D50" s="41"/>
      <c r="AF50" s="64"/>
      <c r="AG50" s="64"/>
    </row>
    <row r="51" spans="1:33" x14ac:dyDescent="0.25">
      <c r="AF51" s="63"/>
      <c r="AG51" s="63"/>
    </row>
    <row r="52" spans="1:33" x14ac:dyDescent="0.25">
      <c r="AF52" s="63"/>
      <c r="AG52" s="63"/>
    </row>
  </sheetData>
  <mergeCells count="202">
    <mergeCell ref="B48:F48"/>
    <mergeCell ref="H48:M48"/>
    <mergeCell ref="N48:R48"/>
    <mergeCell ref="U48:Z48"/>
    <mergeCell ref="AB48:AE48"/>
    <mergeCell ref="B49:F49"/>
    <mergeCell ref="H49:M49"/>
    <mergeCell ref="N49:R49"/>
    <mergeCell ref="U49:Z49"/>
    <mergeCell ref="AB49:AE49"/>
    <mergeCell ref="A45:AE45"/>
    <mergeCell ref="A46:F46"/>
    <mergeCell ref="G46:M46"/>
    <mergeCell ref="N46:Z46"/>
    <mergeCell ref="AA46:AE46"/>
    <mergeCell ref="B47:F47"/>
    <mergeCell ref="H47:M47"/>
    <mergeCell ref="N47:R47"/>
    <mergeCell ref="U47:Z47"/>
    <mergeCell ref="AB47:AE47"/>
    <mergeCell ref="A43:B43"/>
    <mergeCell ref="C43:Y43"/>
    <mergeCell ref="Z43:AB43"/>
    <mergeCell ref="AC43:AE43"/>
    <mergeCell ref="A44:B44"/>
    <mergeCell ref="C44:Y44"/>
    <mergeCell ref="Z44:AB44"/>
    <mergeCell ref="AC44:AE44"/>
    <mergeCell ref="A41:B41"/>
    <mergeCell ref="C41:Y41"/>
    <mergeCell ref="Z41:AB41"/>
    <mergeCell ref="AC41:AD41"/>
    <mergeCell ref="A42:B42"/>
    <mergeCell ref="C42:Y42"/>
    <mergeCell ref="Z42:AB42"/>
    <mergeCell ref="AC42:AE42"/>
    <mergeCell ref="A38:AE38"/>
    <mergeCell ref="A39:AE39"/>
    <mergeCell ref="A40:B40"/>
    <mergeCell ref="C40:Y40"/>
    <mergeCell ref="Z40:AB40"/>
    <mergeCell ref="AC40:AE40"/>
    <mergeCell ref="AB31:AB37"/>
    <mergeCell ref="AC31:AC37"/>
    <mergeCell ref="AD31:AD37"/>
    <mergeCell ref="AE31:AE37"/>
    <mergeCell ref="K33:K37"/>
    <mergeCell ref="W33:W37"/>
    <mergeCell ref="V31:V37"/>
    <mergeCell ref="W31:W32"/>
    <mergeCell ref="X31:X37"/>
    <mergeCell ref="Y31:Y37"/>
    <mergeCell ref="Z31:Z37"/>
    <mergeCell ref="AA31:AA37"/>
    <mergeCell ref="P31:P37"/>
    <mergeCell ref="Q31:Q37"/>
    <mergeCell ref="R31:R37"/>
    <mergeCell ref="S31:S37"/>
    <mergeCell ref="T31:T37"/>
    <mergeCell ref="U31:U37"/>
    <mergeCell ref="G31:G37"/>
    <mergeCell ref="H31:H37"/>
    <mergeCell ref="I31:I37"/>
    <mergeCell ref="J31:J37"/>
    <mergeCell ref="K31:K32"/>
    <mergeCell ref="L31:L37"/>
    <mergeCell ref="A31:A37"/>
    <mergeCell ref="B31:B37"/>
    <mergeCell ref="C31:C37"/>
    <mergeCell ref="D31:D37"/>
    <mergeCell ref="E31:E37"/>
    <mergeCell ref="F31:F37"/>
    <mergeCell ref="AB24:AB30"/>
    <mergeCell ref="AC24:AC30"/>
    <mergeCell ref="AD24:AD30"/>
    <mergeCell ref="AE24:AE30"/>
    <mergeCell ref="K26:K30"/>
    <mergeCell ref="W26:W30"/>
    <mergeCell ref="V24:V30"/>
    <mergeCell ref="W24:W25"/>
    <mergeCell ref="X24:X30"/>
    <mergeCell ref="Y24:Y30"/>
    <mergeCell ref="Z24:Z30"/>
    <mergeCell ref="AA24:AA30"/>
    <mergeCell ref="P24:P30"/>
    <mergeCell ref="Q24:Q30"/>
    <mergeCell ref="R24:R30"/>
    <mergeCell ref="S24:S30"/>
    <mergeCell ref="T24:T30"/>
    <mergeCell ref="U24:U30"/>
    <mergeCell ref="G24:G30"/>
    <mergeCell ref="H24:H30"/>
    <mergeCell ref="I24:I30"/>
    <mergeCell ref="J24:J30"/>
    <mergeCell ref="K24:K25"/>
    <mergeCell ref="L24:L30"/>
    <mergeCell ref="A24:A30"/>
    <mergeCell ref="B24:B30"/>
    <mergeCell ref="C24:C30"/>
    <mergeCell ref="D24:D30"/>
    <mergeCell ref="E24:E30"/>
    <mergeCell ref="F24:F30"/>
    <mergeCell ref="AB17:AB23"/>
    <mergeCell ref="AC17:AC23"/>
    <mergeCell ref="AD17:AD23"/>
    <mergeCell ref="AE17:AE23"/>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G17:G23"/>
    <mergeCell ref="H17:H23"/>
    <mergeCell ref="I17:I23"/>
    <mergeCell ref="J17:J23"/>
    <mergeCell ref="K17:K18"/>
    <mergeCell ref="L17:L23"/>
    <mergeCell ref="A17:A23"/>
    <mergeCell ref="B17:B23"/>
    <mergeCell ref="C17:C23"/>
    <mergeCell ref="D17:D23"/>
    <mergeCell ref="E17:E23"/>
    <mergeCell ref="F17:F23"/>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A10:A16"/>
    <mergeCell ref="B10:B16"/>
    <mergeCell ref="C10:C16"/>
    <mergeCell ref="D10:D16"/>
    <mergeCell ref="E10:E16"/>
    <mergeCell ref="F10:F16"/>
    <mergeCell ref="AB10:AB16"/>
    <mergeCell ref="AC10:AC16"/>
    <mergeCell ref="AD10:AD16"/>
    <mergeCell ref="G8:K8"/>
    <mergeCell ref="M8:M9"/>
    <mergeCell ref="N8:N9"/>
    <mergeCell ref="R8:R9"/>
    <mergeCell ref="U8:W8"/>
    <mergeCell ref="X8:X9"/>
    <mergeCell ref="Y8:AA8"/>
    <mergeCell ref="G10:G16"/>
    <mergeCell ref="H10:H16"/>
    <mergeCell ref="I10:I16"/>
    <mergeCell ref="J10:J16"/>
    <mergeCell ref="K10:K11"/>
    <mergeCell ref="L10:L16"/>
    <mergeCell ref="A1:A4"/>
    <mergeCell ref="B1:E2"/>
    <mergeCell ref="F1:AB2"/>
    <mergeCell ref="AD1:AE1"/>
    <mergeCell ref="AD2:AE2"/>
    <mergeCell ref="B3:E4"/>
    <mergeCell ref="F3:AB4"/>
    <mergeCell ref="AD3:AE3"/>
    <mergeCell ref="AD4:AE4"/>
    <mergeCell ref="AF6:AG9"/>
    <mergeCell ref="AF10:AG16"/>
    <mergeCell ref="AF17:AG23"/>
    <mergeCell ref="AF24:AG30"/>
    <mergeCell ref="AF31:AG37"/>
    <mergeCell ref="A5:B5"/>
    <mergeCell ref="C5:F5"/>
    <mergeCell ref="G5:L5"/>
    <mergeCell ref="N5:R5"/>
    <mergeCell ref="V5:W5"/>
    <mergeCell ref="AD5:AE5"/>
    <mergeCell ref="A6:F6"/>
    <mergeCell ref="G6:AA6"/>
    <mergeCell ref="AB6:AB9"/>
    <mergeCell ref="AC6:AE8"/>
    <mergeCell ref="A7:A9"/>
    <mergeCell ref="B7:B9"/>
    <mergeCell ref="C7:C9"/>
    <mergeCell ref="D7:D9"/>
    <mergeCell ref="E7:E9"/>
    <mergeCell ref="F7:F9"/>
    <mergeCell ref="G7:K7"/>
    <mergeCell ref="L7:L9"/>
    <mergeCell ref="M7:AA7"/>
  </mergeCells>
  <conditionalFormatting sqref="K10:K16">
    <cfRule type="expression" dxfId="439" priority="45">
      <formula>$K$12="BAJA"</formula>
    </cfRule>
    <cfRule type="expression" dxfId="438" priority="46">
      <formula>$K$12="MODERADA"</formula>
    </cfRule>
    <cfRule type="expression" dxfId="437" priority="47">
      <formula>$K$12="ALTA"</formula>
    </cfRule>
    <cfRule type="expression" dxfId="436" priority="48">
      <formula>$K$12="EXTREMA"</formula>
    </cfRule>
  </conditionalFormatting>
  <conditionalFormatting sqref="K17:K18">
    <cfRule type="expression" dxfId="435" priority="41">
      <formula>$K$19="BAJA"</formula>
    </cfRule>
    <cfRule type="expression" dxfId="434" priority="42">
      <formula>$K$19="MODERADA"</formula>
    </cfRule>
    <cfRule type="expression" dxfId="433" priority="43">
      <formula>$K$19="ALTA"</formula>
    </cfRule>
    <cfRule type="expression" dxfId="432" priority="44">
      <formula>$K$19="EXTREMA"</formula>
    </cfRule>
  </conditionalFormatting>
  <conditionalFormatting sqref="W17:W23">
    <cfRule type="expression" dxfId="431" priority="37">
      <formula>$W$19="MODERADA"</formula>
    </cfRule>
    <cfRule type="expression" dxfId="430" priority="38">
      <formula>$W$19="EXTREMA"</formula>
    </cfRule>
    <cfRule type="expression" dxfId="429" priority="39">
      <formula>$W$19="ALTA"</formula>
    </cfRule>
    <cfRule type="expression" dxfId="428" priority="40">
      <formula>$W$19="BAJA"</formula>
    </cfRule>
  </conditionalFormatting>
  <conditionalFormatting sqref="K24:K25">
    <cfRule type="expression" dxfId="427" priority="33">
      <formula>$K$26="BAJA"</formula>
    </cfRule>
    <cfRule type="expression" dxfId="426" priority="34">
      <formula>$K$26="MODERADA"</formula>
    </cfRule>
    <cfRule type="expression" dxfId="425" priority="35">
      <formula>$K$26="ALTA"</formula>
    </cfRule>
    <cfRule type="expression" dxfId="424" priority="36">
      <formula>$K$26="EXTREMA"</formula>
    </cfRule>
  </conditionalFormatting>
  <conditionalFormatting sqref="W24:W30">
    <cfRule type="expression" dxfId="423" priority="29">
      <formula>$W$26="MODERADA"</formula>
    </cfRule>
    <cfRule type="expression" dxfId="422" priority="30">
      <formula>$W$26="EXTREMA"</formula>
    </cfRule>
    <cfRule type="expression" dxfId="421" priority="31">
      <formula>$W$26="ALTA"</formula>
    </cfRule>
    <cfRule type="expression" dxfId="420" priority="32">
      <formula>$W$26="BAJA"</formula>
    </cfRule>
  </conditionalFormatting>
  <conditionalFormatting sqref="K31:K32">
    <cfRule type="expression" dxfId="419" priority="25">
      <formula>$K$33="BAJA"</formula>
    </cfRule>
    <cfRule type="expression" dxfId="418" priority="26">
      <formula>$K$33="MODERADA"</formula>
    </cfRule>
    <cfRule type="expression" dxfId="417" priority="27">
      <formula>$K$33="ALTA"</formula>
    </cfRule>
    <cfRule type="expression" dxfId="416" priority="28">
      <formula>$K$33="EXTREMA"</formula>
    </cfRule>
  </conditionalFormatting>
  <conditionalFormatting sqref="W31:W37">
    <cfRule type="expression" dxfId="415" priority="21">
      <formula>$W$33="MODERADA"</formula>
    </cfRule>
    <cfRule type="expression" dxfId="414" priority="22">
      <formula>$W$33="EXTREMA"</formula>
    </cfRule>
    <cfRule type="expression" dxfId="413" priority="23">
      <formula>$W$33="ALTA"</formula>
    </cfRule>
    <cfRule type="expression" dxfId="412" priority="24">
      <formula>$W$33="BAJA"</formula>
    </cfRule>
  </conditionalFormatting>
  <conditionalFormatting sqref="K26:K30">
    <cfRule type="expression" dxfId="411" priority="13">
      <formula>$K$26="BAJA"</formula>
    </cfRule>
    <cfRule type="expression" dxfId="410" priority="14">
      <formula>$K$26="MODERADA"</formula>
    </cfRule>
    <cfRule type="expression" dxfId="409" priority="15">
      <formula>$K$26="ALTA"</formula>
    </cfRule>
    <cfRule type="expression" dxfId="408" priority="16">
      <formula>$K$26="EXTREMA"</formula>
    </cfRule>
  </conditionalFormatting>
  <conditionalFormatting sqref="K33:K37">
    <cfRule type="expression" dxfId="407" priority="9">
      <formula>$K$33="BAJA"</formula>
    </cfRule>
    <cfRule type="expression" dxfId="406" priority="10">
      <formula>$K$33="MODERADA"</formula>
    </cfRule>
    <cfRule type="expression" dxfId="405" priority="11">
      <formula>$K$33="ALTA"</formula>
    </cfRule>
    <cfRule type="expression" dxfId="404" priority="12">
      <formula>$K$33="EXTREMA"</formula>
    </cfRule>
  </conditionalFormatting>
  <conditionalFormatting sqref="K19:K23">
    <cfRule type="expression" dxfId="403" priority="17">
      <formula>$K$19="BAJA"</formula>
    </cfRule>
    <cfRule type="expression" dxfId="402" priority="18">
      <formula>$K$19="MODERADA"</formula>
    </cfRule>
    <cfRule type="expression" dxfId="401" priority="19">
      <formula>$K$19="ALTA"</formula>
    </cfRule>
    <cfRule type="expression" dxfId="400" priority="20">
      <formula>$K$19="EXTREMA"</formula>
    </cfRule>
  </conditionalFormatting>
  <conditionalFormatting sqref="W10:W11">
    <cfRule type="expression" dxfId="399" priority="5">
      <formula>$K$12="BAJA"</formula>
    </cfRule>
    <cfRule type="expression" dxfId="398" priority="6">
      <formula>$K$12="MODERADA"</formula>
    </cfRule>
    <cfRule type="expression" dxfId="397" priority="7">
      <formula>$K$12="ALTA"</formula>
    </cfRule>
    <cfRule type="expression" dxfId="396" priority="8">
      <formula>$K$12="EXTREMA"</formula>
    </cfRule>
  </conditionalFormatting>
  <conditionalFormatting sqref="W12:W16">
    <cfRule type="expression" dxfId="395" priority="1">
      <formula>$K$12="BAJA"</formula>
    </cfRule>
    <cfRule type="expression" dxfId="394" priority="2">
      <formula>$K$12="MODERADA"</formula>
    </cfRule>
    <cfRule type="expression" dxfId="393" priority="3">
      <formula>$K$12="ALTA"</formula>
    </cfRule>
    <cfRule type="expression" dxfId="392" priority="4">
      <formula>$K$12="EXTREMA"</formula>
    </cfRule>
  </conditionalFormatting>
  <dataValidations count="5">
    <dataValidation type="list" allowBlank="1" showInputMessage="1" showErrorMessage="1" sqref="D10:D37">
      <formula1>#REF!</formula1>
    </dataValidation>
    <dataValidation type="list" allowBlank="1" showInputMessage="1" showErrorMessage="1" sqref="R10:R37">
      <formula1>#REF!</formula1>
    </dataValidation>
    <dataValidation type="list" allowBlank="1" showInputMessage="1" showErrorMessage="1" sqref="G10:G37">
      <formula1>#REF!</formula1>
    </dataValidation>
    <dataValidation type="list" allowBlank="1" showInputMessage="1" showErrorMessage="1" sqref="N10:N37">
      <formula1>#REF!</formula1>
    </dataValidation>
    <dataValidation type="list" allowBlank="1" showInputMessage="1" showErrorMessage="1" sqref="I10:I37">
      <formula1>#REF!</formula1>
    </dataValidation>
  </dataValidations>
  <hyperlinks>
    <hyperlink ref="B49" r:id="rId1"/>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5"/>
  <sheetViews>
    <sheetView topLeftCell="AA35" zoomScale="80" zoomScaleNormal="80" workbookViewId="0">
      <selection activeCell="AI31" sqref="AI31"/>
    </sheetView>
  </sheetViews>
  <sheetFormatPr baseColWidth="10" defaultRowHeight="12.75" x14ac:dyDescent="0.2"/>
  <cols>
    <col min="1" max="2" width="22.5703125" style="10" customWidth="1"/>
    <col min="3" max="3" width="29.42578125" style="10" customWidth="1"/>
    <col min="4" max="4" width="17.28515625" style="41" customWidth="1"/>
    <col min="5" max="5" width="16.140625" style="10" customWidth="1"/>
    <col min="6" max="6" width="28.7109375" style="10" customWidth="1"/>
    <col min="7" max="7" width="22.42578125" style="10" customWidth="1"/>
    <col min="8" max="8" width="2.42578125" style="10" hidden="1" customWidth="1"/>
    <col min="9" max="9" width="18.28515625" style="10" customWidth="1"/>
    <col min="10" max="10" width="5.42578125" style="10" hidden="1" customWidth="1"/>
    <col min="11" max="11" width="17.140625" style="10" customWidth="1"/>
    <col min="12" max="12" width="37.42578125" style="10" customWidth="1"/>
    <col min="13" max="13" width="44.7109375" style="10" customWidth="1"/>
    <col min="14" max="14" width="9.5703125" style="10" customWidth="1"/>
    <col min="15" max="15" width="4" style="10" hidden="1" customWidth="1"/>
    <col min="16" max="16" width="4.7109375" style="10" hidden="1" customWidth="1"/>
    <col min="17" max="17" width="2.7109375" style="10" hidden="1" customWidth="1"/>
    <col min="18" max="18" width="12.7109375" style="10" customWidth="1"/>
    <col min="19" max="20" width="2.7109375" style="10" hidden="1" customWidth="1"/>
    <col min="21" max="21" width="18.42578125" style="10" customWidth="1"/>
    <col min="22" max="22" width="16.7109375" style="10" customWidth="1"/>
    <col min="23" max="23" width="16.42578125" style="10" customWidth="1"/>
    <col min="24" max="24" width="33" style="10" customWidth="1"/>
    <col min="25" max="25" width="21.7109375" style="10" customWidth="1"/>
    <col min="26" max="26" width="50.140625" style="10" customWidth="1"/>
    <col min="27" max="27" width="41.140625" style="10" customWidth="1"/>
    <col min="28" max="28" width="15.85546875" style="10" customWidth="1"/>
    <col min="29" max="29" width="42.85546875" style="10" customWidth="1"/>
    <col min="30" max="30" width="22.85546875" style="10" customWidth="1"/>
    <col min="31" max="31" width="29.42578125" style="10" customWidth="1"/>
    <col min="32" max="32" width="11.42578125" style="10"/>
    <col min="33" max="33" width="24.5703125" style="10" customWidth="1"/>
    <col min="34" max="16384" width="11.42578125" style="10"/>
  </cols>
  <sheetData>
    <row r="1" spans="1:37" s="2" customFormat="1" ht="21.75" customHeight="1" x14ac:dyDescent="0.25">
      <c r="A1" s="274"/>
      <c r="B1" s="276" t="s">
        <v>0</v>
      </c>
      <c r="C1" s="277"/>
      <c r="D1" s="277"/>
      <c r="E1" s="278"/>
      <c r="F1" s="276" t="s">
        <v>1</v>
      </c>
      <c r="G1" s="277"/>
      <c r="H1" s="277"/>
      <c r="I1" s="277"/>
      <c r="J1" s="277"/>
      <c r="K1" s="277"/>
      <c r="L1" s="277"/>
      <c r="M1" s="277"/>
      <c r="N1" s="277"/>
      <c r="O1" s="277"/>
      <c r="P1" s="277"/>
      <c r="Q1" s="277"/>
      <c r="R1" s="277"/>
      <c r="S1" s="277"/>
      <c r="T1" s="277"/>
      <c r="U1" s="277"/>
      <c r="V1" s="277"/>
      <c r="W1" s="277"/>
      <c r="X1" s="277"/>
      <c r="Y1" s="277"/>
      <c r="Z1" s="277"/>
      <c r="AA1" s="277"/>
      <c r="AB1" s="278"/>
      <c r="AC1" s="1" t="s">
        <v>2</v>
      </c>
      <c r="AD1" s="282" t="s">
        <v>3</v>
      </c>
      <c r="AE1" s="283"/>
      <c r="AI1" s="2" t="s">
        <v>4</v>
      </c>
      <c r="AJ1" s="2" t="s">
        <v>5</v>
      </c>
      <c r="AK1" s="2" t="s">
        <v>6</v>
      </c>
    </row>
    <row r="2" spans="1:37" s="2" customFormat="1" ht="21.75" customHeight="1" x14ac:dyDescent="0.25">
      <c r="A2" s="275"/>
      <c r="B2" s="279"/>
      <c r="C2" s="280"/>
      <c r="D2" s="280"/>
      <c r="E2" s="281"/>
      <c r="F2" s="279"/>
      <c r="G2" s="280"/>
      <c r="H2" s="280"/>
      <c r="I2" s="280"/>
      <c r="J2" s="280"/>
      <c r="K2" s="280"/>
      <c r="L2" s="280"/>
      <c r="M2" s="280"/>
      <c r="N2" s="280"/>
      <c r="O2" s="280"/>
      <c r="P2" s="280"/>
      <c r="Q2" s="280"/>
      <c r="R2" s="280"/>
      <c r="S2" s="280"/>
      <c r="T2" s="280"/>
      <c r="U2" s="280"/>
      <c r="V2" s="280"/>
      <c r="W2" s="280"/>
      <c r="X2" s="280"/>
      <c r="Y2" s="280"/>
      <c r="Z2" s="280"/>
      <c r="AA2" s="280"/>
      <c r="AB2" s="281"/>
      <c r="AC2" s="3" t="s">
        <v>7</v>
      </c>
      <c r="AD2" s="284" t="s">
        <v>8</v>
      </c>
      <c r="AE2" s="285"/>
      <c r="AH2" s="2" t="s">
        <v>9</v>
      </c>
      <c r="AI2" s="2" t="s">
        <v>10</v>
      </c>
      <c r="AJ2" s="2" t="s">
        <v>11</v>
      </c>
      <c r="AK2" s="2" t="s">
        <v>12</v>
      </c>
    </row>
    <row r="3" spans="1:37" s="2" customFormat="1" ht="21.75" customHeight="1" x14ac:dyDescent="0.25">
      <c r="A3" s="275"/>
      <c r="B3" s="276" t="s">
        <v>13</v>
      </c>
      <c r="C3" s="277"/>
      <c r="D3" s="277"/>
      <c r="E3" s="278"/>
      <c r="F3" s="276" t="s">
        <v>14</v>
      </c>
      <c r="G3" s="277"/>
      <c r="H3" s="277"/>
      <c r="I3" s="277"/>
      <c r="J3" s="277"/>
      <c r="K3" s="277"/>
      <c r="L3" s="277"/>
      <c r="M3" s="277"/>
      <c r="N3" s="277"/>
      <c r="O3" s="277"/>
      <c r="P3" s="277"/>
      <c r="Q3" s="277"/>
      <c r="R3" s="277"/>
      <c r="S3" s="277"/>
      <c r="T3" s="277"/>
      <c r="U3" s="277"/>
      <c r="V3" s="277"/>
      <c r="W3" s="277"/>
      <c r="X3" s="277"/>
      <c r="Y3" s="277"/>
      <c r="Z3" s="277"/>
      <c r="AA3" s="277"/>
      <c r="AB3" s="278"/>
      <c r="AC3" s="1" t="s">
        <v>15</v>
      </c>
      <c r="AD3" s="282"/>
      <c r="AE3" s="283"/>
      <c r="AH3" s="2" t="s">
        <v>16</v>
      </c>
      <c r="AI3" s="2" t="s">
        <v>17</v>
      </c>
      <c r="AJ3" s="2" t="s">
        <v>18</v>
      </c>
      <c r="AK3" s="2" t="s">
        <v>19</v>
      </c>
    </row>
    <row r="4" spans="1:37" s="2" customFormat="1" ht="21.75" customHeight="1" x14ac:dyDescent="0.25">
      <c r="A4" s="275"/>
      <c r="B4" s="279"/>
      <c r="C4" s="280"/>
      <c r="D4" s="280"/>
      <c r="E4" s="281"/>
      <c r="F4" s="279"/>
      <c r="G4" s="280"/>
      <c r="H4" s="280"/>
      <c r="I4" s="280"/>
      <c r="J4" s="280"/>
      <c r="K4" s="280"/>
      <c r="L4" s="280"/>
      <c r="M4" s="280"/>
      <c r="N4" s="280"/>
      <c r="O4" s="280"/>
      <c r="P4" s="280"/>
      <c r="Q4" s="280"/>
      <c r="R4" s="280"/>
      <c r="S4" s="280"/>
      <c r="T4" s="280"/>
      <c r="U4" s="280"/>
      <c r="V4" s="280"/>
      <c r="W4" s="280"/>
      <c r="X4" s="280"/>
      <c r="Y4" s="280"/>
      <c r="Z4" s="280"/>
      <c r="AA4" s="280"/>
      <c r="AB4" s="281"/>
      <c r="AC4" s="1" t="s">
        <v>20</v>
      </c>
      <c r="AD4" s="286">
        <v>43465</v>
      </c>
      <c r="AE4" s="467"/>
      <c r="AI4" s="2" t="s">
        <v>21</v>
      </c>
      <c r="AJ4" s="2" t="s">
        <v>22</v>
      </c>
      <c r="AK4" s="2" t="s">
        <v>23</v>
      </c>
    </row>
    <row r="5" spans="1:37" ht="24.75" customHeight="1" thickBot="1" x14ac:dyDescent="0.25">
      <c r="A5" s="458" t="s">
        <v>24</v>
      </c>
      <c r="B5" s="459"/>
      <c r="C5" s="460">
        <v>43585</v>
      </c>
      <c r="D5" s="461"/>
      <c r="E5" s="461"/>
      <c r="F5" s="462"/>
      <c r="G5" s="463"/>
      <c r="H5" s="464"/>
      <c r="I5" s="464"/>
      <c r="J5" s="464"/>
      <c r="K5" s="464"/>
      <c r="L5" s="465"/>
      <c r="M5" s="42" t="s">
        <v>25</v>
      </c>
      <c r="N5" s="407" t="s">
        <v>26</v>
      </c>
      <c r="O5" s="466"/>
      <c r="P5" s="466"/>
      <c r="Q5" s="466"/>
      <c r="R5" s="408"/>
      <c r="S5" s="43"/>
      <c r="T5" s="43"/>
      <c r="U5" s="65"/>
      <c r="V5" s="407" t="s">
        <v>28</v>
      </c>
      <c r="W5" s="408"/>
      <c r="X5" s="45"/>
      <c r="Y5" s="46" t="s">
        <v>29</v>
      </c>
      <c r="Z5" s="45" t="s">
        <v>27</v>
      </c>
      <c r="AA5" s="46" t="s">
        <v>30</v>
      </c>
      <c r="AB5" s="45"/>
      <c r="AC5" s="47" t="s">
        <v>31</v>
      </c>
      <c r="AD5" s="409"/>
      <c r="AE5" s="410"/>
      <c r="AI5" s="10" t="s">
        <v>32</v>
      </c>
      <c r="AJ5" s="2" t="s">
        <v>33</v>
      </c>
    </row>
    <row r="6" spans="1:37" x14ac:dyDescent="0.2">
      <c r="A6" s="468" t="s">
        <v>34</v>
      </c>
      <c r="B6" s="469"/>
      <c r="C6" s="469"/>
      <c r="D6" s="469"/>
      <c r="E6" s="469"/>
      <c r="F6" s="470"/>
      <c r="G6" s="471" t="s">
        <v>35</v>
      </c>
      <c r="H6" s="472"/>
      <c r="I6" s="472"/>
      <c r="J6" s="472"/>
      <c r="K6" s="472"/>
      <c r="L6" s="472"/>
      <c r="M6" s="472"/>
      <c r="N6" s="472"/>
      <c r="O6" s="472"/>
      <c r="P6" s="472"/>
      <c r="Q6" s="472"/>
      <c r="R6" s="472"/>
      <c r="S6" s="472"/>
      <c r="T6" s="472"/>
      <c r="U6" s="472"/>
      <c r="V6" s="472"/>
      <c r="W6" s="472"/>
      <c r="X6" s="472"/>
      <c r="Y6" s="472"/>
      <c r="Z6" s="472"/>
      <c r="AA6" s="472"/>
      <c r="AB6" s="473" t="s">
        <v>36</v>
      </c>
      <c r="AC6" s="418" t="s">
        <v>37</v>
      </c>
      <c r="AD6" s="419"/>
      <c r="AE6" s="419"/>
      <c r="AF6" s="1061" t="s">
        <v>616</v>
      </c>
      <c r="AG6" s="475"/>
      <c r="AJ6" s="2" t="s">
        <v>38</v>
      </c>
    </row>
    <row r="7" spans="1:37" s="11" customFormat="1" ht="14.25" customHeight="1" x14ac:dyDescent="0.2">
      <c r="A7" s="420" t="s">
        <v>39</v>
      </c>
      <c r="B7" s="298" t="s">
        <v>40</v>
      </c>
      <c r="C7" s="298" t="s">
        <v>41</v>
      </c>
      <c r="D7" s="298" t="s">
        <v>4</v>
      </c>
      <c r="E7" s="298" t="s">
        <v>42</v>
      </c>
      <c r="F7" s="301" t="s">
        <v>43</v>
      </c>
      <c r="G7" s="479" t="s">
        <v>44</v>
      </c>
      <c r="H7" s="480"/>
      <c r="I7" s="480"/>
      <c r="J7" s="480"/>
      <c r="K7" s="481"/>
      <c r="L7" s="303" t="s">
        <v>45</v>
      </c>
      <c r="M7" s="482" t="s">
        <v>46</v>
      </c>
      <c r="N7" s="483"/>
      <c r="O7" s="483"/>
      <c r="P7" s="483"/>
      <c r="Q7" s="483"/>
      <c r="R7" s="483"/>
      <c r="S7" s="483"/>
      <c r="T7" s="483"/>
      <c r="U7" s="483"/>
      <c r="V7" s="483"/>
      <c r="W7" s="483"/>
      <c r="X7" s="483"/>
      <c r="Y7" s="483"/>
      <c r="Z7" s="483"/>
      <c r="AA7" s="483"/>
      <c r="AB7" s="474"/>
      <c r="AC7" s="254"/>
      <c r="AD7" s="295"/>
      <c r="AE7" s="295"/>
      <c r="AF7" s="457"/>
      <c r="AG7" s="476"/>
    </row>
    <row r="8" spans="1:37" s="11" customFormat="1" ht="20.25" customHeight="1" x14ac:dyDescent="0.2">
      <c r="A8" s="420"/>
      <c r="B8" s="299"/>
      <c r="C8" s="299"/>
      <c r="D8" s="299"/>
      <c r="E8" s="299"/>
      <c r="F8" s="478"/>
      <c r="G8" s="479" t="s">
        <v>47</v>
      </c>
      <c r="H8" s="480"/>
      <c r="I8" s="480"/>
      <c r="J8" s="480"/>
      <c r="K8" s="481"/>
      <c r="L8" s="304"/>
      <c r="M8" s="484" t="s">
        <v>48</v>
      </c>
      <c r="N8" s="484" t="s">
        <v>49</v>
      </c>
      <c r="O8" s="12"/>
      <c r="P8" s="13"/>
      <c r="Q8" s="13"/>
      <c r="R8" s="486" t="s">
        <v>50</v>
      </c>
      <c r="S8" s="14"/>
      <c r="T8" s="14"/>
      <c r="U8" s="488" t="s">
        <v>51</v>
      </c>
      <c r="V8" s="489"/>
      <c r="W8" s="490"/>
      <c r="X8" s="315" t="s">
        <v>52</v>
      </c>
      <c r="Y8" s="492" t="s">
        <v>53</v>
      </c>
      <c r="Z8" s="493"/>
      <c r="AA8" s="493"/>
      <c r="AB8" s="474"/>
      <c r="AC8" s="256"/>
      <c r="AD8" s="296"/>
      <c r="AE8" s="296"/>
      <c r="AF8" s="457"/>
      <c r="AG8" s="476"/>
    </row>
    <row r="9" spans="1:37" s="11" customFormat="1" ht="47.25" customHeight="1" thickBot="1" x14ac:dyDescent="0.25">
      <c r="A9" s="477"/>
      <c r="B9" s="299"/>
      <c r="C9" s="299"/>
      <c r="D9" s="299"/>
      <c r="E9" s="299"/>
      <c r="F9" s="478"/>
      <c r="G9" s="15" t="s">
        <v>6</v>
      </c>
      <c r="H9" s="66" t="s">
        <v>54</v>
      </c>
      <c r="I9" s="15" t="s">
        <v>5</v>
      </c>
      <c r="J9" s="66" t="s">
        <v>55</v>
      </c>
      <c r="K9" s="67" t="s">
        <v>56</v>
      </c>
      <c r="L9" s="304"/>
      <c r="M9" s="485"/>
      <c r="N9" s="485"/>
      <c r="O9" s="68"/>
      <c r="P9" s="68"/>
      <c r="Q9" s="68"/>
      <c r="R9" s="487"/>
      <c r="S9" s="69"/>
      <c r="T9" s="69"/>
      <c r="U9" s="70" t="s">
        <v>6</v>
      </c>
      <c r="V9" s="71" t="s">
        <v>5</v>
      </c>
      <c r="W9" s="70" t="s">
        <v>56</v>
      </c>
      <c r="X9" s="491"/>
      <c r="Y9" s="72" t="s">
        <v>57</v>
      </c>
      <c r="Z9" s="73" t="s">
        <v>58</v>
      </c>
      <c r="AA9" s="74" t="s">
        <v>59</v>
      </c>
      <c r="AB9" s="474"/>
      <c r="AC9" s="75" t="s">
        <v>58</v>
      </c>
      <c r="AD9" s="75" t="s">
        <v>60</v>
      </c>
      <c r="AE9" s="1058" t="s">
        <v>61</v>
      </c>
      <c r="AF9" s="1062"/>
      <c r="AG9" s="1063"/>
    </row>
    <row r="10" spans="1:37" ht="50.25" customHeight="1" x14ac:dyDescent="0.2">
      <c r="A10" s="505" t="s">
        <v>185</v>
      </c>
      <c r="B10" s="508" t="s">
        <v>186</v>
      </c>
      <c r="C10" s="511" t="s">
        <v>187</v>
      </c>
      <c r="D10" s="514" t="s">
        <v>21</v>
      </c>
      <c r="E10" s="502" t="s">
        <v>188</v>
      </c>
      <c r="F10" s="502" t="s">
        <v>189</v>
      </c>
      <c r="G10" s="494" t="s">
        <v>23</v>
      </c>
      <c r="H10" s="496" t="str">
        <f>IF(G10="(1) RARA VEZ","1", IF(G10="(2) IMPROBABLE","2",IF(G10="(3) POSIBLE","3",IF(G10="(4) PROBABLE","4",IF(G10="(5) CASI SEGURO","5","")))))</f>
        <v>3</v>
      </c>
      <c r="I10" s="497" t="s">
        <v>22</v>
      </c>
      <c r="J10" s="499" t="str">
        <f>IF(I10="(1) INSIGNIFICANTE","1",IF(I10="(2) MENOR","2",IF(I10="(3) MODERADO","3",IF(I10="(4) MAYOR","4",IF(I10="(5) CATASTRÓFICO","5","")))))</f>
        <v>3</v>
      </c>
      <c r="K10" s="501">
        <f>+H10*J10</f>
        <v>9</v>
      </c>
      <c r="L10" s="502" t="s">
        <v>190</v>
      </c>
      <c r="M10" s="76" t="s">
        <v>68</v>
      </c>
      <c r="N10" s="77" t="s">
        <v>9</v>
      </c>
      <c r="O10" s="78">
        <f>IF(N10="SÍ",15,"0")</f>
        <v>15</v>
      </c>
      <c r="P10" s="537">
        <f>SUM(O10:O16)</f>
        <v>45</v>
      </c>
      <c r="Q10" s="539">
        <f>IF(AND(P10&gt;=0,P10&lt;=50),0,IF(AND(P10&gt;50,P10&lt;=75),1,IF(AND(P10&gt;75,P10&lt;=100),2,"REVISAR")))</f>
        <v>0</v>
      </c>
      <c r="R10" s="540" t="s">
        <v>5</v>
      </c>
      <c r="S10" s="542">
        <f>IF(R10="PROBABILIDAD",H10-Q10,J10-Q10)</f>
        <v>3</v>
      </c>
      <c r="T10" s="543">
        <f>IF($S10&lt;=0,1,$S10)</f>
        <v>3</v>
      </c>
      <c r="U10" s="546" t="str">
        <f>IF(AND($R10="PROBABILIDAD",$T10=1),$AK$2,IF(AND(R10="PROBABILIDAD",$T10=2),$AK$3,IF(AND($R10="PROBABILIDAD",$T10=3),$AK$4,IF(AND($R10="PROBABILIDAD",$T10=4),#REF!,IF(AND($R10="PROBABILIDAD",$T10=5),#REF!,$G10)))))</f>
        <v>(3) POSIBLE</v>
      </c>
      <c r="V10" s="532" t="str">
        <f>IF(AND($R10="IMPACTO",$T10=1),$AJ$2,IF(AND(R10="IMPACTO",$T10=2),$AJ$3,IF(AND($R10="IMPACTO",$T10=3),$AJ$4,IF(AND($R10="IMPACTO",$T10=4),$AJ$5,IF(AND($R10="IMPACTO",$T10=5),$AJ$6,I10)))))</f>
        <v>(3) MODERADO</v>
      </c>
      <c r="W10" s="501">
        <f>IF(R10="PROBABILIDAD",T10*J10,T10*H10)</f>
        <v>9</v>
      </c>
      <c r="X10" s="502" t="s">
        <v>191</v>
      </c>
      <c r="Y10" s="502" t="s">
        <v>192</v>
      </c>
      <c r="Z10" s="502" t="s">
        <v>193</v>
      </c>
      <c r="AA10" s="535" t="s">
        <v>194</v>
      </c>
      <c r="AB10" s="522">
        <v>43585</v>
      </c>
      <c r="AC10" s="524" t="s">
        <v>195</v>
      </c>
      <c r="AD10" s="527" t="s">
        <v>196</v>
      </c>
      <c r="AE10" s="1059" t="s">
        <v>197</v>
      </c>
      <c r="AF10" s="260" t="s">
        <v>626</v>
      </c>
      <c r="AG10" s="399"/>
    </row>
    <row r="11" spans="1:37" ht="48" customHeight="1" x14ac:dyDescent="0.2">
      <c r="A11" s="506"/>
      <c r="B11" s="509"/>
      <c r="C11" s="512"/>
      <c r="D11" s="515"/>
      <c r="E11" s="503"/>
      <c r="F11" s="503"/>
      <c r="G11" s="495"/>
      <c r="H11" s="321"/>
      <c r="I11" s="498"/>
      <c r="J11" s="500"/>
      <c r="K11" s="363"/>
      <c r="L11" s="503"/>
      <c r="M11" s="79" t="s">
        <v>76</v>
      </c>
      <c r="N11" s="80" t="s">
        <v>9</v>
      </c>
      <c r="O11" s="30">
        <f>IF(N11="SÍ",5,"0")</f>
        <v>5</v>
      </c>
      <c r="P11" s="439"/>
      <c r="Q11" s="261"/>
      <c r="R11" s="357"/>
      <c r="S11" s="260"/>
      <c r="T11" s="544"/>
      <c r="U11" s="547"/>
      <c r="V11" s="533"/>
      <c r="W11" s="363"/>
      <c r="X11" s="503"/>
      <c r="Y11" s="503"/>
      <c r="Z11" s="503"/>
      <c r="AA11" s="445"/>
      <c r="AB11" s="523"/>
      <c r="AC11" s="525"/>
      <c r="AD11" s="528"/>
      <c r="AE11" s="364"/>
      <c r="AF11" s="398"/>
      <c r="AG11" s="399"/>
    </row>
    <row r="12" spans="1:37" ht="33" customHeight="1" x14ac:dyDescent="0.2">
      <c r="A12" s="506"/>
      <c r="B12" s="509"/>
      <c r="C12" s="512"/>
      <c r="D12" s="515"/>
      <c r="E12" s="503"/>
      <c r="F12" s="503"/>
      <c r="G12" s="495"/>
      <c r="H12" s="321"/>
      <c r="I12" s="498"/>
      <c r="J12" s="500"/>
      <c r="K12" s="346"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503"/>
      <c r="M12" s="81" t="s">
        <v>77</v>
      </c>
      <c r="N12" s="80" t="s">
        <v>16</v>
      </c>
      <c r="O12" s="30" t="str">
        <f>IF(N12="SÍ",15,"0")</f>
        <v>0</v>
      </c>
      <c r="P12" s="439"/>
      <c r="Q12" s="261"/>
      <c r="R12" s="357"/>
      <c r="S12" s="260"/>
      <c r="T12" s="544"/>
      <c r="U12" s="547"/>
      <c r="V12" s="533"/>
      <c r="W12" s="346"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ALTA</v>
      </c>
      <c r="X12" s="503"/>
      <c r="Y12" s="503"/>
      <c r="Z12" s="503"/>
      <c r="AA12" s="445"/>
      <c r="AB12" s="523"/>
      <c r="AC12" s="525"/>
      <c r="AD12" s="528"/>
      <c r="AE12" s="364"/>
      <c r="AF12" s="398"/>
      <c r="AG12" s="399"/>
    </row>
    <row r="13" spans="1:37" ht="26.25" customHeight="1" x14ac:dyDescent="0.2">
      <c r="A13" s="506"/>
      <c r="B13" s="509"/>
      <c r="C13" s="512"/>
      <c r="D13" s="515"/>
      <c r="E13" s="503"/>
      <c r="F13" s="503"/>
      <c r="G13" s="495"/>
      <c r="H13" s="321"/>
      <c r="I13" s="498"/>
      <c r="J13" s="500"/>
      <c r="K13" s="530"/>
      <c r="L13" s="503"/>
      <c r="M13" s="81" t="s">
        <v>78</v>
      </c>
      <c r="N13" s="80" t="s">
        <v>9</v>
      </c>
      <c r="O13" s="30">
        <f>IF(N13="SÍ",10,"0")</f>
        <v>10</v>
      </c>
      <c r="P13" s="439"/>
      <c r="Q13" s="261"/>
      <c r="R13" s="357"/>
      <c r="S13" s="260"/>
      <c r="T13" s="544"/>
      <c r="U13" s="547"/>
      <c r="V13" s="533"/>
      <c r="W13" s="530"/>
      <c r="X13" s="503"/>
      <c r="Y13" s="503"/>
      <c r="Z13" s="503"/>
      <c r="AA13" s="445"/>
      <c r="AB13" s="523"/>
      <c r="AC13" s="525"/>
      <c r="AD13" s="528"/>
      <c r="AE13" s="364"/>
      <c r="AF13" s="398"/>
      <c r="AG13" s="399"/>
    </row>
    <row r="14" spans="1:37" ht="45" customHeight="1" x14ac:dyDescent="0.2">
      <c r="A14" s="506"/>
      <c r="B14" s="509"/>
      <c r="C14" s="512"/>
      <c r="D14" s="515"/>
      <c r="E14" s="503"/>
      <c r="F14" s="503"/>
      <c r="G14" s="495"/>
      <c r="H14" s="321"/>
      <c r="I14" s="498"/>
      <c r="J14" s="500"/>
      <c r="K14" s="530"/>
      <c r="L14" s="503"/>
      <c r="M14" s="79" t="s">
        <v>79</v>
      </c>
      <c r="N14" s="80" t="s">
        <v>9</v>
      </c>
      <c r="O14" s="30">
        <f>IF(N14="SÍ",15,"0")</f>
        <v>15</v>
      </c>
      <c r="P14" s="439"/>
      <c r="Q14" s="261"/>
      <c r="R14" s="357"/>
      <c r="S14" s="260"/>
      <c r="T14" s="544"/>
      <c r="U14" s="547"/>
      <c r="V14" s="533"/>
      <c r="W14" s="530"/>
      <c r="X14" s="503"/>
      <c r="Y14" s="503"/>
      <c r="Z14" s="503"/>
      <c r="AA14" s="445"/>
      <c r="AB14" s="523"/>
      <c r="AC14" s="525"/>
      <c r="AD14" s="528"/>
      <c r="AE14" s="364"/>
      <c r="AF14" s="398"/>
      <c r="AG14" s="399"/>
    </row>
    <row r="15" spans="1:37" ht="51" customHeight="1" x14ac:dyDescent="0.2">
      <c r="A15" s="506"/>
      <c r="B15" s="509"/>
      <c r="C15" s="512"/>
      <c r="D15" s="515"/>
      <c r="E15" s="503"/>
      <c r="F15" s="503"/>
      <c r="G15" s="495"/>
      <c r="H15" s="321"/>
      <c r="I15" s="498"/>
      <c r="J15" s="500"/>
      <c r="K15" s="530"/>
      <c r="L15" s="503"/>
      <c r="M15" s="79" t="s">
        <v>80</v>
      </c>
      <c r="N15" s="82" t="s">
        <v>198</v>
      </c>
      <c r="O15" s="30" t="str">
        <f>IF(N15="SÍ",10,"0")</f>
        <v>0</v>
      </c>
      <c r="P15" s="439"/>
      <c r="Q15" s="261"/>
      <c r="R15" s="357"/>
      <c r="S15" s="260"/>
      <c r="T15" s="544"/>
      <c r="U15" s="547"/>
      <c r="V15" s="533"/>
      <c r="W15" s="530"/>
      <c r="X15" s="503"/>
      <c r="Y15" s="503"/>
      <c r="Z15" s="503"/>
      <c r="AA15" s="445"/>
      <c r="AB15" s="523"/>
      <c r="AC15" s="525"/>
      <c r="AD15" s="528"/>
      <c r="AE15" s="364"/>
      <c r="AF15" s="398"/>
      <c r="AG15" s="399"/>
    </row>
    <row r="16" spans="1:37" ht="37.5" customHeight="1" x14ac:dyDescent="0.2">
      <c r="A16" s="506"/>
      <c r="B16" s="510"/>
      <c r="C16" s="513"/>
      <c r="D16" s="516"/>
      <c r="E16" s="504"/>
      <c r="F16" s="504"/>
      <c r="G16" s="433"/>
      <c r="H16" s="322"/>
      <c r="I16" s="434"/>
      <c r="J16" s="500"/>
      <c r="K16" s="531"/>
      <c r="L16" s="504"/>
      <c r="M16" s="83" t="s">
        <v>81</v>
      </c>
      <c r="N16" s="82" t="s">
        <v>16</v>
      </c>
      <c r="O16" s="30" t="str">
        <f>IF(N16="SÍ",30,"0")</f>
        <v>0</v>
      </c>
      <c r="P16" s="538"/>
      <c r="Q16" s="263"/>
      <c r="R16" s="541"/>
      <c r="S16" s="262"/>
      <c r="T16" s="545"/>
      <c r="U16" s="548"/>
      <c r="V16" s="534"/>
      <c r="W16" s="530"/>
      <c r="X16" s="504"/>
      <c r="Y16" s="504"/>
      <c r="Z16" s="504"/>
      <c r="AA16" s="536"/>
      <c r="AB16" s="523"/>
      <c r="AC16" s="526"/>
      <c r="AD16" s="529"/>
      <c r="AE16" s="1060"/>
      <c r="AF16" s="400"/>
      <c r="AG16" s="401"/>
    </row>
    <row r="17" spans="1:33" ht="50.25" customHeight="1" x14ac:dyDescent="0.2">
      <c r="A17" s="506"/>
      <c r="B17" s="517" t="s">
        <v>186</v>
      </c>
      <c r="C17" s="518" t="s">
        <v>199</v>
      </c>
      <c r="D17" s="519" t="s">
        <v>21</v>
      </c>
      <c r="E17" s="518" t="s">
        <v>200</v>
      </c>
      <c r="F17" s="518" t="s">
        <v>201</v>
      </c>
      <c r="G17" s="319" t="s">
        <v>19</v>
      </c>
      <c r="H17" s="320" t="str">
        <f>IF(G17="(1) RARA VEZ","1", IF(G17="(2) IMPROBABLE","2",IF(G17="(3) POSIBLE","3",IF(G17="(4) PROBABLE","4",IF(G17="(5) CASI SEGURO","5","")))))</f>
        <v>2</v>
      </c>
      <c r="I17" s="324" t="s">
        <v>18</v>
      </c>
      <c r="J17" s="500" t="str">
        <f>IF(I17="(1) INSIGNIFICANTE","1",IF(I17="(2) MENOR","2",IF(I17="(3) MODERADO","3",IF(I17="(4) MAYOR","4",IF(I17="(5) CATASTRÓFICO","5","")))))</f>
        <v>2</v>
      </c>
      <c r="K17" s="520">
        <f>+H17*J17</f>
        <v>4</v>
      </c>
      <c r="L17" s="560" t="s">
        <v>202</v>
      </c>
      <c r="M17" s="84" t="s">
        <v>68</v>
      </c>
      <c r="N17" s="85" t="s">
        <v>198</v>
      </c>
      <c r="O17" s="28" t="str">
        <f>IF(N17="SÍ",15,"0")</f>
        <v>0</v>
      </c>
      <c r="P17" s="352">
        <f>SUM(O17:O23)</f>
        <v>10</v>
      </c>
      <c r="Q17" s="259">
        <f>IF(AND(P17&gt;=0,P17&lt;=50),0,IF(AND(P17&gt;50,P17&lt;=75),1,IF(AND(P17&gt;75,P17&lt;=100),2,"REVISAR")))</f>
        <v>0</v>
      </c>
      <c r="R17" s="356" t="s">
        <v>5</v>
      </c>
      <c r="S17" s="258">
        <f>IF(R17="PROBABILIDAD",H17-Q17,J17-Q17)</f>
        <v>2</v>
      </c>
      <c r="T17" s="563">
        <f>IF($S17&lt;=0,1,$S17)</f>
        <v>2</v>
      </c>
      <c r="U17" s="558" t="str">
        <f>IF(AND($R17="PROBABILIDAD",$T17=1),$AK$2,IF(AND(R17="PROBABILIDAD",$T17=2),$AK$3,IF(AND($R17="PROBABILIDAD",$T17=3),$AK$4,IF(AND($R17="PROBABILIDAD",$T17=4),#REF!,IF(AND($R17="PROBABILIDAD",$T17=5),#REF!,$G17)))))</f>
        <v>(2) IMPROBABLE</v>
      </c>
      <c r="V17" s="559" t="str">
        <f>IF(AND($R17="IMPACTO",$T17=1),$AJ$2,IF(AND(R17="IMPACTO",$T17=2),$AJ$3,IF(AND($R17="IMPACTO",$T17=3),$AJ$4,IF(AND($R17="IMPACTO",$T17=4),$AJ$5,IF(AND($R17="IMPACTO",$T17=5),$AJ$6,I17)))))</f>
        <v>(2) MENOR</v>
      </c>
      <c r="W17" s="520">
        <f>IF(R17="PROBABILIDAD",T17*J17,T17*H17)</f>
        <v>4</v>
      </c>
      <c r="X17" s="521" t="s">
        <v>203</v>
      </c>
      <c r="Y17" s="521" t="s">
        <v>192</v>
      </c>
      <c r="Z17" s="518" t="s">
        <v>204</v>
      </c>
      <c r="AA17" s="549" t="s">
        <v>205</v>
      </c>
      <c r="AB17" s="552">
        <v>43585</v>
      </c>
      <c r="AC17" s="554" t="s">
        <v>206</v>
      </c>
      <c r="AD17" s="555" t="s">
        <v>196</v>
      </c>
      <c r="AE17" s="1065" t="s">
        <v>207</v>
      </c>
      <c r="AF17" s="258" t="s">
        <v>625</v>
      </c>
      <c r="AG17" s="259"/>
    </row>
    <row r="18" spans="1:33" ht="48" customHeight="1" x14ac:dyDescent="0.2">
      <c r="A18" s="506"/>
      <c r="B18" s="509"/>
      <c r="C18" s="512"/>
      <c r="D18" s="515"/>
      <c r="E18" s="512"/>
      <c r="F18" s="512"/>
      <c r="G18" s="495"/>
      <c r="H18" s="321"/>
      <c r="I18" s="498"/>
      <c r="J18" s="500"/>
      <c r="K18" s="363"/>
      <c r="L18" s="561"/>
      <c r="M18" s="86" t="s">
        <v>76</v>
      </c>
      <c r="N18" s="85" t="s">
        <v>198</v>
      </c>
      <c r="O18" s="30" t="str">
        <f>IF(N18="SÍ",5,"0")</f>
        <v>0</v>
      </c>
      <c r="P18" s="439"/>
      <c r="Q18" s="261"/>
      <c r="R18" s="357"/>
      <c r="S18" s="260"/>
      <c r="T18" s="544"/>
      <c r="U18" s="547"/>
      <c r="V18" s="533"/>
      <c r="W18" s="363"/>
      <c r="X18" s="503"/>
      <c r="Y18" s="503"/>
      <c r="Z18" s="512"/>
      <c r="AA18" s="550"/>
      <c r="AB18" s="523"/>
      <c r="AC18" s="525"/>
      <c r="AD18" s="556"/>
      <c r="AE18" s="1066"/>
      <c r="AF18" s="260"/>
      <c r="AG18" s="261"/>
    </row>
    <row r="19" spans="1:33" ht="33" customHeight="1" x14ac:dyDescent="0.2">
      <c r="A19" s="506"/>
      <c r="B19" s="509"/>
      <c r="C19" s="512"/>
      <c r="D19" s="515"/>
      <c r="E19" s="512"/>
      <c r="F19" s="512"/>
      <c r="G19" s="495"/>
      <c r="H19" s="321"/>
      <c r="I19" s="498"/>
      <c r="J19" s="500"/>
      <c r="K19" s="346"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BAJA</v>
      </c>
      <c r="L19" s="561"/>
      <c r="M19" s="87" t="s">
        <v>77</v>
      </c>
      <c r="N19" s="85" t="s">
        <v>16</v>
      </c>
      <c r="O19" s="30" t="str">
        <f>IF(N19="SÍ",15,"0")</f>
        <v>0</v>
      </c>
      <c r="P19" s="439"/>
      <c r="Q19" s="261"/>
      <c r="R19" s="357"/>
      <c r="S19" s="260"/>
      <c r="T19" s="544"/>
      <c r="U19" s="547"/>
      <c r="V19" s="533"/>
      <c r="W19" s="346"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BAJA</v>
      </c>
      <c r="X19" s="503"/>
      <c r="Y19" s="503"/>
      <c r="Z19" s="512"/>
      <c r="AA19" s="550"/>
      <c r="AB19" s="523"/>
      <c r="AC19" s="525"/>
      <c r="AD19" s="556"/>
      <c r="AE19" s="1066"/>
      <c r="AF19" s="260"/>
      <c r="AG19" s="261"/>
    </row>
    <row r="20" spans="1:33" ht="26.25" customHeight="1" x14ac:dyDescent="0.2">
      <c r="A20" s="506"/>
      <c r="B20" s="509"/>
      <c r="C20" s="512"/>
      <c r="D20" s="515"/>
      <c r="E20" s="512"/>
      <c r="F20" s="512"/>
      <c r="G20" s="495"/>
      <c r="H20" s="321"/>
      <c r="I20" s="498"/>
      <c r="J20" s="500"/>
      <c r="K20" s="530"/>
      <c r="L20" s="561"/>
      <c r="M20" s="87" t="s">
        <v>78</v>
      </c>
      <c r="N20" s="85" t="s">
        <v>9</v>
      </c>
      <c r="O20" s="30">
        <f>IF(N20="SÍ",10,"0")</f>
        <v>10</v>
      </c>
      <c r="P20" s="439"/>
      <c r="Q20" s="261"/>
      <c r="R20" s="357"/>
      <c r="S20" s="260"/>
      <c r="T20" s="544"/>
      <c r="U20" s="547"/>
      <c r="V20" s="533"/>
      <c r="W20" s="530"/>
      <c r="X20" s="503"/>
      <c r="Y20" s="503"/>
      <c r="Z20" s="512"/>
      <c r="AA20" s="550"/>
      <c r="AB20" s="523"/>
      <c r="AC20" s="525"/>
      <c r="AD20" s="556"/>
      <c r="AE20" s="1066"/>
      <c r="AF20" s="260"/>
      <c r="AG20" s="261"/>
    </row>
    <row r="21" spans="1:33" ht="45" customHeight="1" x14ac:dyDescent="0.2">
      <c r="A21" s="506"/>
      <c r="B21" s="509"/>
      <c r="C21" s="512"/>
      <c r="D21" s="515"/>
      <c r="E21" s="512"/>
      <c r="F21" s="512"/>
      <c r="G21" s="495"/>
      <c r="H21" s="321"/>
      <c r="I21" s="498"/>
      <c r="J21" s="500"/>
      <c r="K21" s="530"/>
      <c r="L21" s="561"/>
      <c r="M21" s="86" t="s">
        <v>79</v>
      </c>
      <c r="N21" s="85" t="s">
        <v>198</v>
      </c>
      <c r="O21" s="30" t="str">
        <f>IF(N21="SÍ",15,"0")</f>
        <v>0</v>
      </c>
      <c r="P21" s="439"/>
      <c r="Q21" s="261"/>
      <c r="R21" s="357"/>
      <c r="S21" s="260"/>
      <c r="T21" s="544"/>
      <c r="U21" s="547"/>
      <c r="V21" s="533"/>
      <c r="W21" s="530"/>
      <c r="X21" s="503"/>
      <c r="Y21" s="503"/>
      <c r="Z21" s="512"/>
      <c r="AA21" s="550"/>
      <c r="AB21" s="523"/>
      <c r="AC21" s="525"/>
      <c r="AD21" s="556"/>
      <c r="AE21" s="1066"/>
      <c r="AF21" s="260"/>
      <c r="AG21" s="261"/>
    </row>
    <row r="22" spans="1:33" ht="51" customHeight="1" x14ac:dyDescent="0.2">
      <c r="A22" s="506"/>
      <c r="B22" s="509"/>
      <c r="C22" s="512"/>
      <c r="D22" s="515"/>
      <c r="E22" s="512"/>
      <c r="F22" s="512"/>
      <c r="G22" s="495"/>
      <c r="H22" s="321"/>
      <c r="I22" s="498"/>
      <c r="J22" s="500"/>
      <c r="K22" s="530"/>
      <c r="L22" s="561"/>
      <c r="M22" s="86" t="s">
        <v>80</v>
      </c>
      <c r="N22" s="85" t="s">
        <v>198</v>
      </c>
      <c r="O22" s="30" t="str">
        <f>IF(N22="SÍ",10,"0")</f>
        <v>0</v>
      </c>
      <c r="P22" s="439"/>
      <c r="Q22" s="261"/>
      <c r="R22" s="357"/>
      <c r="S22" s="260"/>
      <c r="T22" s="544"/>
      <c r="U22" s="547"/>
      <c r="V22" s="533"/>
      <c r="W22" s="530"/>
      <c r="X22" s="503"/>
      <c r="Y22" s="503"/>
      <c r="Z22" s="512"/>
      <c r="AA22" s="550"/>
      <c r="AB22" s="523"/>
      <c r="AC22" s="525"/>
      <c r="AD22" s="556"/>
      <c r="AE22" s="1066"/>
      <c r="AF22" s="260"/>
      <c r="AG22" s="261"/>
    </row>
    <row r="23" spans="1:33" ht="39.75" customHeight="1" x14ac:dyDescent="0.2">
      <c r="A23" s="506"/>
      <c r="B23" s="510"/>
      <c r="C23" s="513"/>
      <c r="D23" s="516"/>
      <c r="E23" s="513"/>
      <c r="F23" s="513"/>
      <c r="G23" s="433"/>
      <c r="H23" s="322"/>
      <c r="I23" s="434"/>
      <c r="J23" s="500"/>
      <c r="K23" s="531"/>
      <c r="L23" s="562"/>
      <c r="M23" s="88" t="s">
        <v>81</v>
      </c>
      <c r="N23" s="85" t="s">
        <v>198</v>
      </c>
      <c r="O23" s="30" t="str">
        <f>IF(N23="SÍ",30,"0")</f>
        <v>0</v>
      </c>
      <c r="P23" s="538"/>
      <c r="Q23" s="263"/>
      <c r="R23" s="541"/>
      <c r="S23" s="262"/>
      <c r="T23" s="545"/>
      <c r="U23" s="548"/>
      <c r="V23" s="534"/>
      <c r="W23" s="531"/>
      <c r="X23" s="504"/>
      <c r="Y23" s="504"/>
      <c r="Z23" s="513"/>
      <c r="AA23" s="551"/>
      <c r="AB23" s="553"/>
      <c r="AC23" s="526"/>
      <c r="AD23" s="557"/>
      <c r="AE23" s="1067"/>
      <c r="AF23" s="262"/>
      <c r="AG23" s="263"/>
    </row>
    <row r="24" spans="1:33" ht="50.25" customHeight="1" x14ac:dyDescent="0.2">
      <c r="A24" s="506"/>
      <c r="B24" s="517" t="s">
        <v>186</v>
      </c>
      <c r="C24" s="521" t="s">
        <v>208</v>
      </c>
      <c r="D24" s="519" t="s">
        <v>21</v>
      </c>
      <c r="E24" s="521" t="s">
        <v>209</v>
      </c>
      <c r="F24" s="521" t="s">
        <v>210</v>
      </c>
      <c r="G24" s="319" t="s">
        <v>19</v>
      </c>
      <c r="H24" s="320" t="str">
        <f>IF(G24="(1) RARA VEZ","1", IF(G24="(2) IMPROBABLE","2",IF(G24="(3) POSIBLE","3",IF(G24="(4) PROBABLE","4",IF(G24="(5) CASI SEGURO","5","")))))</f>
        <v>2</v>
      </c>
      <c r="I24" s="324" t="s">
        <v>18</v>
      </c>
      <c r="J24" s="500" t="str">
        <f>IF(I24="(1) INSIGNIFICANTE","1",IF(I24="(2) MENOR","2",IF(I24="(3) MODERADO","3",IF(I24="(4) MAYOR","4",IF(I24="(5) CATASTRÓFICO","5","")))))</f>
        <v>2</v>
      </c>
      <c r="K24" s="520">
        <f>+H24*J24</f>
        <v>4</v>
      </c>
      <c r="L24" s="521" t="s">
        <v>211</v>
      </c>
      <c r="M24" s="89" t="s">
        <v>68</v>
      </c>
      <c r="N24" s="80" t="s">
        <v>198</v>
      </c>
      <c r="O24" s="28" t="str">
        <f>IF(N24="SÍ",15,"0")</f>
        <v>0</v>
      </c>
      <c r="P24" s="352">
        <f>SUM(O24:O30)</f>
        <v>10</v>
      </c>
      <c r="Q24" s="259">
        <f>IF(AND(P24&gt;=0,P24&lt;=50),0,IF(AND(P24&gt;50,P24&lt;=75),1,IF(AND(P24&gt;75,P24&lt;=100),2,"REVISAR")))</f>
        <v>0</v>
      </c>
      <c r="R24" s="356" t="s">
        <v>5</v>
      </c>
      <c r="S24" s="258">
        <f>IF(R24="PROBABILIDAD",H24-Q24,J24-Q24)</f>
        <v>2</v>
      </c>
      <c r="T24" s="563">
        <f>IF($S24&lt;=0,1,$S24)</f>
        <v>2</v>
      </c>
      <c r="U24" s="558" t="str">
        <f>IF(AND($R24="PROBABILIDAD",$T24=1),$AK$2,IF(AND(R24="PROBABILIDAD",$T24=2),$AK$3,IF(AND($R24="PROBABILIDAD",$T24=3),$AK$4,IF(AND($R24="PROBABILIDAD",$T24=4),#REF!,IF(AND($R24="PROBABILIDAD",$T24=5),#REF!,$G24)))))</f>
        <v>(2) IMPROBABLE</v>
      </c>
      <c r="V24" s="559" t="str">
        <f>IF(AND($R24="IMPACTO",$T24=1),$AJ$2,IF(AND(R24="IMPACTO",$T24=2),$AJ$3,IF(AND($R24="IMPACTO",$T24=3),$AJ$4,IF(AND($R24="IMPACTO",$T24=4),$AJ$5,IF(AND($R24="IMPACTO",$T24=5),$AJ$6,I24)))))</f>
        <v>(2) MENOR</v>
      </c>
      <c r="W24" s="520">
        <f xml:space="preserve"> IF(R24="PROBABILIDAD",T24*J24,T24*H24)</f>
        <v>4</v>
      </c>
      <c r="X24" s="521" t="s">
        <v>212</v>
      </c>
      <c r="Y24" s="521" t="s">
        <v>192</v>
      </c>
      <c r="Z24" s="521" t="s">
        <v>213</v>
      </c>
      <c r="AA24" s="327" t="s">
        <v>214</v>
      </c>
      <c r="AB24" s="575">
        <v>43585</v>
      </c>
      <c r="AC24" s="329" t="s">
        <v>215</v>
      </c>
      <c r="AD24" s="441" t="s">
        <v>216</v>
      </c>
      <c r="AE24" s="339" t="s">
        <v>217</v>
      </c>
      <c r="AF24" s="258" t="s">
        <v>627</v>
      </c>
      <c r="AG24" s="397"/>
    </row>
    <row r="25" spans="1:33" ht="48" customHeight="1" x14ac:dyDescent="0.2">
      <c r="A25" s="506"/>
      <c r="B25" s="509"/>
      <c r="C25" s="503"/>
      <c r="D25" s="515"/>
      <c r="E25" s="503"/>
      <c r="F25" s="503"/>
      <c r="G25" s="495"/>
      <c r="H25" s="321"/>
      <c r="I25" s="498"/>
      <c r="J25" s="500"/>
      <c r="K25" s="363"/>
      <c r="L25" s="503"/>
      <c r="M25" s="79" t="s">
        <v>76</v>
      </c>
      <c r="N25" s="80" t="s">
        <v>198</v>
      </c>
      <c r="O25" s="30" t="str">
        <f>IF(N25="SÍ",5,"0")</f>
        <v>0</v>
      </c>
      <c r="P25" s="439"/>
      <c r="Q25" s="261"/>
      <c r="R25" s="357"/>
      <c r="S25" s="260"/>
      <c r="T25" s="544"/>
      <c r="U25" s="547"/>
      <c r="V25" s="533"/>
      <c r="W25" s="363"/>
      <c r="X25" s="503"/>
      <c r="Y25" s="503"/>
      <c r="Z25" s="503"/>
      <c r="AA25" s="445"/>
      <c r="AB25" s="575"/>
      <c r="AC25" s="330"/>
      <c r="AD25" s="436"/>
      <c r="AE25" s="364"/>
      <c r="AF25" s="398"/>
      <c r="AG25" s="399"/>
    </row>
    <row r="26" spans="1:33" ht="33" customHeight="1" x14ac:dyDescent="0.2">
      <c r="A26" s="506"/>
      <c r="B26" s="509"/>
      <c r="C26" s="503"/>
      <c r="D26" s="515"/>
      <c r="E26" s="503"/>
      <c r="F26" s="503"/>
      <c r="G26" s="495"/>
      <c r="H26" s="321"/>
      <c r="I26" s="498"/>
      <c r="J26" s="500"/>
      <c r="K26" s="346"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BAJA</v>
      </c>
      <c r="L26" s="503"/>
      <c r="M26" s="81" t="s">
        <v>77</v>
      </c>
      <c r="N26" s="80" t="s">
        <v>16</v>
      </c>
      <c r="O26" s="30" t="str">
        <f>IF(N26="SÍ",15,"0")</f>
        <v>0</v>
      </c>
      <c r="P26" s="439"/>
      <c r="Q26" s="261"/>
      <c r="R26" s="357"/>
      <c r="S26" s="260"/>
      <c r="T26" s="544"/>
      <c r="U26" s="547"/>
      <c r="V26" s="533"/>
      <c r="W26" s="346"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BAJA</v>
      </c>
      <c r="X26" s="503"/>
      <c r="Y26" s="503"/>
      <c r="Z26" s="503"/>
      <c r="AA26" s="445"/>
      <c r="AB26" s="575"/>
      <c r="AC26" s="330"/>
      <c r="AD26" s="436"/>
      <c r="AE26" s="364"/>
      <c r="AF26" s="398"/>
      <c r="AG26" s="399"/>
    </row>
    <row r="27" spans="1:33" ht="26.25" customHeight="1" x14ac:dyDescent="0.2">
      <c r="A27" s="506"/>
      <c r="B27" s="509"/>
      <c r="C27" s="503"/>
      <c r="D27" s="515"/>
      <c r="E27" s="503"/>
      <c r="F27" s="503"/>
      <c r="G27" s="495"/>
      <c r="H27" s="321"/>
      <c r="I27" s="498"/>
      <c r="J27" s="500"/>
      <c r="K27" s="530"/>
      <c r="L27" s="503"/>
      <c r="M27" s="81" t="s">
        <v>78</v>
      </c>
      <c r="N27" s="80" t="s">
        <v>9</v>
      </c>
      <c r="O27" s="30">
        <f>IF(N27="SÍ",10,"0")</f>
        <v>10</v>
      </c>
      <c r="P27" s="439"/>
      <c r="Q27" s="261"/>
      <c r="R27" s="357"/>
      <c r="S27" s="260"/>
      <c r="T27" s="544"/>
      <c r="U27" s="547"/>
      <c r="V27" s="533"/>
      <c r="W27" s="530"/>
      <c r="X27" s="503"/>
      <c r="Y27" s="503"/>
      <c r="Z27" s="503"/>
      <c r="AA27" s="445"/>
      <c r="AB27" s="575"/>
      <c r="AC27" s="330"/>
      <c r="AD27" s="436"/>
      <c r="AE27" s="364"/>
      <c r="AF27" s="398"/>
      <c r="AG27" s="399"/>
    </row>
    <row r="28" spans="1:33" ht="45" customHeight="1" x14ac:dyDescent="0.2">
      <c r="A28" s="506"/>
      <c r="B28" s="509"/>
      <c r="C28" s="503"/>
      <c r="D28" s="515"/>
      <c r="E28" s="503"/>
      <c r="F28" s="503"/>
      <c r="G28" s="495"/>
      <c r="H28" s="321"/>
      <c r="I28" s="498"/>
      <c r="J28" s="500"/>
      <c r="K28" s="530"/>
      <c r="L28" s="503"/>
      <c r="M28" s="79" t="s">
        <v>79</v>
      </c>
      <c r="N28" s="80" t="s">
        <v>198</v>
      </c>
      <c r="O28" s="30" t="str">
        <f>IF(N28="SÍ",15,"0")</f>
        <v>0</v>
      </c>
      <c r="P28" s="439"/>
      <c r="Q28" s="261"/>
      <c r="R28" s="357"/>
      <c r="S28" s="260"/>
      <c r="T28" s="544"/>
      <c r="U28" s="547"/>
      <c r="V28" s="533"/>
      <c r="W28" s="530"/>
      <c r="X28" s="503"/>
      <c r="Y28" s="503"/>
      <c r="Z28" s="503"/>
      <c r="AA28" s="445"/>
      <c r="AB28" s="575"/>
      <c r="AC28" s="330"/>
      <c r="AD28" s="436"/>
      <c r="AE28" s="364"/>
      <c r="AF28" s="398"/>
      <c r="AG28" s="399"/>
    </row>
    <row r="29" spans="1:33" ht="51" customHeight="1" x14ac:dyDescent="0.2">
      <c r="A29" s="506"/>
      <c r="B29" s="509"/>
      <c r="C29" s="503"/>
      <c r="D29" s="515"/>
      <c r="E29" s="503"/>
      <c r="F29" s="503"/>
      <c r="G29" s="495"/>
      <c r="H29" s="321"/>
      <c r="I29" s="498"/>
      <c r="J29" s="500"/>
      <c r="K29" s="530"/>
      <c r="L29" s="503"/>
      <c r="M29" s="79" t="s">
        <v>80</v>
      </c>
      <c r="N29" s="80" t="s">
        <v>198</v>
      </c>
      <c r="O29" s="30" t="str">
        <f>IF(N29="SÍ",10,"0")</f>
        <v>0</v>
      </c>
      <c r="P29" s="439"/>
      <c r="Q29" s="261"/>
      <c r="R29" s="357"/>
      <c r="S29" s="260"/>
      <c r="T29" s="544"/>
      <c r="U29" s="547"/>
      <c r="V29" s="533"/>
      <c r="W29" s="530"/>
      <c r="X29" s="503"/>
      <c r="Y29" s="503"/>
      <c r="Z29" s="503"/>
      <c r="AA29" s="445"/>
      <c r="AB29" s="575"/>
      <c r="AC29" s="330"/>
      <c r="AD29" s="436"/>
      <c r="AE29" s="364"/>
      <c r="AF29" s="398"/>
      <c r="AG29" s="399"/>
    </row>
    <row r="30" spans="1:33" ht="39.75" customHeight="1" thickBot="1" x14ac:dyDescent="0.25">
      <c r="A30" s="506"/>
      <c r="B30" s="510"/>
      <c r="C30" s="504"/>
      <c r="D30" s="516"/>
      <c r="E30" s="504"/>
      <c r="F30" s="504"/>
      <c r="G30" s="433"/>
      <c r="H30" s="322"/>
      <c r="I30" s="434"/>
      <c r="J30" s="500"/>
      <c r="K30" s="531"/>
      <c r="L30" s="504"/>
      <c r="M30" s="83" t="s">
        <v>81</v>
      </c>
      <c r="N30" s="80" t="s">
        <v>198</v>
      </c>
      <c r="O30" s="30" t="str">
        <f>IF(N30="SÍ",30,"0")</f>
        <v>0</v>
      </c>
      <c r="P30" s="538"/>
      <c r="Q30" s="263"/>
      <c r="R30" s="541"/>
      <c r="S30" s="262"/>
      <c r="T30" s="545"/>
      <c r="U30" s="548"/>
      <c r="V30" s="534"/>
      <c r="W30" s="530"/>
      <c r="X30" s="504"/>
      <c r="Y30" s="504"/>
      <c r="Z30" s="504"/>
      <c r="AA30" s="536"/>
      <c r="AB30" s="576"/>
      <c r="AC30" s="331"/>
      <c r="AD30" s="437"/>
      <c r="AE30" s="1060"/>
      <c r="AF30" s="400"/>
      <c r="AG30" s="401"/>
    </row>
    <row r="31" spans="1:33" ht="50.25" customHeight="1" x14ac:dyDescent="0.2">
      <c r="A31" s="506"/>
      <c r="B31" s="517" t="s">
        <v>186</v>
      </c>
      <c r="C31" s="521" t="s">
        <v>218</v>
      </c>
      <c r="D31" s="519" t="s">
        <v>21</v>
      </c>
      <c r="E31" s="521" t="s">
        <v>219</v>
      </c>
      <c r="F31" s="521" t="s">
        <v>220</v>
      </c>
      <c r="G31" s="319" t="s">
        <v>23</v>
      </c>
      <c r="H31" s="320" t="str">
        <f>IF(G31="(1) RARA VEZ","1", IF(G31="(2) IMPROBABLE","2",IF(G31="(3) POSIBLE","3",IF(G31="(4) PROBABLE","4",IF(G31="(5) CASI SEGURO","5","")))))</f>
        <v>3</v>
      </c>
      <c r="I31" s="324" t="s">
        <v>22</v>
      </c>
      <c r="J31" s="500" t="str">
        <f>IF(I31="(1) INSIGNIFICANTE","1",IF(I31="(2) MENOR","2",IF(I31="(3) MODERADO","3",IF(I31="(4) MAYOR","4",IF(I31="(5) CATASTRÓFICO","5","")))))</f>
        <v>3</v>
      </c>
      <c r="K31" s="520">
        <f>+H31*J31</f>
        <v>9</v>
      </c>
      <c r="L31" s="571" t="s">
        <v>221</v>
      </c>
      <c r="M31" s="89" t="s">
        <v>68</v>
      </c>
      <c r="N31" s="80" t="s">
        <v>198</v>
      </c>
      <c r="O31" s="28" t="str">
        <f>IF(N31="SÍ",15,"0")</f>
        <v>0</v>
      </c>
      <c r="P31" s="352">
        <f>SUM(O31:O37)</f>
        <v>15</v>
      </c>
      <c r="Q31" s="259">
        <f>IF(AND(P31&gt;=0,P31&lt;=50),0,IF(AND(P31&gt;50,P31&lt;=75),1,IF(AND(P31&gt;75,P31&lt;=100),2,"REVISAR")))</f>
        <v>0</v>
      </c>
      <c r="R31" s="356" t="s">
        <v>5</v>
      </c>
      <c r="S31" s="258">
        <f>IF(R31="PROBABILIDAD",H31-Q31,J31-Q31)</f>
        <v>3</v>
      </c>
      <c r="T31" s="563">
        <f>IF($S31&lt;=0,1,$S31)</f>
        <v>3</v>
      </c>
      <c r="U31" s="558" t="str">
        <f>IF(AND($R31="PROBABILIDAD",$T31=1),$AK$2,IF(AND(R31="PROBABILIDAD",$T31=2),$AK$3,IF(AND($R31="PROBABILIDAD",$T31=3),$AK$4,IF(AND($R31="PROBABILIDAD",$T31=4),#REF!,IF(AND($R31="PROBABILIDAD",$T31=5),#REF!,$G31)))))</f>
        <v>(3) POSIBLE</v>
      </c>
      <c r="V31" s="559" t="str">
        <f>IF(AND($R31="IMPACTO",$T31=1),$AJ$2,IF(AND(R31="IMPACTO",$T31=2),$AJ$3,IF(AND($R31="IMPACTO",$T31=3),$AJ$4,IF(AND($R31="IMPACTO",$T31=4),$AJ$5,IF(AND($R31="IMPACTO",$T31=5),$AJ$6,I31)))))</f>
        <v>(3) MODERADO</v>
      </c>
      <c r="W31" s="520">
        <f xml:space="preserve"> IF(R31="PROBABILIDAD",T31*J31,T31*H31)</f>
        <v>9</v>
      </c>
      <c r="X31" s="521" t="s">
        <v>222</v>
      </c>
      <c r="Y31" s="521" t="s">
        <v>192</v>
      </c>
      <c r="Z31" s="521" t="s">
        <v>223</v>
      </c>
      <c r="AA31" s="327" t="s">
        <v>224</v>
      </c>
      <c r="AB31" s="577">
        <v>43585</v>
      </c>
      <c r="AC31" s="329" t="s">
        <v>225</v>
      </c>
      <c r="AD31" s="441" t="s">
        <v>196</v>
      </c>
      <c r="AE31" s="1065" t="s">
        <v>226</v>
      </c>
      <c r="AF31" s="258" t="s">
        <v>628</v>
      </c>
      <c r="AG31" s="259"/>
    </row>
    <row r="32" spans="1:33" ht="48" customHeight="1" x14ac:dyDescent="0.2">
      <c r="A32" s="506"/>
      <c r="B32" s="509"/>
      <c r="C32" s="503"/>
      <c r="D32" s="515"/>
      <c r="E32" s="503"/>
      <c r="F32" s="503"/>
      <c r="G32" s="495"/>
      <c r="H32" s="321"/>
      <c r="I32" s="498"/>
      <c r="J32" s="500"/>
      <c r="K32" s="363"/>
      <c r="L32" s="572"/>
      <c r="M32" s="79" t="s">
        <v>76</v>
      </c>
      <c r="N32" s="80" t="s">
        <v>9</v>
      </c>
      <c r="O32" s="30">
        <f>IF(N32="SÍ",5,"0")</f>
        <v>5</v>
      </c>
      <c r="P32" s="439"/>
      <c r="Q32" s="261"/>
      <c r="R32" s="357"/>
      <c r="S32" s="260"/>
      <c r="T32" s="544"/>
      <c r="U32" s="547"/>
      <c r="V32" s="533"/>
      <c r="W32" s="363"/>
      <c r="X32" s="503"/>
      <c r="Y32" s="503"/>
      <c r="Z32" s="503"/>
      <c r="AA32" s="445"/>
      <c r="AB32" s="575"/>
      <c r="AC32" s="330"/>
      <c r="AD32" s="436"/>
      <c r="AE32" s="1066"/>
      <c r="AF32" s="260"/>
      <c r="AG32" s="261"/>
    </row>
    <row r="33" spans="1:33" ht="33" customHeight="1" x14ac:dyDescent="0.2">
      <c r="A33" s="506"/>
      <c r="B33" s="509"/>
      <c r="C33" s="503"/>
      <c r="D33" s="515"/>
      <c r="E33" s="503"/>
      <c r="F33" s="503"/>
      <c r="G33" s="495"/>
      <c r="H33" s="321"/>
      <c r="I33" s="498"/>
      <c r="J33" s="500"/>
      <c r="K33" s="346"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ALTA</v>
      </c>
      <c r="L33" s="572"/>
      <c r="M33" s="81" t="s">
        <v>77</v>
      </c>
      <c r="N33" s="80" t="s">
        <v>16</v>
      </c>
      <c r="O33" s="30" t="str">
        <f>IF(N33="SÍ",15,"0")</f>
        <v>0</v>
      </c>
      <c r="P33" s="439"/>
      <c r="Q33" s="261"/>
      <c r="R33" s="357"/>
      <c r="S33" s="260"/>
      <c r="T33" s="544"/>
      <c r="U33" s="547"/>
      <c r="V33" s="533"/>
      <c r="W33" s="346" t="str">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ALTA</v>
      </c>
      <c r="X33" s="503"/>
      <c r="Y33" s="503"/>
      <c r="Z33" s="503"/>
      <c r="AA33" s="445"/>
      <c r="AB33" s="575"/>
      <c r="AC33" s="330"/>
      <c r="AD33" s="436"/>
      <c r="AE33" s="1066"/>
      <c r="AF33" s="260"/>
      <c r="AG33" s="261"/>
    </row>
    <row r="34" spans="1:33" ht="26.25" customHeight="1" x14ac:dyDescent="0.2">
      <c r="A34" s="506"/>
      <c r="B34" s="509"/>
      <c r="C34" s="503"/>
      <c r="D34" s="515"/>
      <c r="E34" s="503"/>
      <c r="F34" s="503"/>
      <c r="G34" s="495"/>
      <c r="H34" s="321"/>
      <c r="I34" s="498"/>
      <c r="J34" s="500"/>
      <c r="K34" s="530"/>
      <c r="L34" s="572"/>
      <c r="M34" s="81" t="s">
        <v>78</v>
      </c>
      <c r="N34" s="80" t="s">
        <v>9</v>
      </c>
      <c r="O34" s="30">
        <f>IF(N34="SÍ",10,"0")</f>
        <v>10</v>
      </c>
      <c r="P34" s="439"/>
      <c r="Q34" s="261"/>
      <c r="R34" s="357"/>
      <c r="S34" s="260"/>
      <c r="T34" s="544"/>
      <c r="U34" s="547"/>
      <c r="V34" s="533"/>
      <c r="W34" s="530"/>
      <c r="X34" s="503"/>
      <c r="Y34" s="503"/>
      <c r="Z34" s="503"/>
      <c r="AA34" s="445"/>
      <c r="AB34" s="575"/>
      <c r="AC34" s="330"/>
      <c r="AD34" s="436"/>
      <c r="AE34" s="1066"/>
      <c r="AF34" s="260"/>
      <c r="AG34" s="261"/>
    </row>
    <row r="35" spans="1:33" ht="45" customHeight="1" x14ac:dyDescent="0.2">
      <c r="A35" s="506"/>
      <c r="B35" s="509"/>
      <c r="C35" s="503"/>
      <c r="D35" s="515"/>
      <c r="E35" s="503"/>
      <c r="F35" s="503"/>
      <c r="G35" s="495"/>
      <c r="H35" s="321"/>
      <c r="I35" s="498"/>
      <c r="J35" s="500"/>
      <c r="K35" s="530"/>
      <c r="L35" s="572"/>
      <c r="M35" s="79" t="s">
        <v>79</v>
      </c>
      <c r="N35" s="80" t="s">
        <v>198</v>
      </c>
      <c r="O35" s="30" t="str">
        <f>IF(N35="SÍ",15,"0")</f>
        <v>0</v>
      </c>
      <c r="P35" s="439"/>
      <c r="Q35" s="261"/>
      <c r="R35" s="357"/>
      <c r="S35" s="260"/>
      <c r="T35" s="544"/>
      <c r="U35" s="547"/>
      <c r="V35" s="533"/>
      <c r="W35" s="530"/>
      <c r="X35" s="503"/>
      <c r="Y35" s="503"/>
      <c r="Z35" s="503"/>
      <c r="AA35" s="445"/>
      <c r="AB35" s="575"/>
      <c r="AC35" s="330"/>
      <c r="AD35" s="436"/>
      <c r="AE35" s="1066"/>
      <c r="AF35" s="260"/>
      <c r="AG35" s="261"/>
    </row>
    <row r="36" spans="1:33" ht="51" customHeight="1" x14ac:dyDescent="0.2">
      <c r="A36" s="506"/>
      <c r="B36" s="509"/>
      <c r="C36" s="503"/>
      <c r="D36" s="515"/>
      <c r="E36" s="503"/>
      <c r="F36" s="503"/>
      <c r="G36" s="495"/>
      <c r="H36" s="321"/>
      <c r="I36" s="498"/>
      <c r="J36" s="500"/>
      <c r="K36" s="530"/>
      <c r="L36" s="572"/>
      <c r="M36" s="79" t="s">
        <v>80</v>
      </c>
      <c r="N36" s="80" t="s">
        <v>198</v>
      </c>
      <c r="O36" s="30" t="str">
        <f>IF(N36="SÍ",10,"0")</f>
        <v>0</v>
      </c>
      <c r="P36" s="439"/>
      <c r="Q36" s="261"/>
      <c r="R36" s="357"/>
      <c r="S36" s="260"/>
      <c r="T36" s="544"/>
      <c r="U36" s="547"/>
      <c r="V36" s="533"/>
      <c r="W36" s="530"/>
      <c r="X36" s="503"/>
      <c r="Y36" s="503"/>
      <c r="Z36" s="503"/>
      <c r="AA36" s="445"/>
      <c r="AB36" s="575"/>
      <c r="AC36" s="330"/>
      <c r="AD36" s="436"/>
      <c r="AE36" s="1066"/>
      <c r="AF36" s="260"/>
      <c r="AG36" s="261"/>
    </row>
    <row r="37" spans="1:33" ht="39.75" customHeight="1" thickBot="1" x14ac:dyDescent="0.25">
      <c r="A37" s="507"/>
      <c r="B37" s="564"/>
      <c r="C37" s="565"/>
      <c r="D37" s="566"/>
      <c r="E37" s="565"/>
      <c r="F37" s="565"/>
      <c r="G37" s="567"/>
      <c r="H37" s="568"/>
      <c r="I37" s="569"/>
      <c r="J37" s="570"/>
      <c r="K37" s="580"/>
      <c r="L37" s="573"/>
      <c r="M37" s="90" t="s">
        <v>81</v>
      </c>
      <c r="N37" s="91" t="s">
        <v>16</v>
      </c>
      <c r="O37" s="92" t="str">
        <f>IF(N37="SÍ",30,"0")</f>
        <v>0</v>
      </c>
      <c r="P37" s="583"/>
      <c r="Q37" s="584"/>
      <c r="R37" s="585"/>
      <c r="S37" s="586"/>
      <c r="T37" s="587"/>
      <c r="U37" s="574"/>
      <c r="V37" s="581"/>
      <c r="W37" s="580"/>
      <c r="X37" s="565"/>
      <c r="Y37" s="565"/>
      <c r="Z37" s="565"/>
      <c r="AA37" s="582"/>
      <c r="AB37" s="576"/>
      <c r="AC37" s="578"/>
      <c r="AD37" s="579"/>
      <c r="AE37" s="1068"/>
      <c r="AF37" s="262"/>
      <c r="AG37" s="263"/>
    </row>
    <row r="38" spans="1:33" ht="50.25" customHeight="1" x14ac:dyDescent="0.2">
      <c r="A38" s="591" t="s">
        <v>119</v>
      </c>
      <c r="B38" s="592"/>
      <c r="C38" s="592"/>
      <c r="D38" s="592"/>
      <c r="E38" s="592"/>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3"/>
    </row>
    <row r="39" spans="1:33" ht="48" customHeight="1" x14ac:dyDescent="0.2">
      <c r="A39" s="594" t="s">
        <v>120</v>
      </c>
      <c r="B39" s="595"/>
      <c r="C39" s="595"/>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6"/>
    </row>
    <row r="40" spans="1:33" ht="33" customHeight="1" x14ac:dyDescent="0.2">
      <c r="A40" s="597" t="s">
        <v>121</v>
      </c>
      <c r="B40" s="597"/>
      <c r="C40" s="597" t="s">
        <v>122</v>
      </c>
      <c r="D40" s="598"/>
      <c r="E40" s="598"/>
      <c r="F40" s="598"/>
      <c r="G40" s="598"/>
      <c r="H40" s="598"/>
      <c r="I40" s="598"/>
      <c r="J40" s="598"/>
      <c r="K40" s="598"/>
      <c r="L40" s="598"/>
      <c r="M40" s="598"/>
      <c r="N40" s="598"/>
      <c r="O40" s="598"/>
      <c r="P40" s="598"/>
      <c r="Q40" s="598"/>
      <c r="R40" s="598"/>
      <c r="S40" s="598"/>
      <c r="T40" s="598"/>
      <c r="U40" s="598"/>
      <c r="V40" s="598"/>
      <c r="W40" s="598"/>
      <c r="X40" s="598"/>
      <c r="Y40" s="599"/>
      <c r="Z40" s="282" t="s">
        <v>123</v>
      </c>
      <c r="AA40" s="370"/>
      <c r="AB40" s="283"/>
      <c r="AC40" s="282" t="s">
        <v>124</v>
      </c>
      <c r="AD40" s="370"/>
      <c r="AE40" s="283"/>
    </row>
    <row r="41" spans="1:33" ht="42.75" customHeight="1" x14ac:dyDescent="0.2">
      <c r="A41" s="390">
        <v>1</v>
      </c>
      <c r="B41" s="390"/>
      <c r="C41" s="390" t="s">
        <v>227</v>
      </c>
      <c r="D41" s="588"/>
      <c r="E41" s="588"/>
      <c r="F41" s="588"/>
      <c r="G41" s="588"/>
      <c r="H41" s="588"/>
      <c r="I41" s="588"/>
      <c r="J41" s="588"/>
      <c r="K41" s="588"/>
      <c r="L41" s="588"/>
      <c r="M41" s="588"/>
      <c r="N41" s="588"/>
      <c r="O41" s="588"/>
      <c r="P41" s="588"/>
      <c r="Q41" s="588"/>
      <c r="R41" s="588"/>
      <c r="S41" s="588"/>
      <c r="T41" s="588"/>
      <c r="U41" s="588"/>
      <c r="V41" s="588"/>
      <c r="W41" s="588"/>
      <c r="X41" s="588"/>
      <c r="Y41" s="391"/>
      <c r="Z41" s="589">
        <v>43490</v>
      </c>
      <c r="AA41" s="394"/>
      <c r="AB41" s="395"/>
      <c r="AC41" s="590" t="s">
        <v>228</v>
      </c>
      <c r="AD41" s="394"/>
      <c r="AE41" s="395"/>
    </row>
    <row r="42" spans="1:33" ht="45" customHeight="1" x14ac:dyDescent="0.2">
      <c r="A42" s="390"/>
      <c r="B42" s="390"/>
      <c r="C42" s="390"/>
      <c r="D42" s="588"/>
      <c r="E42" s="588"/>
      <c r="F42" s="588"/>
      <c r="G42" s="588"/>
      <c r="H42" s="588"/>
      <c r="I42" s="588"/>
      <c r="J42" s="588"/>
      <c r="K42" s="588"/>
      <c r="L42" s="588"/>
      <c r="M42" s="588"/>
      <c r="N42" s="588"/>
      <c r="O42" s="588"/>
      <c r="P42" s="588"/>
      <c r="Q42" s="588"/>
      <c r="R42" s="588"/>
      <c r="S42" s="588"/>
      <c r="T42" s="588"/>
      <c r="U42" s="588"/>
      <c r="V42" s="588"/>
      <c r="W42" s="588"/>
      <c r="X42" s="588"/>
      <c r="Y42" s="391"/>
      <c r="Z42" s="393"/>
      <c r="AA42" s="394"/>
      <c r="AB42" s="395"/>
      <c r="AC42" s="393"/>
      <c r="AD42" s="394"/>
      <c r="AE42" s="395"/>
    </row>
    <row r="43" spans="1:33" ht="51" customHeight="1" x14ac:dyDescent="0.2">
      <c r="A43" s="390"/>
      <c r="B43" s="390"/>
      <c r="C43" s="390"/>
      <c r="D43" s="588"/>
      <c r="E43" s="588"/>
      <c r="F43" s="588"/>
      <c r="G43" s="588"/>
      <c r="H43" s="588"/>
      <c r="I43" s="588"/>
      <c r="J43" s="588"/>
      <c r="K43" s="588"/>
      <c r="L43" s="588"/>
      <c r="M43" s="588"/>
      <c r="N43" s="588"/>
      <c r="O43" s="588"/>
      <c r="P43" s="588"/>
      <c r="Q43" s="588"/>
      <c r="R43" s="588"/>
      <c r="S43" s="588"/>
      <c r="T43" s="588"/>
      <c r="U43" s="588"/>
      <c r="V43" s="588"/>
      <c r="W43" s="588"/>
      <c r="X43" s="588"/>
      <c r="Y43" s="391"/>
      <c r="Z43" s="393"/>
      <c r="AA43" s="394"/>
      <c r="AB43" s="395"/>
      <c r="AC43" s="393"/>
      <c r="AD43" s="394"/>
      <c r="AE43" s="395"/>
    </row>
    <row r="44" spans="1:33" ht="39.75" customHeight="1" x14ac:dyDescent="0.2">
      <c r="A44" s="600" t="s">
        <v>129</v>
      </c>
      <c r="B44" s="600"/>
      <c r="C44" s="600"/>
      <c r="D44" s="600"/>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3" ht="50.25" customHeight="1" x14ac:dyDescent="0.2">
      <c r="A45" s="452" t="s">
        <v>124</v>
      </c>
      <c r="B45" s="453"/>
      <c r="C45" s="453"/>
      <c r="D45" s="453"/>
      <c r="E45" s="453"/>
      <c r="F45" s="454"/>
      <c r="G45" s="452" t="s">
        <v>130</v>
      </c>
      <c r="H45" s="453"/>
      <c r="I45" s="453"/>
      <c r="J45" s="453"/>
      <c r="K45" s="453"/>
      <c r="L45" s="453"/>
      <c r="M45" s="454"/>
      <c r="N45" s="452" t="s">
        <v>131</v>
      </c>
      <c r="O45" s="453"/>
      <c r="P45" s="453"/>
      <c r="Q45" s="453"/>
      <c r="R45" s="453"/>
      <c r="S45" s="453"/>
      <c r="T45" s="453"/>
      <c r="U45" s="453"/>
      <c r="V45" s="453"/>
      <c r="W45" s="453"/>
      <c r="X45" s="453"/>
      <c r="Y45" s="453"/>
      <c r="Z45" s="454"/>
      <c r="AA45" s="386" t="str">
        <f>IF(OR(X5="X",U5="X"),"APOYO OFICINA ASESORA DE PLANEACIÓN","APOYO OFICINA DE CONTROL INTERNO")</f>
        <v>APOYO OFICINA DE CONTROL INTERNO</v>
      </c>
      <c r="AB45" s="387"/>
      <c r="AC45" s="387"/>
      <c r="AD45" s="387"/>
      <c r="AE45" s="388"/>
    </row>
    <row r="46" spans="1:33" ht="48" customHeight="1" x14ac:dyDescent="0.2">
      <c r="A46" s="36" t="s">
        <v>132</v>
      </c>
      <c r="B46" s="452"/>
      <c r="C46" s="453"/>
      <c r="D46" s="453"/>
      <c r="E46" s="453"/>
      <c r="F46" s="454"/>
      <c r="G46" s="36" t="s">
        <v>132</v>
      </c>
      <c r="H46" s="452"/>
      <c r="I46" s="453"/>
      <c r="J46" s="453"/>
      <c r="K46" s="453"/>
      <c r="L46" s="453"/>
      <c r="M46" s="454"/>
      <c r="N46" s="386" t="s">
        <v>132</v>
      </c>
      <c r="O46" s="387"/>
      <c r="P46" s="387"/>
      <c r="Q46" s="387"/>
      <c r="R46" s="388"/>
      <c r="S46" s="37"/>
      <c r="T46" s="37"/>
      <c r="U46" s="389"/>
      <c r="V46" s="381"/>
      <c r="W46" s="381"/>
      <c r="X46" s="381"/>
      <c r="Y46" s="381"/>
      <c r="Z46" s="382"/>
      <c r="AA46" s="36" t="s">
        <v>132</v>
      </c>
      <c r="AB46" s="389"/>
      <c r="AC46" s="381"/>
      <c r="AD46" s="381"/>
      <c r="AE46" s="382"/>
    </row>
    <row r="47" spans="1:33" ht="33" customHeight="1" x14ac:dyDescent="0.2">
      <c r="A47" s="38" t="s">
        <v>133</v>
      </c>
      <c r="B47" s="452" t="s">
        <v>229</v>
      </c>
      <c r="C47" s="453"/>
      <c r="D47" s="453"/>
      <c r="E47" s="453"/>
      <c r="F47" s="454"/>
      <c r="G47" s="38" t="s">
        <v>133</v>
      </c>
      <c r="H47" s="452" t="s">
        <v>230</v>
      </c>
      <c r="I47" s="453"/>
      <c r="J47" s="453"/>
      <c r="K47" s="453"/>
      <c r="L47" s="453"/>
      <c r="M47" s="454"/>
      <c r="N47" s="452" t="s">
        <v>133</v>
      </c>
      <c r="O47" s="453"/>
      <c r="P47" s="453"/>
      <c r="Q47" s="453"/>
      <c r="R47" s="454"/>
      <c r="S47" s="37"/>
      <c r="T47" s="37"/>
      <c r="U47" s="389" t="s">
        <v>135</v>
      </c>
      <c r="V47" s="381"/>
      <c r="W47" s="381"/>
      <c r="X47" s="381"/>
      <c r="Y47" s="381"/>
      <c r="Z47" s="382"/>
      <c r="AA47" s="38" t="s">
        <v>133</v>
      </c>
      <c r="AB47" s="389" t="s">
        <v>231</v>
      </c>
      <c r="AC47" s="381"/>
      <c r="AD47" s="381"/>
      <c r="AE47" s="382"/>
    </row>
    <row r="48" spans="1:33" ht="26.25" customHeight="1" x14ac:dyDescent="0.2">
      <c r="A48" s="38" t="s">
        <v>136</v>
      </c>
      <c r="B48" s="452" t="s">
        <v>232</v>
      </c>
      <c r="C48" s="453"/>
      <c r="D48" s="453"/>
      <c r="E48" s="453"/>
      <c r="F48" s="454"/>
      <c r="G48" s="38" t="s">
        <v>136</v>
      </c>
      <c r="H48" s="601" t="s">
        <v>233</v>
      </c>
      <c r="I48" s="602"/>
      <c r="J48" s="602"/>
      <c r="K48" s="602"/>
      <c r="L48" s="602"/>
      <c r="M48" s="603"/>
      <c r="N48" s="383" t="s">
        <v>136</v>
      </c>
      <c r="O48" s="384"/>
      <c r="P48" s="384"/>
      <c r="Q48" s="384"/>
      <c r="R48" s="385"/>
      <c r="S48" s="37"/>
      <c r="T48" s="37"/>
      <c r="U48" s="389" t="s">
        <v>234</v>
      </c>
      <c r="V48" s="381"/>
      <c r="W48" s="381"/>
      <c r="X48" s="381"/>
      <c r="Y48" s="381"/>
      <c r="Z48" s="382"/>
      <c r="AA48" s="38" t="s">
        <v>136</v>
      </c>
      <c r="AB48" s="389" t="s">
        <v>235</v>
      </c>
      <c r="AC48" s="381"/>
      <c r="AD48" s="381"/>
      <c r="AE48" s="382"/>
    </row>
    <row r="49" spans="1:34" ht="45" customHeight="1" x14ac:dyDescent="0.2">
      <c r="A49" s="33"/>
      <c r="B49" s="33"/>
      <c r="C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row>
    <row r="50" spans="1:34" ht="51" customHeight="1" x14ac:dyDescent="0.2"/>
    <row r="51" spans="1:34" ht="39.75" customHeight="1" x14ac:dyDescent="0.2"/>
    <row r="52" spans="1:34" ht="32.25" customHeight="1" x14ac:dyDescent="0.2"/>
    <row r="53" spans="1:34" ht="21.75" customHeight="1" x14ac:dyDescent="0.2"/>
    <row r="54" spans="1:34" ht="27.75" customHeight="1" x14ac:dyDescent="0.2"/>
    <row r="55" spans="1:34" s="33" customFormat="1" ht="27.75" customHeight="1" x14ac:dyDescent="0.2">
      <c r="A55" s="10"/>
      <c r="B55" s="10"/>
      <c r="C55" s="10"/>
      <c r="D55" s="41"/>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row>
    <row r="56" spans="1:34" s="33" customFormat="1" ht="27.75" customHeight="1" x14ac:dyDescent="0.2">
      <c r="A56" s="10"/>
      <c r="B56" s="10"/>
      <c r="C56" s="10"/>
      <c r="D56" s="41"/>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row>
    <row r="57" spans="1:34" s="33" customFormat="1" ht="27.75" customHeight="1" x14ac:dyDescent="0.2">
      <c r="A57" s="10"/>
      <c r="B57" s="10"/>
      <c r="C57" s="10"/>
      <c r="D57" s="41"/>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4" ht="15" customHeight="1" x14ac:dyDescent="0.2"/>
    <row r="59" spans="1:34" ht="30.75" customHeight="1" x14ac:dyDescent="0.2">
      <c r="AF59" s="34"/>
      <c r="AG59" s="34"/>
      <c r="AH59" s="35"/>
    </row>
    <row r="60" spans="1:34" ht="37.5" customHeight="1" x14ac:dyDescent="0.2">
      <c r="AF60" s="34"/>
      <c r="AG60" s="34"/>
      <c r="AH60" s="35"/>
    </row>
    <row r="61" spans="1:34" s="33" customFormat="1" ht="33.75" customHeight="1" x14ac:dyDescent="0.2">
      <c r="A61" s="10"/>
      <c r="B61" s="10"/>
      <c r="C61" s="10"/>
      <c r="D61" s="41"/>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39"/>
      <c r="AG61" s="39"/>
      <c r="AH61" s="40"/>
    </row>
    <row r="62" spans="1:34" s="33" customFormat="1" ht="32.25" customHeight="1" x14ac:dyDescent="0.2">
      <c r="A62" s="10"/>
      <c r="B62" s="10"/>
      <c r="C62" s="10"/>
      <c r="D62" s="41"/>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39"/>
      <c r="AG62" s="39"/>
      <c r="AH62" s="40"/>
    </row>
    <row r="63" spans="1:34" s="33" customFormat="1" x14ac:dyDescent="0.2">
      <c r="A63" s="10"/>
      <c r="B63" s="10"/>
      <c r="C63" s="10"/>
      <c r="D63" s="41"/>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40"/>
      <c r="AG63" s="40"/>
      <c r="AH63" s="40"/>
    </row>
    <row r="64" spans="1:34" x14ac:dyDescent="0.2">
      <c r="AF64" s="35"/>
      <c r="AG64" s="35"/>
      <c r="AH64" s="35"/>
    </row>
    <row r="65" spans="32:34" x14ac:dyDescent="0.2">
      <c r="AF65" s="35"/>
      <c r="AG65" s="35"/>
      <c r="AH65" s="35"/>
    </row>
  </sheetData>
  <mergeCells count="195">
    <mergeCell ref="AF10:AG16"/>
    <mergeCell ref="AF17:AG23"/>
    <mergeCell ref="AF24:AG30"/>
    <mergeCell ref="AF31:AG37"/>
    <mergeCell ref="B48:F48"/>
    <mergeCell ref="H48:M48"/>
    <mergeCell ref="N48:R48"/>
    <mergeCell ref="U48:Z48"/>
    <mergeCell ref="AB48:AE48"/>
    <mergeCell ref="B46:F46"/>
    <mergeCell ref="H46:M46"/>
    <mergeCell ref="N46:R46"/>
    <mergeCell ref="U46:Z46"/>
    <mergeCell ref="AB46:AE46"/>
    <mergeCell ref="B47:F47"/>
    <mergeCell ref="H47:M47"/>
    <mergeCell ref="N47:R47"/>
    <mergeCell ref="U47:Z47"/>
    <mergeCell ref="AB47:AE47"/>
    <mergeCell ref="A43:B43"/>
    <mergeCell ref="C43:Y43"/>
    <mergeCell ref="Z43:AB43"/>
    <mergeCell ref="AC43:AE43"/>
    <mergeCell ref="A44:AE44"/>
    <mergeCell ref="A45:F45"/>
    <mergeCell ref="G45:M45"/>
    <mergeCell ref="N45:Z45"/>
    <mergeCell ref="AA45:AE45"/>
    <mergeCell ref="A41:B41"/>
    <mergeCell ref="C41:Y41"/>
    <mergeCell ref="Z41:AB41"/>
    <mergeCell ref="AC41:AE41"/>
    <mergeCell ref="A42:B42"/>
    <mergeCell ref="C42:Y42"/>
    <mergeCell ref="Z42:AB42"/>
    <mergeCell ref="AC42:AE42"/>
    <mergeCell ref="A38:AE38"/>
    <mergeCell ref="A39:AE39"/>
    <mergeCell ref="A40:B40"/>
    <mergeCell ref="C40:Y40"/>
    <mergeCell ref="Z40:AB40"/>
    <mergeCell ref="AC40:AE40"/>
    <mergeCell ref="AC24:AC30"/>
    <mergeCell ref="AD24:AD30"/>
    <mergeCell ref="AE24:AE30"/>
    <mergeCell ref="K26:K30"/>
    <mergeCell ref="W26:W30"/>
    <mergeCell ref="AA24:AA30"/>
    <mergeCell ref="AB24:AB30"/>
    <mergeCell ref="AB31:AB37"/>
    <mergeCell ref="AC31:AC37"/>
    <mergeCell ref="AD31:AD37"/>
    <mergeCell ref="AE31:AE37"/>
    <mergeCell ref="K33:K37"/>
    <mergeCell ref="W33:W37"/>
    <mergeCell ref="V31:V37"/>
    <mergeCell ref="W31:W32"/>
    <mergeCell ref="X31:X37"/>
    <mergeCell ref="Y31:Y37"/>
    <mergeCell ref="Z31:Z37"/>
    <mergeCell ref="AA31:AA37"/>
    <mergeCell ref="P31:P37"/>
    <mergeCell ref="Q31:Q37"/>
    <mergeCell ref="R31:R37"/>
    <mergeCell ref="S31:S37"/>
    <mergeCell ref="T31:T37"/>
    <mergeCell ref="Z24:Z30"/>
    <mergeCell ref="Q24:Q30"/>
    <mergeCell ref="R24:R30"/>
    <mergeCell ref="S24:S30"/>
    <mergeCell ref="T24:T30"/>
    <mergeCell ref="U24:U30"/>
    <mergeCell ref="V24:V30"/>
    <mergeCell ref="H24:H30"/>
    <mergeCell ref="I24:I30"/>
    <mergeCell ref="J24:J30"/>
    <mergeCell ref="K24:K25"/>
    <mergeCell ref="L24:L30"/>
    <mergeCell ref="P24:P30"/>
    <mergeCell ref="G17:G23"/>
    <mergeCell ref="B31:B37"/>
    <mergeCell ref="C31:C37"/>
    <mergeCell ref="D31:D37"/>
    <mergeCell ref="E31:E37"/>
    <mergeCell ref="F31:F37"/>
    <mergeCell ref="W24:W25"/>
    <mergeCell ref="X24:X30"/>
    <mergeCell ref="Y24:Y30"/>
    <mergeCell ref="B24:B30"/>
    <mergeCell ref="C24:C30"/>
    <mergeCell ref="D24:D30"/>
    <mergeCell ref="G31:G37"/>
    <mergeCell ref="H31:H37"/>
    <mergeCell ref="I31:I37"/>
    <mergeCell ref="J31:J37"/>
    <mergeCell ref="K31:K32"/>
    <mergeCell ref="L31:L37"/>
    <mergeCell ref="U31:U37"/>
    <mergeCell ref="AA17:AA23"/>
    <mergeCell ref="AB17:AB23"/>
    <mergeCell ref="AC17:AC23"/>
    <mergeCell ref="AD17:AD23"/>
    <mergeCell ref="AE17:AE23"/>
    <mergeCell ref="K19:K23"/>
    <mergeCell ref="W19:W23"/>
    <mergeCell ref="U17:U23"/>
    <mergeCell ref="V17:V23"/>
    <mergeCell ref="W17:W18"/>
    <mergeCell ref="X17:X23"/>
    <mergeCell ref="Y17:Y23"/>
    <mergeCell ref="Z17:Z23"/>
    <mergeCell ref="L17:L23"/>
    <mergeCell ref="P17:P23"/>
    <mergeCell ref="Q17:Q23"/>
    <mergeCell ref="R17:R23"/>
    <mergeCell ref="S17:S23"/>
    <mergeCell ref="T17:T23"/>
    <mergeCell ref="AB10:AB16"/>
    <mergeCell ref="AC10:AC16"/>
    <mergeCell ref="AD10:AD16"/>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37"/>
    <mergeCell ref="B10:B16"/>
    <mergeCell ref="C10:C16"/>
    <mergeCell ref="D10:D16"/>
    <mergeCell ref="E10:E16"/>
    <mergeCell ref="F10:F16"/>
    <mergeCell ref="B17:B23"/>
    <mergeCell ref="C17:C23"/>
    <mergeCell ref="D17:D23"/>
    <mergeCell ref="E17:E23"/>
    <mergeCell ref="H17:H23"/>
    <mergeCell ref="I17:I23"/>
    <mergeCell ref="J17:J23"/>
    <mergeCell ref="K17:K18"/>
    <mergeCell ref="E24:E30"/>
    <mergeCell ref="F24:F30"/>
    <mergeCell ref="G24:G30"/>
    <mergeCell ref="F17:F23"/>
    <mergeCell ref="E7:E9"/>
    <mergeCell ref="F7:F9"/>
    <mergeCell ref="G7:K7"/>
    <mergeCell ref="L7:L9"/>
    <mergeCell ref="M7:AA7"/>
    <mergeCell ref="G8:K8"/>
    <mergeCell ref="M8:M9"/>
    <mergeCell ref="N8:N9"/>
    <mergeCell ref="R8:R9"/>
    <mergeCell ref="U8:W8"/>
    <mergeCell ref="X8:X9"/>
    <mergeCell ref="Y8:AA8"/>
    <mergeCell ref="AF6:AG9"/>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 ref="A6:F6"/>
    <mergeCell ref="G6:AA6"/>
    <mergeCell ref="AB6:AB9"/>
    <mergeCell ref="AC6:AE8"/>
    <mergeCell ref="A7:A9"/>
    <mergeCell ref="B7:B9"/>
    <mergeCell ref="C7:C9"/>
    <mergeCell ref="D7:D9"/>
  </mergeCells>
  <conditionalFormatting sqref="K10:K16">
    <cfRule type="expression" dxfId="391" priority="21">
      <formula>$K$12="BAJA"</formula>
    </cfRule>
    <cfRule type="expression" dxfId="390" priority="22">
      <formula>$K$12="MODERADA"</formula>
    </cfRule>
    <cfRule type="expression" dxfId="389" priority="23">
      <formula>$K$12="ALTA"</formula>
    </cfRule>
    <cfRule type="expression" dxfId="388" priority="24">
      <formula>$K$12="EXTREMA"</formula>
    </cfRule>
  </conditionalFormatting>
  <conditionalFormatting sqref="K31:K32">
    <cfRule type="expression" dxfId="387" priority="17">
      <formula>$K$33="BAJA"</formula>
    </cfRule>
    <cfRule type="expression" dxfId="386" priority="18">
      <formula>$K$33="MODERADA"</formula>
    </cfRule>
    <cfRule type="expression" dxfId="385" priority="19">
      <formula>$K$33="ALTA"</formula>
    </cfRule>
    <cfRule type="expression" dxfId="384" priority="20">
      <formula>$K$33="EXTREMA"</formula>
    </cfRule>
  </conditionalFormatting>
  <conditionalFormatting sqref="W31:W37">
    <cfRule type="expression" dxfId="383" priority="13">
      <formula>$W$33="MODERADA"</formula>
    </cfRule>
    <cfRule type="expression" dxfId="382" priority="14">
      <formula>$W$33="EXTREMA"</formula>
    </cfRule>
    <cfRule type="expression" dxfId="381" priority="15">
      <formula>$W$33="ALTA"</formula>
    </cfRule>
    <cfRule type="expression" dxfId="380" priority="16">
      <formula>$W$33="BAJA"</formula>
    </cfRule>
  </conditionalFormatting>
  <conditionalFormatting sqref="K33:K37">
    <cfRule type="expression" dxfId="379" priority="9">
      <formula>$K$33="BAJA"</formula>
    </cfRule>
    <cfRule type="expression" dxfId="378" priority="10">
      <formula>$K$33="MODERADA"</formula>
    </cfRule>
    <cfRule type="expression" dxfId="377" priority="11">
      <formula>$K$33="ALTA"</formula>
    </cfRule>
    <cfRule type="expression" dxfId="376" priority="12">
      <formula>$K$33="EXTREMA"</formula>
    </cfRule>
  </conditionalFormatting>
  <conditionalFormatting sqref="W10:W11">
    <cfRule type="expression" dxfId="375" priority="5">
      <formula>$K$12="BAJA"</formula>
    </cfRule>
    <cfRule type="expression" dxfId="374" priority="6">
      <formula>$K$12="MODERADA"</formula>
    </cfRule>
    <cfRule type="expression" dxfId="373" priority="7">
      <formula>$K$12="ALTA"</formula>
    </cfRule>
    <cfRule type="expression" dxfId="372" priority="8">
      <formula>$K$12="EXTREMA"</formula>
    </cfRule>
  </conditionalFormatting>
  <conditionalFormatting sqref="W12:W16">
    <cfRule type="expression" dxfId="371" priority="1">
      <formula>$K$12="BAJA"</formula>
    </cfRule>
    <cfRule type="expression" dxfId="370" priority="2">
      <formula>$K$12="MODERADA"</formula>
    </cfRule>
    <cfRule type="expression" dxfId="369" priority="3">
      <formula>$K$12="ALTA"</formula>
    </cfRule>
    <cfRule type="expression" dxfId="368" priority="4">
      <formula>$K$12="EXTREMA"</formula>
    </cfRule>
  </conditionalFormatting>
  <conditionalFormatting sqref="K17:K30 W17:W30">
    <cfRule type="expression" dxfId="367" priority="25">
      <formula>#REF!="BAJA"</formula>
    </cfRule>
    <cfRule type="expression" dxfId="366" priority="26">
      <formula>#REF!="MODERADA"</formula>
    </cfRule>
    <cfRule type="expression" dxfId="365" priority="27">
      <formula>#REF!="ALTA"</formula>
    </cfRule>
    <cfRule type="expression" dxfId="364" priority="28">
      <formula>#REF!="EXTREMA"</formula>
    </cfRule>
  </conditionalFormatting>
  <dataValidations count="5">
    <dataValidation type="list" allowBlank="1" showInputMessage="1" showErrorMessage="1" sqref="N10:N37">
      <formula1>$AI$2:$AI$3</formula1>
    </dataValidation>
    <dataValidation type="list" allowBlank="1" showInputMessage="1" showErrorMessage="1" sqref="R10:R37">
      <formula1>$AJ$1:$AK$1</formula1>
    </dataValidation>
    <dataValidation type="list" allowBlank="1" showInputMessage="1" showErrorMessage="1" sqref="G10:G37">
      <formula1>$AK$2:$AK$4</formula1>
    </dataValidation>
    <dataValidation type="list" allowBlank="1" showInputMessage="1" showErrorMessage="1" sqref="I10:I37">
      <formula1>$AJ$2:$AJ$4</formula1>
    </dataValidation>
    <dataValidation type="list" allowBlank="1" showInputMessage="1" showErrorMessage="1" sqref="D10:D37">
      <formula1>$AI$2:$AI$5</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topLeftCell="W18" zoomScale="60" zoomScaleNormal="60" workbookViewId="0">
      <selection activeCell="AJ28" sqref="AJ28"/>
    </sheetView>
  </sheetViews>
  <sheetFormatPr baseColWidth="10" defaultRowHeight="12.75" x14ac:dyDescent="0.25"/>
  <cols>
    <col min="1" max="2" width="22.5703125" style="41" customWidth="1"/>
    <col min="3" max="3" width="24.5703125" style="41" customWidth="1"/>
    <col min="4" max="4" width="17.28515625" style="41" customWidth="1"/>
    <col min="5" max="5" width="20.140625" style="41" customWidth="1"/>
    <col min="6" max="6" width="23.140625" style="41" customWidth="1"/>
    <col min="7" max="7" width="22.42578125" style="41" customWidth="1"/>
    <col min="8" max="8" width="2.42578125" style="41" hidden="1" customWidth="1"/>
    <col min="9" max="9" width="18.28515625" style="41" customWidth="1"/>
    <col min="10" max="10" width="5.42578125" style="41" hidden="1" customWidth="1"/>
    <col min="11" max="11" width="17.140625" style="41" customWidth="1"/>
    <col min="12" max="12" width="20.28515625" style="41" customWidth="1"/>
    <col min="13" max="13" width="44.7109375" style="41" customWidth="1"/>
    <col min="14" max="14" width="9.5703125" style="41" customWidth="1"/>
    <col min="15" max="15" width="4" style="41" hidden="1" customWidth="1"/>
    <col min="16" max="16" width="4.7109375" style="41" hidden="1" customWidth="1"/>
    <col min="17" max="17" width="2.7109375" style="41" hidden="1" customWidth="1"/>
    <col min="18" max="18" width="12.7109375" style="41" customWidth="1"/>
    <col min="19" max="20" width="2.7109375" style="41" hidden="1" customWidth="1"/>
    <col min="21" max="21" width="18.42578125" style="41" customWidth="1"/>
    <col min="22" max="22" width="16.7109375" style="41" customWidth="1"/>
    <col min="23" max="23" width="16.42578125" style="41" customWidth="1"/>
    <col min="24" max="25" width="21.7109375" style="41" customWidth="1"/>
    <col min="26" max="26" width="31.85546875" style="41" customWidth="1"/>
    <col min="27" max="27" width="28.7109375" style="41" customWidth="1"/>
    <col min="28" max="28" width="15.85546875" style="41" customWidth="1"/>
    <col min="29" max="29" width="32.28515625" style="41" customWidth="1"/>
    <col min="30" max="30" width="19.140625" style="41" customWidth="1"/>
    <col min="31" max="31" width="24.5703125" style="41" customWidth="1"/>
    <col min="32" max="16384" width="11.42578125" style="41"/>
  </cols>
  <sheetData>
    <row r="1" spans="1:33" s="2" customFormat="1" ht="21.75" customHeight="1" x14ac:dyDescent="0.25">
      <c r="A1" s="274"/>
      <c r="B1" s="276" t="s">
        <v>0</v>
      </c>
      <c r="C1" s="277"/>
      <c r="D1" s="277"/>
      <c r="E1" s="278"/>
      <c r="F1" s="276" t="s">
        <v>1</v>
      </c>
      <c r="G1" s="277"/>
      <c r="H1" s="277"/>
      <c r="I1" s="277"/>
      <c r="J1" s="277"/>
      <c r="K1" s="277"/>
      <c r="L1" s="277"/>
      <c r="M1" s="277"/>
      <c r="N1" s="277"/>
      <c r="O1" s="277"/>
      <c r="P1" s="277"/>
      <c r="Q1" s="277"/>
      <c r="R1" s="277"/>
      <c r="S1" s="277"/>
      <c r="T1" s="277"/>
      <c r="U1" s="277"/>
      <c r="V1" s="277"/>
      <c r="W1" s="277"/>
      <c r="X1" s="277"/>
      <c r="Y1" s="277"/>
      <c r="Z1" s="277"/>
      <c r="AA1" s="277"/>
      <c r="AB1" s="278"/>
      <c r="AC1" s="1" t="s">
        <v>2</v>
      </c>
      <c r="AD1" s="282" t="s">
        <v>3</v>
      </c>
      <c r="AE1" s="283"/>
    </row>
    <row r="2" spans="1:33" s="2" customFormat="1" ht="21.75" customHeight="1" x14ac:dyDescent="0.25">
      <c r="A2" s="275"/>
      <c r="B2" s="279"/>
      <c r="C2" s="280"/>
      <c r="D2" s="280"/>
      <c r="E2" s="281"/>
      <c r="F2" s="279"/>
      <c r="G2" s="280"/>
      <c r="H2" s="280"/>
      <c r="I2" s="280"/>
      <c r="J2" s="280"/>
      <c r="K2" s="280"/>
      <c r="L2" s="280"/>
      <c r="M2" s="280"/>
      <c r="N2" s="280"/>
      <c r="O2" s="280"/>
      <c r="P2" s="280"/>
      <c r="Q2" s="280"/>
      <c r="R2" s="280"/>
      <c r="S2" s="280"/>
      <c r="T2" s="280"/>
      <c r="U2" s="280"/>
      <c r="V2" s="280"/>
      <c r="W2" s="280"/>
      <c r="X2" s="280"/>
      <c r="Y2" s="280"/>
      <c r="Z2" s="280"/>
      <c r="AA2" s="280"/>
      <c r="AB2" s="281"/>
      <c r="AC2" s="3" t="s">
        <v>7</v>
      </c>
      <c r="AD2" s="284" t="s">
        <v>8</v>
      </c>
      <c r="AE2" s="285"/>
    </row>
    <row r="3" spans="1:33" s="2" customFormat="1" ht="21.75" customHeight="1" x14ac:dyDescent="0.25">
      <c r="A3" s="275"/>
      <c r="B3" s="276" t="s">
        <v>13</v>
      </c>
      <c r="C3" s="277"/>
      <c r="D3" s="277"/>
      <c r="E3" s="278"/>
      <c r="F3" s="276" t="s">
        <v>14</v>
      </c>
      <c r="G3" s="277"/>
      <c r="H3" s="277"/>
      <c r="I3" s="277"/>
      <c r="J3" s="277"/>
      <c r="K3" s="277"/>
      <c r="L3" s="277"/>
      <c r="M3" s="277"/>
      <c r="N3" s="277"/>
      <c r="O3" s="277"/>
      <c r="P3" s="277"/>
      <c r="Q3" s="277"/>
      <c r="R3" s="277"/>
      <c r="S3" s="277"/>
      <c r="T3" s="277"/>
      <c r="U3" s="277"/>
      <c r="V3" s="277"/>
      <c r="W3" s="277"/>
      <c r="X3" s="277"/>
      <c r="Y3" s="277"/>
      <c r="Z3" s="277"/>
      <c r="AA3" s="277"/>
      <c r="AB3" s="278"/>
      <c r="AC3" s="1" t="s">
        <v>15</v>
      </c>
      <c r="AD3" s="282"/>
      <c r="AE3" s="283"/>
    </row>
    <row r="4" spans="1:33" s="2" customFormat="1" ht="21.75" customHeight="1" x14ac:dyDescent="0.25">
      <c r="A4" s="275"/>
      <c r="B4" s="279"/>
      <c r="C4" s="280"/>
      <c r="D4" s="280"/>
      <c r="E4" s="281"/>
      <c r="F4" s="279"/>
      <c r="G4" s="280"/>
      <c r="H4" s="280"/>
      <c r="I4" s="280"/>
      <c r="J4" s="280"/>
      <c r="K4" s="280"/>
      <c r="L4" s="280"/>
      <c r="M4" s="280"/>
      <c r="N4" s="280"/>
      <c r="O4" s="280"/>
      <c r="P4" s="280"/>
      <c r="Q4" s="280"/>
      <c r="R4" s="280"/>
      <c r="S4" s="280"/>
      <c r="T4" s="280"/>
      <c r="U4" s="280"/>
      <c r="V4" s="280"/>
      <c r="W4" s="280"/>
      <c r="X4" s="280"/>
      <c r="Y4" s="280"/>
      <c r="Z4" s="280"/>
      <c r="AA4" s="280"/>
      <c r="AB4" s="281"/>
      <c r="AC4" s="1" t="s">
        <v>20</v>
      </c>
      <c r="AD4" s="286">
        <v>43465</v>
      </c>
      <c r="AE4" s="283"/>
    </row>
    <row r="5" spans="1:33" ht="24.75" customHeight="1" x14ac:dyDescent="0.25">
      <c r="A5" s="264" t="s">
        <v>24</v>
      </c>
      <c r="B5" s="264"/>
      <c r="C5" s="604">
        <v>43488</v>
      </c>
      <c r="D5" s="455"/>
      <c r="E5" s="455"/>
      <c r="F5" s="455"/>
      <c r="G5" s="605"/>
      <c r="H5" s="606"/>
      <c r="I5" s="606"/>
      <c r="J5" s="606"/>
      <c r="K5" s="606"/>
      <c r="L5" s="606"/>
      <c r="M5" s="4" t="s">
        <v>25</v>
      </c>
      <c r="N5" s="269" t="s">
        <v>26</v>
      </c>
      <c r="O5" s="269"/>
      <c r="P5" s="269"/>
      <c r="Q5" s="269"/>
      <c r="R5" s="269"/>
      <c r="S5" s="5"/>
      <c r="T5" s="5"/>
      <c r="U5" s="6" t="s">
        <v>27</v>
      </c>
      <c r="V5" s="270" t="s">
        <v>28</v>
      </c>
      <c r="W5" s="271"/>
      <c r="X5" s="7"/>
      <c r="Y5" s="8" t="s">
        <v>29</v>
      </c>
      <c r="Z5" s="93" t="s">
        <v>27</v>
      </c>
      <c r="AA5" s="8" t="s">
        <v>30</v>
      </c>
      <c r="AB5" s="7"/>
      <c r="AC5" s="9" t="s">
        <v>31</v>
      </c>
      <c r="AD5" s="272"/>
      <c r="AE5" s="273"/>
    </row>
    <row r="6" spans="1:33" x14ac:dyDescent="0.25">
      <c r="A6" s="269" t="s">
        <v>34</v>
      </c>
      <c r="B6" s="269"/>
      <c r="C6" s="269"/>
      <c r="D6" s="269"/>
      <c r="E6" s="269"/>
      <c r="F6" s="269"/>
      <c r="G6" s="607" t="s">
        <v>35</v>
      </c>
      <c r="H6" s="608"/>
      <c r="I6" s="608"/>
      <c r="J6" s="608"/>
      <c r="K6" s="608"/>
      <c r="L6" s="608"/>
      <c r="M6" s="608"/>
      <c r="N6" s="608"/>
      <c r="O6" s="608"/>
      <c r="P6" s="608"/>
      <c r="Q6" s="608"/>
      <c r="R6" s="608"/>
      <c r="S6" s="608"/>
      <c r="T6" s="608"/>
      <c r="U6" s="608"/>
      <c r="V6" s="608"/>
      <c r="W6" s="608"/>
      <c r="X6" s="608"/>
      <c r="Y6" s="608"/>
      <c r="Z6" s="608"/>
      <c r="AA6" s="609"/>
      <c r="AB6" s="291" t="s">
        <v>36</v>
      </c>
      <c r="AC6" s="252" t="s">
        <v>37</v>
      </c>
      <c r="AD6" s="294"/>
      <c r="AE6" s="253"/>
      <c r="AF6" s="1069" t="s">
        <v>616</v>
      </c>
      <c r="AG6" s="1070"/>
    </row>
    <row r="7" spans="1:33" s="2" customFormat="1" ht="14.25" customHeight="1" x14ac:dyDescent="0.25">
      <c r="A7" s="297" t="s">
        <v>39</v>
      </c>
      <c r="B7" s="298" t="s">
        <v>40</v>
      </c>
      <c r="C7" s="297" t="s">
        <v>41</v>
      </c>
      <c r="D7" s="297" t="s">
        <v>4</v>
      </c>
      <c r="E7" s="297" t="s">
        <v>42</v>
      </c>
      <c r="F7" s="269" t="s">
        <v>43</v>
      </c>
      <c r="G7" s="425" t="s">
        <v>44</v>
      </c>
      <c r="H7" s="425"/>
      <c r="I7" s="425"/>
      <c r="J7" s="425"/>
      <c r="K7" s="425"/>
      <c r="L7" s="303" t="s">
        <v>45</v>
      </c>
      <c r="M7" s="427" t="s">
        <v>46</v>
      </c>
      <c r="N7" s="427"/>
      <c r="O7" s="427"/>
      <c r="P7" s="427"/>
      <c r="Q7" s="427"/>
      <c r="R7" s="427"/>
      <c r="S7" s="427"/>
      <c r="T7" s="427"/>
      <c r="U7" s="427"/>
      <c r="V7" s="427"/>
      <c r="W7" s="427"/>
      <c r="X7" s="427"/>
      <c r="Y7" s="427"/>
      <c r="Z7" s="427"/>
      <c r="AA7" s="427"/>
      <c r="AB7" s="292"/>
      <c r="AC7" s="254"/>
      <c r="AD7" s="295"/>
      <c r="AE7" s="255"/>
      <c r="AF7" s="1071"/>
      <c r="AG7" s="1072"/>
    </row>
    <row r="8" spans="1:33" s="2" customFormat="1" ht="20.25" customHeight="1" x14ac:dyDescent="0.25">
      <c r="A8" s="297"/>
      <c r="B8" s="299"/>
      <c r="C8" s="297"/>
      <c r="D8" s="297"/>
      <c r="E8" s="297"/>
      <c r="F8" s="269"/>
      <c r="G8" s="428" t="s">
        <v>47</v>
      </c>
      <c r="H8" s="428"/>
      <c r="I8" s="428"/>
      <c r="J8" s="428"/>
      <c r="K8" s="428"/>
      <c r="L8" s="304"/>
      <c r="M8" s="308" t="s">
        <v>48</v>
      </c>
      <c r="N8" s="308" t="s">
        <v>49</v>
      </c>
      <c r="O8" s="48"/>
      <c r="P8" s="48"/>
      <c r="Q8" s="48"/>
      <c r="R8" s="310" t="s">
        <v>50</v>
      </c>
      <c r="S8" s="49"/>
      <c r="T8" s="49"/>
      <c r="U8" s="312" t="s">
        <v>51</v>
      </c>
      <c r="V8" s="313"/>
      <c r="W8" s="314"/>
      <c r="X8" s="315" t="s">
        <v>52</v>
      </c>
      <c r="Y8" s="432" t="s">
        <v>53</v>
      </c>
      <c r="Z8" s="432"/>
      <c r="AA8" s="432"/>
      <c r="AB8" s="292"/>
      <c r="AC8" s="256"/>
      <c r="AD8" s="296"/>
      <c r="AE8" s="257"/>
      <c r="AF8" s="1071"/>
      <c r="AG8" s="1072"/>
    </row>
    <row r="9" spans="1:33" s="2" customFormat="1" ht="47.25" customHeight="1" x14ac:dyDescent="0.25">
      <c r="A9" s="298"/>
      <c r="B9" s="300"/>
      <c r="C9" s="298"/>
      <c r="D9" s="298"/>
      <c r="E9" s="298"/>
      <c r="F9" s="301"/>
      <c r="G9" s="15" t="s">
        <v>6</v>
      </c>
      <c r="H9" s="94" t="s">
        <v>54</v>
      </c>
      <c r="I9" s="15" t="s">
        <v>5</v>
      </c>
      <c r="J9" s="94" t="s">
        <v>55</v>
      </c>
      <c r="K9" s="17" t="s">
        <v>56</v>
      </c>
      <c r="L9" s="305"/>
      <c r="M9" s="309"/>
      <c r="N9" s="309"/>
      <c r="O9" s="95"/>
      <c r="P9" s="95"/>
      <c r="Q9" s="95"/>
      <c r="R9" s="311"/>
      <c r="S9" s="96"/>
      <c r="T9" s="96"/>
      <c r="U9" s="20" t="s">
        <v>6</v>
      </c>
      <c r="V9" s="21" t="s">
        <v>5</v>
      </c>
      <c r="W9" s="20" t="s">
        <v>56</v>
      </c>
      <c r="X9" s="316"/>
      <c r="Y9" s="22" t="s">
        <v>57</v>
      </c>
      <c r="Z9" s="23" t="s">
        <v>58</v>
      </c>
      <c r="AA9" s="23" t="s">
        <v>59</v>
      </c>
      <c r="AB9" s="293"/>
      <c r="AC9" s="24" t="s">
        <v>58</v>
      </c>
      <c r="AD9" s="24" t="s">
        <v>60</v>
      </c>
      <c r="AE9" s="25" t="s">
        <v>61</v>
      </c>
      <c r="AF9" s="1073"/>
      <c r="AG9" s="1074"/>
    </row>
    <row r="10" spans="1:33" ht="75.75" customHeight="1" x14ac:dyDescent="0.25">
      <c r="A10" s="610" t="s">
        <v>236</v>
      </c>
      <c r="B10" s="613" t="s">
        <v>237</v>
      </c>
      <c r="C10" s="616" t="s">
        <v>238</v>
      </c>
      <c r="D10" s="619" t="s">
        <v>21</v>
      </c>
      <c r="E10" s="610" t="s">
        <v>239</v>
      </c>
      <c r="F10" s="610" t="s">
        <v>240</v>
      </c>
      <c r="G10" s="318" t="s">
        <v>23</v>
      </c>
      <c r="H10" s="320" t="str">
        <f>IF(G10="(1) RARA VEZ","1", IF(G10="(2) IMPROBABLE","2",IF(G10="(3) POSIBLE","3",IF(G10="(4) PROBABLE","4",IF(G10="(5) CASI SEGURO","5","")))))</f>
        <v>3</v>
      </c>
      <c r="I10" s="323" t="s">
        <v>22</v>
      </c>
      <c r="J10" s="325" t="str">
        <f>IF(I10="(1) INSIGNIFICANTE","1",IF(I10="(2) MENOR","2",IF(I10="(3) MODERADO","3",IF(I10="(4) MAYOR","4",IF(I10="(5) CATASTRÓFICO","5","")))))</f>
        <v>3</v>
      </c>
      <c r="K10" s="326">
        <f>+H10*J10</f>
        <v>9</v>
      </c>
      <c r="L10" s="610" t="s">
        <v>241</v>
      </c>
      <c r="M10" s="26" t="s">
        <v>68</v>
      </c>
      <c r="N10" s="27" t="s">
        <v>9</v>
      </c>
      <c r="O10" s="28">
        <f>IF(N10="SÍ",15,"0")</f>
        <v>15</v>
      </c>
      <c r="P10" s="352">
        <f>SUM(O10:O16)</f>
        <v>30</v>
      </c>
      <c r="Q10" s="354">
        <f>IF(AND(P10&gt;=0,P10&lt;=50),0,IF(AND(P10&gt;50,P10&lt;=75),1,IF(AND(P10&gt;75,P10&lt;=100),2,"REVISAR")))</f>
        <v>0</v>
      </c>
      <c r="R10" s="356" t="s">
        <v>6</v>
      </c>
      <c r="S10" s="354">
        <f>IF(R10="PROBABILIDAD",H10-Q10,J10-Q10)</f>
        <v>3</v>
      </c>
      <c r="T10" s="358">
        <f>IF($S10&lt;=0,1,$S10)</f>
        <v>3</v>
      </c>
      <c r="U10" s="360" t="e">
        <f>IF(AND($R10="PROBABILIDAD",$T10=1),#REF!,IF(AND(R10="PROBABILIDAD",$T10=2),#REF!,IF(AND($R10="PROBABILIDAD",$T10=3),#REF!,IF(AND($R10="PROBABILIDAD",$T10=4),#REF!,IF(AND($R10="PROBABILIDAD",$T10=5),#REF!,$G10)))))</f>
        <v>#REF!</v>
      </c>
      <c r="V10" s="347" t="str">
        <f>IF(AND($R10="IMPACTO",$T10=1),#REF!,IF(AND(R10="IMPACTO",$T10=2),#REF!,IF(AND($R10="IMPACTO",$T10=3),#REF!,IF(AND($R10="IMPACTO",$T10=4),#REF!,IF(AND($R10="IMPACTO",$T10=5),#REF!,I10)))))</f>
        <v>(3) MODERADO</v>
      </c>
      <c r="W10" s="326">
        <f>IF(R10="PROBABILIDAD",T10*J10,T10*H10)</f>
        <v>9</v>
      </c>
      <c r="X10" s="623" t="s">
        <v>242</v>
      </c>
      <c r="Y10" s="629" t="s">
        <v>243</v>
      </c>
      <c r="Z10" s="631" t="s">
        <v>244</v>
      </c>
      <c r="AA10" s="631" t="s">
        <v>245</v>
      </c>
      <c r="AB10" s="620" t="s">
        <v>246</v>
      </c>
      <c r="AC10" s="623" t="s">
        <v>247</v>
      </c>
      <c r="AD10" s="625" t="s">
        <v>248</v>
      </c>
      <c r="AE10" s="627" t="s">
        <v>249</v>
      </c>
      <c r="AF10" s="258" t="s">
        <v>629</v>
      </c>
      <c r="AG10" s="259"/>
    </row>
    <row r="11" spans="1:33" ht="75.75" customHeight="1" x14ac:dyDescent="0.25">
      <c r="A11" s="611"/>
      <c r="B11" s="614"/>
      <c r="C11" s="617"/>
      <c r="D11" s="614"/>
      <c r="E11" s="611"/>
      <c r="F11" s="611"/>
      <c r="G11" s="318"/>
      <c r="H11" s="321"/>
      <c r="I11" s="323"/>
      <c r="J11" s="325"/>
      <c r="K11" s="326"/>
      <c r="L11" s="611"/>
      <c r="M11" s="29" t="s">
        <v>76</v>
      </c>
      <c r="N11" s="27" t="s">
        <v>9</v>
      </c>
      <c r="O11" s="30">
        <f>IF(N11="SÍ",5,"0")</f>
        <v>5</v>
      </c>
      <c r="P11" s="353"/>
      <c r="Q11" s="355"/>
      <c r="R11" s="357"/>
      <c r="S11" s="355"/>
      <c r="T11" s="359"/>
      <c r="U11" s="361"/>
      <c r="V11" s="348"/>
      <c r="W11" s="326"/>
      <c r="X11" s="624"/>
      <c r="Y11" s="630"/>
      <c r="Z11" s="624"/>
      <c r="AA11" s="624"/>
      <c r="AB11" s="621"/>
      <c r="AC11" s="624"/>
      <c r="AD11" s="626"/>
      <c r="AE11" s="628"/>
      <c r="AF11" s="260"/>
      <c r="AG11" s="261"/>
    </row>
    <row r="12" spans="1:33" ht="75.75" customHeight="1" x14ac:dyDescent="0.25">
      <c r="A12" s="611"/>
      <c r="B12" s="614"/>
      <c r="C12" s="617"/>
      <c r="D12" s="614"/>
      <c r="E12" s="611"/>
      <c r="F12" s="611"/>
      <c r="G12" s="318"/>
      <c r="H12" s="321"/>
      <c r="I12" s="323"/>
      <c r="J12" s="325"/>
      <c r="K12" s="345"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611"/>
      <c r="M12" s="31" t="s">
        <v>77</v>
      </c>
      <c r="N12" s="27" t="s">
        <v>16</v>
      </c>
      <c r="O12" s="30" t="str">
        <f>IF(N12="SÍ",15,"0")</f>
        <v>0</v>
      </c>
      <c r="P12" s="353"/>
      <c r="Q12" s="355"/>
      <c r="R12" s="357"/>
      <c r="S12" s="355"/>
      <c r="T12" s="359"/>
      <c r="U12" s="361"/>
      <c r="V12" s="348"/>
      <c r="W12" s="345" t="e">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#REF!</v>
      </c>
      <c r="X12" s="624"/>
      <c r="Y12" s="630"/>
      <c r="Z12" s="624"/>
      <c r="AA12" s="624"/>
      <c r="AB12" s="621"/>
      <c r="AC12" s="624"/>
      <c r="AD12" s="626"/>
      <c r="AE12" s="628"/>
      <c r="AF12" s="260"/>
      <c r="AG12" s="261"/>
    </row>
    <row r="13" spans="1:33" ht="75.75" customHeight="1" x14ac:dyDescent="0.25">
      <c r="A13" s="611"/>
      <c r="B13" s="614"/>
      <c r="C13" s="617"/>
      <c r="D13" s="614"/>
      <c r="E13" s="611"/>
      <c r="F13" s="611"/>
      <c r="G13" s="318"/>
      <c r="H13" s="321"/>
      <c r="I13" s="323"/>
      <c r="J13" s="325"/>
      <c r="K13" s="345"/>
      <c r="L13" s="611"/>
      <c r="M13" s="31" t="s">
        <v>78</v>
      </c>
      <c r="N13" s="27" t="s">
        <v>9</v>
      </c>
      <c r="O13" s="30">
        <f>IF(N13="SÍ",10,"0")</f>
        <v>10</v>
      </c>
      <c r="P13" s="353"/>
      <c r="Q13" s="355"/>
      <c r="R13" s="357"/>
      <c r="S13" s="355"/>
      <c r="T13" s="359"/>
      <c r="U13" s="361"/>
      <c r="V13" s="348"/>
      <c r="W13" s="345"/>
      <c r="X13" s="624"/>
      <c r="Y13" s="630"/>
      <c r="Z13" s="624"/>
      <c r="AA13" s="624"/>
      <c r="AB13" s="621"/>
      <c r="AC13" s="624"/>
      <c r="AD13" s="626"/>
      <c r="AE13" s="628"/>
      <c r="AF13" s="260"/>
      <c r="AG13" s="261"/>
    </row>
    <row r="14" spans="1:33" ht="75.75" customHeight="1" x14ac:dyDescent="0.25">
      <c r="A14" s="611"/>
      <c r="B14" s="614"/>
      <c r="C14" s="617"/>
      <c r="D14" s="614"/>
      <c r="E14" s="611"/>
      <c r="F14" s="611"/>
      <c r="G14" s="318"/>
      <c r="H14" s="321"/>
      <c r="I14" s="323"/>
      <c r="J14" s="325"/>
      <c r="K14" s="345"/>
      <c r="L14" s="611"/>
      <c r="M14" s="29" t="s">
        <v>79</v>
      </c>
      <c r="N14" s="27" t="s">
        <v>16</v>
      </c>
      <c r="O14" s="30" t="str">
        <f>IF(N14="SÍ",15,"0")</f>
        <v>0</v>
      </c>
      <c r="P14" s="353"/>
      <c r="Q14" s="355"/>
      <c r="R14" s="357"/>
      <c r="S14" s="355"/>
      <c r="T14" s="359"/>
      <c r="U14" s="361"/>
      <c r="V14" s="348"/>
      <c r="W14" s="345"/>
      <c r="X14" s="624"/>
      <c r="Y14" s="630"/>
      <c r="Z14" s="624"/>
      <c r="AA14" s="624"/>
      <c r="AB14" s="621"/>
      <c r="AC14" s="624"/>
      <c r="AD14" s="626"/>
      <c r="AE14" s="628"/>
      <c r="AF14" s="260"/>
      <c r="AG14" s="261"/>
    </row>
    <row r="15" spans="1:33" ht="75.75" customHeight="1" x14ac:dyDescent="0.25">
      <c r="A15" s="611"/>
      <c r="B15" s="614"/>
      <c r="C15" s="617"/>
      <c r="D15" s="614"/>
      <c r="E15" s="611"/>
      <c r="F15" s="611"/>
      <c r="G15" s="318"/>
      <c r="H15" s="321"/>
      <c r="I15" s="323"/>
      <c r="J15" s="325"/>
      <c r="K15" s="345"/>
      <c r="L15" s="611"/>
      <c r="M15" s="29" t="s">
        <v>80</v>
      </c>
      <c r="N15" s="27" t="s">
        <v>16</v>
      </c>
      <c r="O15" s="30" t="str">
        <f>IF(N15="SÍ",10,"0")</f>
        <v>0</v>
      </c>
      <c r="P15" s="353"/>
      <c r="Q15" s="355"/>
      <c r="R15" s="357"/>
      <c r="S15" s="355"/>
      <c r="T15" s="359"/>
      <c r="U15" s="361"/>
      <c r="V15" s="348"/>
      <c r="W15" s="345"/>
      <c r="X15" s="624"/>
      <c r="Y15" s="630"/>
      <c r="Z15" s="624"/>
      <c r="AA15" s="624"/>
      <c r="AB15" s="621"/>
      <c r="AC15" s="624"/>
      <c r="AD15" s="626"/>
      <c r="AE15" s="628"/>
      <c r="AF15" s="260"/>
      <c r="AG15" s="261"/>
    </row>
    <row r="16" spans="1:33" ht="75.75" customHeight="1" x14ac:dyDescent="0.25">
      <c r="A16" s="612"/>
      <c r="B16" s="615"/>
      <c r="C16" s="618"/>
      <c r="D16" s="615"/>
      <c r="E16" s="612"/>
      <c r="F16" s="612"/>
      <c r="G16" s="319"/>
      <c r="H16" s="322"/>
      <c r="I16" s="324"/>
      <c r="J16" s="325"/>
      <c r="K16" s="346"/>
      <c r="L16" s="612"/>
      <c r="M16" s="32" t="s">
        <v>81</v>
      </c>
      <c r="N16" s="27" t="s">
        <v>16</v>
      </c>
      <c r="O16" s="30" t="str">
        <f>IF(N16="SÍ",30,"0")</f>
        <v>0</v>
      </c>
      <c r="P16" s="353"/>
      <c r="Q16" s="355"/>
      <c r="R16" s="357"/>
      <c r="S16" s="355"/>
      <c r="T16" s="359"/>
      <c r="U16" s="362"/>
      <c r="V16" s="349"/>
      <c r="W16" s="346"/>
      <c r="X16" s="624"/>
      <c r="Y16" s="630"/>
      <c r="Z16" s="624"/>
      <c r="AA16" s="624"/>
      <c r="AB16" s="622"/>
      <c r="AC16" s="624"/>
      <c r="AD16" s="626"/>
      <c r="AE16" s="628"/>
      <c r="AF16" s="262"/>
      <c r="AG16" s="263"/>
    </row>
    <row r="17" spans="1:33" ht="33.75" customHeight="1" x14ac:dyDescent="0.25">
      <c r="A17" s="610" t="s">
        <v>236</v>
      </c>
      <c r="B17" s="613" t="s">
        <v>237</v>
      </c>
      <c r="C17" s="610" t="s">
        <v>250</v>
      </c>
      <c r="D17" s="619" t="s">
        <v>17</v>
      </c>
      <c r="E17" s="610" t="s">
        <v>251</v>
      </c>
      <c r="F17" s="632" t="s">
        <v>252</v>
      </c>
      <c r="G17" s="318" t="s">
        <v>12</v>
      </c>
      <c r="H17" s="320" t="str">
        <f>IF(G17="(1) RARA VEZ","1", IF(G17="(2) IMPROBABLE","2",IF(G17="(3) POSIBLE","3",IF(G17="(4) PROBABLE","4",IF(G17="(5) CASI SEGURO","5","")))))</f>
        <v>1</v>
      </c>
      <c r="I17" s="323" t="s">
        <v>38</v>
      </c>
      <c r="J17" s="325" t="str">
        <f>IF(I17="(1) INSIGNIFICANTE","1",IF(I17="(2) MENOR","2",IF(I17="(3) MODERADO","3",IF(I17="(4) MAYOR","4",IF(I17="(5) CATASTRÓFICO","5","")))))</f>
        <v>5</v>
      </c>
      <c r="K17" s="326">
        <f>+H17*J17</f>
        <v>5</v>
      </c>
      <c r="L17" s="610" t="s">
        <v>253</v>
      </c>
      <c r="M17" s="26" t="s">
        <v>68</v>
      </c>
      <c r="N17" s="27" t="s">
        <v>9</v>
      </c>
      <c r="O17" s="28">
        <f>IF(N17="SÍ",15,"0")</f>
        <v>15</v>
      </c>
      <c r="P17" s="352">
        <f>SUM(O17:O23)</f>
        <v>75</v>
      </c>
      <c r="Q17" s="354">
        <f>IF(AND(P17&gt;=0,P17&lt;=50),0,IF(AND(P17&gt;50,P17&lt;=75),1,IF(AND(P17&gt;75,P17&lt;=100),2,"REVISAR")))</f>
        <v>1</v>
      </c>
      <c r="R17" s="356" t="s">
        <v>5</v>
      </c>
      <c r="S17" s="354">
        <f>IF(R17="PROBABILIDAD",H17-Q17,J17-Q17)</f>
        <v>4</v>
      </c>
      <c r="T17" s="358">
        <f>IF($S17&lt;=0,1,$S17)</f>
        <v>4</v>
      </c>
      <c r="U17" s="360" t="str">
        <f>IF(AND($R17="PROBABILIDAD",$T17=1),#REF!,IF(AND(R17="PROBABILIDAD",$T17=2),#REF!,IF(AND($R17="PROBABILIDAD",$T17=3),#REF!,IF(AND($R17="PROBABILIDAD",$T17=4),#REF!,IF(AND($R17="PROBABILIDAD",$T17=5),#REF!,$G17)))))</f>
        <v>(1) RARA VEZ</v>
      </c>
      <c r="V17" s="347" t="e">
        <f>IF(AND($R17="IMPACTO",$T17=1),#REF!,IF(AND(R17="IMPACTO",$T17=2),#REF!,IF(AND($R17="IMPACTO",$T17=3),#REF!,IF(AND($R17="IMPACTO",$T17=4),#REF!,IF(AND($R17="IMPACTO",$T17=5),#REF!,I17)))))</f>
        <v>#REF!</v>
      </c>
      <c r="W17" s="363">
        <f>IF(R17="PROBABILIDAD",T17*J17,T17*H17)</f>
        <v>4</v>
      </c>
      <c r="X17" s="631" t="s">
        <v>254</v>
      </c>
      <c r="Y17" s="629" t="s">
        <v>243</v>
      </c>
      <c r="Z17" s="631" t="s">
        <v>255</v>
      </c>
      <c r="AA17" s="631" t="s">
        <v>256</v>
      </c>
      <c r="AB17" s="620" t="s">
        <v>246</v>
      </c>
      <c r="AC17" s="631" t="s">
        <v>257</v>
      </c>
      <c r="AD17" s="625" t="s">
        <v>248</v>
      </c>
      <c r="AE17" s="635" t="s">
        <v>258</v>
      </c>
      <c r="AF17" s="258" t="s">
        <v>630</v>
      </c>
      <c r="AG17" s="259"/>
    </row>
    <row r="18" spans="1:33" ht="33.75" customHeight="1" x14ac:dyDescent="0.25">
      <c r="A18" s="611"/>
      <c r="B18" s="614"/>
      <c r="C18" s="611"/>
      <c r="D18" s="614"/>
      <c r="E18" s="611"/>
      <c r="F18" s="633"/>
      <c r="G18" s="318"/>
      <c r="H18" s="321"/>
      <c r="I18" s="323"/>
      <c r="J18" s="325"/>
      <c r="K18" s="326"/>
      <c r="L18" s="611"/>
      <c r="M18" s="29" t="s">
        <v>76</v>
      </c>
      <c r="N18" s="27" t="s">
        <v>9</v>
      </c>
      <c r="O18" s="30">
        <f>IF(N18="SÍ",5,"0")</f>
        <v>5</v>
      </c>
      <c r="P18" s="353"/>
      <c r="Q18" s="355"/>
      <c r="R18" s="357"/>
      <c r="S18" s="355"/>
      <c r="T18" s="359"/>
      <c r="U18" s="361"/>
      <c r="V18" s="348"/>
      <c r="W18" s="326"/>
      <c r="X18" s="624"/>
      <c r="Y18" s="630"/>
      <c r="Z18" s="624"/>
      <c r="AA18" s="624"/>
      <c r="AB18" s="621"/>
      <c r="AC18" s="624"/>
      <c r="AD18" s="626"/>
      <c r="AE18" s="628"/>
      <c r="AF18" s="260"/>
      <c r="AG18" s="261"/>
    </row>
    <row r="19" spans="1:33" ht="33.75" customHeight="1" x14ac:dyDescent="0.25">
      <c r="A19" s="611"/>
      <c r="B19" s="614"/>
      <c r="C19" s="611"/>
      <c r="D19" s="614"/>
      <c r="E19" s="611"/>
      <c r="F19" s="633"/>
      <c r="G19" s="318"/>
      <c r="H19" s="321"/>
      <c r="I19" s="323"/>
      <c r="J19" s="325"/>
      <c r="K19" s="345"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ALTA</v>
      </c>
      <c r="L19" s="611"/>
      <c r="M19" s="31" t="s">
        <v>77</v>
      </c>
      <c r="N19" s="27" t="s">
        <v>16</v>
      </c>
      <c r="O19" s="30" t="str">
        <f>IF(N19="SÍ",15,"0")</f>
        <v>0</v>
      </c>
      <c r="P19" s="353"/>
      <c r="Q19" s="355"/>
      <c r="R19" s="357"/>
      <c r="S19" s="355"/>
      <c r="T19" s="359"/>
      <c r="U19" s="361"/>
      <c r="V19" s="348"/>
      <c r="W19" s="345" t="e">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#REF!</v>
      </c>
      <c r="X19" s="624"/>
      <c r="Y19" s="630"/>
      <c r="Z19" s="624"/>
      <c r="AA19" s="624"/>
      <c r="AB19" s="621"/>
      <c r="AC19" s="624"/>
      <c r="AD19" s="626"/>
      <c r="AE19" s="628"/>
      <c r="AF19" s="260"/>
      <c r="AG19" s="261"/>
    </row>
    <row r="20" spans="1:33" ht="33.75" customHeight="1" x14ac:dyDescent="0.25">
      <c r="A20" s="611"/>
      <c r="B20" s="614"/>
      <c r="C20" s="611"/>
      <c r="D20" s="614"/>
      <c r="E20" s="611"/>
      <c r="F20" s="633"/>
      <c r="G20" s="318"/>
      <c r="H20" s="321"/>
      <c r="I20" s="323"/>
      <c r="J20" s="325"/>
      <c r="K20" s="345"/>
      <c r="L20" s="611"/>
      <c r="M20" s="31" t="s">
        <v>78</v>
      </c>
      <c r="N20" s="27" t="s">
        <v>9</v>
      </c>
      <c r="O20" s="30">
        <f>IF(N20="SÍ",10,"0")</f>
        <v>10</v>
      </c>
      <c r="P20" s="353"/>
      <c r="Q20" s="355"/>
      <c r="R20" s="357"/>
      <c r="S20" s="355"/>
      <c r="T20" s="359"/>
      <c r="U20" s="361"/>
      <c r="V20" s="348"/>
      <c r="W20" s="345"/>
      <c r="X20" s="624"/>
      <c r="Y20" s="630"/>
      <c r="Z20" s="624"/>
      <c r="AA20" s="624"/>
      <c r="AB20" s="621"/>
      <c r="AC20" s="624"/>
      <c r="AD20" s="626"/>
      <c r="AE20" s="628"/>
      <c r="AF20" s="260"/>
      <c r="AG20" s="261"/>
    </row>
    <row r="21" spans="1:33" ht="33.75" customHeight="1" x14ac:dyDescent="0.25">
      <c r="A21" s="611"/>
      <c r="B21" s="614"/>
      <c r="C21" s="611"/>
      <c r="D21" s="614"/>
      <c r="E21" s="611"/>
      <c r="F21" s="633"/>
      <c r="G21" s="318"/>
      <c r="H21" s="321"/>
      <c r="I21" s="323"/>
      <c r="J21" s="325"/>
      <c r="K21" s="345"/>
      <c r="L21" s="611"/>
      <c r="M21" s="29" t="s">
        <v>79</v>
      </c>
      <c r="N21" s="27" t="s">
        <v>9</v>
      </c>
      <c r="O21" s="30">
        <f>IF(N21="SÍ",15,"0")</f>
        <v>15</v>
      </c>
      <c r="P21" s="353"/>
      <c r="Q21" s="355"/>
      <c r="R21" s="357"/>
      <c r="S21" s="355"/>
      <c r="T21" s="359"/>
      <c r="U21" s="361"/>
      <c r="V21" s="348"/>
      <c r="W21" s="345"/>
      <c r="X21" s="624"/>
      <c r="Y21" s="630"/>
      <c r="Z21" s="624"/>
      <c r="AA21" s="624"/>
      <c r="AB21" s="621"/>
      <c r="AC21" s="624"/>
      <c r="AD21" s="626"/>
      <c r="AE21" s="628"/>
      <c r="AF21" s="260"/>
      <c r="AG21" s="261"/>
    </row>
    <row r="22" spans="1:33" ht="33.75" customHeight="1" x14ac:dyDescent="0.25">
      <c r="A22" s="611"/>
      <c r="B22" s="614"/>
      <c r="C22" s="611"/>
      <c r="D22" s="614"/>
      <c r="E22" s="611"/>
      <c r="F22" s="633"/>
      <c r="G22" s="318"/>
      <c r="H22" s="321"/>
      <c r="I22" s="323"/>
      <c r="J22" s="325"/>
      <c r="K22" s="345"/>
      <c r="L22" s="611"/>
      <c r="M22" s="29" t="s">
        <v>80</v>
      </c>
      <c r="N22" s="27" t="s">
        <v>16</v>
      </c>
      <c r="O22" s="30" t="str">
        <f>IF(N22="SÍ",10,"0")</f>
        <v>0</v>
      </c>
      <c r="P22" s="353"/>
      <c r="Q22" s="355"/>
      <c r="R22" s="357"/>
      <c r="S22" s="355"/>
      <c r="T22" s="359"/>
      <c r="U22" s="361"/>
      <c r="V22" s="348"/>
      <c r="W22" s="345"/>
      <c r="X22" s="624"/>
      <c r="Y22" s="630"/>
      <c r="Z22" s="624"/>
      <c r="AA22" s="624"/>
      <c r="AB22" s="621"/>
      <c r="AC22" s="624"/>
      <c r="AD22" s="626"/>
      <c r="AE22" s="628"/>
      <c r="AF22" s="260"/>
      <c r="AG22" s="261"/>
    </row>
    <row r="23" spans="1:33" ht="33.75" customHeight="1" x14ac:dyDescent="0.25">
      <c r="A23" s="612"/>
      <c r="B23" s="615"/>
      <c r="C23" s="612"/>
      <c r="D23" s="615"/>
      <c r="E23" s="612"/>
      <c r="F23" s="634"/>
      <c r="G23" s="319"/>
      <c r="H23" s="322"/>
      <c r="I23" s="324"/>
      <c r="J23" s="325"/>
      <c r="K23" s="346"/>
      <c r="L23" s="612"/>
      <c r="M23" s="32" t="s">
        <v>81</v>
      </c>
      <c r="N23" s="27" t="s">
        <v>9</v>
      </c>
      <c r="O23" s="30">
        <f>IF(N23="SÍ",30,"0")</f>
        <v>30</v>
      </c>
      <c r="P23" s="353"/>
      <c r="Q23" s="355"/>
      <c r="R23" s="357"/>
      <c r="S23" s="355"/>
      <c r="T23" s="359"/>
      <c r="U23" s="362"/>
      <c r="V23" s="349"/>
      <c r="W23" s="345"/>
      <c r="X23" s="624"/>
      <c r="Y23" s="630"/>
      <c r="Z23" s="624"/>
      <c r="AA23" s="624"/>
      <c r="AB23" s="622"/>
      <c r="AC23" s="624"/>
      <c r="AD23" s="626"/>
      <c r="AE23" s="628"/>
      <c r="AF23" s="262"/>
      <c r="AG23" s="263"/>
    </row>
    <row r="24" spans="1:33" ht="36.75" customHeight="1" x14ac:dyDescent="0.25">
      <c r="A24" s="610" t="s">
        <v>236</v>
      </c>
      <c r="B24" s="613" t="s">
        <v>237</v>
      </c>
      <c r="C24" s="616" t="s">
        <v>259</v>
      </c>
      <c r="D24" s="619" t="s">
        <v>21</v>
      </c>
      <c r="E24" s="610" t="s">
        <v>260</v>
      </c>
      <c r="F24" s="616" t="s">
        <v>261</v>
      </c>
      <c r="G24" s="318" t="s">
        <v>23</v>
      </c>
      <c r="H24" s="320" t="str">
        <f>IF(G24="(1) RARA VEZ","1", IF(G24="(2) IMPROBABLE","2",IF(G24="(3) POSIBLE","3",IF(G24="(4) PROBABLE","4",IF(G24="(5) CASI SEGURO","5","")))))</f>
        <v>3</v>
      </c>
      <c r="I24" s="323" t="s">
        <v>38</v>
      </c>
      <c r="J24" s="325" t="str">
        <f>IF(I24="(1) INSIGNIFICANTE","1",IF(I24="(2) MENOR","2",IF(I24="(3) MODERADO","3",IF(I24="(4) MAYOR","4",IF(I24="(5) CATASTRÓFICO","5","")))))</f>
        <v>5</v>
      </c>
      <c r="K24" s="326">
        <f>+H24*J24</f>
        <v>15</v>
      </c>
      <c r="L24" s="610" t="s">
        <v>262</v>
      </c>
      <c r="M24" s="26" t="s">
        <v>68</v>
      </c>
      <c r="N24" s="27" t="s">
        <v>9</v>
      </c>
      <c r="O24" s="28">
        <f>IF(N24="SÍ",15,"0")</f>
        <v>15</v>
      </c>
      <c r="P24" s="352">
        <f>SUM(O24:O30)</f>
        <v>25</v>
      </c>
      <c r="Q24" s="354">
        <f>IF(AND(P24&gt;=0,P24&lt;=50),0,IF(AND(P24&gt;50,P24&lt;=75),1,IF(AND(P24&gt;75,P24&lt;=100),2,"REVISAR")))</f>
        <v>0</v>
      </c>
      <c r="R24" s="356" t="s">
        <v>5</v>
      </c>
      <c r="S24" s="354">
        <f>IF(R24="PROBABILIDAD",H24-Q24,J24-Q24)</f>
        <v>5</v>
      </c>
      <c r="T24" s="358">
        <f>IF($S24&lt;=0,1,$S24)</f>
        <v>5</v>
      </c>
      <c r="U24" s="360" t="str">
        <f>IF(AND($R24="PROBABILIDAD",$T24=1),#REF!,IF(AND(R24="PROBABILIDAD",$T24=2),#REF!,IF(AND($R24="PROBABILIDAD",$T24=3),#REF!,IF(AND($R24="PROBABILIDAD",$T24=4),#REF!,IF(AND($R24="PROBABILIDAD",$T24=5),#REF!,$G24)))))</f>
        <v>(3) POSIBLE</v>
      </c>
      <c r="V24" s="347" t="e">
        <f>IF(AND($R24="IMPACTO",$T24=1),#REF!,IF(AND(R24="IMPACTO",$T24=2),#REF!,IF(AND($R24="IMPACTO",$T24=3),#REF!,IF(AND($R24="IMPACTO",$T24=4),#REF!,IF(AND($R24="IMPACTO",$T24=5),#REF!,I24)))))</f>
        <v>#REF!</v>
      </c>
      <c r="W24" s="363">
        <f>IF(R24="PROBABILIDAD",T24*J24,T24*H24)</f>
        <v>15</v>
      </c>
      <c r="X24" s="623" t="s">
        <v>263</v>
      </c>
      <c r="Y24" s="629" t="s">
        <v>243</v>
      </c>
      <c r="Z24" s="631" t="s">
        <v>264</v>
      </c>
      <c r="AA24" s="631" t="s">
        <v>265</v>
      </c>
      <c r="AB24" s="620" t="s">
        <v>246</v>
      </c>
      <c r="AC24" s="631" t="s">
        <v>266</v>
      </c>
      <c r="AD24" s="625" t="s">
        <v>248</v>
      </c>
      <c r="AE24" s="636" t="s">
        <v>267</v>
      </c>
      <c r="AF24" s="258" t="s">
        <v>631</v>
      </c>
      <c r="AG24" s="259"/>
    </row>
    <row r="25" spans="1:33" ht="36.75" customHeight="1" x14ac:dyDescent="0.25">
      <c r="A25" s="611"/>
      <c r="B25" s="614"/>
      <c r="C25" s="617"/>
      <c r="D25" s="614"/>
      <c r="E25" s="611"/>
      <c r="F25" s="617"/>
      <c r="G25" s="318"/>
      <c r="H25" s="321"/>
      <c r="I25" s="323"/>
      <c r="J25" s="325"/>
      <c r="K25" s="326"/>
      <c r="L25" s="611"/>
      <c r="M25" s="29" t="s">
        <v>76</v>
      </c>
      <c r="N25" s="27" t="s">
        <v>16</v>
      </c>
      <c r="O25" s="30" t="str">
        <f>IF(N25="SÍ",5,"0")</f>
        <v>0</v>
      </c>
      <c r="P25" s="353"/>
      <c r="Q25" s="355"/>
      <c r="R25" s="357"/>
      <c r="S25" s="355"/>
      <c r="T25" s="359"/>
      <c r="U25" s="361"/>
      <c r="V25" s="348"/>
      <c r="W25" s="326"/>
      <c r="X25" s="624"/>
      <c r="Y25" s="630"/>
      <c r="Z25" s="624"/>
      <c r="AA25" s="624"/>
      <c r="AB25" s="621"/>
      <c r="AC25" s="624"/>
      <c r="AD25" s="626"/>
      <c r="AE25" s="637"/>
      <c r="AF25" s="260"/>
      <c r="AG25" s="261"/>
    </row>
    <row r="26" spans="1:33" ht="36.75" customHeight="1" x14ac:dyDescent="0.25">
      <c r="A26" s="611"/>
      <c r="B26" s="614"/>
      <c r="C26" s="617"/>
      <c r="D26" s="614"/>
      <c r="E26" s="611"/>
      <c r="F26" s="617"/>
      <c r="G26" s="318"/>
      <c r="H26" s="321"/>
      <c r="I26" s="323"/>
      <c r="J26" s="325"/>
      <c r="K26" s="345"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EXTREMA</v>
      </c>
      <c r="L26" s="611"/>
      <c r="M26" s="31" t="s">
        <v>77</v>
      </c>
      <c r="N26" s="27" t="s">
        <v>16</v>
      </c>
      <c r="O26" s="30" t="str">
        <f>IF(N26="SÍ",15,"0")</f>
        <v>0</v>
      </c>
      <c r="P26" s="353"/>
      <c r="Q26" s="355"/>
      <c r="R26" s="357"/>
      <c r="S26" s="355"/>
      <c r="T26" s="359"/>
      <c r="U26" s="361"/>
      <c r="V26" s="348"/>
      <c r="W26" s="345" t="e">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#REF!</v>
      </c>
      <c r="X26" s="624"/>
      <c r="Y26" s="630"/>
      <c r="Z26" s="624"/>
      <c r="AA26" s="624"/>
      <c r="AB26" s="621"/>
      <c r="AC26" s="624"/>
      <c r="AD26" s="626"/>
      <c r="AE26" s="637"/>
      <c r="AF26" s="260"/>
      <c r="AG26" s="261"/>
    </row>
    <row r="27" spans="1:33" ht="36.75" customHeight="1" x14ac:dyDescent="0.25">
      <c r="A27" s="611"/>
      <c r="B27" s="614"/>
      <c r="C27" s="617"/>
      <c r="D27" s="614"/>
      <c r="E27" s="611"/>
      <c r="F27" s="617"/>
      <c r="G27" s="318"/>
      <c r="H27" s="321"/>
      <c r="I27" s="323"/>
      <c r="J27" s="325"/>
      <c r="K27" s="345"/>
      <c r="L27" s="611"/>
      <c r="M27" s="31" t="s">
        <v>78</v>
      </c>
      <c r="N27" s="27" t="s">
        <v>9</v>
      </c>
      <c r="O27" s="30">
        <f>IF(N27="SÍ",10,"0")</f>
        <v>10</v>
      </c>
      <c r="P27" s="353"/>
      <c r="Q27" s="355"/>
      <c r="R27" s="357"/>
      <c r="S27" s="355"/>
      <c r="T27" s="359"/>
      <c r="U27" s="361"/>
      <c r="V27" s="348"/>
      <c r="W27" s="345"/>
      <c r="X27" s="624"/>
      <c r="Y27" s="630"/>
      <c r="Z27" s="624"/>
      <c r="AA27" s="624"/>
      <c r="AB27" s="621"/>
      <c r="AC27" s="624"/>
      <c r="AD27" s="626"/>
      <c r="AE27" s="637"/>
      <c r="AF27" s="260"/>
      <c r="AG27" s="261"/>
    </row>
    <row r="28" spans="1:33" ht="36.75" customHeight="1" x14ac:dyDescent="0.25">
      <c r="A28" s="611"/>
      <c r="B28" s="614"/>
      <c r="C28" s="617"/>
      <c r="D28" s="614"/>
      <c r="E28" s="611"/>
      <c r="F28" s="617"/>
      <c r="G28" s="318"/>
      <c r="H28" s="321"/>
      <c r="I28" s="323"/>
      <c r="J28" s="325"/>
      <c r="K28" s="345"/>
      <c r="L28" s="611"/>
      <c r="M28" s="29" t="s">
        <v>79</v>
      </c>
      <c r="N28" s="27" t="s">
        <v>16</v>
      </c>
      <c r="O28" s="30" t="str">
        <f>IF(N28="SÍ",15,"0")</f>
        <v>0</v>
      </c>
      <c r="P28" s="353"/>
      <c r="Q28" s="355"/>
      <c r="R28" s="357"/>
      <c r="S28" s="355"/>
      <c r="T28" s="359"/>
      <c r="U28" s="361"/>
      <c r="V28" s="348"/>
      <c r="W28" s="345"/>
      <c r="X28" s="624"/>
      <c r="Y28" s="630"/>
      <c r="Z28" s="624"/>
      <c r="AA28" s="624"/>
      <c r="AB28" s="621"/>
      <c r="AC28" s="624"/>
      <c r="AD28" s="626"/>
      <c r="AE28" s="637"/>
      <c r="AF28" s="260"/>
      <c r="AG28" s="261"/>
    </row>
    <row r="29" spans="1:33" ht="36.75" customHeight="1" x14ac:dyDescent="0.25">
      <c r="A29" s="611"/>
      <c r="B29" s="614"/>
      <c r="C29" s="617"/>
      <c r="D29" s="614"/>
      <c r="E29" s="611"/>
      <c r="F29" s="617"/>
      <c r="G29" s="318"/>
      <c r="H29" s="321"/>
      <c r="I29" s="323"/>
      <c r="J29" s="325"/>
      <c r="K29" s="345"/>
      <c r="L29" s="611"/>
      <c r="M29" s="29" t="s">
        <v>80</v>
      </c>
      <c r="N29" s="27" t="s">
        <v>16</v>
      </c>
      <c r="O29" s="30" t="str">
        <f>IF(N29="SÍ",10,"0")</f>
        <v>0</v>
      </c>
      <c r="P29" s="353"/>
      <c r="Q29" s="355"/>
      <c r="R29" s="357"/>
      <c r="S29" s="355"/>
      <c r="T29" s="359"/>
      <c r="U29" s="361"/>
      <c r="V29" s="348"/>
      <c r="W29" s="345"/>
      <c r="X29" s="624"/>
      <c r="Y29" s="630"/>
      <c r="Z29" s="624"/>
      <c r="AA29" s="624"/>
      <c r="AB29" s="621"/>
      <c r="AC29" s="624"/>
      <c r="AD29" s="626"/>
      <c r="AE29" s="637"/>
      <c r="AF29" s="260"/>
      <c r="AG29" s="261"/>
    </row>
    <row r="30" spans="1:33" ht="36.75" customHeight="1" x14ac:dyDescent="0.25">
      <c r="A30" s="612"/>
      <c r="B30" s="615"/>
      <c r="C30" s="618"/>
      <c r="D30" s="615"/>
      <c r="E30" s="612"/>
      <c r="F30" s="618"/>
      <c r="G30" s="319"/>
      <c r="H30" s="322"/>
      <c r="I30" s="324"/>
      <c r="J30" s="325"/>
      <c r="K30" s="346"/>
      <c r="L30" s="612"/>
      <c r="M30" s="32" t="s">
        <v>81</v>
      </c>
      <c r="N30" s="27" t="s">
        <v>16</v>
      </c>
      <c r="O30" s="30" t="str">
        <f>IF(N30="SÍ",30,"0")</f>
        <v>0</v>
      </c>
      <c r="P30" s="353"/>
      <c r="Q30" s="355"/>
      <c r="R30" s="357"/>
      <c r="S30" s="355"/>
      <c r="T30" s="359"/>
      <c r="U30" s="362"/>
      <c r="V30" s="349"/>
      <c r="W30" s="345"/>
      <c r="X30" s="624"/>
      <c r="Y30" s="630"/>
      <c r="Z30" s="624"/>
      <c r="AA30" s="624"/>
      <c r="AB30" s="622"/>
      <c r="AC30" s="624"/>
      <c r="AD30" s="626"/>
      <c r="AE30" s="637"/>
      <c r="AF30" s="262"/>
      <c r="AG30" s="263"/>
    </row>
    <row r="31" spans="1:33" ht="50.25" hidden="1" customHeight="1" x14ac:dyDescent="0.25">
      <c r="A31" s="640"/>
      <c r="B31" s="641"/>
      <c r="C31" s="444"/>
      <c r="D31" s="444"/>
      <c r="E31" s="335"/>
      <c r="F31" s="335"/>
      <c r="G31" s="318" t="s">
        <v>268</v>
      </c>
      <c r="H31" s="320" t="str">
        <f>IF(G31="(1) RARA VEZ","1", IF(G31="(2) IMPROBABLE","2",IF(G31="(3) POSIBLE","3",IF(G31="(4) PROBABLE","4",IF(G31="(5) CASI SEGURO","5","")))))</f>
        <v>5</v>
      </c>
      <c r="I31" s="323" t="s">
        <v>38</v>
      </c>
      <c r="J31" s="325" t="str">
        <f>IF(I31="(1) INSIGNIFICANTE","1",IF(I31="(2) MENOR","2",IF(I31="(3) MODERADO","3",IF(I31="(4) MAYOR","4",IF(I31="(5) CATASTRÓFICO","5","")))))</f>
        <v>5</v>
      </c>
      <c r="K31" s="326">
        <f>+H31*J31</f>
        <v>25</v>
      </c>
      <c r="L31" s="638"/>
      <c r="M31" s="26" t="s">
        <v>68</v>
      </c>
      <c r="N31" s="27"/>
      <c r="O31" s="28" t="str">
        <f>IF(N31="SÍ",15,"0")</f>
        <v>0</v>
      </c>
      <c r="P31" s="352">
        <f>SUM(O31:O37)</f>
        <v>0</v>
      </c>
      <c r="Q31" s="354">
        <f>IF(AND(P31&gt;=0,P31&lt;=50),0,IF(AND(P31&gt;50,P31&lt;=75),1,IF(AND(P31&gt;75,P31&lt;=100),2,"REVISAR")))</f>
        <v>0</v>
      </c>
      <c r="R31" s="356" t="s">
        <v>5</v>
      </c>
      <c r="S31" s="354">
        <f>IF(R31="PROBABILIDAD",H31-Q31,J31-Q31)</f>
        <v>5</v>
      </c>
      <c r="T31" s="358">
        <f>IF($S31&lt;=0,1,$S31)</f>
        <v>5</v>
      </c>
      <c r="U31" s="360" t="str">
        <f>IF(AND($R31="PROBABILIDAD",$T31=1),#REF!,IF(AND(R31="PROBABILIDAD",$T31=2),#REF!,IF(AND($R31="PROBABILIDAD",$T31=3),#REF!,IF(AND($R31="PROBABILIDAD",$T31=4),#REF!,IF(AND($R31="PROBABILIDAD",$T31=5),#REF!,$G31)))))</f>
        <v>(5) CASI SEGURO</v>
      </c>
      <c r="V31" s="347" t="e">
        <f>IF(AND($R31="IMPACTO",$T31=1),#REF!,IF(AND(R31="IMPACTO",$T31=2),#REF!,IF(AND($R31="IMPACTO",$T31=3),#REF!,IF(AND($R31="IMPACTO",$T31=4),#REF!,IF(AND($R31="IMPACTO",$T31=5),#REF!,I31)))))</f>
        <v>#REF!</v>
      </c>
      <c r="W31" s="363">
        <f xml:space="preserve"> IF(R31="PROBABILIDAD",T31*J31,T31*H31)</f>
        <v>25</v>
      </c>
      <c r="X31" s="646"/>
      <c r="Y31" s="646"/>
      <c r="Z31" s="646"/>
      <c r="AA31" s="646"/>
      <c r="AB31" s="646"/>
      <c r="AC31" s="646"/>
      <c r="AD31" s="646"/>
      <c r="AE31" s="320"/>
    </row>
    <row r="32" spans="1:33" ht="48" hidden="1" customHeight="1" x14ac:dyDescent="0.25">
      <c r="A32" s="640"/>
      <c r="B32" s="642"/>
      <c r="C32" s="644"/>
      <c r="D32" s="644"/>
      <c r="E32" s="335"/>
      <c r="F32" s="336"/>
      <c r="G32" s="318"/>
      <c r="H32" s="321"/>
      <c r="I32" s="323"/>
      <c r="J32" s="325"/>
      <c r="K32" s="326"/>
      <c r="L32" s="639"/>
      <c r="M32" s="29" t="s">
        <v>76</v>
      </c>
      <c r="N32" s="27"/>
      <c r="O32" s="30" t="str">
        <f>IF(N32="SÍ",5,"0")</f>
        <v>0</v>
      </c>
      <c r="P32" s="353"/>
      <c r="Q32" s="355"/>
      <c r="R32" s="357"/>
      <c r="S32" s="355"/>
      <c r="T32" s="359"/>
      <c r="U32" s="361"/>
      <c r="V32" s="348"/>
      <c r="W32" s="326"/>
      <c r="X32" s="338"/>
      <c r="Y32" s="338"/>
      <c r="Z32" s="338"/>
      <c r="AA32" s="338"/>
      <c r="AB32" s="338"/>
      <c r="AC32" s="338"/>
      <c r="AD32" s="338"/>
      <c r="AE32" s="321"/>
    </row>
    <row r="33" spans="1:33" ht="33" hidden="1" customHeight="1" x14ac:dyDescent="0.25">
      <c r="A33" s="640"/>
      <c r="B33" s="642"/>
      <c r="C33" s="644"/>
      <c r="D33" s="644"/>
      <c r="E33" s="335"/>
      <c r="F33" s="336"/>
      <c r="G33" s="318"/>
      <c r="H33" s="321"/>
      <c r="I33" s="323"/>
      <c r="J33" s="325"/>
      <c r="K33" s="345"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EXTREMA</v>
      </c>
      <c r="L33" s="639"/>
      <c r="M33" s="31" t="s">
        <v>77</v>
      </c>
      <c r="N33" s="27"/>
      <c r="O33" s="30" t="str">
        <f>IF(N33="SÍ",15,"0")</f>
        <v>0</v>
      </c>
      <c r="P33" s="353"/>
      <c r="Q33" s="355"/>
      <c r="R33" s="357"/>
      <c r="S33" s="355"/>
      <c r="T33" s="359"/>
      <c r="U33" s="361"/>
      <c r="V33" s="348"/>
      <c r="W33" s="345" t="e">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#REF!</v>
      </c>
      <c r="X33" s="338"/>
      <c r="Y33" s="338"/>
      <c r="Z33" s="338"/>
      <c r="AA33" s="338"/>
      <c r="AB33" s="338"/>
      <c r="AC33" s="338"/>
      <c r="AD33" s="338"/>
      <c r="AE33" s="321"/>
    </row>
    <row r="34" spans="1:33" ht="26.25" hidden="1" customHeight="1" x14ac:dyDescent="0.25">
      <c r="A34" s="640"/>
      <c r="B34" s="642"/>
      <c r="C34" s="644"/>
      <c r="D34" s="644"/>
      <c r="E34" s="335"/>
      <c r="F34" s="336"/>
      <c r="G34" s="318"/>
      <c r="H34" s="321"/>
      <c r="I34" s="323"/>
      <c r="J34" s="325"/>
      <c r="K34" s="345"/>
      <c r="L34" s="639"/>
      <c r="M34" s="31" t="s">
        <v>78</v>
      </c>
      <c r="N34" s="27"/>
      <c r="O34" s="30" t="str">
        <f>IF(N34="SÍ",10,"0")</f>
        <v>0</v>
      </c>
      <c r="P34" s="353"/>
      <c r="Q34" s="355"/>
      <c r="R34" s="357"/>
      <c r="S34" s="355"/>
      <c r="T34" s="359"/>
      <c r="U34" s="361"/>
      <c r="V34" s="348"/>
      <c r="W34" s="345"/>
      <c r="X34" s="338"/>
      <c r="Y34" s="338"/>
      <c r="Z34" s="338"/>
      <c r="AA34" s="338"/>
      <c r="AB34" s="338"/>
      <c r="AC34" s="338"/>
      <c r="AD34" s="338"/>
      <c r="AE34" s="321"/>
    </row>
    <row r="35" spans="1:33" ht="45" hidden="1" customHeight="1" x14ac:dyDescent="0.25">
      <c r="A35" s="640"/>
      <c r="B35" s="642"/>
      <c r="C35" s="644"/>
      <c r="D35" s="644"/>
      <c r="E35" s="335"/>
      <c r="F35" s="336"/>
      <c r="G35" s="318"/>
      <c r="H35" s="321"/>
      <c r="I35" s="323"/>
      <c r="J35" s="325"/>
      <c r="K35" s="345"/>
      <c r="L35" s="639"/>
      <c r="M35" s="29" t="s">
        <v>79</v>
      </c>
      <c r="N35" s="27"/>
      <c r="O35" s="30" t="str">
        <f>IF(N35="SÍ",15,"0")</f>
        <v>0</v>
      </c>
      <c r="P35" s="353"/>
      <c r="Q35" s="355"/>
      <c r="R35" s="357"/>
      <c r="S35" s="355"/>
      <c r="T35" s="359"/>
      <c r="U35" s="361"/>
      <c r="V35" s="348"/>
      <c r="W35" s="345"/>
      <c r="X35" s="338"/>
      <c r="Y35" s="338"/>
      <c r="Z35" s="338"/>
      <c r="AA35" s="338"/>
      <c r="AB35" s="338"/>
      <c r="AC35" s="338"/>
      <c r="AD35" s="338"/>
      <c r="AE35" s="321"/>
    </row>
    <row r="36" spans="1:33" ht="51" hidden="1" customHeight="1" x14ac:dyDescent="0.25">
      <c r="A36" s="640"/>
      <c r="B36" s="642"/>
      <c r="C36" s="644"/>
      <c r="D36" s="644"/>
      <c r="E36" s="335"/>
      <c r="F36" s="336"/>
      <c r="G36" s="318"/>
      <c r="H36" s="321"/>
      <c r="I36" s="323"/>
      <c r="J36" s="325"/>
      <c r="K36" s="345"/>
      <c r="L36" s="639"/>
      <c r="M36" s="29" t="s">
        <v>80</v>
      </c>
      <c r="N36" s="27"/>
      <c r="O36" s="30" t="str">
        <f>IF(N36="SÍ",10,"0")</f>
        <v>0</v>
      </c>
      <c r="P36" s="353"/>
      <c r="Q36" s="355"/>
      <c r="R36" s="357"/>
      <c r="S36" s="355"/>
      <c r="T36" s="359"/>
      <c r="U36" s="361"/>
      <c r="V36" s="348"/>
      <c r="W36" s="345"/>
      <c r="X36" s="338"/>
      <c r="Y36" s="338"/>
      <c r="Z36" s="338"/>
      <c r="AA36" s="338"/>
      <c r="AB36" s="338"/>
      <c r="AC36" s="338"/>
      <c r="AD36" s="338"/>
      <c r="AE36" s="321"/>
    </row>
    <row r="37" spans="1:33" ht="39.75" hidden="1" customHeight="1" x14ac:dyDescent="0.25">
      <c r="A37" s="641"/>
      <c r="B37" s="643"/>
      <c r="C37" s="645"/>
      <c r="D37" s="645"/>
      <c r="E37" s="441"/>
      <c r="F37" s="320"/>
      <c r="G37" s="319"/>
      <c r="H37" s="322"/>
      <c r="I37" s="324"/>
      <c r="J37" s="325"/>
      <c r="K37" s="346"/>
      <c r="L37" s="639"/>
      <c r="M37" s="32" t="s">
        <v>81</v>
      </c>
      <c r="N37" s="27"/>
      <c r="O37" s="30" t="str">
        <f>IF(N37="SÍ",30,"0")</f>
        <v>0</v>
      </c>
      <c r="P37" s="353"/>
      <c r="Q37" s="355"/>
      <c r="R37" s="357"/>
      <c r="S37" s="355"/>
      <c r="T37" s="359"/>
      <c r="U37" s="362"/>
      <c r="V37" s="349"/>
      <c r="W37" s="345"/>
      <c r="X37" s="338"/>
      <c r="Y37" s="338"/>
      <c r="Z37" s="338"/>
      <c r="AA37" s="338"/>
      <c r="AB37" s="338"/>
      <c r="AC37" s="338"/>
      <c r="AD37" s="338"/>
      <c r="AE37" s="321"/>
    </row>
    <row r="38" spans="1:33" ht="32.25" customHeight="1" x14ac:dyDescent="0.25">
      <c r="A38" s="444" t="s">
        <v>119</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row>
    <row r="39" spans="1:33" ht="21.75" customHeight="1" x14ac:dyDescent="0.25">
      <c r="A39" s="366" t="s">
        <v>120</v>
      </c>
      <c r="B39" s="366"/>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row>
    <row r="40" spans="1:33" ht="27.75" customHeight="1" x14ac:dyDescent="0.25">
      <c r="A40" s="368" t="s">
        <v>121</v>
      </c>
      <c r="B40" s="368"/>
      <c r="C40" s="368" t="s">
        <v>122</v>
      </c>
      <c r="D40" s="368"/>
      <c r="E40" s="368"/>
      <c r="F40" s="368"/>
      <c r="G40" s="368"/>
      <c r="H40" s="368"/>
      <c r="I40" s="368"/>
      <c r="J40" s="368"/>
      <c r="K40" s="368"/>
      <c r="L40" s="368"/>
      <c r="M40" s="368"/>
      <c r="N40" s="368"/>
      <c r="O40" s="368"/>
      <c r="P40" s="368"/>
      <c r="Q40" s="368"/>
      <c r="R40" s="368"/>
      <c r="S40" s="368"/>
      <c r="T40" s="368"/>
      <c r="U40" s="368"/>
      <c r="V40" s="368"/>
      <c r="W40" s="368"/>
      <c r="X40" s="368"/>
      <c r="Y40" s="368"/>
      <c r="Z40" s="369" t="s">
        <v>123</v>
      </c>
      <c r="AA40" s="369"/>
      <c r="AB40" s="369"/>
      <c r="AC40" s="282" t="s">
        <v>124</v>
      </c>
      <c r="AD40" s="370"/>
      <c r="AE40" s="283"/>
    </row>
    <row r="41" spans="1:33" s="62" customFormat="1" ht="27.75" customHeight="1" x14ac:dyDescent="0.25">
      <c r="A41" s="375">
        <v>1</v>
      </c>
      <c r="B41" s="376"/>
      <c r="C41" s="444" t="s">
        <v>269</v>
      </c>
      <c r="D41" s="444"/>
      <c r="E41" s="444"/>
      <c r="F41" s="444"/>
      <c r="G41" s="444"/>
      <c r="H41" s="444"/>
      <c r="I41" s="444"/>
      <c r="J41" s="444"/>
      <c r="K41" s="444"/>
      <c r="L41" s="444"/>
      <c r="M41" s="444"/>
      <c r="N41" s="444"/>
      <c r="O41" s="444"/>
      <c r="P41" s="444"/>
      <c r="Q41" s="444"/>
      <c r="R41" s="444"/>
      <c r="S41" s="444"/>
      <c r="T41" s="444"/>
      <c r="U41" s="444"/>
      <c r="V41" s="444"/>
      <c r="W41" s="444"/>
      <c r="X41" s="444"/>
      <c r="Y41" s="444"/>
      <c r="Z41" s="380">
        <v>43465</v>
      </c>
      <c r="AA41" s="381"/>
      <c r="AB41" s="382"/>
      <c r="AC41" s="335" t="s">
        <v>270</v>
      </c>
      <c r="AD41" s="335"/>
      <c r="AE41" s="335"/>
    </row>
    <row r="42" spans="1:33" s="62" customFormat="1" ht="27.75" customHeight="1" x14ac:dyDescent="0.25">
      <c r="A42" s="375">
        <v>2</v>
      </c>
      <c r="B42" s="376"/>
      <c r="C42" s="444" t="s">
        <v>271</v>
      </c>
      <c r="D42" s="444"/>
      <c r="E42" s="444"/>
      <c r="F42" s="444"/>
      <c r="G42" s="444"/>
      <c r="H42" s="444"/>
      <c r="I42" s="444"/>
      <c r="J42" s="444"/>
      <c r="K42" s="444"/>
      <c r="L42" s="444"/>
      <c r="M42" s="444"/>
      <c r="N42" s="444"/>
      <c r="O42" s="444"/>
      <c r="P42" s="444"/>
      <c r="Q42" s="444"/>
      <c r="R42" s="444"/>
      <c r="S42" s="444"/>
      <c r="T42" s="444"/>
      <c r="U42" s="444"/>
      <c r="V42" s="444"/>
      <c r="W42" s="444"/>
      <c r="X42" s="444"/>
      <c r="Y42" s="444"/>
      <c r="Z42" s="380">
        <v>43496</v>
      </c>
      <c r="AA42" s="381"/>
      <c r="AB42" s="382"/>
      <c r="AC42" s="335" t="s">
        <v>270</v>
      </c>
      <c r="AD42" s="335"/>
      <c r="AE42" s="335"/>
    </row>
    <row r="43" spans="1:33" s="62" customFormat="1" ht="27.75" customHeight="1" x14ac:dyDescent="0.25">
      <c r="A43" s="375"/>
      <c r="B43" s="376"/>
      <c r="C43" s="647"/>
      <c r="D43" s="647"/>
      <c r="E43" s="647"/>
      <c r="F43" s="647"/>
      <c r="G43" s="647"/>
      <c r="H43" s="647"/>
      <c r="I43" s="647"/>
      <c r="J43" s="647"/>
      <c r="K43" s="647"/>
      <c r="L43" s="647"/>
      <c r="M43" s="647"/>
      <c r="N43" s="647"/>
      <c r="O43" s="647"/>
      <c r="P43" s="647"/>
      <c r="Q43" s="647"/>
      <c r="R43" s="647"/>
      <c r="S43" s="647"/>
      <c r="T43" s="647"/>
      <c r="U43" s="647"/>
      <c r="V43" s="647"/>
      <c r="W43" s="647"/>
      <c r="X43" s="647"/>
      <c r="Y43" s="647"/>
      <c r="Z43" s="389"/>
      <c r="AA43" s="381"/>
      <c r="AB43" s="382"/>
      <c r="AC43" s="336"/>
      <c r="AD43" s="336"/>
      <c r="AE43" s="336"/>
    </row>
    <row r="44" spans="1:33" ht="15" customHeight="1" x14ac:dyDescent="0.25">
      <c r="A44" s="449" t="s">
        <v>129</v>
      </c>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1"/>
    </row>
    <row r="45" spans="1:33" ht="30.75" customHeight="1" x14ac:dyDescent="0.25">
      <c r="A45" s="326" t="s">
        <v>124</v>
      </c>
      <c r="B45" s="326"/>
      <c r="C45" s="326"/>
      <c r="D45" s="326"/>
      <c r="E45" s="326"/>
      <c r="F45" s="326"/>
      <c r="G45" s="326" t="s">
        <v>130</v>
      </c>
      <c r="H45" s="326"/>
      <c r="I45" s="326"/>
      <c r="J45" s="326"/>
      <c r="K45" s="326"/>
      <c r="L45" s="326"/>
      <c r="M45" s="326"/>
      <c r="N45" s="326" t="s">
        <v>131</v>
      </c>
      <c r="O45" s="326"/>
      <c r="P45" s="326"/>
      <c r="Q45" s="326"/>
      <c r="R45" s="326"/>
      <c r="S45" s="326"/>
      <c r="T45" s="326"/>
      <c r="U45" s="326"/>
      <c r="V45" s="326"/>
      <c r="W45" s="326"/>
      <c r="X45" s="326"/>
      <c r="Y45" s="326"/>
      <c r="Z45" s="326"/>
      <c r="AA45" s="374" t="str">
        <f>IF(OR(X5="X",U5="X"),"APOYO OFICINA ASESORA DE PLANEACIÓN","APOYO OFICINA DE CONTROL INTERNO")</f>
        <v>APOYO OFICINA ASESORA DE PLANEACIÓN</v>
      </c>
      <c r="AB45" s="374"/>
      <c r="AC45" s="374"/>
      <c r="AD45" s="374"/>
      <c r="AE45" s="374"/>
      <c r="AF45" s="34"/>
      <c r="AG45" s="34"/>
    </row>
    <row r="46" spans="1:33" ht="37.5" customHeight="1" x14ac:dyDescent="0.25">
      <c r="A46" s="36" t="s">
        <v>132</v>
      </c>
      <c r="B46" s="326"/>
      <c r="C46" s="326"/>
      <c r="D46" s="326"/>
      <c r="E46" s="326"/>
      <c r="F46" s="326"/>
      <c r="G46" s="36" t="s">
        <v>132</v>
      </c>
      <c r="H46" s="326"/>
      <c r="I46" s="326"/>
      <c r="J46" s="326"/>
      <c r="K46" s="326"/>
      <c r="L46" s="326"/>
      <c r="M46" s="326"/>
      <c r="N46" s="386" t="s">
        <v>132</v>
      </c>
      <c r="O46" s="387"/>
      <c r="P46" s="387"/>
      <c r="Q46" s="387"/>
      <c r="R46" s="388"/>
      <c r="S46" s="37"/>
      <c r="T46" s="37"/>
      <c r="U46" s="336"/>
      <c r="V46" s="336"/>
      <c r="W46" s="336"/>
      <c r="X46" s="336"/>
      <c r="Y46" s="336"/>
      <c r="Z46" s="336"/>
      <c r="AA46" s="36" t="s">
        <v>132</v>
      </c>
      <c r="AB46" s="389"/>
      <c r="AC46" s="381"/>
      <c r="AD46" s="381"/>
      <c r="AE46" s="382"/>
      <c r="AF46" s="34"/>
      <c r="AG46" s="34"/>
    </row>
    <row r="47" spans="1:33" s="62" customFormat="1" ht="33.75" customHeight="1" x14ac:dyDescent="0.25">
      <c r="A47" s="38" t="s">
        <v>133</v>
      </c>
      <c r="B47" s="652" t="s">
        <v>272</v>
      </c>
      <c r="C47" s="653"/>
      <c r="D47" s="653"/>
      <c r="E47" s="653"/>
      <c r="F47" s="654"/>
      <c r="G47" s="38" t="s">
        <v>133</v>
      </c>
      <c r="H47" s="326" t="s">
        <v>273</v>
      </c>
      <c r="I47" s="326"/>
      <c r="J47" s="326"/>
      <c r="K47" s="326"/>
      <c r="L47" s="326"/>
      <c r="M47" s="326"/>
      <c r="N47" s="452" t="s">
        <v>133</v>
      </c>
      <c r="O47" s="453"/>
      <c r="P47" s="453"/>
      <c r="Q47" s="453"/>
      <c r="R47" s="454"/>
      <c r="S47" s="37"/>
      <c r="T47" s="37"/>
      <c r="U47" s="326" t="s">
        <v>273</v>
      </c>
      <c r="V47" s="326"/>
      <c r="W47" s="326"/>
      <c r="X47" s="326"/>
      <c r="Y47" s="326"/>
      <c r="Z47" s="326"/>
      <c r="AA47" s="38" t="s">
        <v>133</v>
      </c>
      <c r="AB47" s="336"/>
      <c r="AC47" s="336"/>
      <c r="AD47" s="336"/>
      <c r="AE47" s="336"/>
      <c r="AF47" s="64"/>
      <c r="AG47" s="64"/>
    </row>
    <row r="48" spans="1:33" s="62" customFormat="1" ht="32.25" customHeight="1" x14ac:dyDescent="0.25">
      <c r="A48" s="38" t="s">
        <v>136</v>
      </c>
      <c r="B48" s="648" t="s">
        <v>274</v>
      </c>
      <c r="C48" s="649"/>
      <c r="D48" s="649"/>
      <c r="E48" s="649"/>
      <c r="F48" s="650"/>
      <c r="G48" s="38" t="s">
        <v>136</v>
      </c>
      <c r="H48" s="651" t="s">
        <v>138</v>
      </c>
      <c r="I48" s="651"/>
      <c r="J48" s="651"/>
      <c r="K48" s="651"/>
      <c r="L48" s="651"/>
      <c r="M48" s="651"/>
      <c r="N48" s="383" t="s">
        <v>136</v>
      </c>
      <c r="O48" s="384"/>
      <c r="P48" s="384"/>
      <c r="Q48" s="384"/>
      <c r="R48" s="385"/>
      <c r="S48" s="37"/>
      <c r="T48" s="37"/>
      <c r="U48" s="651" t="s">
        <v>138</v>
      </c>
      <c r="V48" s="651"/>
      <c r="W48" s="651"/>
      <c r="X48" s="651"/>
      <c r="Y48" s="651"/>
      <c r="Z48" s="651"/>
      <c r="AA48" s="38" t="s">
        <v>136</v>
      </c>
      <c r="AB48" s="336"/>
      <c r="AC48" s="336"/>
      <c r="AD48" s="336"/>
      <c r="AE48" s="336"/>
      <c r="AF48" s="64"/>
      <c r="AG48" s="64"/>
    </row>
    <row r="49" spans="4:33" s="62" customFormat="1" x14ac:dyDescent="0.25">
      <c r="D49" s="41"/>
      <c r="AF49" s="64"/>
      <c r="AG49" s="64"/>
    </row>
    <row r="50" spans="4:33" x14ac:dyDescent="0.25">
      <c r="AF50" s="63"/>
      <c r="AG50" s="63"/>
    </row>
    <row r="51" spans="4:33" x14ac:dyDescent="0.25">
      <c r="AF51" s="63"/>
      <c r="AG51" s="63"/>
    </row>
  </sheetData>
  <mergeCells count="197">
    <mergeCell ref="AF6:AG9"/>
    <mergeCell ref="AF10:AG16"/>
    <mergeCell ref="AF17:AG23"/>
    <mergeCell ref="AF24:AG30"/>
    <mergeCell ref="B48:F48"/>
    <mergeCell ref="H48:M48"/>
    <mergeCell ref="N48:R48"/>
    <mergeCell ref="U48:Z48"/>
    <mergeCell ref="AB48:AE48"/>
    <mergeCell ref="B46:F46"/>
    <mergeCell ref="H46:M46"/>
    <mergeCell ref="N46:R46"/>
    <mergeCell ref="U46:Z46"/>
    <mergeCell ref="AB46:AE46"/>
    <mergeCell ref="B47:F47"/>
    <mergeCell ref="H47:M47"/>
    <mergeCell ref="N47:R47"/>
    <mergeCell ref="U47:Z47"/>
    <mergeCell ref="AB47:AE47"/>
    <mergeCell ref="A43:B43"/>
    <mergeCell ref="C43:Y43"/>
    <mergeCell ref="Z43:AB43"/>
    <mergeCell ref="AC43:AE43"/>
    <mergeCell ref="A44:AE44"/>
    <mergeCell ref="A45:F45"/>
    <mergeCell ref="G45:M45"/>
    <mergeCell ref="N45:Z45"/>
    <mergeCell ref="AA45:AE45"/>
    <mergeCell ref="A41:B41"/>
    <mergeCell ref="C41:Y41"/>
    <mergeCell ref="Z41:AB41"/>
    <mergeCell ref="AC41:AE41"/>
    <mergeCell ref="A42:B42"/>
    <mergeCell ref="C42:Y42"/>
    <mergeCell ref="Z42:AB42"/>
    <mergeCell ref="AC42:AE42"/>
    <mergeCell ref="A38:AE38"/>
    <mergeCell ref="A39:AE39"/>
    <mergeCell ref="A40:B40"/>
    <mergeCell ref="C40:Y40"/>
    <mergeCell ref="Z40:AB40"/>
    <mergeCell ref="AC40:AE40"/>
    <mergeCell ref="AB31:AB37"/>
    <mergeCell ref="AC31:AC37"/>
    <mergeCell ref="AD31:AD37"/>
    <mergeCell ref="AE31:AE37"/>
    <mergeCell ref="K33:K37"/>
    <mergeCell ref="W33:W37"/>
    <mergeCell ref="V31:V37"/>
    <mergeCell ref="W31:W32"/>
    <mergeCell ref="X31:X37"/>
    <mergeCell ref="Y31:Y37"/>
    <mergeCell ref="Z31:Z37"/>
    <mergeCell ref="AA31:AA37"/>
    <mergeCell ref="P31:P37"/>
    <mergeCell ref="Q31:Q37"/>
    <mergeCell ref="R31:R37"/>
    <mergeCell ref="S31:S37"/>
    <mergeCell ref="T31:T37"/>
    <mergeCell ref="U31:U37"/>
    <mergeCell ref="G31:G37"/>
    <mergeCell ref="H31:H37"/>
    <mergeCell ref="I31:I37"/>
    <mergeCell ref="J31:J37"/>
    <mergeCell ref="K31:K32"/>
    <mergeCell ref="L31:L37"/>
    <mergeCell ref="A31:A37"/>
    <mergeCell ref="B31:B37"/>
    <mergeCell ref="C31:C37"/>
    <mergeCell ref="D31:D37"/>
    <mergeCell ref="E31:E37"/>
    <mergeCell ref="F31:F37"/>
    <mergeCell ref="AB24:AB30"/>
    <mergeCell ref="AC24:AC30"/>
    <mergeCell ref="AD24:AD30"/>
    <mergeCell ref="AE24:AE30"/>
    <mergeCell ref="K26:K30"/>
    <mergeCell ref="W26:W30"/>
    <mergeCell ref="V24:V30"/>
    <mergeCell ref="W24:W25"/>
    <mergeCell ref="X24:X30"/>
    <mergeCell ref="Y24:Y30"/>
    <mergeCell ref="Z24:Z30"/>
    <mergeCell ref="AA24:AA30"/>
    <mergeCell ref="P24:P30"/>
    <mergeCell ref="Q24:Q30"/>
    <mergeCell ref="R24:R30"/>
    <mergeCell ref="S24:S30"/>
    <mergeCell ref="T24:T30"/>
    <mergeCell ref="U24:U30"/>
    <mergeCell ref="G24:G30"/>
    <mergeCell ref="H24:H30"/>
    <mergeCell ref="I24:I30"/>
    <mergeCell ref="J24:J30"/>
    <mergeCell ref="K24:K25"/>
    <mergeCell ref="L24:L30"/>
    <mergeCell ref="A24:A30"/>
    <mergeCell ref="B24:B30"/>
    <mergeCell ref="C24:C30"/>
    <mergeCell ref="D24:D30"/>
    <mergeCell ref="E24:E30"/>
    <mergeCell ref="F24:F30"/>
    <mergeCell ref="AB17:AB23"/>
    <mergeCell ref="AC17:AC23"/>
    <mergeCell ref="AD17:AD23"/>
    <mergeCell ref="AE17:AE23"/>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G17:G23"/>
    <mergeCell ref="H17:H23"/>
    <mergeCell ref="I17:I23"/>
    <mergeCell ref="J17:J23"/>
    <mergeCell ref="K17:K18"/>
    <mergeCell ref="L17:L23"/>
    <mergeCell ref="A17:A23"/>
    <mergeCell ref="B17:B23"/>
    <mergeCell ref="C17:C23"/>
    <mergeCell ref="D17:D23"/>
    <mergeCell ref="E17:E23"/>
    <mergeCell ref="F17:F23"/>
    <mergeCell ref="AB10:AB16"/>
    <mergeCell ref="AC10:AC16"/>
    <mergeCell ref="AD10:AD16"/>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16"/>
    <mergeCell ref="B10:B16"/>
    <mergeCell ref="C10:C16"/>
    <mergeCell ref="D10:D16"/>
    <mergeCell ref="E10:E16"/>
    <mergeCell ref="F10:F16"/>
    <mergeCell ref="A6:F6"/>
    <mergeCell ref="G6:AA6"/>
    <mergeCell ref="AB6:AB9"/>
    <mergeCell ref="AC6:AE8"/>
    <mergeCell ref="A7:A9"/>
    <mergeCell ref="B7:B9"/>
    <mergeCell ref="C7:C9"/>
    <mergeCell ref="D7:D9"/>
    <mergeCell ref="E7:E9"/>
    <mergeCell ref="F7:F9"/>
    <mergeCell ref="G7:K7"/>
    <mergeCell ref="L7:L9"/>
    <mergeCell ref="M7:AA7"/>
    <mergeCell ref="G8:K8"/>
    <mergeCell ref="M8:M9"/>
    <mergeCell ref="N8:N9"/>
    <mergeCell ref="R8:R9"/>
    <mergeCell ref="U8:W8"/>
    <mergeCell ref="X8:X9"/>
    <mergeCell ref="Y8:AA8"/>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363" priority="45">
      <formula>$K$12="BAJA"</formula>
    </cfRule>
    <cfRule type="expression" dxfId="362" priority="46">
      <formula>$K$12="MODERADA"</formula>
    </cfRule>
    <cfRule type="expression" dxfId="361" priority="47">
      <formula>$K$12="ALTA"</formula>
    </cfRule>
    <cfRule type="expression" dxfId="360" priority="48">
      <formula>$K$12="EXTREMA"</formula>
    </cfRule>
  </conditionalFormatting>
  <conditionalFormatting sqref="K17:K18">
    <cfRule type="expression" dxfId="359" priority="41">
      <formula>$K$19="BAJA"</formula>
    </cfRule>
    <cfRule type="expression" dxfId="358" priority="42">
      <formula>$K$19="MODERADA"</formula>
    </cfRule>
    <cfRule type="expression" dxfId="357" priority="43">
      <formula>$K$19="ALTA"</formula>
    </cfRule>
    <cfRule type="expression" dxfId="356" priority="44">
      <formula>$K$19="EXTREMA"</formula>
    </cfRule>
  </conditionalFormatting>
  <conditionalFormatting sqref="W17:W23">
    <cfRule type="expression" dxfId="355" priority="37">
      <formula>$W$19="MODERADA"</formula>
    </cfRule>
    <cfRule type="expression" dxfId="354" priority="38">
      <formula>$W$19="EXTREMA"</formula>
    </cfRule>
    <cfRule type="expression" dxfId="353" priority="39">
      <formula>$W$19="ALTA"</formula>
    </cfRule>
    <cfRule type="expression" dxfId="352" priority="40">
      <formula>$W$19="BAJA"</formula>
    </cfRule>
  </conditionalFormatting>
  <conditionalFormatting sqref="K24:K25">
    <cfRule type="expression" dxfId="351" priority="33">
      <formula>$K$26="BAJA"</formula>
    </cfRule>
    <cfRule type="expression" dxfId="350" priority="34">
      <formula>$K$26="MODERADA"</formula>
    </cfRule>
    <cfRule type="expression" dxfId="349" priority="35">
      <formula>$K$26="ALTA"</formula>
    </cfRule>
    <cfRule type="expression" dxfId="348" priority="36">
      <formula>$K$26="EXTREMA"</formula>
    </cfRule>
  </conditionalFormatting>
  <conditionalFormatting sqref="W24:W30">
    <cfRule type="expression" dxfId="347" priority="29">
      <formula>$W$26="MODERADA"</formula>
    </cfRule>
    <cfRule type="expression" dxfId="346" priority="30">
      <formula>$W$26="EXTREMA"</formula>
    </cfRule>
    <cfRule type="expression" dxfId="345" priority="31">
      <formula>$W$26="ALTA"</formula>
    </cfRule>
    <cfRule type="expression" dxfId="344" priority="32">
      <formula>$W$26="BAJA"</formula>
    </cfRule>
  </conditionalFormatting>
  <conditionalFormatting sqref="K31:K32">
    <cfRule type="expression" dxfId="343" priority="25">
      <formula>$K$33="BAJA"</formula>
    </cfRule>
    <cfRule type="expression" dxfId="342" priority="26">
      <formula>$K$33="MODERADA"</formula>
    </cfRule>
    <cfRule type="expression" dxfId="341" priority="27">
      <formula>$K$33="ALTA"</formula>
    </cfRule>
    <cfRule type="expression" dxfId="340" priority="28">
      <formula>$K$33="EXTREMA"</formula>
    </cfRule>
  </conditionalFormatting>
  <conditionalFormatting sqref="W31:W37">
    <cfRule type="expression" dxfId="339" priority="21">
      <formula>$W$33="MODERADA"</formula>
    </cfRule>
    <cfRule type="expression" dxfId="338" priority="22">
      <formula>$W$33="EXTREMA"</formula>
    </cfRule>
    <cfRule type="expression" dxfId="337" priority="23">
      <formula>$W$33="ALTA"</formula>
    </cfRule>
    <cfRule type="expression" dxfId="336" priority="24">
      <formula>$W$33="BAJA"</formula>
    </cfRule>
  </conditionalFormatting>
  <conditionalFormatting sqref="K26:K30">
    <cfRule type="expression" dxfId="335" priority="13">
      <formula>$K$26="BAJA"</formula>
    </cfRule>
    <cfRule type="expression" dxfId="334" priority="14">
      <formula>$K$26="MODERADA"</formula>
    </cfRule>
    <cfRule type="expression" dxfId="333" priority="15">
      <formula>$K$26="ALTA"</formula>
    </cfRule>
    <cfRule type="expression" dxfId="332" priority="16">
      <formula>$K$26="EXTREMA"</formula>
    </cfRule>
  </conditionalFormatting>
  <conditionalFormatting sqref="K33:K37">
    <cfRule type="expression" dxfId="331" priority="9">
      <formula>$K$33="BAJA"</formula>
    </cfRule>
    <cfRule type="expression" dxfId="330" priority="10">
      <formula>$K$33="MODERADA"</formula>
    </cfRule>
    <cfRule type="expression" dxfId="329" priority="11">
      <formula>$K$33="ALTA"</formula>
    </cfRule>
    <cfRule type="expression" dxfId="328" priority="12">
      <formula>$K$33="EXTREMA"</formula>
    </cfRule>
  </conditionalFormatting>
  <conditionalFormatting sqref="K19:K23">
    <cfRule type="expression" dxfId="327" priority="17">
      <formula>$K$19="BAJA"</formula>
    </cfRule>
    <cfRule type="expression" dxfId="326" priority="18">
      <formula>$K$19="MODERADA"</formula>
    </cfRule>
    <cfRule type="expression" dxfId="325" priority="19">
      <formula>$K$19="ALTA"</formula>
    </cfRule>
    <cfRule type="expression" dxfId="324" priority="20">
      <formula>$K$19="EXTREMA"</formula>
    </cfRule>
  </conditionalFormatting>
  <conditionalFormatting sqref="W10:W11">
    <cfRule type="expression" dxfId="323" priority="5">
      <formula>$K$12="BAJA"</formula>
    </cfRule>
    <cfRule type="expression" dxfId="322" priority="6">
      <formula>$K$12="MODERADA"</formula>
    </cfRule>
    <cfRule type="expression" dxfId="321" priority="7">
      <formula>$K$12="ALTA"</formula>
    </cfRule>
    <cfRule type="expression" dxfId="320" priority="8">
      <formula>$K$12="EXTREMA"</formula>
    </cfRule>
  </conditionalFormatting>
  <conditionalFormatting sqref="W12:W16">
    <cfRule type="expression" dxfId="319" priority="1">
      <formula>$K$12="BAJA"</formula>
    </cfRule>
    <cfRule type="expression" dxfId="318" priority="2">
      <formula>$K$12="MODERADA"</formula>
    </cfRule>
    <cfRule type="expression" dxfId="317" priority="3">
      <formula>$K$12="ALTA"</formula>
    </cfRule>
    <cfRule type="expression" dxfId="316" priority="4">
      <formula>$K$12="EXTREMA"</formula>
    </cfRule>
  </conditionalFormatting>
  <dataValidations count="6">
    <dataValidation type="list" allowBlank="1" showErrorMessage="1" sqref="D10 D24 D17">
      <formula1>#REF!</formula1>
    </dataValidation>
    <dataValidation type="list" allowBlank="1" showInputMessage="1" showErrorMessage="1" sqref="R10:R37">
      <formula1>#REF!</formula1>
    </dataValidation>
    <dataValidation type="list" allowBlank="1" showInputMessage="1" showErrorMessage="1" sqref="G10:G37">
      <formula1>#REF!</formula1>
    </dataValidation>
    <dataValidation type="list" allowBlank="1" showInputMessage="1" showErrorMessage="1" sqref="N10:N37">
      <formula1>#REF!</formula1>
    </dataValidation>
    <dataValidation type="list" allowBlank="1" showInputMessage="1" showErrorMessage="1" sqref="I10:I37">
      <formula1>#REF!</formula1>
    </dataValidation>
    <dataValidation type="list" allowBlank="1" showInputMessage="1" showErrorMessage="1" sqref="D31:D37">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topLeftCell="V6" zoomScale="50" zoomScaleNormal="50" workbookViewId="0">
      <selection activeCell="AF10" sqref="AF10:AG16"/>
    </sheetView>
  </sheetViews>
  <sheetFormatPr baseColWidth="10" defaultColWidth="11.42578125" defaultRowHeight="12.75" x14ac:dyDescent="0.2"/>
  <cols>
    <col min="1" max="1" width="31.5703125" style="106" customWidth="1"/>
    <col min="2" max="2" width="27.5703125" style="106" customWidth="1"/>
    <col min="3" max="3" width="27.140625" style="106" customWidth="1"/>
    <col min="4" max="4" width="27.140625" style="130" customWidth="1"/>
    <col min="5" max="5" width="27.140625" style="106" customWidth="1"/>
    <col min="6" max="6" width="23.140625" style="106" customWidth="1"/>
    <col min="7" max="7" width="22.42578125" style="106" customWidth="1"/>
    <col min="8" max="8" width="2.42578125" style="106" hidden="1" customWidth="1"/>
    <col min="9" max="9" width="18.28515625" style="106" customWidth="1"/>
    <col min="10" max="10" width="5.42578125" style="106" hidden="1" customWidth="1"/>
    <col min="11" max="11" width="17.140625" style="106" customWidth="1"/>
    <col min="12" max="12" width="29.7109375" style="106" customWidth="1"/>
    <col min="13" max="13" width="44.7109375" style="106" customWidth="1"/>
    <col min="14" max="14" width="9.5703125" style="106" customWidth="1"/>
    <col min="15" max="15" width="4" style="106" hidden="1" customWidth="1"/>
    <col min="16" max="16" width="4.7109375" style="106" hidden="1" customWidth="1"/>
    <col min="17" max="17" width="2.7109375" style="106" hidden="1" customWidth="1"/>
    <col min="18" max="18" width="12.7109375" style="106" customWidth="1"/>
    <col min="19" max="20" width="2.7109375" style="106" hidden="1" customWidth="1"/>
    <col min="21" max="21" width="18.42578125" style="106" customWidth="1"/>
    <col min="22" max="22" width="16.7109375" style="106" customWidth="1"/>
    <col min="23" max="23" width="16.42578125" style="106" customWidth="1"/>
    <col min="24" max="25" width="21.7109375" style="106" customWidth="1"/>
    <col min="26" max="26" width="31.85546875" style="106" customWidth="1"/>
    <col min="27" max="27" width="28.7109375" style="106" customWidth="1"/>
    <col min="28" max="28" width="22.7109375" style="106" customWidth="1"/>
    <col min="29" max="29" width="32.28515625" style="106" customWidth="1"/>
    <col min="30" max="30" width="25.5703125" style="106" customWidth="1"/>
    <col min="31" max="31" width="16.140625" style="106" customWidth="1"/>
    <col min="32" max="16384" width="11.42578125" style="106"/>
  </cols>
  <sheetData>
    <row r="1" spans="1:33" s="98" customFormat="1" ht="21.75" customHeight="1" x14ac:dyDescent="0.25">
      <c r="A1" s="663"/>
      <c r="B1" s="665" t="s">
        <v>0</v>
      </c>
      <c r="C1" s="666"/>
      <c r="D1" s="666"/>
      <c r="E1" s="667"/>
      <c r="F1" s="665" t="s">
        <v>1</v>
      </c>
      <c r="G1" s="666"/>
      <c r="H1" s="666"/>
      <c r="I1" s="666"/>
      <c r="J1" s="666"/>
      <c r="K1" s="666"/>
      <c r="L1" s="666"/>
      <c r="M1" s="666"/>
      <c r="N1" s="666"/>
      <c r="O1" s="666"/>
      <c r="P1" s="666"/>
      <c r="Q1" s="666"/>
      <c r="R1" s="666"/>
      <c r="S1" s="666"/>
      <c r="T1" s="666"/>
      <c r="U1" s="666"/>
      <c r="V1" s="666"/>
      <c r="W1" s="666"/>
      <c r="X1" s="666"/>
      <c r="Y1" s="666"/>
      <c r="Z1" s="666"/>
      <c r="AA1" s="666"/>
      <c r="AB1" s="667"/>
      <c r="AC1" s="97" t="s">
        <v>2</v>
      </c>
      <c r="AD1" s="597" t="s">
        <v>3</v>
      </c>
      <c r="AE1" s="599"/>
    </row>
    <row r="2" spans="1:33" s="98" customFormat="1" ht="21.75" customHeight="1" x14ac:dyDescent="0.25">
      <c r="A2" s="664"/>
      <c r="B2" s="668"/>
      <c r="C2" s="669"/>
      <c r="D2" s="669"/>
      <c r="E2" s="670"/>
      <c r="F2" s="668"/>
      <c r="G2" s="669"/>
      <c r="H2" s="669"/>
      <c r="I2" s="669"/>
      <c r="J2" s="669"/>
      <c r="K2" s="669"/>
      <c r="L2" s="669"/>
      <c r="M2" s="669"/>
      <c r="N2" s="669"/>
      <c r="O2" s="669"/>
      <c r="P2" s="669"/>
      <c r="Q2" s="669"/>
      <c r="R2" s="669"/>
      <c r="S2" s="669"/>
      <c r="T2" s="669"/>
      <c r="U2" s="669"/>
      <c r="V2" s="669"/>
      <c r="W2" s="669"/>
      <c r="X2" s="669"/>
      <c r="Y2" s="669"/>
      <c r="Z2" s="669"/>
      <c r="AA2" s="669"/>
      <c r="AB2" s="670"/>
      <c r="AC2" s="99" t="s">
        <v>7</v>
      </c>
      <c r="AD2" s="671" t="s">
        <v>8</v>
      </c>
      <c r="AE2" s="672"/>
    </row>
    <row r="3" spans="1:33" s="98" customFormat="1" ht="21.75" customHeight="1" x14ac:dyDescent="0.25">
      <c r="A3" s="664"/>
      <c r="B3" s="665" t="s">
        <v>13</v>
      </c>
      <c r="C3" s="666"/>
      <c r="D3" s="666"/>
      <c r="E3" s="667"/>
      <c r="F3" s="665" t="s">
        <v>14</v>
      </c>
      <c r="G3" s="666"/>
      <c r="H3" s="666"/>
      <c r="I3" s="666"/>
      <c r="J3" s="666"/>
      <c r="K3" s="666"/>
      <c r="L3" s="666"/>
      <c r="M3" s="666"/>
      <c r="N3" s="666"/>
      <c r="O3" s="666"/>
      <c r="P3" s="666"/>
      <c r="Q3" s="666"/>
      <c r="R3" s="666"/>
      <c r="S3" s="666"/>
      <c r="T3" s="666"/>
      <c r="U3" s="666"/>
      <c r="V3" s="666"/>
      <c r="W3" s="666"/>
      <c r="X3" s="666"/>
      <c r="Y3" s="666"/>
      <c r="Z3" s="666"/>
      <c r="AA3" s="666"/>
      <c r="AB3" s="667"/>
      <c r="AC3" s="97" t="s">
        <v>15</v>
      </c>
      <c r="AD3" s="597"/>
      <c r="AE3" s="599"/>
    </row>
    <row r="4" spans="1:33" s="98" customFormat="1" ht="21.75" customHeight="1" x14ac:dyDescent="0.25">
      <c r="A4" s="664"/>
      <c r="B4" s="668"/>
      <c r="C4" s="669"/>
      <c r="D4" s="669"/>
      <c r="E4" s="670"/>
      <c r="F4" s="668"/>
      <c r="G4" s="669"/>
      <c r="H4" s="669"/>
      <c r="I4" s="669"/>
      <c r="J4" s="669"/>
      <c r="K4" s="669"/>
      <c r="L4" s="669"/>
      <c r="M4" s="669"/>
      <c r="N4" s="669"/>
      <c r="O4" s="669"/>
      <c r="P4" s="669"/>
      <c r="Q4" s="669"/>
      <c r="R4" s="669"/>
      <c r="S4" s="669"/>
      <c r="T4" s="669"/>
      <c r="U4" s="669"/>
      <c r="V4" s="669"/>
      <c r="W4" s="669"/>
      <c r="X4" s="669"/>
      <c r="Y4" s="669"/>
      <c r="Z4" s="669"/>
      <c r="AA4" s="669"/>
      <c r="AB4" s="670"/>
      <c r="AC4" s="97" t="s">
        <v>20</v>
      </c>
      <c r="AD4" s="673">
        <v>43465</v>
      </c>
      <c r="AE4" s="599"/>
    </row>
    <row r="5" spans="1:33" ht="24.75" customHeight="1" x14ac:dyDescent="0.2">
      <c r="A5" s="655" t="s">
        <v>24</v>
      </c>
      <c r="B5" s="655"/>
      <c r="C5" s="656" t="s">
        <v>275</v>
      </c>
      <c r="D5" s="656"/>
      <c r="E5" s="656"/>
      <c r="F5" s="656"/>
      <c r="G5" s="657"/>
      <c r="H5" s="658"/>
      <c r="I5" s="658"/>
      <c r="J5" s="658"/>
      <c r="K5" s="658"/>
      <c r="L5" s="658"/>
      <c r="M5" s="100" t="s">
        <v>25</v>
      </c>
      <c r="N5" s="297" t="s">
        <v>26</v>
      </c>
      <c r="O5" s="297"/>
      <c r="P5" s="297"/>
      <c r="Q5" s="297"/>
      <c r="R5" s="297"/>
      <c r="S5" s="101"/>
      <c r="T5" s="101"/>
      <c r="U5" s="102" t="s">
        <v>27</v>
      </c>
      <c r="V5" s="659" t="s">
        <v>28</v>
      </c>
      <c r="W5" s="660"/>
      <c r="X5" s="103"/>
      <c r="Y5" s="104" t="s">
        <v>29</v>
      </c>
      <c r="Z5" s="103"/>
      <c r="AA5" s="104" t="s">
        <v>30</v>
      </c>
      <c r="AB5" s="103"/>
      <c r="AC5" s="105" t="s">
        <v>31</v>
      </c>
      <c r="AD5" s="661"/>
      <c r="AE5" s="662"/>
    </row>
    <row r="6" spans="1:33" x14ac:dyDescent="0.2">
      <c r="A6" s="674" t="s">
        <v>34</v>
      </c>
      <c r="B6" s="674"/>
      <c r="C6" s="674"/>
      <c r="D6" s="674"/>
      <c r="E6" s="674"/>
      <c r="F6" s="674"/>
      <c r="G6" s="675" t="s">
        <v>35</v>
      </c>
      <c r="H6" s="676"/>
      <c r="I6" s="676"/>
      <c r="J6" s="676"/>
      <c r="K6" s="676"/>
      <c r="L6" s="676"/>
      <c r="M6" s="676"/>
      <c r="N6" s="676"/>
      <c r="O6" s="676"/>
      <c r="P6" s="676"/>
      <c r="Q6" s="676"/>
      <c r="R6" s="676"/>
      <c r="S6" s="676"/>
      <c r="T6" s="676"/>
      <c r="U6" s="676"/>
      <c r="V6" s="676"/>
      <c r="W6" s="676"/>
      <c r="X6" s="676"/>
      <c r="Y6" s="676"/>
      <c r="Z6" s="676"/>
      <c r="AA6" s="677"/>
      <c r="AB6" s="678" t="s">
        <v>36</v>
      </c>
      <c r="AC6" s="681" t="s">
        <v>37</v>
      </c>
      <c r="AD6" s="682"/>
      <c r="AE6" s="683"/>
      <c r="AF6" s="681" t="s">
        <v>632</v>
      </c>
      <c r="AG6" s="683"/>
    </row>
    <row r="7" spans="1:33" s="107" customFormat="1" ht="14.25" customHeight="1" x14ac:dyDescent="0.2">
      <c r="A7" s="297" t="s">
        <v>39</v>
      </c>
      <c r="B7" s="298" t="s">
        <v>40</v>
      </c>
      <c r="C7" s="297" t="s">
        <v>41</v>
      </c>
      <c r="D7" s="297" t="s">
        <v>4</v>
      </c>
      <c r="E7" s="297" t="s">
        <v>42</v>
      </c>
      <c r="F7" s="297" t="s">
        <v>43</v>
      </c>
      <c r="G7" s="690" t="s">
        <v>44</v>
      </c>
      <c r="H7" s="690"/>
      <c r="I7" s="690"/>
      <c r="J7" s="690"/>
      <c r="K7" s="690"/>
      <c r="L7" s="303" t="s">
        <v>45</v>
      </c>
      <c r="M7" s="691" t="s">
        <v>46</v>
      </c>
      <c r="N7" s="691"/>
      <c r="O7" s="691"/>
      <c r="P7" s="691"/>
      <c r="Q7" s="691"/>
      <c r="R7" s="691"/>
      <c r="S7" s="691"/>
      <c r="T7" s="691"/>
      <c r="U7" s="691"/>
      <c r="V7" s="691"/>
      <c r="W7" s="691"/>
      <c r="X7" s="691"/>
      <c r="Y7" s="691"/>
      <c r="Z7" s="691"/>
      <c r="AA7" s="691"/>
      <c r="AB7" s="679"/>
      <c r="AC7" s="684"/>
      <c r="AD7" s="685"/>
      <c r="AE7" s="686"/>
      <c r="AF7" s="684"/>
      <c r="AG7" s="686"/>
    </row>
    <row r="8" spans="1:33" s="107" customFormat="1" ht="20.25" customHeight="1" x14ac:dyDescent="0.2">
      <c r="A8" s="297"/>
      <c r="B8" s="299"/>
      <c r="C8" s="297"/>
      <c r="D8" s="297"/>
      <c r="E8" s="297"/>
      <c r="F8" s="297"/>
      <c r="G8" s="692" t="s">
        <v>47</v>
      </c>
      <c r="H8" s="692"/>
      <c r="I8" s="692"/>
      <c r="J8" s="692"/>
      <c r="K8" s="692"/>
      <c r="L8" s="304"/>
      <c r="M8" s="316" t="s">
        <v>48</v>
      </c>
      <c r="N8" s="316" t="s">
        <v>49</v>
      </c>
      <c r="O8" s="108"/>
      <c r="P8" s="108"/>
      <c r="Q8" s="108"/>
      <c r="R8" s="693" t="s">
        <v>50</v>
      </c>
      <c r="S8" s="109"/>
      <c r="T8" s="109"/>
      <c r="U8" s="695" t="s">
        <v>51</v>
      </c>
      <c r="V8" s="696"/>
      <c r="W8" s="697"/>
      <c r="X8" s="315" t="s">
        <v>52</v>
      </c>
      <c r="Y8" s="317" t="s">
        <v>53</v>
      </c>
      <c r="Z8" s="317"/>
      <c r="AA8" s="317"/>
      <c r="AB8" s="679"/>
      <c r="AC8" s="687"/>
      <c r="AD8" s="688"/>
      <c r="AE8" s="689"/>
      <c r="AF8" s="684"/>
      <c r="AG8" s="686"/>
    </row>
    <row r="9" spans="1:33" s="107" customFormat="1" ht="47.25" customHeight="1" x14ac:dyDescent="0.2">
      <c r="A9" s="298"/>
      <c r="B9" s="300"/>
      <c r="C9" s="298"/>
      <c r="D9" s="298"/>
      <c r="E9" s="298"/>
      <c r="F9" s="298"/>
      <c r="G9" s="67" t="s">
        <v>6</v>
      </c>
      <c r="H9" s="110" t="s">
        <v>54</v>
      </c>
      <c r="I9" s="67" t="s">
        <v>5</v>
      </c>
      <c r="J9" s="110" t="s">
        <v>55</v>
      </c>
      <c r="K9" s="17" t="s">
        <v>56</v>
      </c>
      <c r="L9" s="305"/>
      <c r="M9" s="432"/>
      <c r="N9" s="432"/>
      <c r="O9" s="111"/>
      <c r="P9" s="111"/>
      <c r="Q9" s="111"/>
      <c r="R9" s="694"/>
      <c r="S9" s="112"/>
      <c r="T9" s="112"/>
      <c r="U9" s="20" t="s">
        <v>6</v>
      </c>
      <c r="V9" s="20" t="s">
        <v>5</v>
      </c>
      <c r="W9" s="20" t="s">
        <v>56</v>
      </c>
      <c r="X9" s="316"/>
      <c r="Y9" s="22" t="s">
        <v>57</v>
      </c>
      <c r="Z9" s="22" t="s">
        <v>58</v>
      </c>
      <c r="AA9" s="22" t="s">
        <v>59</v>
      </c>
      <c r="AB9" s="680"/>
      <c r="AC9" s="113" t="s">
        <v>58</v>
      </c>
      <c r="AD9" s="113" t="s">
        <v>60</v>
      </c>
      <c r="AE9" s="114" t="s">
        <v>61</v>
      </c>
      <c r="AF9" s="687"/>
      <c r="AG9" s="689"/>
    </row>
    <row r="10" spans="1:33" s="118" customFormat="1" ht="76.5" customHeight="1" x14ac:dyDescent="0.2">
      <c r="A10" s="709" t="s">
        <v>276</v>
      </c>
      <c r="B10" s="710" t="s">
        <v>277</v>
      </c>
      <c r="C10" s="713" t="s">
        <v>278</v>
      </c>
      <c r="D10" s="713" t="s">
        <v>21</v>
      </c>
      <c r="E10" s="713" t="s">
        <v>279</v>
      </c>
      <c r="F10" s="713" t="s">
        <v>280</v>
      </c>
      <c r="G10" s="698" t="s">
        <v>23</v>
      </c>
      <c r="H10" s="700" t="str">
        <f>IF(G10="(1) RARA VEZ","1", IF(G10="(2) IMPROBABLE","2",IF(G10="(3) POSIBLE","3",IF(G10="(4) PROBABLE","4",IF(G10="(5) CASI SEGURO","5","")))))</f>
        <v>3</v>
      </c>
      <c r="I10" s="703" t="s">
        <v>22</v>
      </c>
      <c r="J10" s="705" t="str">
        <f>IF(I10="(1) INSIGNIFICANTE","1",IF(I10="(2) MENOR","2",IF(I10="(3) MODERADO","3",IF(I10="(4) MAYOR","4",IF(I10="(5) CATASTRÓFICO","5","")))))</f>
        <v>3</v>
      </c>
      <c r="K10" s="706">
        <f>+H10*J10</f>
        <v>9</v>
      </c>
      <c r="L10" s="707" t="s">
        <v>281</v>
      </c>
      <c r="M10" s="115" t="s">
        <v>68</v>
      </c>
      <c r="N10" s="116" t="s">
        <v>16</v>
      </c>
      <c r="O10" s="117" t="str">
        <f>IF(N10="SÍ",15,"0")</f>
        <v>0</v>
      </c>
      <c r="P10" s="727">
        <f>SUM(O10:O16)</f>
        <v>55</v>
      </c>
      <c r="Q10" s="354">
        <f>IF(AND(P10&gt;=0,P10&lt;=50),0,IF(AND(P10&gt;50,P10&lt;=75),1,IF(AND(P10&gt;75,P10&lt;=100),2,"REVISAR")))</f>
        <v>1</v>
      </c>
      <c r="R10" s="356" t="s">
        <v>5</v>
      </c>
      <c r="S10" s="354">
        <f>IF(R10="PROBABILIDAD",H10-Q10,J10-Q10)</f>
        <v>2</v>
      </c>
      <c r="T10" s="358">
        <f>IF($S10&lt;=0,1,$S10)</f>
        <v>2</v>
      </c>
      <c r="U10" s="728" t="str">
        <f>IF(AND($R10="PROBABILIDAD",$T10=1),#REF!,IF(AND(R10="PROBABILIDAD",$T10=2),#REF!,IF(AND($R10="PROBABILIDAD",$T10=3),#REF!,IF(AND($R10="PROBABILIDAD",$T10=4),#REF!,IF(AND($R10="PROBABILIDAD",$T10=5),#REF!,$G10)))))</f>
        <v>(3) POSIBLE</v>
      </c>
      <c r="V10" s="722" t="e">
        <f>IF(AND($R10="IMPACTO",$T10=1),#REF!,IF(AND(R10="IMPACTO",$T10=2),#REF!,IF(AND($R10="IMPACTO",$T10=3),#REF!,IF(AND($R10="IMPACTO",$T10=4),#REF!,IF(AND($R10="IMPACTO",$T10=5),#REF!,I10)))))</f>
        <v>#REF!</v>
      </c>
      <c r="W10" s="706">
        <f>IF(R10="PROBABILIDAD",T10*J10,T10*H10)</f>
        <v>6</v>
      </c>
      <c r="X10" s="717" t="s">
        <v>282</v>
      </c>
      <c r="Y10" s="725">
        <v>43830</v>
      </c>
      <c r="Z10" s="717" t="s">
        <v>283</v>
      </c>
      <c r="AA10" s="717" t="s">
        <v>284</v>
      </c>
      <c r="AB10" s="715">
        <v>43555</v>
      </c>
      <c r="AC10" s="717" t="s">
        <v>285</v>
      </c>
      <c r="AD10" s="339" t="s">
        <v>286</v>
      </c>
      <c r="AE10" s="714" t="s">
        <v>287</v>
      </c>
      <c r="AF10" s="1075" t="s">
        <v>633</v>
      </c>
      <c r="AG10" s="1076"/>
    </row>
    <row r="11" spans="1:33" s="118" customFormat="1" ht="76.5" customHeight="1" x14ac:dyDescent="0.2">
      <c r="A11" s="709"/>
      <c r="B11" s="711"/>
      <c r="C11" s="713"/>
      <c r="D11" s="713"/>
      <c r="E11" s="713"/>
      <c r="F11" s="713"/>
      <c r="G11" s="698"/>
      <c r="H11" s="701"/>
      <c r="I11" s="703"/>
      <c r="J11" s="705"/>
      <c r="K11" s="706"/>
      <c r="L11" s="708"/>
      <c r="M11" s="119" t="s">
        <v>76</v>
      </c>
      <c r="N11" s="116" t="s">
        <v>9</v>
      </c>
      <c r="O11" s="120">
        <f>IF(N11="SÍ",5,"0")</f>
        <v>5</v>
      </c>
      <c r="P11" s="355"/>
      <c r="Q11" s="355"/>
      <c r="R11" s="357"/>
      <c r="S11" s="355"/>
      <c r="T11" s="359"/>
      <c r="U11" s="729"/>
      <c r="V11" s="723"/>
      <c r="W11" s="706"/>
      <c r="X11" s="718"/>
      <c r="Y11" s="726"/>
      <c r="Z11" s="718"/>
      <c r="AA11" s="718"/>
      <c r="AB11" s="716"/>
      <c r="AC11" s="718"/>
      <c r="AD11" s="364"/>
      <c r="AE11" s="719"/>
      <c r="AF11" s="1077"/>
      <c r="AG11" s="1078"/>
    </row>
    <row r="12" spans="1:33" s="118" customFormat="1" ht="76.5" customHeight="1" x14ac:dyDescent="0.2">
      <c r="A12" s="709"/>
      <c r="B12" s="711"/>
      <c r="C12" s="713"/>
      <c r="D12" s="713"/>
      <c r="E12" s="713"/>
      <c r="F12" s="713"/>
      <c r="G12" s="698"/>
      <c r="H12" s="701"/>
      <c r="I12" s="703"/>
      <c r="J12" s="705"/>
      <c r="K12" s="720"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708"/>
      <c r="M12" s="119" t="s">
        <v>77</v>
      </c>
      <c r="N12" s="116" t="s">
        <v>9</v>
      </c>
      <c r="O12" s="120">
        <f>IF(N12="SÍ",15,"0")</f>
        <v>15</v>
      </c>
      <c r="P12" s="355"/>
      <c r="Q12" s="355"/>
      <c r="R12" s="357"/>
      <c r="S12" s="355"/>
      <c r="T12" s="359"/>
      <c r="U12" s="729"/>
      <c r="V12" s="723"/>
      <c r="W12" s="720" t="e">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#REF!</v>
      </c>
      <c r="X12" s="718"/>
      <c r="Y12" s="726"/>
      <c r="Z12" s="718"/>
      <c r="AA12" s="718"/>
      <c r="AB12" s="716"/>
      <c r="AC12" s="718"/>
      <c r="AD12" s="364"/>
      <c r="AE12" s="719"/>
      <c r="AF12" s="1077"/>
      <c r="AG12" s="1078"/>
    </row>
    <row r="13" spans="1:33" s="118" customFormat="1" ht="76.5" customHeight="1" x14ac:dyDescent="0.2">
      <c r="A13" s="709"/>
      <c r="B13" s="711"/>
      <c r="C13" s="713"/>
      <c r="D13" s="713"/>
      <c r="E13" s="713"/>
      <c r="F13" s="713"/>
      <c r="G13" s="698"/>
      <c r="H13" s="701"/>
      <c r="I13" s="703"/>
      <c r="J13" s="705"/>
      <c r="K13" s="720"/>
      <c r="L13" s="708"/>
      <c r="M13" s="119" t="s">
        <v>78</v>
      </c>
      <c r="N13" s="116" t="s">
        <v>9</v>
      </c>
      <c r="O13" s="120">
        <f>IF(N13="SÍ",10,"0")</f>
        <v>10</v>
      </c>
      <c r="P13" s="355"/>
      <c r="Q13" s="355"/>
      <c r="R13" s="357"/>
      <c r="S13" s="355"/>
      <c r="T13" s="359"/>
      <c r="U13" s="729"/>
      <c r="V13" s="723"/>
      <c r="W13" s="720"/>
      <c r="X13" s="718"/>
      <c r="Y13" s="726"/>
      <c r="Z13" s="718"/>
      <c r="AA13" s="718"/>
      <c r="AB13" s="716"/>
      <c r="AC13" s="718"/>
      <c r="AD13" s="364"/>
      <c r="AE13" s="719"/>
      <c r="AF13" s="1077"/>
      <c r="AG13" s="1078"/>
    </row>
    <row r="14" spans="1:33" s="118" customFormat="1" ht="76.5" customHeight="1" x14ac:dyDescent="0.2">
      <c r="A14" s="709"/>
      <c r="B14" s="711"/>
      <c r="C14" s="713"/>
      <c r="D14" s="713"/>
      <c r="E14" s="713"/>
      <c r="F14" s="713"/>
      <c r="G14" s="698"/>
      <c r="H14" s="701"/>
      <c r="I14" s="703"/>
      <c r="J14" s="705"/>
      <c r="K14" s="720"/>
      <c r="L14" s="708"/>
      <c r="M14" s="119" t="s">
        <v>79</v>
      </c>
      <c r="N14" s="116" t="s">
        <v>9</v>
      </c>
      <c r="O14" s="120">
        <f>IF(N14="SÍ",15,"0")</f>
        <v>15</v>
      </c>
      <c r="P14" s="355"/>
      <c r="Q14" s="355"/>
      <c r="R14" s="357"/>
      <c r="S14" s="355"/>
      <c r="T14" s="359"/>
      <c r="U14" s="729"/>
      <c r="V14" s="723"/>
      <c r="W14" s="720"/>
      <c r="X14" s="718"/>
      <c r="Y14" s="726"/>
      <c r="Z14" s="718"/>
      <c r="AA14" s="718"/>
      <c r="AB14" s="716"/>
      <c r="AC14" s="718"/>
      <c r="AD14" s="364"/>
      <c r="AE14" s="719"/>
      <c r="AF14" s="1077"/>
      <c r="AG14" s="1078"/>
    </row>
    <row r="15" spans="1:33" s="118" customFormat="1" ht="76.5" customHeight="1" x14ac:dyDescent="0.2">
      <c r="A15" s="709"/>
      <c r="B15" s="711"/>
      <c r="C15" s="713"/>
      <c r="D15" s="713"/>
      <c r="E15" s="713"/>
      <c r="F15" s="713"/>
      <c r="G15" s="698"/>
      <c r="H15" s="701"/>
      <c r="I15" s="703"/>
      <c r="J15" s="705"/>
      <c r="K15" s="720"/>
      <c r="L15" s="708"/>
      <c r="M15" s="119" t="s">
        <v>80</v>
      </c>
      <c r="N15" s="116" t="s">
        <v>9</v>
      </c>
      <c r="O15" s="120">
        <f>IF(N15="SÍ",10,"0")</f>
        <v>10</v>
      </c>
      <c r="P15" s="355"/>
      <c r="Q15" s="355"/>
      <c r="R15" s="357"/>
      <c r="S15" s="355"/>
      <c r="T15" s="359"/>
      <c r="U15" s="729"/>
      <c r="V15" s="723"/>
      <c r="W15" s="720"/>
      <c r="X15" s="718"/>
      <c r="Y15" s="726"/>
      <c r="Z15" s="718"/>
      <c r="AA15" s="718"/>
      <c r="AB15" s="716"/>
      <c r="AC15" s="718"/>
      <c r="AD15" s="364"/>
      <c r="AE15" s="719"/>
      <c r="AF15" s="1077"/>
      <c r="AG15" s="1078"/>
    </row>
    <row r="16" spans="1:33" s="118" customFormat="1" ht="76.5" customHeight="1" x14ac:dyDescent="0.2">
      <c r="A16" s="710"/>
      <c r="B16" s="712"/>
      <c r="C16" s="714"/>
      <c r="D16" s="714"/>
      <c r="E16" s="714"/>
      <c r="F16" s="714"/>
      <c r="G16" s="699"/>
      <c r="H16" s="702"/>
      <c r="I16" s="704"/>
      <c r="J16" s="705"/>
      <c r="K16" s="721"/>
      <c r="L16" s="708"/>
      <c r="M16" s="121" t="s">
        <v>81</v>
      </c>
      <c r="N16" s="116" t="s">
        <v>16</v>
      </c>
      <c r="O16" s="120" t="str">
        <f>IF(N16="SÍ",30,"0")</f>
        <v>0</v>
      </c>
      <c r="P16" s="355"/>
      <c r="Q16" s="355"/>
      <c r="R16" s="357"/>
      <c r="S16" s="355"/>
      <c r="T16" s="359"/>
      <c r="U16" s="730"/>
      <c r="V16" s="724"/>
      <c r="W16" s="721"/>
      <c r="X16" s="718"/>
      <c r="Y16" s="726"/>
      <c r="Z16" s="718"/>
      <c r="AA16" s="718"/>
      <c r="AB16" s="716"/>
      <c r="AC16" s="718"/>
      <c r="AD16" s="364"/>
      <c r="AE16" s="719"/>
      <c r="AF16" s="1079"/>
      <c r="AG16" s="1080"/>
    </row>
    <row r="17" spans="1:31" ht="50.25" hidden="1" customHeight="1" x14ac:dyDescent="0.2">
      <c r="A17" s="392"/>
      <c r="B17" s="734"/>
      <c r="C17" s="365"/>
      <c r="D17" s="444"/>
      <c r="E17" s="335"/>
      <c r="F17" s="335"/>
      <c r="G17" s="318" t="s">
        <v>268</v>
      </c>
      <c r="H17" s="441" t="str">
        <f>IF(G17="(1) RARA VEZ","1", IF(G17="(2) IMPROBABLE","2",IF(G17="(3) POSIBLE","3",IF(G17="(4) PROBABLE","4",IF(G17="(5) CASI SEGURO","5","")))))</f>
        <v>5</v>
      </c>
      <c r="I17" s="323" t="s">
        <v>38</v>
      </c>
      <c r="J17" s="731" t="str">
        <f>IF(I17="(1) INSIGNIFICANTE","1",IF(I17="(2) MENOR","2",IF(I17="(3) MODERADO","3",IF(I17="(4) MAYOR","4",IF(I17="(5) CATASTRÓFICO","5","")))))</f>
        <v>5</v>
      </c>
      <c r="K17" s="374">
        <f>+H17*J17</f>
        <v>25</v>
      </c>
      <c r="L17" s="732"/>
      <c r="M17" s="26" t="s">
        <v>68</v>
      </c>
      <c r="N17" s="27"/>
      <c r="O17" s="117" t="str">
        <f>IF(N17="SÍ",15,"0")</f>
        <v>0</v>
      </c>
      <c r="P17" s="727">
        <f>SUM(O17:O23)</f>
        <v>0</v>
      </c>
      <c r="Q17" s="354">
        <f>IF(AND(P17&gt;=0,P17&lt;=50),0,IF(AND(P17&gt;50,P17&lt;=75),1,IF(AND(P17&gt;75,P17&lt;=100),2,"REVISAR")))</f>
        <v>0</v>
      </c>
      <c r="R17" s="356" t="s">
        <v>5</v>
      </c>
      <c r="S17" s="354">
        <f>IF(R17="PROBABILIDAD",H17-Q17,J17-Q17)</f>
        <v>5</v>
      </c>
      <c r="T17" s="358">
        <f>IF($S17&lt;=0,1,$S17)</f>
        <v>5</v>
      </c>
      <c r="U17" s="360" t="str">
        <f>IF(AND($R17="PROBABILIDAD",$T17=1),#REF!,IF(AND(R17="PROBABILIDAD",$T17=2),#REF!,IF(AND($R17="PROBABILIDAD",$T17=3),#REF!,IF(AND($R17="PROBABILIDAD",$T17=4),#REF!,IF(AND($R17="PROBABILIDAD",$T17=5),#REF!,$G17)))))</f>
        <v>(5) CASI SEGURO</v>
      </c>
      <c r="V17" s="347" t="e">
        <f>IF(AND($R17="IMPACTO",$T17=1),#REF!,IF(AND(R17="IMPACTO",$T17=2),#REF!,IF(AND($R17="IMPACTO",$T17=3),#REF!,IF(AND($R17="IMPACTO",$T17=4),#REF!,IF(AND($R17="IMPACTO",$T17=5),#REF!,I17)))))</f>
        <v>#REF!</v>
      </c>
      <c r="W17" s="744">
        <f>IF(R17="PROBABILIDAD",T17*J17,T17*H17)</f>
        <v>25</v>
      </c>
      <c r="X17" s="738"/>
      <c r="Y17" s="738"/>
      <c r="Z17" s="738"/>
      <c r="AA17" s="738"/>
      <c r="AB17" s="738"/>
      <c r="AC17" s="738"/>
      <c r="AD17" s="738"/>
      <c r="AE17" s="740"/>
    </row>
    <row r="18" spans="1:31" ht="48" hidden="1" customHeight="1" x14ac:dyDescent="0.2">
      <c r="A18" s="392"/>
      <c r="B18" s="735"/>
      <c r="C18" s="365"/>
      <c r="D18" s="444"/>
      <c r="E18" s="335"/>
      <c r="F18" s="335"/>
      <c r="G18" s="318"/>
      <c r="H18" s="436"/>
      <c r="I18" s="323"/>
      <c r="J18" s="731"/>
      <c r="K18" s="374"/>
      <c r="L18" s="733"/>
      <c r="M18" s="29" t="s">
        <v>76</v>
      </c>
      <c r="N18" s="27"/>
      <c r="O18" s="120" t="str">
        <f>IF(N18="SÍ",5,"0")</f>
        <v>0</v>
      </c>
      <c r="P18" s="355"/>
      <c r="Q18" s="355"/>
      <c r="R18" s="357"/>
      <c r="S18" s="355"/>
      <c r="T18" s="359"/>
      <c r="U18" s="361"/>
      <c r="V18" s="348"/>
      <c r="W18" s="374"/>
      <c r="X18" s="739"/>
      <c r="Y18" s="739"/>
      <c r="Z18" s="739"/>
      <c r="AA18" s="739"/>
      <c r="AB18" s="739"/>
      <c r="AC18" s="739"/>
      <c r="AD18" s="739"/>
      <c r="AE18" s="741"/>
    </row>
    <row r="19" spans="1:31" ht="33" hidden="1" customHeight="1" x14ac:dyDescent="0.2">
      <c r="A19" s="392"/>
      <c r="B19" s="735"/>
      <c r="C19" s="365"/>
      <c r="D19" s="444"/>
      <c r="E19" s="335"/>
      <c r="F19" s="335"/>
      <c r="G19" s="318"/>
      <c r="H19" s="436"/>
      <c r="I19" s="323"/>
      <c r="J19" s="731"/>
      <c r="K19" s="742"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EXTREMA</v>
      </c>
      <c r="L19" s="733"/>
      <c r="M19" s="29" t="s">
        <v>77</v>
      </c>
      <c r="N19" s="27"/>
      <c r="O19" s="120" t="str">
        <f>IF(N19="SÍ",15,"0")</f>
        <v>0</v>
      </c>
      <c r="P19" s="355"/>
      <c r="Q19" s="355"/>
      <c r="R19" s="357"/>
      <c r="S19" s="355"/>
      <c r="T19" s="359"/>
      <c r="U19" s="361"/>
      <c r="V19" s="348"/>
      <c r="W19" s="742" t="e">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#REF!</v>
      </c>
      <c r="X19" s="739"/>
      <c r="Y19" s="739"/>
      <c r="Z19" s="739"/>
      <c r="AA19" s="739"/>
      <c r="AB19" s="739"/>
      <c r="AC19" s="739"/>
      <c r="AD19" s="739"/>
      <c r="AE19" s="741"/>
    </row>
    <row r="20" spans="1:31" ht="26.25" hidden="1" customHeight="1" x14ac:dyDescent="0.2">
      <c r="A20" s="392"/>
      <c r="B20" s="735"/>
      <c r="C20" s="365"/>
      <c r="D20" s="444"/>
      <c r="E20" s="335"/>
      <c r="F20" s="335"/>
      <c r="G20" s="318"/>
      <c r="H20" s="436"/>
      <c r="I20" s="323"/>
      <c r="J20" s="731"/>
      <c r="K20" s="742"/>
      <c r="L20" s="733"/>
      <c r="M20" s="29" t="s">
        <v>78</v>
      </c>
      <c r="N20" s="27"/>
      <c r="O20" s="120" t="str">
        <f>IF(N20="SÍ",10,"0")</f>
        <v>0</v>
      </c>
      <c r="P20" s="355"/>
      <c r="Q20" s="355"/>
      <c r="R20" s="357"/>
      <c r="S20" s="355"/>
      <c r="T20" s="359"/>
      <c r="U20" s="361"/>
      <c r="V20" s="348"/>
      <c r="W20" s="742"/>
      <c r="X20" s="739"/>
      <c r="Y20" s="739"/>
      <c r="Z20" s="739"/>
      <c r="AA20" s="739"/>
      <c r="AB20" s="739"/>
      <c r="AC20" s="739"/>
      <c r="AD20" s="739"/>
      <c r="AE20" s="741"/>
    </row>
    <row r="21" spans="1:31" ht="45" hidden="1" customHeight="1" x14ac:dyDescent="0.2">
      <c r="A21" s="392"/>
      <c r="B21" s="735"/>
      <c r="C21" s="365"/>
      <c r="D21" s="444"/>
      <c r="E21" s="335"/>
      <c r="F21" s="335"/>
      <c r="G21" s="318"/>
      <c r="H21" s="436"/>
      <c r="I21" s="323"/>
      <c r="J21" s="731"/>
      <c r="K21" s="742"/>
      <c r="L21" s="733"/>
      <c r="M21" s="29" t="s">
        <v>79</v>
      </c>
      <c r="N21" s="27"/>
      <c r="O21" s="120" t="str">
        <f>IF(N21="SÍ",15,"0")</f>
        <v>0</v>
      </c>
      <c r="P21" s="355"/>
      <c r="Q21" s="355"/>
      <c r="R21" s="357"/>
      <c r="S21" s="355"/>
      <c r="T21" s="359"/>
      <c r="U21" s="361"/>
      <c r="V21" s="348"/>
      <c r="W21" s="742"/>
      <c r="X21" s="739"/>
      <c r="Y21" s="739"/>
      <c r="Z21" s="739"/>
      <c r="AA21" s="739"/>
      <c r="AB21" s="739"/>
      <c r="AC21" s="739"/>
      <c r="AD21" s="739"/>
      <c r="AE21" s="741"/>
    </row>
    <row r="22" spans="1:31" ht="51" hidden="1" customHeight="1" x14ac:dyDescent="0.2">
      <c r="A22" s="392"/>
      <c r="B22" s="735"/>
      <c r="C22" s="365"/>
      <c r="D22" s="444"/>
      <c r="E22" s="335"/>
      <c r="F22" s="335"/>
      <c r="G22" s="318"/>
      <c r="H22" s="436"/>
      <c r="I22" s="323"/>
      <c r="J22" s="731"/>
      <c r="K22" s="742"/>
      <c r="L22" s="733"/>
      <c r="M22" s="29" t="s">
        <v>80</v>
      </c>
      <c r="N22" s="27"/>
      <c r="O22" s="120" t="str">
        <f>IF(N22="SÍ",10,"0")</f>
        <v>0</v>
      </c>
      <c r="P22" s="355"/>
      <c r="Q22" s="355"/>
      <c r="R22" s="357"/>
      <c r="S22" s="355"/>
      <c r="T22" s="359"/>
      <c r="U22" s="361"/>
      <c r="V22" s="348"/>
      <c r="W22" s="742"/>
      <c r="X22" s="739"/>
      <c r="Y22" s="739"/>
      <c r="Z22" s="739"/>
      <c r="AA22" s="739"/>
      <c r="AB22" s="739"/>
      <c r="AC22" s="739"/>
      <c r="AD22" s="739"/>
      <c r="AE22" s="741"/>
    </row>
    <row r="23" spans="1:31" ht="39.75" hidden="1" customHeight="1" x14ac:dyDescent="0.2">
      <c r="A23" s="734"/>
      <c r="B23" s="736"/>
      <c r="C23" s="737"/>
      <c r="D23" s="519"/>
      <c r="E23" s="441"/>
      <c r="F23" s="441"/>
      <c r="G23" s="319"/>
      <c r="H23" s="437"/>
      <c r="I23" s="324"/>
      <c r="J23" s="731"/>
      <c r="K23" s="743"/>
      <c r="L23" s="733"/>
      <c r="M23" s="32" t="s">
        <v>81</v>
      </c>
      <c r="N23" s="27"/>
      <c r="O23" s="120" t="str">
        <f>IF(N23="SÍ",30,"0")</f>
        <v>0</v>
      </c>
      <c r="P23" s="355"/>
      <c r="Q23" s="355"/>
      <c r="R23" s="357"/>
      <c r="S23" s="355"/>
      <c r="T23" s="359"/>
      <c r="U23" s="362"/>
      <c r="V23" s="349"/>
      <c r="W23" s="742"/>
      <c r="X23" s="739"/>
      <c r="Y23" s="739"/>
      <c r="Z23" s="739"/>
      <c r="AA23" s="739"/>
      <c r="AB23" s="739"/>
      <c r="AC23" s="739"/>
      <c r="AD23" s="739"/>
      <c r="AE23" s="741"/>
    </row>
    <row r="24" spans="1:31" ht="50.25" hidden="1" customHeight="1" x14ac:dyDescent="0.2">
      <c r="A24" s="392"/>
      <c r="B24" s="734"/>
      <c r="C24" s="365"/>
      <c r="D24" s="444"/>
      <c r="E24" s="335"/>
      <c r="F24" s="335"/>
      <c r="G24" s="318" t="s">
        <v>268</v>
      </c>
      <c r="H24" s="441" t="str">
        <f>IF(G24="(1) RARA VEZ","1", IF(G24="(2) IMPROBABLE","2",IF(G24="(3) POSIBLE","3",IF(G24="(4) PROBABLE","4",IF(G24="(5) CASI SEGURO","5","")))))</f>
        <v>5</v>
      </c>
      <c r="I24" s="323" t="s">
        <v>38</v>
      </c>
      <c r="J24" s="731" t="str">
        <f>IF(I24="(1) INSIGNIFICANTE","1",IF(I24="(2) MENOR","2",IF(I24="(3) MODERADO","3",IF(I24="(4) MAYOR","4",IF(I24="(5) CATASTRÓFICO","5","")))))</f>
        <v>5</v>
      </c>
      <c r="K24" s="374">
        <f>+H24*J24</f>
        <v>25</v>
      </c>
      <c r="L24" s="732"/>
      <c r="M24" s="26" t="s">
        <v>68</v>
      </c>
      <c r="N24" s="27"/>
      <c r="O24" s="117" t="str">
        <f>IF(N24="SÍ",15,"0")</f>
        <v>0</v>
      </c>
      <c r="P24" s="727">
        <f>SUM(O24:O30)</f>
        <v>0</v>
      </c>
      <c r="Q24" s="354">
        <f>IF(AND(P24&gt;=0,P24&lt;=50),0,IF(AND(P24&gt;50,P24&lt;=75),1,IF(AND(P24&gt;75,P24&lt;=100),2,"REVISAR")))</f>
        <v>0</v>
      </c>
      <c r="R24" s="356" t="s">
        <v>5</v>
      </c>
      <c r="S24" s="354">
        <f>IF(R24="PROBABILIDAD",H24-Q24,J24-Q24)</f>
        <v>5</v>
      </c>
      <c r="T24" s="358">
        <f>IF($S24&lt;=0,1,$S24)</f>
        <v>5</v>
      </c>
      <c r="U24" s="360" t="str">
        <f>IF(AND($R24="PROBABILIDAD",$T24=1),#REF!,IF(AND(R24="PROBABILIDAD",$T24=2),#REF!,IF(AND($R24="PROBABILIDAD",$T24=3),#REF!,IF(AND($R24="PROBABILIDAD",$T24=4),#REF!,IF(AND($R24="PROBABILIDAD",$T24=5),#REF!,$G24)))))</f>
        <v>(5) CASI SEGURO</v>
      </c>
      <c r="V24" s="347" t="e">
        <f>IF(AND($R24="IMPACTO",$T24=1),#REF!,IF(AND(R24="IMPACTO",$T24=2),#REF!,IF(AND($R24="IMPACTO",$T24=3),#REF!,IF(AND($R24="IMPACTO",$T24=4),#REF!,IF(AND($R24="IMPACTO",$T24=5),#REF!,I24)))))</f>
        <v>#REF!</v>
      </c>
      <c r="W24" s="744">
        <f>IF(R24="PROBABILIDAD",T24*J24,T24*H24)</f>
        <v>25</v>
      </c>
      <c r="X24" s="738"/>
      <c r="Y24" s="738"/>
      <c r="Z24" s="738"/>
      <c r="AA24" s="738"/>
      <c r="AB24" s="738"/>
      <c r="AC24" s="738"/>
      <c r="AD24" s="738"/>
      <c r="AE24" s="740"/>
    </row>
    <row r="25" spans="1:31" ht="48" hidden="1" customHeight="1" x14ac:dyDescent="0.2">
      <c r="A25" s="392"/>
      <c r="B25" s="735"/>
      <c r="C25" s="365"/>
      <c r="D25" s="444"/>
      <c r="E25" s="335"/>
      <c r="F25" s="335"/>
      <c r="G25" s="318"/>
      <c r="H25" s="436"/>
      <c r="I25" s="323"/>
      <c r="J25" s="731"/>
      <c r="K25" s="374"/>
      <c r="L25" s="733"/>
      <c r="M25" s="29" t="s">
        <v>76</v>
      </c>
      <c r="N25" s="27"/>
      <c r="O25" s="120" t="str">
        <f>IF(N25="SÍ",5,"0")</f>
        <v>0</v>
      </c>
      <c r="P25" s="355"/>
      <c r="Q25" s="355"/>
      <c r="R25" s="357"/>
      <c r="S25" s="355"/>
      <c r="T25" s="359"/>
      <c r="U25" s="361"/>
      <c r="V25" s="348"/>
      <c r="W25" s="374"/>
      <c r="X25" s="739"/>
      <c r="Y25" s="739"/>
      <c r="Z25" s="739"/>
      <c r="AA25" s="739"/>
      <c r="AB25" s="739"/>
      <c r="AC25" s="739"/>
      <c r="AD25" s="739"/>
      <c r="AE25" s="741"/>
    </row>
    <row r="26" spans="1:31" ht="33" hidden="1" customHeight="1" x14ac:dyDescent="0.2">
      <c r="A26" s="392"/>
      <c r="B26" s="735"/>
      <c r="C26" s="365"/>
      <c r="D26" s="444"/>
      <c r="E26" s="335"/>
      <c r="F26" s="335"/>
      <c r="G26" s="318"/>
      <c r="H26" s="436"/>
      <c r="I26" s="323"/>
      <c r="J26" s="731"/>
      <c r="K26" s="742"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EXTREMA</v>
      </c>
      <c r="L26" s="733"/>
      <c r="M26" s="29" t="s">
        <v>77</v>
      </c>
      <c r="N26" s="27"/>
      <c r="O26" s="120" t="str">
        <f>IF(N26="SÍ",15,"0")</f>
        <v>0</v>
      </c>
      <c r="P26" s="355"/>
      <c r="Q26" s="355"/>
      <c r="R26" s="357"/>
      <c r="S26" s="355"/>
      <c r="T26" s="359"/>
      <c r="U26" s="361"/>
      <c r="V26" s="348"/>
      <c r="W26" s="742" t="e">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#REF!</v>
      </c>
      <c r="X26" s="739"/>
      <c r="Y26" s="739"/>
      <c r="Z26" s="739"/>
      <c r="AA26" s="739"/>
      <c r="AB26" s="739"/>
      <c r="AC26" s="739"/>
      <c r="AD26" s="739"/>
      <c r="AE26" s="741"/>
    </row>
    <row r="27" spans="1:31" ht="26.25" hidden="1" customHeight="1" x14ac:dyDescent="0.2">
      <c r="A27" s="392"/>
      <c r="B27" s="735"/>
      <c r="C27" s="365"/>
      <c r="D27" s="444"/>
      <c r="E27" s="335"/>
      <c r="F27" s="335"/>
      <c r="G27" s="318"/>
      <c r="H27" s="436"/>
      <c r="I27" s="323"/>
      <c r="J27" s="731"/>
      <c r="K27" s="742"/>
      <c r="L27" s="733"/>
      <c r="M27" s="29" t="s">
        <v>78</v>
      </c>
      <c r="N27" s="27"/>
      <c r="O27" s="120" t="str">
        <f>IF(N27="SÍ",10,"0")</f>
        <v>0</v>
      </c>
      <c r="P27" s="355"/>
      <c r="Q27" s="355"/>
      <c r="R27" s="357"/>
      <c r="S27" s="355"/>
      <c r="T27" s="359"/>
      <c r="U27" s="361"/>
      <c r="V27" s="348"/>
      <c r="W27" s="742"/>
      <c r="X27" s="739"/>
      <c r="Y27" s="739"/>
      <c r="Z27" s="739"/>
      <c r="AA27" s="739"/>
      <c r="AB27" s="739"/>
      <c r="AC27" s="739"/>
      <c r="AD27" s="739"/>
      <c r="AE27" s="741"/>
    </row>
    <row r="28" spans="1:31" ht="45" hidden="1" customHeight="1" x14ac:dyDescent="0.2">
      <c r="A28" s="392"/>
      <c r="B28" s="735"/>
      <c r="C28" s="365"/>
      <c r="D28" s="444"/>
      <c r="E28" s="335"/>
      <c r="F28" s="335"/>
      <c r="G28" s="318"/>
      <c r="H28" s="436"/>
      <c r="I28" s="323"/>
      <c r="J28" s="731"/>
      <c r="K28" s="742"/>
      <c r="L28" s="733"/>
      <c r="M28" s="29" t="s">
        <v>79</v>
      </c>
      <c r="N28" s="27"/>
      <c r="O28" s="120" t="str">
        <f>IF(N28="SÍ",15,"0")</f>
        <v>0</v>
      </c>
      <c r="P28" s="355"/>
      <c r="Q28" s="355"/>
      <c r="R28" s="357"/>
      <c r="S28" s="355"/>
      <c r="T28" s="359"/>
      <c r="U28" s="361"/>
      <c r="V28" s="348"/>
      <c r="W28" s="742"/>
      <c r="X28" s="739"/>
      <c r="Y28" s="739"/>
      <c r="Z28" s="739"/>
      <c r="AA28" s="739"/>
      <c r="AB28" s="739"/>
      <c r="AC28" s="739"/>
      <c r="AD28" s="739"/>
      <c r="AE28" s="741"/>
    </row>
    <row r="29" spans="1:31" ht="51" hidden="1" customHeight="1" x14ac:dyDescent="0.2">
      <c r="A29" s="392"/>
      <c r="B29" s="735"/>
      <c r="C29" s="365"/>
      <c r="D29" s="444"/>
      <c r="E29" s="335"/>
      <c r="F29" s="335"/>
      <c r="G29" s="318"/>
      <c r="H29" s="436"/>
      <c r="I29" s="323"/>
      <c r="J29" s="731"/>
      <c r="K29" s="742"/>
      <c r="L29" s="733"/>
      <c r="M29" s="29" t="s">
        <v>80</v>
      </c>
      <c r="N29" s="27"/>
      <c r="O29" s="120" t="str">
        <f>IF(N29="SÍ",10,"0")</f>
        <v>0</v>
      </c>
      <c r="P29" s="355"/>
      <c r="Q29" s="355"/>
      <c r="R29" s="357"/>
      <c r="S29" s="355"/>
      <c r="T29" s="359"/>
      <c r="U29" s="361"/>
      <c r="V29" s="348"/>
      <c r="W29" s="742"/>
      <c r="X29" s="739"/>
      <c r="Y29" s="739"/>
      <c r="Z29" s="739"/>
      <c r="AA29" s="739"/>
      <c r="AB29" s="739"/>
      <c r="AC29" s="739"/>
      <c r="AD29" s="739"/>
      <c r="AE29" s="741"/>
    </row>
    <row r="30" spans="1:31" ht="39.75" hidden="1" customHeight="1" x14ac:dyDescent="0.2">
      <c r="A30" s="734"/>
      <c r="B30" s="736"/>
      <c r="C30" s="737"/>
      <c r="D30" s="519"/>
      <c r="E30" s="441"/>
      <c r="F30" s="441"/>
      <c r="G30" s="319"/>
      <c r="H30" s="437"/>
      <c r="I30" s="324"/>
      <c r="J30" s="731"/>
      <c r="K30" s="743"/>
      <c r="L30" s="733"/>
      <c r="M30" s="32" t="s">
        <v>81</v>
      </c>
      <c r="N30" s="27"/>
      <c r="O30" s="120" t="str">
        <f>IF(N30="SÍ",30,"0")</f>
        <v>0</v>
      </c>
      <c r="P30" s="355"/>
      <c r="Q30" s="355"/>
      <c r="R30" s="357"/>
      <c r="S30" s="355"/>
      <c r="T30" s="359"/>
      <c r="U30" s="362"/>
      <c r="V30" s="349"/>
      <c r="W30" s="742"/>
      <c r="X30" s="739"/>
      <c r="Y30" s="739"/>
      <c r="Z30" s="739"/>
      <c r="AA30" s="739"/>
      <c r="AB30" s="739"/>
      <c r="AC30" s="739"/>
      <c r="AD30" s="739"/>
      <c r="AE30" s="741"/>
    </row>
    <row r="31" spans="1:31" ht="50.25" hidden="1" customHeight="1" x14ac:dyDescent="0.2">
      <c r="A31" s="392"/>
      <c r="B31" s="734"/>
      <c r="C31" s="365"/>
      <c r="D31" s="444"/>
      <c r="E31" s="335"/>
      <c r="F31" s="335"/>
      <c r="G31" s="318" t="s">
        <v>268</v>
      </c>
      <c r="H31" s="441" t="str">
        <f>IF(G31="(1) RARA VEZ","1", IF(G31="(2) IMPROBABLE","2",IF(G31="(3) POSIBLE","3",IF(G31="(4) PROBABLE","4",IF(G31="(5) CASI SEGURO","5","")))))</f>
        <v>5</v>
      </c>
      <c r="I31" s="323" t="s">
        <v>38</v>
      </c>
      <c r="J31" s="731" t="str">
        <f>IF(I31="(1) INSIGNIFICANTE","1",IF(I31="(2) MENOR","2",IF(I31="(3) MODERADO","3",IF(I31="(4) MAYOR","4",IF(I31="(5) CATASTRÓFICO","5","")))))</f>
        <v>5</v>
      </c>
      <c r="K31" s="374">
        <f>+H31*J31</f>
        <v>25</v>
      </c>
      <c r="L31" s="732"/>
      <c r="M31" s="26" t="s">
        <v>68</v>
      </c>
      <c r="N31" s="27"/>
      <c r="O31" s="117" t="str">
        <f>IF(N31="SÍ",15,"0")</f>
        <v>0</v>
      </c>
      <c r="P31" s="727">
        <f>SUM(O31:O37)</f>
        <v>0</v>
      </c>
      <c r="Q31" s="354">
        <f>IF(AND(P31&gt;=0,P31&lt;=50),0,IF(AND(P31&gt;50,P31&lt;=75),1,IF(AND(P31&gt;75,P31&lt;=100),2,"REVISAR")))</f>
        <v>0</v>
      </c>
      <c r="R31" s="356" t="s">
        <v>5</v>
      </c>
      <c r="S31" s="354">
        <f>IF(R31="PROBABILIDAD",H31-Q31,J31-Q31)</f>
        <v>5</v>
      </c>
      <c r="T31" s="358">
        <f>IF($S31&lt;=0,1,$S31)</f>
        <v>5</v>
      </c>
      <c r="U31" s="360" t="str">
        <f>IF(AND($R31="PROBABILIDAD",$T31=1),#REF!,IF(AND(R31="PROBABILIDAD",$T31=2),#REF!,IF(AND($R31="PROBABILIDAD",$T31=3),#REF!,IF(AND($R31="PROBABILIDAD",$T31=4),#REF!,IF(AND($R31="PROBABILIDAD",$T31=5),#REF!,$G31)))))</f>
        <v>(5) CASI SEGURO</v>
      </c>
      <c r="V31" s="347" t="e">
        <f>IF(AND($R31="IMPACTO",$T31=1),#REF!,IF(AND(R31="IMPACTO",$T31=2),#REF!,IF(AND($R31="IMPACTO",$T31=3),#REF!,IF(AND($R31="IMPACTO",$T31=4),#REF!,IF(AND($R31="IMPACTO",$T31=5),#REF!,I31)))))</f>
        <v>#REF!</v>
      </c>
      <c r="W31" s="744">
        <f xml:space="preserve"> IF(R31="PROBABILIDAD",T31*J31,T31*H31)</f>
        <v>25</v>
      </c>
      <c r="X31" s="738"/>
      <c r="Y31" s="738"/>
      <c r="Z31" s="738"/>
      <c r="AA31" s="738"/>
      <c r="AB31" s="738"/>
      <c r="AC31" s="738"/>
      <c r="AD31" s="738"/>
      <c r="AE31" s="740"/>
    </row>
    <row r="32" spans="1:31" ht="48" hidden="1" customHeight="1" x14ac:dyDescent="0.2">
      <c r="A32" s="392"/>
      <c r="B32" s="735"/>
      <c r="C32" s="365"/>
      <c r="D32" s="444"/>
      <c r="E32" s="335"/>
      <c r="F32" s="335"/>
      <c r="G32" s="318"/>
      <c r="H32" s="436"/>
      <c r="I32" s="323"/>
      <c r="J32" s="731"/>
      <c r="K32" s="374"/>
      <c r="L32" s="733"/>
      <c r="M32" s="29" t="s">
        <v>76</v>
      </c>
      <c r="N32" s="27"/>
      <c r="O32" s="120" t="str">
        <f>IF(N32="SÍ",5,"0")</f>
        <v>0</v>
      </c>
      <c r="P32" s="355"/>
      <c r="Q32" s="355"/>
      <c r="R32" s="357"/>
      <c r="S32" s="355"/>
      <c r="T32" s="359"/>
      <c r="U32" s="361"/>
      <c r="V32" s="348"/>
      <c r="W32" s="374"/>
      <c r="X32" s="739"/>
      <c r="Y32" s="739"/>
      <c r="Z32" s="739"/>
      <c r="AA32" s="739"/>
      <c r="AB32" s="739"/>
      <c r="AC32" s="739"/>
      <c r="AD32" s="739"/>
      <c r="AE32" s="741"/>
    </row>
    <row r="33" spans="1:33" ht="33" hidden="1" customHeight="1" x14ac:dyDescent="0.2">
      <c r="A33" s="392"/>
      <c r="B33" s="735"/>
      <c r="C33" s="365"/>
      <c r="D33" s="444"/>
      <c r="E33" s="335"/>
      <c r="F33" s="335"/>
      <c r="G33" s="318"/>
      <c r="H33" s="436"/>
      <c r="I33" s="323"/>
      <c r="J33" s="731"/>
      <c r="K33" s="742"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EXTREMA</v>
      </c>
      <c r="L33" s="733"/>
      <c r="M33" s="29" t="s">
        <v>77</v>
      </c>
      <c r="N33" s="27"/>
      <c r="O33" s="120" t="str">
        <f>IF(N33="SÍ",15,"0")</f>
        <v>0</v>
      </c>
      <c r="P33" s="355"/>
      <c r="Q33" s="355"/>
      <c r="R33" s="357"/>
      <c r="S33" s="355"/>
      <c r="T33" s="359"/>
      <c r="U33" s="361"/>
      <c r="V33" s="348"/>
      <c r="W33" s="742" t="e">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#REF!</v>
      </c>
      <c r="X33" s="739"/>
      <c r="Y33" s="739"/>
      <c r="Z33" s="739"/>
      <c r="AA33" s="739"/>
      <c r="AB33" s="739"/>
      <c r="AC33" s="739"/>
      <c r="AD33" s="739"/>
      <c r="AE33" s="741"/>
    </row>
    <row r="34" spans="1:33" ht="26.25" hidden="1" customHeight="1" x14ac:dyDescent="0.2">
      <c r="A34" s="392"/>
      <c r="B34" s="735"/>
      <c r="C34" s="365"/>
      <c r="D34" s="444"/>
      <c r="E34" s="335"/>
      <c r="F34" s="335"/>
      <c r="G34" s="318"/>
      <c r="H34" s="436"/>
      <c r="I34" s="323"/>
      <c r="J34" s="731"/>
      <c r="K34" s="742"/>
      <c r="L34" s="733"/>
      <c r="M34" s="29" t="s">
        <v>78</v>
      </c>
      <c r="N34" s="27"/>
      <c r="O34" s="120" t="str">
        <f>IF(N34="SÍ",10,"0")</f>
        <v>0</v>
      </c>
      <c r="P34" s="355"/>
      <c r="Q34" s="355"/>
      <c r="R34" s="357"/>
      <c r="S34" s="355"/>
      <c r="T34" s="359"/>
      <c r="U34" s="361"/>
      <c r="V34" s="348"/>
      <c r="W34" s="742"/>
      <c r="X34" s="739"/>
      <c r="Y34" s="739"/>
      <c r="Z34" s="739"/>
      <c r="AA34" s="739"/>
      <c r="AB34" s="739"/>
      <c r="AC34" s="739"/>
      <c r="AD34" s="739"/>
      <c r="AE34" s="741"/>
    </row>
    <row r="35" spans="1:33" ht="45" hidden="1" customHeight="1" x14ac:dyDescent="0.2">
      <c r="A35" s="392"/>
      <c r="B35" s="735"/>
      <c r="C35" s="365"/>
      <c r="D35" s="444"/>
      <c r="E35" s="335"/>
      <c r="F35" s="335"/>
      <c r="G35" s="318"/>
      <c r="H35" s="436"/>
      <c r="I35" s="323"/>
      <c r="J35" s="731"/>
      <c r="K35" s="742"/>
      <c r="L35" s="733"/>
      <c r="M35" s="29" t="s">
        <v>79</v>
      </c>
      <c r="N35" s="27"/>
      <c r="O35" s="120" t="str">
        <f>IF(N35="SÍ",15,"0")</f>
        <v>0</v>
      </c>
      <c r="P35" s="355"/>
      <c r="Q35" s="355"/>
      <c r="R35" s="357"/>
      <c r="S35" s="355"/>
      <c r="T35" s="359"/>
      <c r="U35" s="361"/>
      <c r="V35" s="348"/>
      <c r="W35" s="742"/>
      <c r="X35" s="739"/>
      <c r="Y35" s="739"/>
      <c r="Z35" s="739"/>
      <c r="AA35" s="739"/>
      <c r="AB35" s="739"/>
      <c r="AC35" s="739"/>
      <c r="AD35" s="739"/>
      <c r="AE35" s="741"/>
    </row>
    <row r="36" spans="1:33" ht="51" hidden="1" customHeight="1" x14ac:dyDescent="0.2">
      <c r="A36" s="392"/>
      <c r="B36" s="735"/>
      <c r="C36" s="365"/>
      <c r="D36" s="444"/>
      <c r="E36" s="335"/>
      <c r="F36" s="335"/>
      <c r="G36" s="318"/>
      <c r="H36" s="436"/>
      <c r="I36" s="323"/>
      <c r="J36" s="731"/>
      <c r="K36" s="742"/>
      <c r="L36" s="733"/>
      <c r="M36" s="29" t="s">
        <v>80</v>
      </c>
      <c r="N36" s="27"/>
      <c r="O36" s="120" t="str">
        <f>IF(N36="SÍ",10,"0")</f>
        <v>0</v>
      </c>
      <c r="P36" s="355"/>
      <c r="Q36" s="355"/>
      <c r="R36" s="357"/>
      <c r="S36" s="355"/>
      <c r="T36" s="359"/>
      <c r="U36" s="361"/>
      <c r="V36" s="348"/>
      <c r="W36" s="742"/>
      <c r="X36" s="739"/>
      <c r="Y36" s="739"/>
      <c r="Z36" s="739"/>
      <c r="AA36" s="739"/>
      <c r="AB36" s="739"/>
      <c r="AC36" s="739"/>
      <c r="AD36" s="739"/>
      <c r="AE36" s="741"/>
    </row>
    <row r="37" spans="1:33" ht="39.75" hidden="1" customHeight="1" x14ac:dyDescent="0.2">
      <c r="A37" s="734"/>
      <c r="B37" s="736"/>
      <c r="C37" s="737"/>
      <c r="D37" s="519"/>
      <c r="E37" s="441"/>
      <c r="F37" s="441"/>
      <c r="G37" s="319"/>
      <c r="H37" s="437"/>
      <c r="I37" s="324"/>
      <c r="J37" s="731"/>
      <c r="K37" s="743"/>
      <c r="L37" s="733"/>
      <c r="M37" s="32" t="s">
        <v>81</v>
      </c>
      <c r="N37" s="27"/>
      <c r="O37" s="120" t="str">
        <f>IF(N37="SÍ",30,"0")</f>
        <v>0</v>
      </c>
      <c r="P37" s="355"/>
      <c r="Q37" s="355"/>
      <c r="R37" s="357"/>
      <c r="S37" s="355"/>
      <c r="T37" s="359"/>
      <c r="U37" s="362"/>
      <c r="V37" s="349"/>
      <c r="W37" s="742"/>
      <c r="X37" s="739"/>
      <c r="Y37" s="739"/>
      <c r="Z37" s="739"/>
      <c r="AA37" s="739"/>
      <c r="AB37" s="739"/>
      <c r="AC37" s="739"/>
      <c r="AD37" s="739"/>
      <c r="AE37" s="741"/>
    </row>
    <row r="38" spans="1:33" ht="32.25" customHeight="1" x14ac:dyDescent="0.2">
      <c r="A38" s="365" t="s">
        <v>119</v>
      </c>
      <c r="B38" s="365"/>
      <c r="C38" s="365"/>
      <c r="D38" s="365"/>
      <c r="E38" s="365"/>
      <c r="F38" s="365"/>
      <c r="G38" s="365"/>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row>
    <row r="39" spans="1:33" ht="21.75" customHeight="1" x14ac:dyDescent="0.2">
      <c r="A39" s="366" t="s">
        <v>120</v>
      </c>
      <c r="B39" s="366"/>
      <c r="C39" s="746"/>
      <c r="D39" s="746"/>
      <c r="E39" s="746"/>
      <c r="F39" s="746"/>
      <c r="G39" s="746"/>
      <c r="H39" s="746"/>
      <c r="I39" s="746"/>
      <c r="J39" s="746"/>
      <c r="K39" s="746"/>
      <c r="L39" s="746"/>
      <c r="M39" s="746"/>
      <c r="N39" s="746"/>
      <c r="O39" s="746"/>
      <c r="P39" s="746"/>
      <c r="Q39" s="746"/>
      <c r="R39" s="746"/>
      <c r="S39" s="746"/>
      <c r="T39" s="746"/>
      <c r="U39" s="746"/>
      <c r="V39" s="746"/>
      <c r="W39" s="746"/>
      <c r="X39" s="746"/>
      <c r="Y39" s="746"/>
      <c r="Z39" s="746"/>
      <c r="AA39" s="746"/>
      <c r="AB39" s="746"/>
      <c r="AC39" s="746"/>
      <c r="AD39" s="746"/>
      <c r="AE39" s="746"/>
    </row>
    <row r="40" spans="1:33" ht="27.75" customHeight="1" x14ac:dyDescent="0.2">
      <c r="A40" s="368" t="s">
        <v>121</v>
      </c>
      <c r="B40" s="368"/>
      <c r="C40" s="368" t="s">
        <v>122</v>
      </c>
      <c r="D40" s="368"/>
      <c r="E40" s="368"/>
      <c r="F40" s="368"/>
      <c r="G40" s="368"/>
      <c r="H40" s="368"/>
      <c r="I40" s="368"/>
      <c r="J40" s="368"/>
      <c r="K40" s="368"/>
      <c r="L40" s="368"/>
      <c r="M40" s="368"/>
      <c r="N40" s="368"/>
      <c r="O40" s="368"/>
      <c r="P40" s="368"/>
      <c r="Q40" s="368"/>
      <c r="R40" s="368"/>
      <c r="S40" s="368"/>
      <c r="T40" s="368"/>
      <c r="U40" s="368"/>
      <c r="V40" s="368"/>
      <c r="W40" s="368"/>
      <c r="X40" s="368"/>
      <c r="Y40" s="368"/>
      <c r="Z40" s="368" t="s">
        <v>123</v>
      </c>
      <c r="AA40" s="368"/>
      <c r="AB40" s="368"/>
      <c r="AC40" s="597" t="s">
        <v>124</v>
      </c>
      <c r="AD40" s="598"/>
      <c r="AE40" s="599"/>
    </row>
    <row r="41" spans="1:33" s="122" customFormat="1" ht="27.75" customHeight="1" x14ac:dyDescent="0.2">
      <c r="A41" s="375">
        <v>1</v>
      </c>
      <c r="B41" s="376"/>
      <c r="C41" s="640" t="s">
        <v>288</v>
      </c>
      <c r="D41" s="640"/>
      <c r="E41" s="640"/>
      <c r="F41" s="640"/>
      <c r="G41" s="640"/>
      <c r="H41" s="640"/>
      <c r="I41" s="640"/>
      <c r="J41" s="640"/>
      <c r="K41" s="640"/>
      <c r="L41" s="640"/>
      <c r="M41" s="640"/>
      <c r="N41" s="640"/>
      <c r="O41" s="640"/>
      <c r="P41" s="640"/>
      <c r="Q41" s="640"/>
      <c r="R41" s="640"/>
      <c r="S41" s="640"/>
      <c r="T41" s="640"/>
      <c r="U41" s="640"/>
      <c r="V41" s="640"/>
      <c r="W41" s="640"/>
      <c r="X41" s="640"/>
      <c r="Y41" s="640"/>
      <c r="Z41" s="745">
        <v>43131</v>
      </c>
      <c r="AA41" s="378"/>
      <c r="AB41" s="379"/>
      <c r="AC41" s="335" t="s">
        <v>289</v>
      </c>
      <c r="AD41" s="335"/>
      <c r="AE41" s="335"/>
    </row>
    <row r="42" spans="1:33" s="122" customFormat="1" ht="27.75" customHeight="1" x14ac:dyDescent="0.2">
      <c r="A42" s="375">
        <v>2</v>
      </c>
      <c r="B42" s="376"/>
      <c r="C42" s="640" t="s">
        <v>288</v>
      </c>
      <c r="D42" s="640"/>
      <c r="E42" s="640"/>
      <c r="F42" s="640"/>
      <c r="G42" s="640"/>
      <c r="H42" s="640"/>
      <c r="I42" s="640"/>
      <c r="J42" s="640"/>
      <c r="K42" s="640"/>
      <c r="L42" s="640"/>
      <c r="M42" s="640"/>
      <c r="N42" s="640"/>
      <c r="O42" s="640"/>
      <c r="P42" s="640"/>
      <c r="Q42" s="640"/>
      <c r="R42" s="640"/>
      <c r="S42" s="640"/>
      <c r="T42" s="640"/>
      <c r="U42" s="640"/>
      <c r="V42" s="640"/>
      <c r="W42" s="640"/>
      <c r="X42" s="640"/>
      <c r="Y42" s="640"/>
      <c r="Z42" s="745">
        <v>43131</v>
      </c>
      <c r="AA42" s="378"/>
      <c r="AB42" s="379"/>
      <c r="AC42" s="335" t="s">
        <v>289</v>
      </c>
      <c r="AD42" s="335"/>
      <c r="AE42" s="335"/>
    </row>
    <row r="43" spans="1:33" s="122" customFormat="1" ht="27.75" customHeight="1" x14ac:dyDescent="0.2">
      <c r="A43" s="375"/>
      <c r="B43" s="376"/>
      <c r="C43" s="640"/>
      <c r="D43" s="640"/>
      <c r="E43" s="640"/>
      <c r="F43" s="640"/>
      <c r="G43" s="640"/>
      <c r="H43" s="640"/>
      <c r="I43" s="640"/>
      <c r="J43" s="640"/>
      <c r="K43" s="640"/>
      <c r="L43" s="640"/>
      <c r="M43" s="640"/>
      <c r="N43" s="640"/>
      <c r="O43" s="640"/>
      <c r="P43" s="640"/>
      <c r="Q43" s="640"/>
      <c r="R43" s="640"/>
      <c r="S43" s="640"/>
      <c r="T43" s="640"/>
      <c r="U43" s="640"/>
      <c r="V43" s="640"/>
      <c r="W43" s="640"/>
      <c r="X43" s="640"/>
      <c r="Y43" s="640"/>
      <c r="Z43" s="377"/>
      <c r="AA43" s="378"/>
      <c r="AB43" s="379"/>
      <c r="AC43" s="335"/>
      <c r="AD43" s="335"/>
      <c r="AE43" s="335"/>
    </row>
    <row r="44" spans="1:33" ht="15" customHeight="1" x14ac:dyDescent="0.2">
      <c r="A44" s="449" t="s">
        <v>129</v>
      </c>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1"/>
    </row>
    <row r="45" spans="1:33" s="124" customFormat="1" ht="30.75" customHeight="1" x14ac:dyDescent="0.25">
      <c r="A45" s="747" t="s">
        <v>124</v>
      </c>
      <c r="B45" s="747"/>
      <c r="C45" s="747"/>
      <c r="D45" s="747"/>
      <c r="E45" s="747"/>
      <c r="F45" s="747"/>
      <c r="G45" s="747" t="s">
        <v>130</v>
      </c>
      <c r="H45" s="747"/>
      <c r="I45" s="747"/>
      <c r="J45" s="747"/>
      <c r="K45" s="747"/>
      <c r="L45" s="747"/>
      <c r="M45" s="747"/>
      <c r="N45" s="747" t="s">
        <v>131</v>
      </c>
      <c r="O45" s="747"/>
      <c r="P45" s="747"/>
      <c r="Q45" s="747"/>
      <c r="R45" s="747"/>
      <c r="S45" s="747"/>
      <c r="T45" s="747"/>
      <c r="U45" s="747"/>
      <c r="V45" s="747"/>
      <c r="W45" s="747"/>
      <c r="X45" s="747"/>
      <c r="Y45" s="747"/>
      <c r="Z45" s="747"/>
      <c r="AA45" s="747" t="str">
        <f>IF(OR(X5="X",U5="X"),"APOYO OFICINA ASESORA DE PLANEACIÓN","APOYO OFICINA DE CONTROL INTERNO")</f>
        <v>APOYO OFICINA ASESORA DE PLANEACIÓN</v>
      </c>
      <c r="AB45" s="747"/>
      <c r="AC45" s="747"/>
      <c r="AD45" s="747"/>
      <c r="AE45" s="747"/>
      <c r="AF45" s="123"/>
      <c r="AG45" s="123"/>
    </row>
    <row r="46" spans="1:33" s="124" customFormat="1" ht="55.5" customHeight="1" x14ac:dyDescent="0.25">
      <c r="A46" s="125" t="s">
        <v>132</v>
      </c>
      <c r="B46" s="747"/>
      <c r="C46" s="747"/>
      <c r="D46" s="747"/>
      <c r="E46" s="747"/>
      <c r="F46" s="747"/>
      <c r="G46" s="125" t="s">
        <v>132</v>
      </c>
      <c r="H46" s="747"/>
      <c r="I46" s="747"/>
      <c r="J46" s="747"/>
      <c r="K46" s="747"/>
      <c r="L46" s="747"/>
      <c r="M46" s="747"/>
      <c r="N46" s="752" t="s">
        <v>132</v>
      </c>
      <c r="O46" s="753"/>
      <c r="P46" s="753"/>
      <c r="Q46" s="753"/>
      <c r="R46" s="754"/>
      <c r="S46" s="126"/>
      <c r="T46" s="126"/>
      <c r="U46" s="751"/>
      <c r="V46" s="751"/>
      <c r="W46" s="751"/>
      <c r="X46" s="751"/>
      <c r="Y46" s="751"/>
      <c r="Z46" s="751"/>
      <c r="AA46" s="125" t="s">
        <v>132</v>
      </c>
      <c r="AB46" s="755"/>
      <c r="AC46" s="756"/>
      <c r="AD46" s="756"/>
      <c r="AE46" s="757"/>
      <c r="AF46" s="123"/>
      <c r="AG46" s="123"/>
    </row>
    <row r="47" spans="1:33" s="129" customFormat="1" ht="33.75" customHeight="1" x14ac:dyDescent="0.25">
      <c r="A47" s="127" t="s">
        <v>133</v>
      </c>
      <c r="B47" s="747" t="s">
        <v>290</v>
      </c>
      <c r="C47" s="747"/>
      <c r="D47" s="747"/>
      <c r="E47" s="747"/>
      <c r="F47" s="747"/>
      <c r="G47" s="127" t="s">
        <v>133</v>
      </c>
      <c r="H47" s="747" t="s">
        <v>135</v>
      </c>
      <c r="I47" s="747"/>
      <c r="J47" s="747"/>
      <c r="K47" s="747"/>
      <c r="L47" s="747"/>
      <c r="M47" s="747"/>
      <c r="N47" s="126" t="s">
        <v>133</v>
      </c>
      <c r="O47" s="126"/>
      <c r="P47" s="126"/>
      <c r="Q47" s="126"/>
      <c r="R47" s="126"/>
      <c r="S47" s="126"/>
      <c r="T47" s="126"/>
      <c r="U47" s="747" t="s">
        <v>135</v>
      </c>
      <c r="V47" s="747"/>
      <c r="W47" s="747"/>
      <c r="X47" s="747"/>
      <c r="Y47" s="747"/>
      <c r="Z47" s="747"/>
      <c r="AA47" s="127" t="s">
        <v>133</v>
      </c>
      <c r="AB47" s="751"/>
      <c r="AC47" s="751"/>
      <c r="AD47" s="751"/>
      <c r="AE47" s="751"/>
      <c r="AF47" s="128"/>
      <c r="AG47" s="128"/>
    </row>
    <row r="48" spans="1:33" s="129" customFormat="1" ht="32.25" customHeight="1" x14ac:dyDescent="0.25">
      <c r="A48" s="127" t="s">
        <v>136</v>
      </c>
      <c r="B48" s="747" t="s">
        <v>291</v>
      </c>
      <c r="C48" s="747"/>
      <c r="D48" s="747"/>
      <c r="E48" s="747"/>
      <c r="F48" s="747"/>
      <c r="G48" s="127" t="s">
        <v>136</v>
      </c>
      <c r="H48" s="747" t="s">
        <v>292</v>
      </c>
      <c r="I48" s="747"/>
      <c r="J48" s="747"/>
      <c r="K48" s="747"/>
      <c r="L48" s="747"/>
      <c r="M48" s="747"/>
      <c r="N48" s="748" t="s">
        <v>136</v>
      </c>
      <c r="O48" s="749"/>
      <c r="P48" s="749"/>
      <c r="Q48" s="749"/>
      <c r="R48" s="750"/>
      <c r="S48" s="126"/>
      <c r="T48" s="126"/>
      <c r="U48" s="747" t="s">
        <v>292</v>
      </c>
      <c r="V48" s="747"/>
      <c r="W48" s="747"/>
      <c r="X48" s="747"/>
      <c r="Y48" s="747"/>
      <c r="Z48" s="747"/>
      <c r="AA48" s="127" t="s">
        <v>136</v>
      </c>
      <c r="AB48" s="751"/>
      <c r="AC48" s="751"/>
      <c r="AD48" s="751"/>
      <c r="AE48" s="751"/>
      <c r="AF48" s="128"/>
      <c r="AG48" s="128"/>
    </row>
    <row r="49" spans="4:33" s="122" customFormat="1" x14ac:dyDescent="0.2">
      <c r="D49" s="130"/>
      <c r="AF49" s="131"/>
      <c r="AG49" s="131"/>
    </row>
    <row r="50" spans="4:33" x14ac:dyDescent="0.2">
      <c r="AF50" s="132"/>
      <c r="AG50" s="132"/>
    </row>
    <row r="51" spans="4:33" x14ac:dyDescent="0.2">
      <c r="AF51" s="132"/>
      <c r="AG51" s="132"/>
    </row>
  </sheetData>
  <mergeCells count="194">
    <mergeCell ref="AF6:AG9"/>
    <mergeCell ref="AF10:AG16"/>
    <mergeCell ref="B48:F48"/>
    <mergeCell ref="H48:M48"/>
    <mergeCell ref="N48:R48"/>
    <mergeCell ref="U48:Z48"/>
    <mergeCell ref="AB48:AE48"/>
    <mergeCell ref="B46:F46"/>
    <mergeCell ref="H46:M46"/>
    <mergeCell ref="N46:R46"/>
    <mergeCell ref="U46:Z46"/>
    <mergeCell ref="AB46:AE46"/>
    <mergeCell ref="B47:F47"/>
    <mergeCell ref="H47:M47"/>
    <mergeCell ref="U47:Z47"/>
    <mergeCell ref="AB47:AE47"/>
    <mergeCell ref="A43:B43"/>
    <mergeCell ref="C43:Y43"/>
    <mergeCell ref="Z43:AB43"/>
    <mergeCell ref="AC43:AE43"/>
    <mergeCell ref="A44:AE44"/>
    <mergeCell ref="A45:F45"/>
    <mergeCell ref="G45:M45"/>
    <mergeCell ref="N45:Z45"/>
    <mergeCell ref="AA45:AE45"/>
    <mergeCell ref="A41:B41"/>
    <mergeCell ref="C41:Y41"/>
    <mergeCell ref="Z41:AB41"/>
    <mergeCell ref="AC41:AE41"/>
    <mergeCell ref="A42:B42"/>
    <mergeCell ref="C42:Y42"/>
    <mergeCell ref="Z42:AB42"/>
    <mergeCell ref="AC42:AE42"/>
    <mergeCell ref="A38:AE38"/>
    <mergeCell ref="A39:AE39"/>
    <mergeCell ref="A40:B40"/>
    <mergeCell ref="C40:Y40"/>
    <mergeCell ref="Z40:AB40"/>
    <mergeCell ref="AC40:AE40"/>
    <mergeCell ref="AB31:AB37"/>
    <mergeCell ref="AC31:AC37"/>
    <mergeCell ref="AD31:AD37"/>
    <mergeCell ref="AE31:AE37"/>
    <mergeCell ref="K33:K37"/>
    <mergeCell ref="W33:W37"/>
    <mergeCell ref="V31:V37"/>
    <mergeCell ref="W31:W32"/>
    <mergeCell ref="X31:X37"/>
    <mergeCell ref="Y31:Y37"/>
    <mergeCell ref="Z31:Z37"/>
    <mergeCell ref="AA31:AA37"/>
    <mergeCell ref="P31:P37"/>
    <mergeCell ref="Q31:Q37"/>
    <mergeCell ref="R31:R37"/>
    <mergeCell ref="S31:S37"/>
    <mergeCell ref="T31:T37"/>
    <mergeCell ref="U31:U37"/>
    <mergeCell ref="G31:G37"/>
    <mergeCell ref="H31:H37"/>
    <mergeCell ref="I31:I37"/>
    <mergeCell ref="J31:J37"/>
    <mergeCell ref="K31:K32"/>
    <mergeCell ref="L31:L37"/>
    <mergeCell ref="A31:A37"/>
    <mergeCell ref="B31:B37"/>
    <mergeCell ref="C31:C37"/>
    <mergeCell ref="D31:D37"/>
    <mergeCell ref="E31:E37"/>
    <mergeCell ref="F31:F37"/>
    <mergeCell ref="AB24:AB30"/>
    <mergeCell ref="AC24:AC30"/>
    <mergeCell ref="AD24:AD30"/>
    <mergeCell ref="AE24:AE30"/>
    <mergeCell ref="K26:K30"/>
    <mergeCell ref="W26:W30"/>
    <mergeCell ref="V24:V30"/>
    <mergeCell ref="W24:W25"/>
    <mergeCell ref="X24:X30"/>
    <mergeCell ref="Y24:Y30"/>
    <mergeCell ref="Z24:Z30"/>
    <mergeCell ref="AA24:AA30"/>
    <mergeCell ref="P24:P30"/>
    <mergeCell ref="Q24:Q30"/>
    <mergeCell ref="R24:R30"/>
    <mergeCell ref="S24:S30"/>
    <mergeCell ref="T24:T30"/>
    <mergeCell ref="U24:U30"/>
    <mergeCell ref="G24:G30"/>
    <mergeCell ref="H24:H30"/>
    <mergeCell ref="I24:I30"/>
    <mergeCell ref="J24:J30"/>
    <mergeCell ref="K24:K25"/>
    <mergeCell ref="L24:L30"/>
    <mergeCell ref="A24:A30"/>
    <mergeCell ref="B24:B30"/>
    <mergeCell ref="C24:C30"/>
    <mergeCell ref="D24:D30"/>
    <mergeCell ref="E24:E30"/>
    <mergeCell ref="F24:F30"/>
    <mergeCell ref="AB17:AB23"/>
    <mergeCell ref="AC17:AC23"/>
    <mergeCell ref="AD17:AD23"/>
    <mergeCell ref="AE17:AE23"/>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G17:G23"/>
    <mergeCell ref="H17:H23"/>
    <mergeCell ref="I17:I23"/>
    <mergeCell ref="J17:J23"/>
    <mergeCell ref="K17:K18"/>
    <mergeCell ref="L17:L23"/>
    <mergeCell ref="A17:A23"/>
    <mergeCell ref="B17:B23"/>
    <mergeCell ref="C17:C23"/>
    <mergeCell ref="D17:D23"/>
    <mergeCell ref="E17:E23"/>
    <mergeCell ref="F17:F23"/>
    <mergeCell ref="AB10:AB16"/>
    <mergeCell ref="AC10:AC16"/>
    <mergeCell ref="AD10:AD16"/>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16"/>
    <mergeCell ref="B10:B16"/>
    <mergeCell ref="C10:C16"/>
    <mergeCell ref="D10:D16"/>
    <mergeCell ref="E10:E16"/>
    <mergeCell ref="F10:F16"/>
    <mergeCell ref="A6:F6"/>
    <mergeCell ref="G6:AA6"/>
    <mergeCell ref="AB6:AB9"/>
    <mergeCell ref="AC6:AE8"/>
    <mergeCell ref="A7:A9"/>
    <mergeCell ref="B7:B9"/>
    <mergeCell ref="C7:C9"/>
    <mergeCell ref="D7:D9"/>
    <mergeCell ref="E7:E9"/>
    <mergeCell ref="F7:F9"/>
    <mergeCell ref="G7:K7"/>
    <mergeCell ref="L7:L9"/>
    <mergeCell ref="M7:AA7"/>
    <mergeCell ref="G8:K8"/>
    <mergeCell ref="M8:M9"/>
    <mergeCell ref="N8:N9"/>
    <mergeCell ref="R8:R9"/>
    <mergeCell ref="U8:W8"/>
    <mergeCell ref="X8:X9"/>
    <mergeCell ref="Y8:AA8"/>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7:K18">
    <cfRule type="expression" dxfId="315" priority="45">
      <formula>$K$19="BAJA"</formula>
    </cfRule>
    <cfRule type="expression" dxfId="314" priority="46">
      <formula>$K$19="MODERADA"</formula>
    </cfRule>
    <cfRule type="expression" dxfId="313" priority="47">
      <formula>$K$19="ALTA"</formula>
    </cfRule>
    <cfRule type="expression" dxfId="312" priority="48">
      <formula>$K$19="EXTREMA"</formula>
    </cfRule>
  </conditionalFormatting>
  <conditionalFormatting sqref="W17:W23">
    <cfRule type="expression" dxfId="311" priority="41">
      <formula>$W$19="MODERADA"</formula>
    </cfRule>
    <cfRule type="expression" dxfId="310" priority="42">
      <formula>$W$19="EXTREMA"</formula>
    </cfRule>
    <cfRule type="expression" dxfId="309" priority="43">
      <formula>$W$19="ALTA"</formula>
    </cfRule>
    <cfRule type="expression" dxfId="308" priority="44">
      <formula>$W$19="BAJA"</formula>
    </cfRule>
  </conditionalFormatting>
  <conditionalFormatting sqref="K24:K25">
    <cfRule type="expression" dxfId="307" priority="37">
      <formula>$K$26="BAJA"</formula>
    </cfRule>
    <cfRule type="expression" dxfId="306" priority="38">
      <formula>$K$26="MODERADA"</formula>
    </cfRule>
    <cfRule type="expression" dxfId="305" priority="39">
      <formula>$K$26="ALTA"</formula>
    </cfRule>
    <cfRule type="expression" dxfId="304" priority="40">
      <formula>$K$26="EXTREMA"</formula>
    </cfRule>
  </conditionalFormatting>
  <conditionalFormatting sqref="W24:W30">
    <cfRule type="expression" dxfId="303" priority="33">
      <formula>$W$26="MODERADA"</formula>
    </cfRule>
    <cfRule type="expression" dxfId="302" priority="34">
      <formula>$W$26="EXTREMA"</formula>
    </cfRule>
    <cfRule type="expression" dxfId="301" priority="35">
      <formula>$W$26="ALTA"</formula>
    </cfRule>
    <cfRule type="expression" dxfId="300" priority="36">
      <formula>$W$26="BAJA"</formula>
    </cfRule>
  </conditionalFormatting>
  <conditionalFormatting sqref="K31:K32">
    <cfRule type="expression" dxfId="299" priority="29">
      <formula>$K$33="BAJA"</formula>
    </cfRule>
    <cfRule type="expression" dxfId="298" priority="30">
      <formula>$K$33="MODERADA"</formula>
    </cfRule>
    <cfRule type="expression" dxfId="297" priority="31">
      <formula>$K$33="ALTA"</formula>
    </cfRule>
    <cfRule type="expression" dxfId="296" priority="32">
      <formula>$K$33="EXTREMA"</formula>
    </cfRule>
  </conditionalFormatting>
  <conditionalFormatting sqref="W31:W37">
    <cfRule type="expression" dxfId="295" priority="25">
      <formula>$W$33="MODERADA"</formula>
    </cfRule>
    <cfRule type="expression" dxfId="294" priority="26">
      <formula>$W$33="EXTREMA"</formula>
    </cfRule>
    <cfRule type="expression" dxfId="293" priority="27">
      <formula>$W$33="ALTA"</formula>
    </cfRule>
    <cfRule type="expression" dxfId="292" priority="28">
      <formula>$W$33="BAJA"</formula>
    </cfRule>
  </conditionalFormatting>
  <conditionalFormatting sqref="K26:K30">
    <cfRule type="expression" dxfId="291" priority="17">
      <formula>$K$26="BAJA"</formula>
    </cfRule>
    <cfRule type="expression" dxfId="290" priority="18">
      <formula>$K$26="MODERADA"</formula>
    </cfRule>
    <cfRule type="expression" dxfId="289" priority="19">
      <formula>$K$26="ALTA"</formula>
    </cfRule>
    <cfRule type="expression" dxfId="288" priority="20">
      <formula>$K$26="EXTREMA"</formula>
    </cfRule>
  </conditionalFormatting>
  <conditionalFormatting sqref="K33:K37">
    <cfRule type="expression" dxfId="287" priority="13">
      <formula>$K$33="BAJA"</formula>
    </cfRule>
    <cfRule type="expression" dxfId="286" priority="14">
      <formula>$K$33="MODERADA"</formula>
    </cfRule>
    <cfRule type="expression" dxfId="285" priority="15">
      <formula>$K$33="ALTA"</formula>
    </cfRule>
    <cfRule type="expression" dxfId="284" priority="16">
      <formula>$K$33="EXTREMA"</formula>
    </cfRule>
  </conditionalFormatting>
  <conditionalFormatting sqref="K19:K23">
    <cfRule type="expression" dxfId="283" priority="21">
      <formula>$K$19="BAJA"</formula>
    </cfRule>
    <cfRule type="expression" dxfId="282" priority="22">
      <formula>$K$19="MODERADA"</formula>
    </cfRule>
    <cfRule type="expression" dxfId="281" priority="23">
      <formula>$K$19="ALTA"</formula>
    </cfRule>
    <cfRule type="expression" dxfId="280" priority="24">
      <formula>$K$19="EXTREMA"</formula>
    </cfRule>
  </conditionalFormatting>
  <conditionalFormatting sqref="K10:K16">
    <cfRule type="expression" dxfId="279" priority="9">
      <formula>$K$12="BAJA"</formula>
    </cfRule>
    <cfRule type="expression" dxfId="278" priority="10">
      <formula>$K$12="MODERADA"</formula>
    </cfRule>
    <cfRule type="expression" dxfId="277" priority="11">
      <formula>$K$12="ALTA"</formula>
    </cfRule>
    <cfRule type="expression" dxfId="276" priority="12">
      <formula>$K$12="EXTREMA"</formula>
    </cfRule>
  </conditionalFormatting>
  <conditionalFormatting sqref="W10:W11">
    <cfRule type="expression" dxfId="275" priority="5">
      <formula>$K$12="BAJA"</formula>
    </cfRule>
    <cfRule type="expression" dxfId="274" priority="6">
      <formula>$K$12="MODERADA"</formula>
    </cfRule>
    <cfRule type="expression" dxfId="273" priority="7">
      <formula>$K$12="ALTA"</formula>
    </cfRule>
    <cfRule type="expression" dxfId="272" priority="8">
      <formula>$K$12="EXTREMA"</formula>
    </cfRule>
  </conditionalFormatting>
  <conditionalFormatting sqref="W12:W16">
    <cfRule type="expression" dxfId="271" priority="1">
      <formula>$K$12="BAJA"</formula>
    </cfRule>
    <cfRule type="expression" dxfId="270" priority="2">
      <formula>$K$12="MODERADA"</formula>
    </cfRule>
    <cfRule type="expression" dxfId="269" priority="3">
      <formula>$K$12="ALTA"</formula>
    </cfRule>
    <cfRule type="expression" dxfId="268" priority="4">
      <formula>$K$12="EXTREMA"</formula>
    </cfRule>
  </conditionalFormatting>
  <dataValidations count="5">
    <dataValidation type="list" allowBlank="1" showInputMessage="1" showErrorMessage="1" sqref="R10:R37">
      <formula1>#REF!</formula1>
    </dataValidation>
    <dataValidation type="list" allowBlank="1" showInputMessage="1" showErrorMessage="1" sqref="G10:G37">
      <formula1>#REF!</formula1>
    </dataValidation>
    <dataValidation type="list" allowBlank="1" showInputMessage="1" showErrorMessage="1" sqref="N10:N37">
      <formula1>#REF!</formula1>
    </dataValidation>
    <dataValidation type="list" allowBlank="1" showInputMessage="1" showErrorMessage="1" sqref="I10:I37">
      <formula1>#REF!</formula1>
    </dataValidation>
    <dataValidation type="list" allowBlank="1" showInputMessage="1" showErrorMessage="1" sqref="D10:D37">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opLeftCell="AA4" workbookViewId="0">
      <selection activeCell="AF10" sqref="AF10:AG16"/>
    </sheetView>
  </sheetViews>
  <sheetFormatPr baseColWidth="10" defaultRowHeight="12.75" x14ac:dyDescent="0.2"/>
  <cols>
    <col min="1" max="1" width="20.28515625" style="10" customWidth="1"/>
    <col min="2" max="2" width="17.28515625" style="10" customWidth="1"/>
    <col min="3" max="3" width="13.42578125" style="10" customWidth="1"/>
    <col min="4" max="4" width="15" style="41" customWidth="1"/>
    <col min="5" max="5" width="16.140625" style="10" customWidth="1"/>
    <col min="6" max="6" width="20.7109375" style="10" customWidth="1"/>
    <col min="7" max="7" width="19.140625" style="10" customWidth="1"/>
    <col min="8" max="8" width="2.42578125" style="10" hidden="1" customWidth="1"/>
    <col min="9" max="9" width="13.28515625" style="10" customWidth="1"/>
    <col min="10" max="10" width="5.42578125" style="10" hidden="1" customWidth="1"/>
    <col min="11" max="11" width="17.140625" style="10" customWidth="1"/>
    <col min="12" max="12" width="17" style="10" customWidth="1"/>
    <col min="13" max="13" width="40.140625" style="10" customWidth="1"/>
    <col min="14" max="14" width="9.5703125" style="10" customWidth="1"/>
    <col min="15" max="15" width="4" style="10" hidden="1" customWidth="1"/>
    <col min="16" max="16" width="4.7109375" style="10" hidden="1" customWidth="1"/>
    <col min="17" max="17" width="2.7109375" style="10" hidden="1" customWidth="1"/>
    <col min="18" max="18" width="11.28515625" style="10" customWidth="1"/>
    <col min="19" max="20" width="2.7109375" style="10" hidden="1" customWidth="1"/>
    <col min="21" max="21" width="18.42578125" style="10" customWidth="1"/>
    <col min="22" max="22" width="13.28515625" style="10" customWidth="1"/>
    <col min="23" max="23" width="16.42578125" style="10" customWidth="1"/>
    <col min="24" max="24" width="19.28515625" style="10" customWidth="1"/>
    <col min="25" max="25" width="15.85546875" style="10" customWidth="1"/>
    <col min="26" max="26" width="20.85546875" style="10" customWidth="1"/>
    <col min="27" max="27" width="18.140625" style="10" customWidth="1"/>
    <col min="28" max="28" width="11.7109375" style="10" customWidth="1"/>
    <col min="29" max="29" width="25" style="10" customWidth="1"/>
    <col min="30" max="30" width="18.140625" style="10" customWidth="1"/>
    <col min="31" max="31" width="16.140625" style="10" customWidth="1"/>
    <col min="32" max="16384" width="11.42578125" style="10"/>
  </cols>
  <sheetData>
    <row r="1" spans="1:33" s="2" customFormat="1" x14ac:dyDescent="0.25">
      <c r="A1" s="274"/>
      <c r="B1" s="276" t="s">
        <v>0</v>
      </c>
      <c r="C1" s="277"/>
      <c r="D1" s="277"/>
      <c r="E1" s="278"/>
      <c r="F1" s="276" t="s">
        <v>1</v>
      </c>
      <c r="G1" s="277"/>
      <c r="H1" s="277"/>
      <c r="I1" s="277"/>
      <c r="J1" s="277"/>
      <c r="K1" s="277"/>
      <c r="L1" s="277"/>
      <c r="M1" s="277"/>
      <c r="N1" s="277"/>
      <c r="O1" s="277"/>
      <c r="P1" s="277"/>
      <c r="Q1" s="277"/>
      <c r="R1" s="277"/>
      <c r="S1" s="277"/>
      <c r="T1" s="277"/>
      <c r="U1" s="277"/>
      <c r="V1" s="277"/>
      <c r="W1" s="277"/>
      <c r="X1" s="277"/>
      <c r="Y1" s="277"/>
      <c r="Z1" s="277"/>
      <c r="AA1" s="277"/>
      <c r="AB1" s="278"/>
      <c r="AC1" s="1" t="s">
        <v>2</v>
      </c>
      <c r="AD1" s="282" t="s">
        <v>3</v>
      </c>
      <c r="AE1" s="283"/>
    </row>
    <row r="2" spans="1:33" s="2" customFormat="1" x14ac:dyDescent="0.25">
      <c r="A2" s="275"/>
      <c r="B2" s="279"/>
      <c r="C2" s="280"/>
      <c r="D2" s="280"/>
      <c r="E2" s="281"/>
      <c r="F2" s="279"/>
      <c r="G2" s="280"/>
      <c r="H2" s="280"/>
      <c r="I2" s="280"/>
      <c r="J2" s="280"/>
      <c r="K2" s="280"/>
      <c r="L2" s="280"/>
      <c r="M2" s="280"/>
      <c r="N2" s="280"/>
      <c r="O2" s="280"/>
      <c r="P2" s="280"/>
      <c r="Q2" s="280"/>
      <c r="R2" s="280"/>
      <c r="S2" s="280"/>
      <c r="T2" s="280"/>
      <c r="U2" s="280"/>
      <c r="V2" s="280"/>
      <c r="W2" s="280"/>
      <c r="X2" s="280"/>
      <c r="Y2" s="280"/>
      <c r="Z2" s="280"/>
      <c r="AA2" s="280"/>
      <c r="AB2" s="281"/>
      <c r="AC2" s="3" t="s">
        <v>7</v>
      </c>
      <c r="AD2" s="284" t="s">
        <v>8</v>
      </c>
      <c r="AE2" s="285"/>
    </row>
    <row r="3" spans="1:33" s="2" customFormat="1" x14ac:dyDescent="0.25">
      <c r="A3" s="275"/>
      <c r="B3" s="276" t="s">
        <v>13</v>
      </c>
      <c r="C3" s="277"/>
      <c r="D3" s="277"/>
      <c r="E3" s="278"/>
      <c r="F3" s="276" t="s">
        <v>14</v>
      </c>
      <c r="G3" s="277"/>
      <c r="H3" s="277"/>
      <c r="I3" s="277"/>
      <c r="J3" s="277"/>
      <c r="K3" s="277"/>
      <c r="L3" s="277"/>
      <c r="M3" s="277"/>
      <c r="N3" s="277"/>
      <c r="O3" s="277"/>
      <c r="P3" s="277"/>
      <c r="Q3" s="277"/>
      <c r="R3" s="277"/>
      <c r="S3" s="277"/>
      <c r="T3" s="277"/>
      <c r="U3" s="277"/>
      <c r="V3" s="277"/>
      <c r="W3" s="277"/>
      <c r="X3" s="277"/>
      <c r="Y3" s="277"/>
      <c r="Z3" s="277"/>
      <c r="AA3" s="277"/>
      <c r="AB3" s="278"/>
      <c r="AC3" s="1" t="s">
        <v>15</v>
      </c>
      <c r="AD3" s="282"/>
      <c r="AE3" s="283"/>
    </row>
    <row r="4" spans="1:33" s="2" customFormat="1" x14ac:dyDescent="0.25">
      <c r="A4" s="275"/>
      <c r="B4" s="279"/>
      <c r="C4" s="280"/>
      <c r="D4" s="280"/>
      <c r="E4" s="281"/>
      <c r="F4" s="279"/>
      <c r="G4" s="280"/>
      <c r="H4" s="280"/>
      <c r="I4" s="280"/>
      <c r="J4" s="280"/>
      <c r="K4" s="280"/>
      <c r="L4" s="280"/>
      <c r="M4" s="280"/>
      <c r="N4" s="280"/>
      <c r="O4" s="280"/>
      <c r="P4" s="280"/>
      <c r="Q4" s="280"/>
      <c r="R4" s="280"/>
      <c r="S4" s="280"/>
      <c r="T4" s="280"/>
      <c r="U4" s="280"/>
      <c r="V4" s="280"/>
      <c r="W4" s="280"/>
      <c r="X4" s="280"/>
      <c r="Y4" s="280"/>
      <c r="Z4" s="280"/>
      <c r="AA4" s="280"/>
      <c r="AB4" s="281"/>
      <c r="AC4" s="1" t="s">
        <v>20</v>
      </c>
      <c r="AD4" s="286">
        <v>43465</v>
      </c>
      <c r="AE4" s="283"/>
    </row>
    <row r="5" spans="1:33" x14ac:dyDescent="0.2">
      <c r="A5" s="264" t="s">
        <v>24</v>
      </c>
      <c r="B5" s="264"/>
      <c r="C5" s="604"/>
      <c r="D5" s="455"/>
      <c r="E5" s="455"/>
      <c r="F5" s="455"/>
      <c r="G5" s="267"/>
      <c r="H5" s="268"/>
      <c r="I5" s="268"/>
      <c r="J5" s="268"/>
      <c r="K5" s="268"/>
      <c r="L5" s="268"/>
      <c r="M5" s="4" t="s">
        <v>25</v>
      </c>
      <c r="N5" s="269" t="s">
        <v>26</v>
      </c>
      <c r="O5" s="269"/>
      <c r="P5" s="269"/>
      <c r="Q5" s="269"/>
      <c r="R5" s="269"/>
      <c r="S5" s="5"/>
      <c r="T5" s="5"/>
      <c r="U5" s="6"/>
      <c r="V5" s="270" t="s">
        <v>28</v>
      </c>
      <c r="W5" s="271"/>
      <c r="X5" s="7"/>
      <c r="Y5" s="8" t="s">
        <v>29</v>
      </c>
      <c r="Z5" s="1" t="s">
        <v>27</v>
      </c>
      <c r="AA5" s="8" t="s">
        <v>30</v>
      </c>
      <c r="AB5" s="7"/>
      <c r="AC5" s="9" t="s">
        <v>31</v>
      </c>
      <c r="AD5" s="272"/>
      <c r="AE5" s="273"/>
    </row>
    <row r="6" spans="1:33" x14ac:dyDescent="0.2">
      <c r="A6" s="287" t="s">
        <v>34</v>
      </c>
      <c r="B6" s="287"/>
      <c r="C6" s="287"/>
      <c r="D6" s="287"/>
      <c r="E6" s="287"/>
      <c r="F6" s="287"/>
      <c r="G6" s="288" t="s">
        <v>35</v>
      </c>
      <c r="H6" s="289"/>
      <c r="I6" s="289"/>
      <c r="J6" s="289"/>
      <c r="K6" s="289"/>
      <c r="L6" s="289"/>
      <c r="M6" s="289"/>
      <c r="N6" s="289"/>
      <c r="O6" s="289"/>
      <c r="P6" s="289"/>
      <c r="Q6" s="289"/>
      <c r="R6" s="289"/>
      <c r="S6" s="289"/>
      <c r="T6" s="289"/>
      <c r="U6" s="289"/>
      <c r="V6" s="289"/>
      <c r="W6" s="289"/>
      <c r="X6" s="289"/>
      <c r="Y6" s="289"/>
      <c r="Z6" s="289"/>
      <c r="AA6" s="290"/>
      <c r="AB6" s="291" t="s">
        <v>36</v>
      </c>
      <c r="AC6" s="252" t="s">
        <v>37</v>
      </c>
      <c r="AD6" s="294"/>
      <c r="AE6" s="253"/>
      <c r="AF6" s="252" t="s">
        <v>616</v>
      </c>
      <c r="AG6" s="253"/>
    </row>
    <row r="7" spans="1:33" s="11" customFormat="1" x14ac:dyDescent="0.2">
      <c r="A7" s="297" t="s">
        <v>39</v>
      </c>
      <c r="B7" s="298" t="s">
        <v>40</v>
      </c>
      <c r="C7" s="297" t="s">
        <v>41</v>
      </c>
      <c r="D7" s="297" t="s">
        <v>4</v>
      </c>
      <c r="E7" s="297" t="s">
        <v>42</v>
      </c>
      <c r="F7" s="269" t="s">
        <v>43</v>
      </c>
      <c r="G7" s="302" t="s">
        <v>44</v>
      </c>
      <c r="H7" s="302"/>
      <c r="I7" s="302"/>
      <c r="J7" s="302"/>
      <c r="K7" s="302"/>
      <c r="L7" s="303" t="s">
        <v>45</v>
      </c>
      <c r="M7" s="306" t="s">
        <v>46</v>
      </c>
      <c r="N7" s="306"/>
      <c r="O7" s="306"/>
      <c r="P7" s="306"/>
      <c r="Q7" s="306"/>
      <c r="R7" s="306"/>
      <c r="S7" s="306"/>
      <c r="T7" s="306"/>
      <c r="U7" s="306"/>
      <c r="V7" s="306"/>
      <c r="W7" s="306"/>
      <c r="X7" s="306"/>
      <c r="Y7" s="306"/>
      <c r="Z7" s="306"/>
      <c r="AA7" s="306"/>
      <c r="AB7" s="292"/>
      <c r="AC7" s="254"/>
      <c r="AD7" s="295"/>
      <c r="AE7" s="255"/>
      <c r="AF7" s="254"/>
      <c r="AG7" s="255"/>
    </row>
    <row r="8" spans="1:33" s="11" customFormat="1" x14ac:dyDescent="0.2">
      <c r="A8" s="297"/>
      <c r="B8" s="299"/>
      <c r="C8" s="297"/>
      <c r="D8" s="297"/>
      <c r="E8" s="297"/>
      <c r="F8" s="269"/>
      <c r="G8" s="307" t="s">
        <v>47</v>
      </c>
      <c r="H8" s="307"/>
      <c r="I8" s="307"/>
      <c r="J8" s="307"/>
      <c r="K8" s="307"/>
      <c r="L8" s="304"/>
      <c r="M8" s="308" t="s">
        <v>48</v>
      </c>
      <c r="N8" s="308" t="s">
        <v>49</v>
      </c>
      <c r="O8" s="12"/>
      <c r="P8" s="13"/>
      <c r="Q8" s="13"/>
      <c r="R8" s="310" t="s">
        <v>50</v>
      </c>
      <c r="S8" s="14"/>
      <c r="T8" s="14"/>
      <c r="U8" s="312" t="s">
        <v>51</v>
      </c>
      <c r="V8" s="313"/>
      <c r="W8" s="314"/>
      <c r="X8" s="315" t="s">
        <v>52</v>
      </c>
      <c r="Y8" s="317" t="s">
        <v>53</v>
      </c>
      <c r="Z8" s="317"/>
      <c r="AA8" s="317"/>
      <c r="AB8" s="292"/>
      <c r="AC8" s="256"/>
      <c r="AD8" s="296"/>
      <c r="AE8" s="257"/>
      <c r="AF8" s="254"/>
      <c r="AG8" s="255"/>
    </row>
    <row r="9" spans="1:33" s="11" customFormat="1" ht="25.5" x14ac:dyDescent="0.2">
      <c r="A9" s="298"/>
      <c r="B9" s="300"/>
      <c r="C9" s="298"/>
      <c r="D9" s="298"/>
      <c r="E9" s="298"/>
      <c r="F9" s="301"/>
      <c r="G9" s="15" t="s">
        <v>6</v>
      </c>
      <c r="H9" s="16" t="s">
        <v>54</v>
      </c>
      <c r="I9" s="15" t="s">
        <v>5</v>
      </c>
      <c r="J9" s="16" t="s">
        <v>55</v>
      </c>
      <c r="K9" s="17" t="s">
        <v>56</v>
      </c>
      <c r="L9" s="305"/>
      <c r="M9" s="309"/>
      <c r="N9" s="309"/>
      <c r="O9" s="18"/>
      <c r="P9" s="18"/>
      <c r="Q9" s="18"/>
      <c r="R9" s="311"/>
      <c r="S9" s="19"/>
      <c r="T9" s="19"/>
      <c r="U9" s="20" t="s">
        <v>6</v>
      </c>
      <c r="V9" s="21" t="s">
        <v>5</v>
      </c>
      <c r="W9" s="20" t="s">
        <v>56</v>
      </c>
      <c r="X9" s="316"/>
      <c r="Y9" s="22" t="s">
        <v>57</v>
      </c>
      <c r="Z9" s="23" t="s">
        <v>58</v>
      </c>
      <c r="AA9" s="23" t="s">
        <v>59</v>
      </c>
      <c r="AB9" s="293"/>
      <c r="AC9" s="24" t="s">
        <v>58</v>
      </c>
      <c r="AD9" s="24" t="s">
        <v>60</v>
      </c>
      <c r="AE9" s="25" t="s">
        <v>61</v>
      </c>
      <c r="AF9" s="256"/>
      <c r="AG9" s="257"/>
    </row>
    <row r="10" spans="1:33" ht="25.5" x14ac:dyDescent="0.2">
      <c r="A10" s="335" t="s">
        <v>293</v>
      </c>
      <c r="B10" s="641" t="s">
        <v>294</v>
      </c>
      <c r="C10" s="335" t="s">
        <v>295</v>
      </c>
      <c r="D10" s="759" t="s">
        <v>21</v>
      </c>
      <c r="E10" s="335" t="s">
        <v>296</v>
      </c>
      <c r="F10" s="335" t="s">
        <v>297</v>
      </c>
      <c r="G10" s="318" t="s">
        <v>23</v>
      </c>
      <c r="H10" s="320" t="str">
        <f>IF(G10="(1) RARA VEZ","1", IF(G10="(2) IMPROBABLE","2",IF(G10="(3) POSIBLE","3",IF(G10="(4) PROBABLE","4",IF(G10="(5) CASI SEGURO","5","")))))</f>
        <v>3</v>
      </c>
      <c r="I10" s="323" t="s">
        <v>18</v>
      </c>
      <c r="J10" s="325" t="str">
        <f>IF(I10="(1) INSIGNIFICANTE","1",IF(I10="(2) MENOR","2",IF(I10="(3) MODERADO","3",IF(I10="(4) MAYOR","4",IF(I10="(5) CATASTRÓFICO","5","")))))</f>
        <v>2</v>
      </c>
      <c r="K10" s="326">
        <f>+H10*J10</f>
        <v>6</v>
      </c>
      <c r="L10" s="758" t="s">
        <v>298</v>
      </c>
      <c r="M10" s="26" t="s">
        <v>68</v>
      </c>
      <c r="N10" s="27" t="s">
        <v>9</v>
      </c>
      <c r="O10" s="28">
        <f>IF(N10="SÍ",15,"0")</f>
        <v>15</v>
      </c>
      <c r="P10" s="352">
        <f>SUM(O10:O16)</f>
        <v>85</v>
      </c>
      <c r="Q10" s="354">
        <f>IF(AND(P10&gt;=0,P10&lt;=50),0,IF(AND(P10&gt;50,P10&lt;=75),1,IF(AND(P10&gt;75,P10&lt;=100),2,"REVISAR")))</f>
        <v>2</v>
      </c>
      <c r="R10" s="356" t="s">
        <v>6</v>
      </c>
      <c r="S10" s="354">
        <f>IF(R10="PROBABILIDAD",H10-Q10,J10-Q10)</f>
        <v>1</v>
      </c>
      <c r="T10" s="358">
        <f>IF($S10&lt;=0,1,$S10)</f>
        <v>1</v>
      </c>
      <c r="U10" s="360" t="e">
        <f>IF(AND($R10="PROBABILIDAD",$T10=1),#REF!,IF(AND(R10="PROBABILIDAD",$T10=2),#REF!,IF(AND($R10="PROBABILIDAD",$T10=3),#REF!,IF(AND($R10="PROBABILIDAD",$T10=4),#REF!,IF(AND($R10="PROBABILIDAD",$T10=5),#REF!,$G10)))))</f>
        <v>#REF!</v>
      </c>
      <c r="V10" s="347" t="str">
        <f>IF(AND($R10="IMPACTO",$T10=1),#REF!,IF(AND(R10="IMPACTO",$T10=2),#REF!,IF(AND($R10="IMPACTO",$T10=3),#REF!,IF(AND($R10="IMPACTO",$T10=4),#REF!,IF(AND($R10="IMPACTO",$T10=5),#REF!,I10)))))</f>
        <v>(2) MENOR</v>
      </c>
      <c r="W10" s="326">
        <f>IF(R10="PROBABILIDAD",T10*J10,T10*H10)</f>
        <v>2</v>
      </c>
      <c r="X10" s="758" t="s">
        <v>299</v>
      </c>
      <c r="Y10" s="350" t="s">
        <v>300</v>
      </c>
      <c r="Z10" s="765" t="s">
        <v>301</v>
      </c>
      <c r="AA10" s="765" t="s">
        <v>302</v>
      </c>
      <c r="AB10" s="762">
        <v>43555</v>
      </c>
      <c r="AC10" s="763" t="s">
        <v>303</v>
      </c>
      <c r="AD10" s="765" t="s">
        <v>304</v>
      </c>
      <c r="AE10" s="763" t="s">
        <v>305</v>
      </c>
      <c r="AF10" s="258" t="s">
        <v>634</v>
      </c>
      <c r="AG10" s="259"/>
    </row>
    <row r="11" spans="1:33" ht="25.5" x14ac:dyDescent="0.2">
      <c r="A11" s="335"/>
      <c r="B11" s="642"/>
      <c r="C11" s="336"/>
      <c r="D11" s="760"/>
      <c r="E11" s="335"/>
      <c r="F11" s="336"/>
      <c r="G11" s="318"/>
      <c r="H11" s="321"/>
      <c r="I11" s="323"/>
      <c r="J11" s="325"/>
      <c r="K11" s="326"/>
      <c r="L11" s="639"/>
      <c r="M11" s="29" t="s">
        <v>76</v>
      </c>
      <c r="N11" s="27" t="s">
        <v>9</v>
      </c>
      <c r="O11" s="30">
        <f>IF(N11="SÍ",5,"0")</f>
        <v>5</v>
      </c>
      <c r="P11" s="353"/>
      <c r="Q11" s="355"/>
      <c r="R11" s="357"/>
      <c r="S11" s="355"/>
      <c r="T11" s="359"/>
      <c r="U11" s="361"/>
      <c r="V11" s="348"/>
      <c r="W11" s="326"/>
      <c r="X11" s="639"/>
      <c r="Y11" s="351"/>
      <c r="Z11" s="767"/>
      <c r="AA11" s="767"/>
      <c r="AB11" s="351"/>
      <c r="AC11" s="764"/>
      <c r="AD11" s="766"/>
      <c r="AE11" s="764"/>
      <c r="AF11" s="260"/>
      <c r="AG11" s="261"/>
    </row>
    <row r="12" spans="1:33" x14ac:dyDescent="0.2">
      <c r="A12" s="335"/>
      <c r="B12" s="642"/>
      <c r="C12" s="336"/>
      <c r="D12" s="760"/>
      <c r="E12" s="335"/>
      <c r="F12" s="336"/>
      <c r="G12" s="318"/>
      <c r="H12" s="321"/>
      <c r="I12" s="323"/>
      <c r="J12" s="325"/>
      <c r="K12" s="345"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MODERADA</v>
      </c>
      <c r="L12" s="639"/>
      <c r="M12" s="31" t="s">
        <v>77</v>
      </c>
      <c r="N12" s="27" t="s">
        <v>16</v>
      </c>
      <c r="O12" s="30" t="str">
        <f>IF(N12="SÍ",15,"0")</f>
        <v>0</v>
      </c>
      <c r="P12" s="353"/>
      <c r="Q12" s="355"/>
      <c r="R12" s="357"/>
      <c r="S12" s="355"/>
      <c r="T12" s="359"/>
      <c r="U12" s="361"/>
      <c r="V12" s="348"/>
      <c r="W12" s="345" t="e">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#REF!</v>
      </c>
      <c r="X12" s="639"/>
      <c r="Y12" s="351"/>
      <c r="Z12" s="767"/>
      <c r="AA12" s="767"/>
      <c r="AB12" s="351"/>
      <c r="AC12" s="764"/>
      <c r="AD12" s="766"/>
      <c r="AE12" s="764"/>
      <c r="AF12" s="260"/>
      <c r="AG12" s="261"/>
    </row>
    <row r="13" spans="1:33" x14ac:dyDescent="0.2">
      <c r="A13" s="335"/>
      <c r="B13" s="642"/>
      <c r="C13" s="336"/>
      <c r="D13" s="760"/>
      <c r="E13" s="335"/>
      <c r="F13" s="336"/>
      <c r="G13" s="318"/>
      <c r="H13" s="321"/>
      <c r="I13" s="323"/>
      <c r="J13" s="325"/>
      <c r="K13" s="345"/>
      <c r="L13" s="639"/>
      <c r="M13" s="31" t="s">
        <v>78</v>
      </c>
      <c r="N13" s="27" t="s">
        <v>9</v>
      </c>
      <c r="O13" s="30">
        <f>IF(N13="SÍ",10,"0")</f>
        <v>10</v>
      </c>
      <c r="P13" s="353"/>
      <c r="Q13" s="355"/>
      <c r="R13" s="357"/>
      <c r="S13" s="355"/>
      <c r="T13" s="359"/>
      <c r="U13" s="361"/>
      <c r="V13" s="348"/>
      <c r="W13" s="345"/>
      <c r="X13" s="639"/>
      <c r="Y13" s="351"/>
      <c r="Z13" s="767"/>
      <c r="AA13" s="767"/>
      <c r="AB13" s="351"/>
      <c r="AC13" s="764"/>
      <c r="AD13" s="766"/>
      <c r="AE13" s="764"/>
      <c r="AF13" s="260"/>
      <c r="AG13" s="261"/>
    </row>
    <row r="14" spans="1:33" ht="25.5" x14ac:dyDescent="0.2">
      <c r="A14" s="335"/>
      <c r="B14" s="642"/>
      <c r="C14" s="336"/>
      <c r="D14" s="760"/>
      <c r="E14" s="335"/>
      <c r="F14" s="336"/>
      <c r="G14" s="318"/>
      <c r="H14" s="321"/>
      <c r="I14" s="323"/>
      <c r="J14" s="325"/>
      <c r="K14" s="345"/>
      <c r="L14" s="639"/>
      <c r="M14" s="29" t="s">
        <v>79</v>
      </c>
      <c r="N14" s="27" t="s">
        <v>9</v>
      </c>
      <c r="O14" s="30">
        <f>IF(N14="SÍ",15,"0")</f>
        <v>15</v>
      </c>
      <c r="P14" s="353"/>
      <c r="Q14" s="355"/>
      <c r="R14" s="357"/>
      <c r="S14" s="355"/>
      <c r="T14" s="359"/>
      <c r="U14" s="361"/>
      <c r="V14" s="348"/>
      <c r="W14" s="345"/>
      <c r="X14" s="639"/>
      <c r="Y14" s="351"/>
      <c r="Z14" s="767"/>
      <c r="AA14" s="767"/>
      <c r="AB14" s="351"/>
      <c r="AC14" s="764"/>
      <c r="AD14" s="766"/>
      <c r="AE14" s="764"/>
      <c r="AF14" s="260"/>
      <c r="AG14" s="261"/>
    </row>
    <row r="15" spans="1:33" ht="25.5" x14ac:dyDescent="0.2">
      <c r="A15" s="335"/>
      <c r="B15" s="642"/>
      <c r="C15" s="336"/>
      <c r="D15" s="760"/>
      <c r="E15" s="335"/>
      <c r="F15" s="336"/>
      <c r="G15" s="318"/>
      <c r="H15" s="321"/>
      <c r="I15" s="323"/>
      <c r="J15" s="325"/>
      <c r="K15" s="345"/>
      <c r="L15" s="639"/>
      <c r="M15" s="29" t="s">
        <v>80</v>
      </c>
      <c r="N15" s="27" t="s">
        <v>9</v>
      </c>
      <c r="O15" s="30">
        <f>IF(N15="SÍ",10,"0")</f>
        <v>10</v>
      </c>
      <c r="P15" s="353"/>
      <c r="Q15" s="355"/>
      <c r="R15" s="357"/>
      <c r="S15" s="355"/>
      <c r="T15" s="359"/>
      <c r="U15" s="361"/>
      <c r="V15" s="348"/>
      <c r="W15" s="345"/>
      <c r="X15" s="639"/>
      <c r="Y15" s="351"/>
      <c r="Z15" s="767"/>
      <c r="AA15" s="767"/>
      <c r="AB15" s="351"/>
      <c r="AC15" s="764"/>
      <c r="AD15" s="766"/>
      <c r="AE15" s="764"/>
      <c r="AF15" s="260"/>
      <c r="AG15" s="261"/>
    </row>
    <row r="16" spans="1:33" ht="25.5" x14ac:dyDescent="0.2">
      <c r="A16" s="441"/>
      <c r="B16" s="643"/>
      <c r="C16" s="320"/>
      <c r="D16" s="761"/>
      <c r="E16" s="441"/>
      <c r="F16" s="320"/>
      <c r="G16" s="319"/>
      <c r="H16" s="322"/>
      <c r="I16" s="324"/>
      <c r="J16" s="325"/>
      <c r="K16" s="346"/>
      <c r="L16" s="639"/>
      <c r="M16" s="32" t="s">
        <v>81</v>
      </c>
      <c r="N16" s="27" t="s">
        <v>9</v>
      </c>
      <c r="O16" s="30">
        <f>IF(N16="SÍ",30,"0")</f>
        <v>30</v>
      </c>
      <c r="P16" s="353"/>
      <c r="Q16" s="355"/>
      <c r="R16" s="357"/>
      <c r="S16" s="355"/>
      <c r="T16" s="359"/>
      <c r="U16" s="362"/>
      <c r="V16" s="349"/>
      <c r="W16" s="346"/>
      <c r="X16" s="639"/>
      <c r="Y16" s="351"/>
      <c r="Z16" s="767"/>
      <c r="AA16" s="767"/>
      <c r="AB16" s="351"/>
      <c r="AC16" s="764"/>
      <c r="AD16" s="766"/>
      <c r="AE16" s="764"/>
      <c r="AF16" s="262"/>
      <c r="AG16" s="263"/>
    </row>
    <row r="17" spans="1:33" x14ac:dyDescent="0.2">
      <c r="A17" s="365" t="s">
        <v>119</v>
      </c>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row>
    <row r="18" spans="1:33" x14ac:dyDescent="0.2">
      <c r="A18" s="366" t="s">
        <v>120</v>
      </c>
      <c r="B18" s="366"/>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row>
    <row r="19" spans="1:33" x14ac:dyDescent="0.2">
      <c r="A19" s="368" t="s">
        <v>121</v>
      </c>
      <c r="B19" s="368"/>
      <c r="C19" s="368" t="s">
        <v>122</v>
      </c>
      <c r="D19" s="368"/>
      <c r="E19" s="368"/>
      <c r="F19" s="368"/>
      <c r="G19" s="368"/>
      <c r="H19" s="368"/>
      <c r="I19" s="368"/>
      <c r="J19" s="368"/>
      <c r="K19" s="368"/>
      <c r="L19" s="368"/>
      <c r="M19" s="368"/>
      <c r="N19" s="368"/>
      <c r="O19" s="368"/>
      <c r="P19" s="368"/>
      <c r="Q19" s="368"/>
      <c r="R19" s="368"/>
      <c r="S19" s="368"/>
      <c r="T19" s="368"/>
      <c r="U19" s="368"/>
      <c r="V19" s="368"/>
      <c r="W19" s="368"/>
      <c r="X19" s="368"/>
      <c r="Y19" s="368"/>
      <c r="Z19" s="369" t="s">
        <v>123</v>
      </c>
      <c r="AA19" s="369"/>
      <c r="AB19" s="369"/>
      <c r="AC19" s="282" t="s">
        <v>124</v>
      </c>
      <c r="AD19" s="370"/>
      <c r="AE19" s="283"/>
    </row>
    <row r="20" spans="1:33" s="33" customFormat="1" x14ac:dyDescent="0.2">
      <c r="A20" s="390"/>
      <c r="B20" s="391"/>
      <c r="C20" s="392"/>
      <c r="D20" s="392"/>
      <c r="E20" s="392"/>
      <c r="F20" s="392"/>
      <c r="G20" s="392"/>
      <c r="H20" s="392"/>
      <c r="I20" s="392"/>
      <c r="J20" s="392"/>
      <c r="K20" s="392"/>
      <c r="L20" s="392"/>
      <c r="M20" s="392"/>
      <c r="N20" s="392"/>
      <c r="O20" s="392"/>
      <c r="P20" s="392"/>
      <c r="Q20" s="392"/>
      <c r="R20" s="392"/>
      <c r="S20" s="392"/>
      <c r="T20" s="392"/>
      <c r="U20" s="392"/>
      <c r="V20" s="392"/>
      <c r="W20" s="392"/>
      <c r="X20" s="392"/>
      <c r="Y20" s="392"/>
      <c r="Z20" s="393"/>
      <c r="AA20" s="394"/>
      <c r="AB20" s="395"/>
      <c r="AC20" s="396"/>
      <c r="AD20" s="396"/>
      <c r="AE20" s="396"/>
    </row>
    <row r="21" spans="1:33" s="33" customFormat="1" x14ac:dyDescent="0.2">
      <c r="A21" s="390"/>
      <c r="B21" s="391"/>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3"/>
      <c r="AA21" s="394"/>
      <c r="AB21" s="395"/>
      <c r="AC21" s="396"/>
      <c r="AD21" s="396"/>
      <c r="AE21" s="396"/>
    </row>
    <row r="22" spans="1:33" s="33" customFormat="1" x14ac:dyDescent="0.2">
      <c r="A22" s="390"/>
      <c r="B22" s="391"/>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3"/>
      <c r="AA22" s="394"/>
      <c r="AB22" s="395"/>
      <c r="AC22" s="396"/>
      <c r="AD22" s="396"/>
      <c r="AE22" s="396"/>
    </row>
    <row r="23" spans="1:33" x14ac:dyDescent="0.2">
      <c r="A23" s="371" t="s">
        <v>129</v>
      </c>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3"/>
    </row>
    <row r="24" spans="1:33" x14ac:dyDescent="0.2">
      <c r="A24" s="326" t="s">
        <v>124</v>
      </c>
      <c r="B24" s="326"/>
      <c r="C24" s="326"/>
      <c r="D24" s="326"/>
      <c r="E24" s="326"/>
      <c r="F24" s="326"/>
      <c r="G24" s="326" t="s">
        <v>130</v>
      </c>
      <c r="H24" s="326"/>
      <c r="I24" s="326"/>
      <c r="J24" s="326"/>
      <c r="K24" s="326"/>
      <c r="L24" s="326"/>
      <c r="M24" s="326"/>
      <c r="N24" s="326" t="s">
        <v>131</v>
      </c>
      <c r="O24" s="326"/>
      <c r="P24" s="326"/>
      <c r="Q24" s="326"/>
      <c r="R24" s="326"/>
      <c r="S24" s="326"/>
      <c r="T24" s="326"/>
      <c r="U24" s="326"/>
      <c r="V24" s="326"/>
      <c r="W24" s="326"/>
      <c r="X24" s="326"/>
      <c r="Y24" s="326"/>
      <c r="Z24" s="326"/>
      <c r="AA24" s="374" t="str">
        <f>IF(OR(X5="X",U5="X"),"APOYO OFICINA ASESORA DE PLANEACIÓN","APOYO OFICINA DE CONTROL INTERNO")</f>
        <v>APOYO OFICINA DE CONTROL INTERNO</v>
      </c>
      <c r="AB24" s="374"/>
      <c r="AC24" s="374"/>
      <c r="AD24" s="374"/>
      <c r="AE24" s="374"/>
      <c r="AF24" s="34"/>
      <c r="AG24" s="34"/>
    </row>
    <row r="25" spans="1:33" ht="25.5" x14ac:dyDescent="0.2">
      <c r="A25" s="36" t="s">
        <v>132</v>
      </c>
      <c r="B25" s="326"/>
      <c r="C25" s="326"/>
      <c r="D25" s="326"/>
      <c r="E25" s="326"/>
      <c r="F25" s="326"/>
      <c r="G25" s="36" t="s">
        <v>132</v>
      </c>
      <c r="H25" s="326"/>
      <c r="I25" s="326"/>
      <c r="J25" s="326"/>
      <c r="K25" s="326"/>
      <c r="L25" s="326"/>
      <c r="M25" s="326"/>
      <c r="N25" s="386" t="s">
        <v>132</v>
      </c>
      <c r="O25" s="387"/>
      <c r="P25" s="387"/>
      <c r="Q25" s="387"/>
      <c r="R25" s="388"/>
      <c r="S25" s="37"/>
      <c r="T25" s="37"/>
      <c r="U25" s="336"/>
      <c r="V25" s="336"/>
      <c r="W25" s="336"/>
      <c r="X25" s="336"/>
      <c r="Y25" s="336"/>
      <c r="Z25" s="336"/>
      <c r="AA25" s="36" t="s">
        <v>132</v>
      </c>
      <c r="AB25" s="389"/>
      <c r="AC25" s="381"/>
      <c r="AD25" s="381"/>
      <c r="AE25" s="382"/>
      <c r="AF25" s="34"/>
      <c r="AG25" s="34"/>
    </row>
    <row r="26" spans="1:33" s="33" customFormat="1" x14ac:dyDescent="0.2">
      <c r="A26" s="38" t="s">
        <v>133</v>
      </c>
      <c r="B26" s="326" t="s">
        <v>306</v>
      </c>
      <c r="C26" s="326"/>
      <c r="D26" s="326"/>
      <c r="E26" s="326"/>
      <c r="F26" s="326"/>
      <c r="G26" s="38" t="s">
        <v>133</v>
      </c>
      <c r="H26" s="326"/>
      <c r="I26" s="326"/>
      <c r="J26" s="326"/>
      <c r="K26" s="326"/>
      <c r="L26" s="326"/>
      <c r="M26" s="326"/>
      <c r="N26" s="37" t="s">
        <v>133</v>
      </c>
      <c r="O26" s="37"/>
      <c r="P26" s="37"/>
      <c r="Q26" s="37"/>
      <c r="R26" s="37"/>
      <c r="S26" s="37"/>
      <c r="T26" s="37"/>
      <c r="U26" s="455" t="s">
        <v>307</v>
      </c>
      <c r="V26" s="455"/>
      <c r="W26" s="455"/>
      <c r="X26" s="455"/>
      <c r="Y26" s="455"/>
      <c r="Z26" s="455"/>
      <c r="AA26" s="38" t="s">
        <v>133</v>
      </c>
      <c r="AB26" s="336"/>
      <c r="AC26" s="336"/>
      <c r="AD26" s="336"/>
      <c r="AE26" s="336"/>
      <c r="AF26" s="39"/>
      <c r="AG26" s="39"/>
    </row>
    <row r="27" spans="1:33" s="33" customFormat="1" x14ac:dyDescent="0.2">
      <c r="A27" s="38" t="s">
        <v>136</v>
      </c>
      <c r="B27" s="326" t="s">
        <v>308</v>
      </c>
      <c r="C27" s="326"/>
      <c r="D27" s="326"/>
      <c r="E27" s="326"/>
      <c r="F27" s="326"/>
      <c r="G27" s="38" t="s">
        <v>136</v>
      </c>
      <c r="H27" s="326"/>
      <c r="I27" s="326"/>
      <c r="J27" s="326"/>
      <c r="K27" s="326"/>
      <c r="L27" s="326"/>
      <c r="M27" s="326"/>
      <c r="N27" s="383" t="s">
        <v>136</v>
      </c>
      <c r="O27" s="384"/>
      <c r="P27" s="384"/>
      <c r="Q27" s="384"/>
      <c r="R27" s="385"/>
      <c r="S27" s="37"/>
      <c r="T27" s="37"/>
      <c r="U27" s="455" t="s">
        <v>309</v>
      </c>
      <c r="V27" s="455"/>
      <c r="W27" s="455"/>
      <c r="X27" s="455"/>
      <c r="Y27" s="455"/>
      <c r="Z27" s="455"/>
      <c r="AA27" s="38" t="s">
        <v>136</v>
      </c>
      <c r="AB27" s="336"/>
      <c r="AC27" s="336"/>
      <c r="AD27" s="336"/>
      <c r="AE27" s="336"/>
      <c r="AF27" s="39"/>
      <c r="AG27" s="39"/>
    </row>
    <row r="28" spans="1:33" s="33" customFormat="1" x14ac:dyDescent="0.2">
      <c r="D28" s="41"/>
      <c r="AF28" s="40"/>
      <c r="AG28" s="40"/>
    </row>
    <row r="29" spans="1:33" x14ac:dyDescent="0.2">
      <c r="AF29" s="35"/>
      <c r="AG29" s="35"/>
    </row>
    <row r="30" spans="1:33" x14ac:dyDescent="0.2">
      <c r="AF30" s="35"/>
      <c r="AG30" s="35"/>
    </row>
  </sheetData>
  <mergeCells count="104">
    <mergeCell ref="AF6:AG9"/>
    <mergeCell ref="AF10:AG16"/>
    <mergeCell ref="B27:F27"/>
    <mergeCell ref="H27:M27"/>
    <mergeCell ref="N27:R27"/>
    <mergeCell ref="U27:Z27"/>
    <mergeCell ref="AB27:AE27"/>
    <mergeCell ref="B25:F25"/>
    <mergeCell ref="H25:M25"/>
    <mergeCell ref="N25:R25"/>
    <mergeCell ref="U25:Z25"/>
    <mergeCell ref="AB25:AE25"/>
    <mergeCell ref="B26:F26"/>
    <mergeCell ref="H26:M26"/>
    <mergeCell ref="U26:Z26"/>
    <mergeCell ref="AB26:AE26"/>
    <mergeCell ref="A22:B22"/>
    <mergeCell ref="C22:Y22"/>
    <mergeCell ref="Z22:AB22"/>
    <mergeCell ref="AC22:AE22"/>
    <mergeCell ref="A23:AE23"/>
    <mergeCell ref="A24:F24"/>
    <mergeCell ref="G24:M24"/>
    <mergeCell ref="N24:Z24"/>
    <mergeCell ref="AA24:AE24"/>
    <mergeCell ref="A20:B20"/>
    <mergeCell ref="C20:Y20"/>
    <mergeCell ref="Z20:AB20"/>
    <mergeCell ref="AC20:AE20"/>
    <mergeCell ref="A21:B21"/>
    <mergeCell ref="C21:Y21"/>
    <mergeCell ref="Z21:AB21"/>
    <mergeCell ref="AC21:AE21"/>
    <mergeCell ref="A17:AE17"/>
    <mergeCell ref="A18:AE18"/>
    <mergeCell ref="A19:B19"/>
    <mergeCell ref="C19:Y19"/>
    <mergeCell ref="Z19:AB19"/>
    <mergeCell ref="AC19:AE19"/>
    <mergeCell ref="AB10:AB16"/>
    <mergeCell ref="AC10:AC16"/>
    <mergeCell ref="AD10:AD16"/>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16"/>
    <mergeCell ref="B10:B16"/>
    <mergeCell ref="C10:C16"/>
    <mergeCell ref="D10:D16"/>
    <mergeCell ref="E10:E16"/>
    <mergeCell ref="F10:F16"/>
    <mergeCell ref="A6:F6"/>
    <mergeCell ref="G6:AA6"/>
    <mergeCell ref="AB6:AB9"/>
    <mergeCell ref="AC6:AE8"/>
    <mergeCell ref="A7:A9"/>
    <mergeCell ref="B7:B9"/>
    <mergeCell ref="C7:C9"/>
    <mergeCell ref="D7:D9"/>
    <mergeCell ref="E7:E9"/>
    <mergeCell ref="F7:F9"/>
    <mergeCell ref="G7:K7"/>
    <mergeCell ref="L7:L9"/>
    <mergeCell ref="M7:AA7"/>
    <mergeCell ref="G8:K8"/>
    <mergeCell ref="M8:M9"/>
    <mergeCell ref="N8:N9"/>
    <mergeCell ref="R8:R9"/>
    <mergeCell ref="U8:W8"/>
    <mergeCell ref="X8:X9"/>
    <mergeCell ref="Y8:AA8"/>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267" priority="9">
      <formula>$K$12="BAJA"</formula>
    </cfRule>
    <cfRule type="expression" dxfId="266" priority="10">
      <formula>$K$12="MODERADA"</formula>
    </cfRule>
    <cfRule type="expression" dxfId="265" priority="11">
      <formula>$K$12="ALTA"</formula>
    </cfRule>
    <cfRule type="expression" dxfId="264" priority="12">
      <formula>$K$12="EXTREMA"</formula>
    </cfRule>
  </conditionalFormatting>
  <conditionalFormatting sqref="W10:W11">
    <cfRule type="expression" dxfId="263" priority="5">
      <formula>$K$12="BAJA"</formula>
    </cfRule>
    <cfRule type="expression" dxfId="262" priority="6">
      <formula>$K$12="MODERADA"</formula>
    </cfRule>
    <cfRule type="expression" dxfId="261" priority="7">
      <formula>$K$12="ALTA"</formula>
    </cfRule>
    <cfRule type="expression" dxfId="260" priority="8">
      <formula>$K$12="EXTREMA"</formula>
    </cfRule>
  </conditionalFormatting>
  <conditionalFormatting sqref="W12:W16">
    <cfRule type="expression" dxfId="259" priority="1">
      <formula>$K$12="BAJA"</formula>
    </cfRule>
    <cfRule type="expression" dxfId="258" priority="2">
      <formula>$K$12="MODERADA"</formula>
    </cfRule>
    <cfRule type="expression" dxfId="257" priority="3">
      <formula>$K$12="ALTA"</formula>
    </cfRule>
    <cfRule type="expression" dxfId="256" priority="4">
      <formula>$K$12="EXTREMA"</formula>
    </cfRule>
  </conditionalFormatting>
  <dataValidations count="5">
    <dataValidation type="list" allowBlank="1" showInputMessage="1" showErrorMessage="1" sqref="R10:R16">
      <formula1>#REF!</formula1>
    </dataValidation>
    <dataValidation type="list" allowBlank="1" showInputMessage="1" showErrorMessage="1" sqref="G10:G16">
      <formula1>#REF!</formula1>
    </dataValidation>
    <dataValidation type="list" allowBlank="1" showInputMessage="1" showErrorMessage="1" sqref="N10:N16">
      <formula1>#REF!</formula1>
    </dataValidation>
    <dataValidation type="list" allowBlank="1" showInputMessage="1" showErrorMessage="1" sqref="I10:I16">
      <formula1>#REF!</formula1>
    </dataValidation>
    <dataValidation type="list" allowBlank="1" showInputMessage="1" showErrorMessage="1" sqref="D10:D16">
      <formula1>#REF!</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opLeftCell="AA1" workbookViewId="0">
      <selection activeCell="AI11" sqref="AI11"/>
    </sheetView>
  </sheetViews>
  <sheetFormatPr baseColWidth="10" defaultRowHeight="12.75" x14ac:dyDescent="0.2"/>
  <cols>
    <col min="1" max="2" width="22.5703125" style="10" customWidth="1"/>
    <col min="3" max="3" width="15.42578125" style="10" customWidth="1"/>
    <col min="4" max="4" width="17.28515625" style="41" customWidth="1"/>
    <col min="5" max="5" width="16.140625" style="10" customWidth="1"/>
    <col min="6" max="6" width="23.140625" style="10" customWidth="1"/>
    <col min="7" max="7" width="22.42578125" style="10" customWidth="1"/>
    <col min="8" max="8" width="2.42578125" style="10" hidden="1" customWidth="1"/>
    <col min="9" max="9" width="18.28515625" style="10" customWidth="1"/>
    <col min="10" max="10" width="5.42578125" style="10" hidden="1" customWidth="1"/>
    <col min="11" max="11" width="17.140625" style="10" customWidth="1"/>
    <col min="12" max="12" width="20.28515625" style="10" customWidth="1"/>
    <col min="13" max="13" width="44.7109375" style="10" customWidth="1"/>
    <col min="14" max="14" width="9.5703125" style="10" customWidth="1"/>
    <col min="15" max="15" width="4" style="10" hidden="1" customWidth="1"/>
    <col min="16" max="16" width="4.7109375" style="10" hidden="1" customWidth="1"/>
    <col min="17" max="17" width="2.7109375" style="10" hidden="1" customWidth="1"/>
    <col min="18" max="18" width="12.7109375" style="10" customWidth="1"/>
    <col min="19" max="20" width="2.7109375" style="10" hidden="1" customWidth="1"/>
    <col min="21" max="21" width="18.42578125" style="10" customWidth="1"/>
    <col min="22" max="22" width="16.7109375" style="10" customWidth="1"/>
    <col min="23" max="23" width="16.42578125" style="10" customWidth="1"/>
    <col min="24" max="25" width="21.7109375" style="10" customWidth="1"/>
    <col min="26" max="26" width="31.85546875" style="10" customWidth="1"/>
    <col min="27" max="27" width="28.7109375" style="10" customWidth="1"/>
    <col min="28" max="28" width="15.85546875" style="10" customWidth="1"/>
    <col min="29" max="29" width="32.28515625" style="10" customWidth="1"/>
    <col min="30" max="30" width="19.140625" style="10" customWidth="1"/>
    <col min="31" max="31" width="16.140625" style="10" customWidth="1"/>
    <col min="32" max="16384" width="11.42578125" style="10"/>
  </cols>
  <sheetData>
    <row r="1" spans="1:33" s="2" customFormat="1" x14ac:dyDescent="0.25">
      <c r="A1" s="274"/>
      <c r="B1" s="276" t="s">
        <v>0</v>
      </c>
      <c r="C1" s="277"/>
      <c r="D1" s="277"/>
      <c r="E1" s="278"/>
      <c r="F1" s="276" t="s">
        <v>1</v>
      </c>
      <c r="G1" s="277"/>
      <c r="H1" s="277"/>
      <c r="I1" s="277"/>
      <c r="J1" s="277"/>
      <c r="K1" s="277"/>
      <c r="L1" s="277"/>
      <c r="M1" s="277"/>
      <c r="N1" s="277"/>
      <c r="O1" s="277"/>
      <c r="P1" s="277"/>
      <c r="Q1" s="277"/>
      <c r="R1" s="277"/>
      <c r="S1" s="277"/>
      <c r="T1" s="277"/>
      <c r="U1" s="277"/>
      <c r="V1" s="277"/>
      <c r="W1" s="277"/>
      <c r="X1" s="277"/>
      <c r="Y1" s="277"/>
      <c r="Z1" s="277"/>
      <c r="AA1" s="277"/>
      <c r="AB1" s="278"/>
      <c r="AC1" s="1" t="s">
        <v>2</v>
      </c>
      <c r="AD1" s="282" t="s">
        <v>3</v>
      </c>
      <c r="AE1" s="283"/>
    </row>
    <row r="2" spans="1:33" s="2" customFormat="1" x14ac:dyDescent="0.25">
      <c r="A2" s="275"/>
      <c r="B2" s="279"/>
      <c r="C2" s="280"/>
      <c r="D2" s="280"/>
      <c r="E2" s="281"/>
      <c r="F2" s="279"/>
      <c r="G2" s="280"/>
      <c r="H2" s="280"/>
      <c r="I2" s="280"/>
      <c r="J2" s="280"/>
      <c r="K2" s="280"/>
      <c r="L2" s="280"/>
      <c r="M2" s="280"/>
      <c r="N2" s="280"/>
      <c r="O2" s="280"/>
      <c r="P2" s="280"/>
      <c r="Q2" s="280"/>
      <c r="R2" s="280"/>
      <c r="S2" s="280"/>
      <c r="T2" s="280"/>
      <c r="U2" s="280"/>
      <c r="V2" s="280"/>
      <c r="W2" s="280"/>
      <c r="X2" s="280"/>
      <c r="Y2" s="280"/>
      <c r="Z2" s="280"/>
      <c r="AA2" s="280"/>
      <c r="AB2" s="281"/>
      <c r="AC2" s="3" t="s">
        <v>7</v>
      </c>
      <c r="AD2" s="284" t="s">
        <v>8</v>
      </c>
      <c r="AE2" s="285"/>
    </row>
    <row r="3" spans="1:33" s="2" customFormat="1" x14ac:dyDescent="0.25">
      <c r="A3" s="275"/>
      <c r="B3" s="276" t="s">
        <v>13</v>
      </c>
      <c r="C3" s="277"/>
      <c r="D3" s="277"/>
      <c r="E3" s="278"/>
      <c r="F3" s="276" t="s">
        <v>14</v>
      </c>
      <c r="G3" s="277"/>
      <c r="H3" s="277"/>
      <c r="I3" s="277"/>
      <c r="J3" s="277"/>
      <c r="K3" s="277"/>
      <c r="L3" s="277"/>
      <c r="M3" s="277"/>
      <c r="N3" s="277"/>
      <c r="O3" s="277"/>
      <c r="P3" s="277"/>
      <c r="Q3" s="277"/>
      <c r="R3" s="277"/>
      <c r="S3" s="277"/>
      <c r="T3" s="277"/>
      <c r="U3" s="277"/>
      <c r="V3" s="277"/>
      <c r="W3" s="277"/>
      <c r="X3" s="277"/>
      <c r="Y3" s="277"/>
      <c r="Z3" s="277"/>
      <c r="AA3" s="277"/>
      <c r="AB3" s="278"/>
      <c r="AC3" s="1" t="s">
        <v>15</v>
      </c>
      <c r="AD3" s="282"/>
      <c r="AE3" s="283"/>
    </row>
    <row r="4" spans="1:33" s="2" customFormat="1" x14ac:dyDescent="0.25">
      <c r="A4" s="275"/>
      <c r="B4" s="279"/>
      <c r="C4" s="280"/>
      <c r="D4" s="280"/>
      <c r="E4" s="281"/>
      <c r="F4" s="279"/>
      <c r="G4" s="280"/>
      <c r="H4" s="280"/>
      <c r="I4" s="280"/>
      <c r="J4" s="280"/>
      <c r="K4" s="280"/>
      <c r="L4" s="280"/>
      <c r="M4" s="280"/>
      <c r="N4" s="280"/>
      <c r="O4" s="280"/>
      <c r="P4" s="280"/>
      <c r="Q4" s="280"/>
      <c r="R4" s="280"/>
      <c r="S4" s="280"/>
      <c r="T4" s="280"/>
      <c r="U4" s="280"/>
      <c r="V4" s="280"/>
      <c r="W4" s="280"/>
      <c r="X4" s="280"/>
      <c r="Y4" s="280"/>
      <c r="Z4" s="280"/>
      <c r="AA4" s="280"/>
      <c r="AB4" s="281"/>
      <c r="AC4" s="1" t="s">
        <v>20</v>
      </c>
      <c r="AD4" s="286">
        <v>43465</v>
      </c>
      <c r="AE4" s="283"/>
    </row>
    <row r="5" spans="1:33" x14ac:dyDescent="0.2">
      <c r="A5" s="264" t="s">
        <v>24</v>
      </c>
      <c r="B5" s="264"/>
      <c r="C5" s="604">
        <v>43496</v>
      </c>
      <c r="D5" s="455"/>
      <c r="E5" s="455"/>
      <c r="F5" s="455"/>
      <c r="G5" s="267"/>
      <c r="H5" s="268"/>
      <c r="I5" s="268"/>
      <c r="J5" s="268"/>
      <c r="K5" s="268"/>
      <c r="L5" s="268"/>
      <c r="M5" s="4" t="s">
        <v>25</v>
      </c>
      <c r="N5" s="269" t="s">
        <v>26</v>
      </c>
      <c r="O5" s="269"/>
      <c r="P5" s="269"/>
      <c r="Q5" s="269"/>
      <c r="R5" s="269"/>
      <c r="S5" s="5"/>
      <c r="T5" s="5"/>
      <c r="U5" s="6"/>
      <c r="V5" s="270" t="s">
        <v>28</v>
      </c>
      <c r="W5" s="271"/>
      <c r="X5" s="7"/>
      <c r="Y5" s="8" t="s">
        <v>29</v>
      </c>
      <c r="Z5" s="7" t="s">
        <v>27</v>
      </c>
      <c r="AA5" s="8" t="s">
        <v>30</v>
      </c>
      <c r="AB5" s="7"/>
      <c r="AC5" s="9" t="s">
        <v>31</v>
      </c>
      <c r="AD5" s="272"/>
      <c r="AE5" s="273"/>
    </row>
    <row r="6" spans="1:33" x14ac:dyDescent="0.2">
      <c r="A6" s="287" t="s">
        <v>34</v>
      </c>
      <c r="B6" s="287"/>
      <c r="C6" s="287"/>
      <c r="D6" s="287"/>
      <c r="E6" s="287"/>
      <c r="F6" s="287"/>
      <c r="G6" s="288" t="s">
        <v>35</v>
      </c>
      <c r="H6" s="289"/>
      <c r="I6" s="289"/>
      <c r="J6" s="289"/>
      <c r="K6" s="289"/>
      <c r="L6" s="289"/>
      <c r="M6" s="289"/>
      <c r="N6" s="289"/>
      <c r="O6" s="289"/>
      <c r="P6" s="289"/>
      <c r="Q6" s="289"/>
      <c r="R6" s="289"/>
      <c r="S6" s="289"/>
      <c r="T6" s="289"/>
      <c r="U6" s="289"/>
      <c r="V6" s="289"/>
      <c r="W6" s="289"/>
      <c r="X6" s="289"/>
      <c r="Y6" s="289"/>
      <c r="Z6" s="289"/>
      <c r="AA6" s="290"/>
      <c r="AB6" s="291" t="s">
        <v>36</v>
      </c>
      <c r="AC6" s="252" t="s">
        <v>37</v>
      </c>
      <c r="AD6" s="294"/>
      <c r="AE6" s="253"/>
      <c r="AF6" s="252" t="s">
        <v>616</v>
      </c>
      <c r="AG6" s="253"/>
    </row>
    <row r="7" spans="1:33" s="11" customFormat="1" x14ac:dyDescent="0.2">
      <c r="A7" s="297" t="s">
        <v>39</v>
      </c>
      <c r="B7" s="298" t="s">
        <v>40</v>
      </c>
      <c r="C7" s="297" t="s">
        <v>41</v>
      </c>
      <c r="D7" s="297" t="s">
        <v>4</v>
      </c>
      <c r="E7" s="297" t="s">
        <v>42</v>
      </c>
      <c r="F7" s="269" t="s">
        <v>43</v>
      </c>
      <c r="G7" s="302" t="s">
        <v>44</v>
      </c>
      <c r="H7" s="302"/>
      <c r="I7" s="302"/>
      <c r="J7" s="302"/>
      <c r="K7" s="302"/>
      <c r="L7" s="303" t="s">
        <v>45</v>
      </c>
      <c r="M7" s="306" t="s">
        <v>46</v>
      </c>
      <c r="N7" s="306"/>
      <c r="O7" s="306"/>
      <c r="P7" s="306"/>
      <c r="Q7" s="306"/>
      <c r="R7" s="306"/>
      <c r="S7" s="306"/>
      <c r="T7" s="306"/>
      <c r="U7" s="306"/>
      <c r="V7" s="306"/>
      <c r="W7" s="306"/>
      <c r="X7" s="306"/>
      <c r="Y7" s="306"/>
      <c r="Z7" s="306"/>
      <c r="AA7" s="306"/>
      <c r="AB7" s="292"/>
      <c r="AC7" s="254"/>
      <c r="AD7" s="295"/>
      <c r="AE7" s="255"/>
      <c r="AF7" s="254"/>
      <c r="AG7" s="255"/>
    </row>
    <row r="8" spans="1:33" s="11" customFormat="1" x14ac:dyDescent="0.2">
      <c r="A8" s="297"/>
      <c r="B8" s="299"/>
      <c r="C8" s="297"/>
      <c r="D8" s="297"/>
      <c r="E8" s="297"/>
      <c r="F8" s="269"/>
      <c r="G8" s="307" t="s">
        <v>47</v>
      </c>
      <c r="H8" s="307"/>
      <c r="I8" s="307"/>
      <c r="J8" s="307"/>
      <c r="K8" s="307"/>
      <c r="L8" s="304"/>
      <c r="M8" s="308" t="s">
        <v>48</v>
      </c>
      <c r="N8" s="308" t="s">
        <v>49</v>
      </c>
      <c r="O8" s="12"/>
      <c r="P8" s="13"/>
      <c r="Q8" s="13"/>
      <c r="R8" s="310" t="s">
        <v>50</v>
      </c>
      <c r="S8" s="14"/>
      <c r="T8" s="14"/>
      <c r="U8" s="312" t="s">
        <v>51</v>
      </c>
      <c r="V8" s="313"/>
      <c r="W8" s="314"/>
      <c r="X8" s="315" t="s">
        <v>52</v>
      </c>
      <c r="Y8" s="317" t="s">
        <v>53</v>
      </c>
      <c r="Z8" s="317"/>
      <c r="AA8" s="317"/>
      <c r="AB8" s="292"/>
      <c r="AC8" s="256"/>
      <c r="AD8" s="296"/>
      <c r="AE8" s="257"/>
      <c r="AF8" s="254"/>
      <c r="AG8" s="255"/>
    </row>
    <row r="9" spans="1:33" s="11" customFormat="1" ht="25.5" x14ac:dyDescent="0.2">
      <c r="A9" s="298"/>
      <c r="B9" s="300"/>
      <c r="C9" s="298"/>
      <c r="D9" s="298"/>
      <c r="E9" s="298"/>
      <c r="F9" s="301"/>
      <c r="G9" s="15" t="s">
        <v>6</v>
      </c>
      <c r="H9" s="16" t="s">
        <v>54</v>
      </c>
      <c r="I9" s="15" t="s">
        <v>5</v>
      </c>
      <c r="J9" s="16" t="s">
        <v>55</v>
      </c>
      <c r="K9" s="17" t="s">
        <v>56</v>
      </c>
      <c r="L9" s="305"/>
      <c r="M9" s="309"/>
      <c r="N9" s="309"/>
      <c r="O9" s="18"/>
      <c r="P9" s="18"/>
      <c r="Q9" s="18"/>
      <c r="R9" s="311"/>
      <c r="S9" s="19"/>
      <c r="T9" s="19"/>
      <c r="U9" s="20" t="s">
        <v>6</v>
      </c>
      <c r="V9" s="21" t="s">
        <v>5</v>
      </c>
      <c r="W9" s="20" t="s">
        <v>56</v>
      </c>
      <c r="X9" s="316"/>
      <c r="Y9" s="22" t="s">
        <v>57</v>
      </c>
      <c r="Z9" s="23" t="s">
        <v>58</v>
      </c>
      <c r="AA9" s="23" t="s">
        <v>59</v>
      </c>
      <c r="AB9" s="293"/>
      <c r="AC9" s="24" t="s">
        <v>58</v>
      </c>
      <c r="AD9" s="24" t="s">
        <v>60</v>
      </c>
      <c r="AE9" s="25" t="s">
        <v>61</v>
      </c>
      <c r="AF9" s="256"/>
      <c r="AG9" s="257"/>
    </row>
    <row r="10" spans="1:33" ht="25.5" x14ac:dyDescent="0.2">
      <c r="A10" s="768" t="s">
        <v>311</v>
      </c>
      <c r="B10" s="641" t="s">
        <v>312</v>
      </c>
      <c r="C10" s="332" t="s">
        <v>313</v>
      </c>
      <c r="D10" s="335" t="s">
        <v>32</v>
      </c>
      <c r="E10" s="332" t="s">
        <v>314</v>
      </c>
      <c r="F10" s="332" t="s">
        <v>315</v>
      </c>
      <c r="G10" s="318" t="s">
        <v>268</v>
      </c>
      <c r="H10" s="320" t="str">
        <f>IF(G10="(1) RARA VEZ","1", IF(G10="(2) IMPROBABLE","2",IF(G10="(3) POSIBLE","3",IF(G10="(4) PROBABLE","4",IF(G10="(5) CASI SEGURO","5","")))))</f>
        <v>5</v>
      </c>
      <c r="I10" s="323" t="s">
        <v>33</v>
      </c>
      <c r="J10" s="325" t="str">
        <f>IF(I10="(1) INSIGNIFICANTE","1",IF(I10="(2) MENOR","2",IF(I10="(3) MODERADO","3",IF(I10="(4) MAYOR","4",IF(I10="(5) CATASTRÓFICO","5","")))))</f>
        <v>4</v>
      </c>
      <c r="K10" s="326">
        <f>+H10*J10</f>
        <v>20</v>
      </c>
      <c r="L10" s="327" t="s">
        <v>316</v>
      </c>
      <c r="M10" s="26" t="s">
        <v>68</v>
      </c>
      <c r="N10" s="27" t="s">
        <v>16</v>
      </c>
      <c r="O10" s="28" t="str">
        <f>IF(N10="SÍ",15,"0")</f>
        <v>0</v>
      </c>
      <c r="P10" s="352">
        <f>SUM(O10:O16)</f>
        <v>40</v>
      </c>
      <c r="Q10" s="354">
        <f>IF(AND(P10&gt;=0,P10&lt;=50),0,IF(AND(P10&gt;50,P10&lt;=75),1,IF(AND(P10&gt;75,P10&lt;=100),2,"REVISAR")))</f>
        <v>0</v>
      </c>
      <c r="R10" s="356" t="s">
        <v>6</v>
      </c>
      <c r="S10" s="354">
        <f>IF(R10="PROBABILIDAD",H10-Q10,J10-Q10)</f>
        <v>5</v>
      </c>
      <c r="T10" s="358">
        <f>IF($S10&lt;=0,1,$S10)</f>
        <v>5</v>
      </c>
      <c r="U10" s="360" t="e">
        <f>IF(AND($R10="PROBABILIDAD",$T10=1),#REF!,IF(AND(R10="PROBABILIDAD",$T10=2),#REF!,IF(AND($R10="PROBABILIDAD",$T10=3),#REF!,IF(AND($R10="PROBABILIDAD",$T10=4),#REF!,IF(AND($R10="PROBABILIDAD",$T10=5),#REF!,$G10)))))</f>
        <v>#REF!</v>
      </c>
      <c r="V10" s="347" t="str">
        <f>IF(AND($R10="IMPACTO",$T10=1),#REF!,IF(AND(R10="IMPACTO",$T10=2),#REF!,IF(AND($R10="IMPACTO",$T10=3),#REF!,IF(AND($R10="IMPACTO",$T10=4),#REF!,IF(AND($R10="IMPACTO",$T10=5),#REF!,I10)))))</f>
        <v>(4) MAYOR</v>
      </c>
      <c r="W10" s="326">
        <f>IF(R10="PROBABILIDAD",T10*J10,T10*H10)</f>
        <v>20</v>
      </c>
      <c r="X10" s="339" t="s">
        <v>317</v>
      </c>
      <c r="Y10" s="337">
        <v>43830</v>
      </c>
      <c r="Z10" s="339" t="s">
        <v>318</v>
      </c>
      <c r="AA10" s="339" t="s">
        <v>319</v>
      </c>
      <c r="AB10" s="339" t="s">
        <v>320</v>
      </c>
      <c r="AC10" s="339" t="s">
        <v>321</v>
      </c>
      <c r="AD10" s="339" t="s">
        <v>322</v>
      </c>
      <c r="AE10" s="329" t="s">
        <v>323</v>
      </c>
      <c r="AF10" s="258" t="s">
        <v>635</v>
      </c>
      <c r="AG10" s="259"/>
    </row>
    <row r="11" spans="1:33" ht="25.5" x14ac:dyDescent="0.2">
      <c r="A11" s="768"/>
      <c r="B11" s="642"/>
      <c r="C11" s="333"/>
      <c r="D11" s="336"/>
      <c r="E11" s="332"/>
      <c r="F11" s="333"/>
      <c r="G11" s="318"/>
      <c r="H11" s="321"/>
      <c r="I11" s="323"/>
      <c r="J11" s="325"/>
      <c r="K11" s="326"/>
      <c r="L11" s="445"/>
      <c r="M11" s="29" t="s">
        <v>76</v>
      </c>
      <c r="N11" s="27" t="s">
        <v>9</v>
      </c>
      <c r="O11" s="30">
        <f>IF(N11="SÍ",5,"0")</f>
        <v>5</v>
      </c>
      <c r="P11" s="353"/>
      <c r="Q11" s="355"/>
      <c r="R11" s="357"/>
      <c r="S11" s="355"/>
      <c r="T11" s="359"/>
      <c r="U11" s="361"/>
      <c r="V11" s="348"/>
      <c r="W11" s="326"/>
      <c r="X11" s="364"/>
      <c r="Y11" s="338"/>
      <c r="Z11" s="364"/>
      <c r="AA11" s="364"/>
      <c r="AB11" s="364"/>
      <c r="AC11" s="364"/>
      <c r="AD11" s="364"/>
      <c r="AE11" s="330"/>
      <c r="AF11" s="260"/>
      <c r="AG11" s="261"/>
    </row>
    <row r="12" spans="1:33" x14ac:dyDescent="0.2">
      <c r="A12" s="768"/>
      <c r="B12" s="642"/>
      <c r="C12" s="333"/>
      <c r="D12" s="336"/>
      <c r="E12" s="332"/>
      <c r="F12" s="333"/>
      <c r="G12" s="318"/>
      <c r="H12" s="321"/>
      <c r="I12" s="323"/>
      <c r="J12" s="325"/>
      <c r="K12" s="345"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EXTREMA</v>
      </c>
      <c r="L12" s="445"/>
      <c r="M12" s="31" t="s">
        <v>77</v>
      </c>
      <c r="N12" s="27" t="s">
        <v>16</v>
      </c>
      <c r="O12" s="30" t="str">
        <f>IF(N12="SÍ",15,"0")</f>
        <v>0</v>
      </c>
      <c r="P12" s="353"/>
      <c r="Q12" s="355"/>
      <c r="R12" s="357"/>
      <c r="S12" s="355"/>
      <c r="T12" s="359"/>
      <c r="U12" s="361"/>
      <c r="V12" s="348"/>
      <c r="W12" s="345" t="e">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#REF!</v>
      </c>
      <c r="X12" s="364"/>
      <c r="Y12" s="338"/>
      <c r="Z12" s="364"/>
      <c r="AA12" s="364"/>
      <c r="AB12" s="364"/>
      <c r="AC12" s="364"/>
      <c r="AD12" s="364"/>
      <c r="AE12" s="330"/>
      <c r="AF12" s="260"/>
      <c r="AG12" s="261"/>
    </row>
    <row r="13" spans="1:33" x14ac:dyDescent="0.2">
      <c r="A13" s="768"/>
      <c r="B13" s="642"/>
      <c r="C13" s="333"/>
      <c r="D13" s="336"/>
      <c r="E13" s="332"/>
      <c r="F13" s="333"/>
      <c r="G13" s="318"/>
      <c r="H13" s="321"/>
      <c r="I13" s="323"/>
      <c r="J13" s="325"/>
      <c r="K13" s="345"/>
      <c r="L13" s="445"/>
      <c r="M13" s="31" t="s">
        <v>78</v>
      </c>
      <c r="N13" s="27" t="s">
        <v>9</v>
      </c>
      <c r="O13" s="30">
        <f>IF(N13="SÍ",10,"0")</f>
        <v>10</v>
      </c>
      <c r="P13" s="353"/>
      <c r="Q13" s="355"/>
      <c r="R13" s="357"/>
      <c r="S13" s="355"/>
      <c r="T13" s="359"/>
      <c r="U13" s="361"/>
      <c r="V13" s="348"/>
      <c r="W13" s="345"/>
      <c r="X13" s="364"/>
      <c r="Y13" s="338"/>
      <c r="Z13" s="364"/>
      <c r="AA13" s="364"/>
      <c r="AB13" s="364"/>
      <c r="AC13" s="364"/>
      <c r="AD13" s="364"/>
      <c r="AE13" s="330"/>
      <c r="AF13" s="260"/>
      <c r="AG13" s="261"/>
    </row>
    <row r="14" spans="1:33" ht="25.5" x14ac:dyDescent="0.2">
      <c r="A14" s="768"/>
      <c r="B14" s="642"/>
      <c r="C14" s="333"/>
      <c r="D14" s="336"/>
      <c r="E14" s="332"/>
      <c r="F14" s="333"/>
      <c r="G14" s="318"/>
      <c r="H14" s="321"/>
      <c r="I14" s="323"/>
      <c r="J14" s="325"/>
      <c r="K14" s="345"/>
      <c r="L14" s="445"/>
      <c r="M14" s="29" t="s">
        <v>79</v>
      </c>
      <c r="N14" s="27" t="s">
        <v>9</v>
      </c>
      <c r="O14" s="30">
        <f>IF(N14="SÍ",15,"0")</f>
        <v>15</v>
      </c>
      <c r="P14" s="353"/>
      <c r="Q14" s="355"/>
      <c r="R14" s="357"/>
      <c r="S14" s="355"/>
      <c r="T14" s="359"/>
      <c r="U14" s="361"/>
      <c r="V14" s="348"/>
      <c r="W14" s="345"/>
      <c r="X14" s="364"/>
      <c r="Y14" s="338"/>
      <c r="Z14" s="364"/>
      <c r="AA14" s="364"/>
      <c r="AB14" s="364"/>
      <c r="AC14" s="364"/>
      <c r="AD14" s="364"/>
      <c r="AE14" s="330"/>
      <c r="AF14" s="260"/>
      <c r="AG14" s="261"/>
    </row>
    <row r="15" spans="1:33" ht="25.5" x14ac:dyDescent="0.2">
      <c r="A15" s="768"/>
      <c r="B15" s="642"/>
      <c r="C15" s="333"/>
      <c r="D15" s="336"/>
      <c r="E15" s="332"/>
      <c r="F15" s="333"/>
      <c r="G15" s="318"/>
      <c r="H15" s="321"/>
      <c r="I15" s="323"/>
      <c r="J15" s="325"/>
      <c r="K15" s="345"/>
      <c r="L15" s="445"/>
      <c r="M15" s="29" t="s">
        <v>80</v>
      </c>
      <c r="N15" s="27" t="s">
        <v>9</v>
      </c>
      <c r="O15" s="30">
        <f>IF(N15="SÍ",10,"0")</f>
        <v>10</v>
      </c>
      <c r="P15" s="353"/>
      <c r="Q15" s="355"/>
      <c r="R15" s="357"/>
      <c r="S15" s="355"/>
      <c r="T15" s="359"/>
      <c r="U15" s="361"/>
      <c r="V15" s="348"/>
      <c r="W15" s="345"/>
      <c r="X15" s="364"/>
      <c r="Y15" s="338"/>
      <c r="Z15" s="364"/>
      <c r="AA15" s="364"/>
      <c r="AB15" s="364"/>
      <c r="AC15" s="364"/>
      <c r="AD15" s="364"/>
      <c r="AE15" s="330"/>
      <c r="AF15" s="260"/>
      <c r="AG15" s="261"/>
    </row>
    <row r="16" spans="1:33" ht="25.5" x14ac:dyDescent="0.2">
      <c r="A16" s="768"/>
      <c r="B16" s="643"/>
      <c r="C16" s="334"/>
      <c r="D16" s="320"/>
      <c r="E16" s="329"/>
      <c r="F16" s="334"/>
      <c r="G16" s="319"/>
      <c r="H16" s="322"/>
      <c r="I16" s="324"/>
      <c r="J16" s="325"/>
      <c r="K16" s="346"/>
      <c r="L16" s="445"/>
      <c r="M16" s="32" t="s">
        <v>81</v>
      </c>
      <c r="N16" s="27" t="s">
        <v>16</v>
      </c>
      <c r="O16" s="30" t="str">
        <f>IF(N16="SÍ",30,"0")</f>
        <v>0</v>
      </c>
      <c r="P16" s="353"/>
      <c r="Q16" s="355"/>
      <c r="R16" s="357"/>
      <c r="S16" s="355"/>
      <c r="T16" s="359"/>
      <c r="U16" s="362"/>
      <c r="V16" s="349"/>
      <c r="W16" s="346"/>
      <c r="X16" s="364"/>
      <c r="Y16" s="338"/>
      <c r="Z16" s="364"/>
      <c r="AA16" s="364"/>
      <c r="AB16" s="364"/>
      <c r="AC16" s="364"/>
      <c r="AD16" s="364"/>
      <c r="AE16" s="330"/>
      <c r="AF16" s="262"/>
      <c r="AG16" s="263"/>
    </row>
    <row r="17" spans="1:33" x14ac:dyDescent="0.2">
      <c r="A17" s="365" t="s">
        <v>119</v>
      </c>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row>
    <row r="18" spans="1:33" x14ac:dyDescent="0.2">
      <c r="A18" s="366" t="s">
        <v>120</v>
      </c>
      <c r="B18" s="366"/>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row>
    <row r="19" spans="1:33" x14ac:dyDescent="0.2">
      <c r="A19" s="368" t="s">
        <v>121</v>
      </c>
      <c r="B19" s="368"/>
      <c r="C19" s="368" t="s">
        <v>122</v>
      </c>
      <c r="D19" s="368"/>
      <c r="E19" s="368"/>
      <c r="F19" s="368"/>
      <c r="G19" s="368"/>
      <c r="H19" s="368"/>
      <c r="I19" s="368"/>
      <c r="J19" s="368"/>
      <c r="K19" s="368"/>
      <c r="L19" s="368"/>
      <c r="M19" s="368"/>
      <c r="N19" s="368"/>
      <c r="O19" s="368"/>
      <c r="P19" s="368"/>
      <c r="Q19" s="368"/>
      <c r="R19" s="368"/>
      <c r="S19" s="368"/>
      <c r="T19" s="368"/>
      <c r="U19" s="368"/>
      <c r="V19" s="368"/>
      <c r="W19" s="368"/>
      <c r="X19" s="368"/>
      <c r="Y19" s="368"/>
      <c r="Z19" s="369" t="s">
        <v>123</v>
      </c>
      <c r="AA19" s="369"/>
      <c r="AB19" s="369"/>
      <c r="AC19" s="282" t="s">
        <v>124</v>
      </c>
      <c r="AD19" s="370"/>
      <c r="AE19" s="283"/>
    </row>
    <row r="20" spans="1:33" s="33" customFormat="1" x14ac:dyDescent="0.2">
      <c r="A20" s="390"/>
      <c r="B20" s="391"/>
      <c r="C20" s="392"/>
      <c r="D20" s="392"/>
      <c r="E20" s="392"/>
      <c r="F20" s="392"/>
      <c r="G20" s="392"/>
      <c r="H20" s="392"/>
      <c r="I20" s="392"/>
      <c r="J20" s="392"/>
      <c r="K20" s="392"/>
      <c r="L20" s="392"/>
      <c r="M20" s="392"/>
      <c r="N20" s="392"/>
      <c r="O20" s="392"/>
      <c r="P20" s="392"/>
      <c r="Q20" s="392"/>
      <c r="R20" s="392"/>
      <c r="S20" s="392"/>
      <c r="T20" s="392"/>
      <c r="U20" s="392"/>
      <c r="V20" s="392"/>
      <c r="W20" s="392"/>
      <c r="X20" s="392"/>
      <c r="Y20" s="392"/>
      <c r="Z20" s="393"/>
      <c r="AA20" s="394"/>
      <c r="AB20" s="395"/>
      <c r="AC20" s="396"/>
      <c r="AD20" s="396"/>
      <c r="AE20" s="396"/>
    </row>
    <row r="21" spans="1:33" s="33" customFormat="1" x14ac:dyDescent="0.2">
      <c r="A21" s="390"/>
      <c r="B21" s="391"/>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3"/>
      <c r="AA21" s="394"/>
      <c r="AB21" s="395"/>
      <c r="AC21" s="396"/>
      <c r="AD21" s="396"/>
      <c r="AE21" s="396"/>
    </row>
    <row r="22" spans="1:33" s="33" customFormat="1" x14ac:dyDescent="0.2">
      <c r="A22" s="390"/>
      <c r="B22" s="391"/>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3"/>
      <c r="AA22" s="394"/>
      <c r="AB22" s="395"/>
      <c r="AC22" s="396"/>
      <c r="AD22" s="396"/>
      <c r="AE22" s="396"/>
    </row>
    <row r="23" spans="1:33" x14ac:dyDescent="0.2">
      <c r="A23" s="371" t="s">
        <v>129</v>
      </c>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3"/>
    </row>
    <row r="24" spans="1:33" x14ac:dyDescent="0.2">
      <c r="A24" s="326" t="s">
        <v>124</v>
      </c>
      <c r="B24" s="326"/>
      <c r="C24" s="326"/>
      <c r="D24" s="326"/>
      <c r="E24" s="326"/>
      <c r="F24" s="326"/>
      <c r="G24" s="326" t="s">
        <v>130</v>
      </c>
      <c r="H24" s="326"/>
      <c r="I24" s="326"/>
      <c r="J24" s="326"/>
      <c r="K24" s="326"/>
      <c r="L24" s="326"/>
      <c r="M24" s="326"/>
      <c r="N24" s="326" t="s">
        <v>131</v>
      </c>
      <c r="O24" s="326"/>
      <c r="P24" s="326"/>
      <c r="Q24" s="326"/>
      <c r="R24" s="326"/>
      <c r="S24" s="326"/>
      <c r="T24" s="326"/>
      <c r="U24" s="326"/>
      <c r="V24" s="326"/>
      <c r="W24" s="326"/>
      <c r="X24" s="326"/>
      <c r="Y24" s="326"/>
      <c r="Z24" s="326"/>
      <c r="AA24" s="374" t="str">
        <f>IF(OR(X5="X",U5="X"),"APOYO OFICINA ASESORA DE PLANEACIÓN","APOYO OFICINA DE CONTROL INTERNO")</f>
        <v>APOYO OFICINA DE CONTROL INTERNO</v>
      </c>
      <c r="AB24" s="374"/>
      <c r="AC24" s="374"/>
      <c r="AD24" s="374"/>
      <c r="AE24" s="374"/>
      <c r="AF24" s="34"/>
      <c r="AG24" s="34"/>
    </row>
    <row r="25" spans="1:33" ht="25.5" x14ac:dyDescent="0.2">
      <c r="A25" s="36" t="s">
        <v>132</v>
      </c>
      <c r="B25" s="326"/>
      <c r="C25" s="326"/>
      <c r="D25" s="326"/>
      <c r="E25" s="326"/>
      <c r="F25" s="326"/>
      <c r="G25" s="36" t="s">
        <v>132</v>
      </c>
      <c r="H25" s="326"/>
      <c r="I25" s="326"/>
      <c r="J25" s="326"/>
      <c r="K25" s="326"/>
      <c r="L25" s="326"/>
      <c r="M25" s="326"/>
      <c r="N25" s="386" t="s">
        <v>132</v>
      </c>
      <c r="O25" s="387"/>
      <c r="P25" s="387"/>
      <c r="Q25" s="387"/>
      <c r="R25" s="388"/>
      <c r="S25" s="37"/>
      <c r="T25" s="37"/>
      <c r="U25" s="336"/>
      <c r="V25" s="336"/>
      <c r="W25" s="336"/>
      <c r="X25" s="336"/>
      <c r="Y25" s="336"/>
      <c r="Z25" s="336"/>
      <c r="AA25" s="36" t="s">
        <v>132</v>
      </c>
      <c r="AB25" s="389"/>
      <c r="AC25" s="381"/>
      <c r="AD25" s="381"/>
      <c r="AE25" s="382"/>
      <c r="AF25" s="34"/>
      <c r="AG25" s="34"/>
    </row>
    <row r="26" spans="1:33" s="33" customFormat="1" x14ac:dyDescent="0.2">
      <c r="A26" s="38" t="s">
        <v>133</v>
      </c>
      <c r="B26" s="326" t="s">
        <v>324</v>
      </c>
      <c r="C26" s="326"/>
      <c r="D26" s="326"/>
      <c r="E26" s="326"/>
      <c r="F26" s="326"/>
      <c r="G26" s="38" t="s">
        <v>133</v>
      </c>
      <c r="H26" s="326" t="s">
        <v>325</v>
      </c>
      <c r="I26" s="326"/>
      <c r="J26" s="326"/>
      <c r="K26" s="326"/>
      <c r="L26" s="326"/>
      <c r="M26" s="326"/>
      <c r="N26" s="37" t="s">
        <v>133</v>
      </c>
      <c r="O26" s="37"/>
      <c r="P26" s="37"/>
      <c r="Q26" s="37"/>
      <c r="R26" s="37"/>
      <c r="S26" s="37"/>
      <c r="T26" s="37"/>
      <c r="U26" s="336" t="s">
        <v>135</v>
      </c>
      <c r="V26" s="336"/>
      <c r="W26" s="336"/>
      <c r="X26" s="336"/>
      <c r="Y26" s="336"/>
      <c r="Z26" s="336"/>
      <c r="AA26" s="38" t="s">
        <v>133</v>
      </c>
      <c r="AB26" s="336"/>
      <c r="AC26" s="336"/>
      <c r="AD26" s="336"/>
      <c r="AE26" s="336"/>
      <c r="AF26" s="39"/>
      <c r="AG26" s="39"/>
    </row>
    <row r="27" spans="1:33" s="33" customFormat="1" x14ac:dyDescent="0.2">
      <c r="A27" s="38" t="s">
        <v>136</v>
      </c>
      <c r="B27" s="326" t="s">
        <v>326</v>
      </c>
      <c r="C27" s="326"/>
      <c r="D27" s="326"/>
      <c r="E27" s="326"/>
      <c r="F27" s="326"/>
      <c r="G27" s="38" t="s">
        <v>136</v>
      </c>
      <c r="H27" s="326" t="s">
        <v>327</v>
      </c>
      <c r="I27" s="326"/>
      <c r="J27" s="326"/>
      <c r="K27" s="326"/>
      <c r="L27" s="326"/>
      <c r="M27" s="326"/>
      <c r="N27" s="383" t="s">
        <v>136</v>
      </c>
      <c r="O27" s="384"/>
      <c r="P27" s="384"/>
      <c r="Q27" s="384"/>
      <c r="R27" s="385"/>
      <c r="S27" s="37"/>
      <c r="T27" s="37"/>
      <c r="U27" s="336" t="s">
        <v>328</v>
      </c>
      <c r="V27" s="336"/>
      <c r="W27" s="336"/>
      <c r="X27" s="336"/>
      <c r="Y27" s="336"/>
      <c r="Z27" s="336"/>
      <c r="AA27" s="38" t="s">
        <v>136</v>
      </c>
      <c r="AB27" s="336"/>
      <c r="AC27" s="336"/>
      <c r="AD27" s="336"/>
      <c r="AE27" s="336"/>
      <c r="AF27" s="39"/>
      <c r="AG27" s="39"/>
    </row>
    <row r="28" spans="1:33" s="33" customFormat="1" x14ac:dyDescent="0.2">
      <c r="D28" s="41"/>
      <c r="AF28" s="40"/>
      <c r="AG28" s="40"/>
    </row>
    <row r="29" spans="1:33" x14ac:dyDescent="0.2">
      <c r="AF29" s="35"/>
      <c r="AG29" s="35"/>
    </row>
    <row r="30" spans="1:33" x14ac:dyDescent="0.2">
      <c r="AF30" s="35"/>
      <c r="AG30" s="35"/>
    </row>
  </sheetData>
  <mergeCells count="104">
    <mergeCell ref="AF6:AG9"/>
    <mergeCell ref="AF10:AG16"/>
    <mergeCell ref="B27:F27"/>
    <mergeCell ref="H27:M27"/>
    <mergeCell ref="N27:R27"/>
    <mergeCell ref="U27:Z27"/>
    <mergeCell ref="AB27:AE27"/>
    <mergeCell ref="B25:F25"/>
    <mergeCell ref="H25:M25"/>
    <mergeCell ref="N25:R25"/>
    <mergeCell ref="U25:Z25"/>
    <mergeCell ref="AB25:AE25"/>
    <mergeCell ref="B26:F26"/>
    <mergeCell ref="H26:M26"/>
    <mergeCell ref="U26:Z26"/>
    <mergeCell ref="AB26:AE26"/>
    <mergeCell ref="A22:B22"/>
    <mergeCell ref="C22:Y22"/>
    <mergeCell ref="Z22:AB22"/>
    <mergeCell ref="AC22:AE22"/>
    <mergeCell ref="A23:AE23"/>
    <mergeCell ref="A24:F24"/>
    <mergeCell ref="G24:M24"/>
    <mergeCell ref="N24:Z24"/>
    <mergeCell ref="AA24:AE24"/>
    <mergeCell ref="A20:B20"/>
    <mergeCell ref="C20:Y20"/>
    <mergeCell ref="Z20:AB20"/>
    <mergeCell ref="AC20:AE20"/>
    <mergeCell ref="A21:B21"/>
    <mergeCell ref="C21:Y21"/>
    <mergeCell ref="Z21:AB21"/>
    <mergeCell ref="AC21:AE21"/>
    <mergeCell ref="A17:AE17"/>
    <mergeCell ref="A18:AE18"/>
    <mergeCell ref="A19:B19"/>
    <mergeCell ref="C19:Y19"/>
    <mergeCell ref="Z19:AB19"/>
    <mergeCell ref="AC19:AE19"/>
    <mergeCell ref="AB10:AB16"/>
    <mergeCell ref="AC10:AC16"/>
    <mergeCell ref="AD10:AD16"/>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16"/>
    <mergeCell ref="B10:B16"/>
    <mergeCell ref="C10:C16"/>
    <mergeCell ref="D10:D16"/>
    <mergeCell ref="E10:E16"/>
    <mergeCell ref="F10:F16"/>
    <mergeCell ref="A6:F6"/>
    <mergeCell ref="G6:AA6"/>
    <mergeCell ref="AB6:AB9"/>
    <mergeCell ref="AC6:AE8"/>
    <mergeCell ref="A7:A9"/>
    <mergeCell ref="B7:B9"/>
    <mergeCell ref="C7:C9"/>
    <mergeCell ref="D7:D9"/>
    <mergeCell ref="E7:E9"/>
    <mergeCell ref="F7:F9"/>
    <mergeCell ref="G7:K7"/>
    <mergeCell ref="L7:L9"/>
    <mergeCell ref="M7:AA7"/>
    <mergeCell ref="G8:K8"/>
    <mergeCell ref="M8:M9"/>
    <mergeCell ref="N8:N9"/>
    <mergeCell ref="R8:R9"/>
    <mergeCell ref="U8:W8"/>
    <mergeCell ref="X8:X9"/>
    <mergeCell ref="Y8:AA8"/>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255" priority="9">
      <formula>$K$12="BAJA"</formula>
    </cfRule>
    <cfRule type="expression" dxfId="254" priority="10">
      <formula>$K$12="MODERADA"</formula>
    </cfRule>
    <cfRule type="expression" dxfId="253" priority="11">
      <formula>$K$12="ALTA"</formula>
    </cfRule>
    <cfRule type="expression" dxfId="252" priority="12">
      <formula>$K$12="EXTREMA"</formula>
    </cfRule>
  </conditionalFormatting>
  <conditionalFormatting sqref="W10:W11">
    <cfRule type="expression" dxfId="251" priority="5">
      <formula>$K$12="BAJA"</formula>
    </cfRule>
    <cfRule type="expression" dxfId="250" priority="6">
      <formula>$K$12="MODERADA"</formula>
    </cfRule>
    <cfRule type="expression" dxfId="249" priority="7">
      <formula>$K$12="ALTA"</formula>
    </cfRule>
    <cfRule type="expression" dxfId="248" priority="8">
      <formula>$K$12="EXTREMA"</formula>
    </cfRule>
  </conditionalFormatting>
  <conditionalFormatting sqref="W12:W16">
    <cfRule type="expression" dxfId="247" priority="1">
      <formula>$K$12="BAJA"</formula>
    </cfRule>
    <cfRule type="expression" dxfId="246" priority="2">
      <formula>$K$12="MODERADA"</formula>
    </cfRule>
    <cfRule type="expression" dxfId="245" priority="3">
      <formula>$K$12="ALTA"</formula>
    </cfRule>
    <cfRule type="expression" dxfId="244" priority="4">
      <formula>$K$12="EXTREMA"</formula>
    </cfRule>
  </conditionalFormatting>
  <dataValidations count="5">
    <dataValidation type="list" allowBlank="1" showInputMessage="1" showErrorMessage="1" sqref="R10:R16">
      <formula1>#REF!</formula1>
    </dataValidation>
    <dataValidation type="list" allowBlank="1" showInputMessage="1" showErrorMessage="1" sqref="G10:G16">
      <formula1>#REF!</formula1>
    </dataValidation>
    <dataValidation type="list" allowBlank="1" showInputMessage="1" showErrorMessage="1" sqref="N10:N16">
      <formula1>#REF!</formula1>
    </dataValidation>
    <dataValidation type="list" allowBlank="1" showInputMessage="1" showErrorMessage="1" sqref="I10:I16">
      <formula1>#REF!</formula1>
    </dataValidation>
    <dataValidation type="list" allowBlank="1" showInputMessage="1" showErrorMessage="1" sqref="D10:D16">
      <formula1>#REF!</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96"/>
  <sheetViews>
    <sheetView topLeftCell="F8" zoomScale="70" zoomScaleNormal="70" workbookViewId="0">
      <selection activeCell="A19" sqref="A19:T19"/>
    </sheetView>
  </sheetViews>
  <sheetFormatPr baseColWidth="10" defaultRowHeight="12.75" x14ac:dyDescent="0.25"/>
  <cols>
    <col min="1" max="1" width="4.5703125" style="176" customWidth="1"/>
    <col min="2" max="2" width="10.7109375" style="176" customWidth="1"/>
    <col min="3" max="3" width="18.85546875" style="176" customWidth="1"/>
    <col min="4" max="4" width="32.42578125" style="176" customWidth="1"/>
    <col min="5" max="5" width="23.5703125" style="176" customWidth="1"/>
    <col min="6" max="6" width="21" style="176" customWidth="1"/>
    <col min="7" max="7" width="3.7109375" style="176" customWidth="1"/>
    <col min="8" max="9" width="4.42578125" style="176" customWidth="1"/>
    <col min="10" max="10" width="5.28515625" style="176" customWidth="1"/>
    <col min="11" max="11" width="25.140625" style="176" customWidth="1"/>
    <col min="12" max="12" width="24.7109375" style="176" customWidth="1"/>
    <col min="13" max="13" width="13.28515625" style="176" customWidth="1"/>
    <col min="14" max="14" width="11.42578125" style="176" customWidth="1"/>
    <col min="15" max="15" width="10.28515625" style="176" customWidth="1"/>
    <col min="16" max="16" width="39.5703125" style="176" customWidth="1"/>
    <col min="17" max="17" width="16.5703125" style="176" customWidth="1"/>
    <col min="18" max="18" width="8.85546875" style="176" customWidth="1"/>
    <col min="19" max="19" width="8.7109375" style="176" customWidth="1"/>
    <col min="20" max="20" width="41.140625" style="176" customWidth="1"/>
    <col min="21" max="16384" width="11.42578125" style="176"/>
  </cols>
  <sheetData>
    <row r="1" spans="1:33" s="133" customFormat="1" ht="15" hidden="1" customHeight="1" x14ac:dyDescent="0.25">
      <c r="C1" s="134"/>
      <c r="D1" s="134"/>
      <c r="E1" s="134"/>
      <c r="F1" s="134"/>
      <c r="G1" s="134"/>
      <c r="H1" s="134"/>
      <c r="I1" s="134"/>
      <c r="J1" s="134"/>
      <c r="K1" s="134"/>
      <c r="L1" s="134"/>
      <c r="M1" s="134"/>
      <c r="N1" s="134"/>
      <c r="O1" s="134"/>
      <c r="P1" s="134"/>
      <c r="Q1" s="134"/>
      <c r="R1" s="134"/>
      <c r="S1" s="134"/>
      <c r="T1" s="134"/>
      <c r="U1" s="135"/>
      <c r="V1" s="136"/>
      <c r="W1" s="136"/>
      <c r="X1" s="136"/>
      <c r="Y1" s="136"/>
      <c r="Z1" s="136"/>
      <c r="AA1" s="136"/>
      <c r="AB1" s="136"/>
      <c r="AC1" s="136"/>
      <c r="AD1" s="136"/>
      <c r="AE1" s="136"/>
      <c r="AF1" s="136"/>
      <c r="AG1" s="136"/>
    </row>
    <row r="2" spans="1:33" s="133" customFormat="1" ht="15" hidden="1" customHeight="1" x14ac:dyDescent="0.25">
      <c r="A2" s="137"/>
      <c r="B2" s="138"/>
      <c r="C2" s="139" t="s">
        <v>329</v>
      </c>
      <c r="D2" s="140"/>
      <c r="E2" s="140"/>
      <c r="F2" s="140"/>
      <c r="G2" s="140"/>
      <c r="H2" s="140"/>
      <c r="I2" s="140"/>
      <c r="J2" s="140"/>
      <c r="K2" s="140"/>
      <c r="L2" s="140"/>
      <c r="M2" s="140"/>
      <c r="N2" s="140"/>
      <c r="O2" s="141"/>
      <c r="P2" s="141"/>
      <c r="Q2" s="141"/>
      <c r="R2" s="141"/>
      <c r="S2" s="141"/>
      <c r="T2" s="142"/>
      <c r="U2" s="135"/>
      <c r="V2" s="136"/>
      <c r="W2" s="136"/>
      <c r="X2" s="136"/>
      <c r="Y2" s="136"/>
      <c r="Z2" s="136"/>
      <c r="AA2" s="136"/>
      <c r="AB2" s="136"/>
      <c r="AC2" s="136"/>
      <c r="AD2" s="136"/>
      <c r="AE2" s="136"/>
      <c r="AF2" s="136"/>
      <c r="AG2" s="136"/>
    </row>
    <row r="3" spans="1:33" s="133" customFormat="1" ht="15" customHeight="1" x14ac:dyDescent="0.25">
      <c r="A3" s="769"/>
      <c r="B3" s="769"/>
      <c r="C3" s="769"/>
      <c r="D3" s="770" t="s">
        <v>0</v>
      </c>
      <c r="E3" s="772" t="s">
        <v>330</v>
      </c>
      <c r="F3" s="773"/>
      <c r="G3" s="773"/>
      <c r="H3" s="773"/>
      <c r="I3" s="773"/>
      <c r="J3" s="773"/>
      <c r="K3" s="773"/>
      <c r="L3" s="773"/>
      <c r="M3" s="773"/>
      <c r="N3" s="773"/>
      <c r="O3" s="773"/>
      <c r="P3" s="774"/>
      <c r="Q3" s="143" t="s">
        <v>331</v>
      </c>
      <c r="R3" s="778" t="s">
        <v>332</v>
      </c>
      <c r="S3" s="778"/>
      <c r="T3" s="778"/>
      <c r="U3" s="135"/>
      <c r="V3" s="136"/>
      <c r="W3" s="136"/>
      <c r="X3" s="136"/>
      <c r="Y3" s="136"/>
      <c r="Z3" s="136"/>
      <c r="AA3" s="136"/>
      <c r="AB3" s="136"/>
      <c r="AC3" s="136"/>
      <c r="AD3" s="136"/>
      <c r="AE3" s="136"/>
      <c r="AF3" s="136"/>
      <c r="AG3" s="136"/>
    </row>
    <row r="4" spans="1:33" s="133" customFormat="1" ht="20.25" customHeight="1" x14ac:dyDescent="0.25">
      <c r="A4" s="769"/>
      <c r="B4" s="769"/>
      <c r="C4" s="769"/>
      <c r="D4" s="771"/>
      <c r="E4" s="775"/>
      <c r="F4" s="776"/>
      <c r="G4" s="776"/>
      <c r="H4" s="776"/>
      <c r="I4" s="776"/>
      <c r="J4" s="776"/>
      <c r="K4" s="776"/>
      <c r="L4" s="776"/>
      <c r="M4" s="776"/>
      <c r="N4" s="776"/>
      <c r="O4" s="776"/>
      <c r="P4" s="777"/>
      <c r="Q4" s="143" t="s">
        <v>333</v>
      </c>
      <c r="R4" s="779" t="s">
        <v>8</v>
      </c>
      <c r="S4" s="779"/>
      <c r="T4" s="779"/>
      <c r="U4" s="135"/>
      <c r="V4" s="136"/>
      <c r="W4" s="136"/>
      <c r="X4" s="136"/>
      <c r="Y4" s="136"/>
      <c r="Z4" s="136"/>
      <c r="AA4" s="136"/>
      <c r="AB4" s="136"/>
      <c r="AC4" s="136"/>
      <c r="AD4" s="136"/>
      <c r="AE4" s="136"/>
      <c r="AF4" s="136"/>
      <c r="AG4" s="136"/>
    </row>
    <row r="5" spans="1:33" s="133" customFormat="1" ht="21" customHeight="1" x14ac:dyDescent="0.25">
      <c r="A5" s="769"/>
      <c r="B5" s="769"/>
      <c r="C5" s="769"/>
      <c r="D5" s="770" t="s">
        <v>13</v>
      </c>
      <c r="E5" s="772" t="s">
        <v>334</v>
      </c>
      <c r="F5" s="773"/>
      <c r="G5" s="773"/>
      <c r="H5" s="773"/>
      <c r="I5" s="773"/>
      <c r="J5" s="773"/>
      <c r="K5" s="773"/>
      <c r="L5" s="773"/>
      <c r="M5" s="773"/>
      <c r="N5" s="773"/>
      <c r="O5" s="773"/>
      <c r="P5" s="774"/>
      <c r="Q5" s="143" t="s">
        <v>335</v>
      </c>
      <c r="R5" s="778"/>
      <c r="S5" s="778"/>
      <c r="T5" s="778"/>
      <c r="U5" s="135"/>
      <c r="V5" s="136"/>
      <c r="W5" s="136"/>
      <c r="X5" s="136"/>
      <c r="Y5" s="136"/>
      <c r="Z5" s="136"/>
      <c r="AA5" s="136"/>
      <c r="AB5" s="136"/>
      <c r="AC5" s="136"/>
      <c r="AD5" s="136"/>
      <c r="AE5" s="136"/>
      <c r="AF5" s="136"/>
      <c r="AG5" s="136"/>
    </row>
    <row r="6" spans="1:33" s="133" customFormat="1" ht="33.75" customHeight="1" x14ac:dyDescent="0.25">
      <c r="A6" s="769"/>
      <c r="B6" s="769"/>
      <c r="C6" s="769"/>
      <c r="D6" s="780"/>
      <c r="E6" s="781"/>
      <c r="F6" s="782"/>
      <c r="G6" s="782"/>
      <c r="H6" s="782"/>
      <c r="I6" s="782"/>
      <c r="J6" s="782"/>
      <c r="K6" s="782"/>
      <c r="L6" s="782"/>
      <c r="M6" s="782"/>
      <c r="N6" s="782"/>
      <c r="O6" s="782"/>
      <c r="P6" s="783"/>
      <c r="Q6" s="144" t="s">
        <v>336</v>
      </c>
      <c r="R6" s="784">
        <v>43455</v>
      </c>
      <c r="S6" s="778"/>
      <c r="T6" s="778"/>
      <c r="U6" s="135"/>
      <c r="V6" s="136"/>
      <c r="W6" s="136"/>
      <c r="X6" s="136"/>
      <c r="Y6" s="136"/>
      <c r="Z6" s="136"/>
      <c r="AA6" s="136"/>
      <c r="AB6" s="136"/>
      <c r="AC6" s="136"/>
      <c r="AD6" s="136"/>
      <c r="AE6" s="136"/>
      <c r="AF6" s="136"/>
      <c r="AG6" s="136"/>
    </row>
    <row r="7" spans="1:33" s="133" customFormat="1" ht="4.5" customHeight="1" x14ac:dyDescent="0.25">
      <c r="A7" s="145"/>
      <c r="B7" s="145"/>
      <c r="C7" s="145"/>
      <c r="D7" s="145"/>
      <c r="E7" s="145"/>
      <c r="F7" s="145"/>
      <c r="G7" s="145"/>
      <c r="H7" s="145"/>
      <c r="I7" s="145"/>
      <c r="J7" s="145"/>
      <c r="K7" s="145"/>
      <c r="L7" s="145"/>
      <c r="M7" s="145"/>
      <c r="N7" s="145"/>
      <c r="O7" s="145"/>
      <c r="P7" s="145"/>
      <c r="Q7" s="145"/>
      <c r="R7" s="145"/>
      <c r="S7" s="145"/>
      <c r="T7" s="145"/>
      <c r="U7" s="135"/>
      <c r="V7" s="136"/>
      <c r="W7" s="136"/>
      <c r="X7" s="136"/>
      <c r="Y7" s="136"/>
      <c r="Z7" s="136"/>
      <c r="AA7" s="136"/>
      <c r="AB7" s="136"/>
      <c r="AC7" s="136"/>
      <c r="AD7" s="136"/>
      <c r="AE7" s="136"/>
      <c r="AF7" s="136"/>
      <c r="AG7" s="136"/>
    </row>
    <row r="8" spans="1:33" s="133" customFormat="1" ht="19.5" customHeight="1" x14ac:dyDescent="0.2">
      <c r="A8" s="146" t="s">
        <v>337</v>
      </c>
      <c r="B8" s="147"/>
      <c r="C8" s="148" t="s">
        <v>338</v>
      </c>
      <c r="D8" s="148"/>
      <c r="E8" s="148"/>
      <c r="F8" s="145"/>
      <c r="G8" s="145"/>
      <c r="H8" s="149"/>
      <c r="I8" s="146"/>
      <c r="J8" s="147" t="s">
        <v>339</v>
      </c>
      <c r="K8" s="150"/>
      <c r="L8" s="150"/>
      <c r="M8" s="788" t="s">
        <v>340</v>
      </c>
      <c r="N8" s="788"/>
      <c r="O8" s="788"/>
      <c r="P8" s="789" t="s">
        <v>341</v>
      </c>
      <c r="Q8" s="789"/>
      <c r="R8" s="151"/>
      <c r="S8" s="152" t="s">
        <v>342</v>
      </c>
      <c r="T8" s="152"/>
      <c r="U8" s="135"/>
      <c r="V8" s="136"/>
      <c r="W8" s="136"/>
      <c r="X8" s="136"/>
      <c r="Y8" s="136"/>
      <c r="Z8" s="136"/>
      <c r="AA8" s="136"/>
      <c r="AB8" s="136"/>
      <c r="AC8" s="136"/>
      <c r="AD8" s="136"/>
      <c r="AE8" s="136"/>
      <c r="AF8" s="136"/>
      <c r="AG8" s="136"/>
    </row>
    <row r="9" spans="1:33" s="133" customFormat="1" ht="19.5" customHeight="1" x14ac:dyDescent="0.2">
      <c r="A9" s="146" t="s">
        <v>343</v>
      </c>
      <c r="B9" s="147"/>
      <c r="C9" s="153" t="s">
        <v>135</v>
      </c>
      <c r="D9" s="148"/>
      <c r="E9" s="148"/>
      <c r="F9" s="145"/>
      <c r="G9" s="145"/>
      <c r="H9" s="149"/>
      <c r="I9" s="146"/>
      <c r="J9" s="147" t="s">
        <v>339</v>
      </c>
      <c r="K9" s="150"/>
      <c r="L9" s="154"/>
      <c r="M9" s="154" t="s">
        <v>344</v>
      </c>
      <c r="N9" s="154"/>
      <c r="O9" s="145"/>
      <c r="P9" s="790" t="s">
        <v>345</v>
      </c>
      <c r="Q9" s="790"/>
      <c r="R9" s="154"/>
      <c r="S9" s="155"/>
      <c r="T9" s="155"/>
      <c r="U9" s="135"/>
      <c r="V9" s="136"/>
      <c r="W9" s="136"/>
      <c r="X9" s="136"/>
      <c r="Y9" s="136"/>
      <c r="Z9" s="136"/>
      <c r="AA9" s="136"/>
      <c r="AB9" s="136"/>
      <c r="AC9" s="136"/>
      <c r="AD9" s="136"/>
      <c r="AE9" s="136"/>
      <c r="AF9" s="136"/>
      <c r="AG9" s="136"/>
    </row>
    <row r="10" spans="1:33" s="133" customFormat="1" ht="16.5" customHeight="1" thickBot="1" x14ac:dyDescent="0.3">
      <c r="A10" s="791" t="s">
        <v>346</v>
      </c>
      <c r="B10" s="792"/>
      <c r="C10" s="792"/>
      <c r="D10" s="792"/>
      <c r="E10" s="792"/>
      <c r="F10" s="792"/>
      <c r="G10" s="792"/>
      <c r="H10" s="792"/>
      <c r="I10" s="792"/>
      <c r="J10" s="792"/>
      <c r="K10" s="792"/>
      <c r="L10" s="792"/>
      <c r="M10" s="792"/>
      <c r="N10" s="792"/>
      <c r="O10" s="145"/>
      <c r="P10" s="145"/>
      <c r="Q10" s="145"/>
      <c r="R10" s="145"/>
      <c r="S10" s="145"/>
      <c r="T10" s="145"/>
      <c r="U10" s="135"/>
      <c r="V10" s="136"/>
      <c r="W10" s="136"/>
      <c r="X10" s="136"/>
      <c r="Y10" s="136"/>
      <c r="Z10" s="136"/>
      <c r="AA10" s="136"/>
      <c r="AB10" s="136"/>
      <c r="AC10" s="136"/>
      <c r="AD10" s="136"/>
      <c r="AE10" s="136"/>
      <c r="AF10" s="136"/>
      <c r="AG10" s="136"/>
    </row>
    <row r="11" spans="1:33" s="157" customFormat="1" ht="34.5" customHeight="1" x14ac:dyDescent="0.25">
      <c r="A11" s="785" t="s">
        <v>347</v>
      </c>
      <c r="B11" s="786" t="s">
        <v>348</v>
      </c>
      <c r="C11" s="786" t="s">
        <v>349</v>
      </c>
      <c r="D11" s="786" t="s">
        <v>350</v>
      </c>
      <c r="E11" s="786" t="s">
        <v>351</v>
      </c>
      <c r="F11" s="786" t="s">
        <v>352</v>
      </c>
      <c r="G11" s="786" t="s">
        <v>353</v>
      </c>
      <c r="H11" s="786"/>
      <c r="I11" s="786"/>
      <c r="J11" s="786"/>
      <c r="K11" s="786" t="s">
        <v>354</v>
      </c>
      <c r="L11" s="786" t="s">
        <v>355</v>
      </c>
      <c r="M11" s="795" t="s">
        <v>356</v>
      </c>
      <c r="N11" s="796"/>
      <c r="O11" s="785" t="s">
        <v>357</v>
      </c>
      <c r="P11" s="786"/>
      <c r="Q11" s="785" t="s">
        <v>358</v>
      </c>
      <c r="R11" s="786"/>
      <c r="S11" s="786"/>
      <c r="T11" s="787"/>
      <c r="U11" s="156"/>
    </row>
    <row r="12" spans="1:33" s="157" customFormat="1" ht="41.25" customHeight="1" thickBot="1" x14ac:dyDescent="0.3">
      <c r="A12" s="793"/>
      <c r="B12" s="794"/>
      <c r="C12" s="794"/>
      <c r="D12" s="794"/>
      <c r="E12" s="794"/>
      <c r="F12" s="794"/>
      <c r="G12" s="158" t="s">
        <v>359</v>
      </c>
      <c r="H12" s="158" t="s">
        <v>360</v>
      </c>
      <c r="I12" s="158" t="s">
        <v>361</v>
      </c>
      <c r="J12" s="158" t="s">
        <v>362</v>
      </c>
      <c r="K12" s="794"/>
      <c r="L12" s="794"/>
      <c r="M12" s="159" t="s">
        <v>363</v>
      </c>
      <c r="N12" s="160" t="s">
        <v>364</v>
      </c>
      <c r="O12" s="161" t="s">
        <v>365</v>
      </c>
      <c r="P12" s="158" t="s">
        <v>366</v>
      </c>
      <c r="Q12" s="161" t="s">
        <v>367</v>
      </c>
      <c r="R12" s="162" t="s">
        <v>368</v>
      </c>
      <c r="S12" s="158" t="s">
        <v>369</v>
      </c>
      <c r="T12" s="163" t="s">
        <v>370</v>
      </c>
      <c r="U12" s="156"/>
    </row>
    <row r="13" spans="1:33" s="175" customFormat="1" ht="236.25" x14ac:dyDescent="0.25">
      <c r="A13" s="164">
        <v>1</v>
      </c>
      <c r="B13" s="165">
        <v>43555</v>
      </c>
      <c r="C13" s="166" t="s">
        <v>371</v>
      </c>
      <c r="D13" s="167" t="s">
        <v>372</v>
      </c>
      <c r="E13" s="167" t="s">
        <v>373</v>
      </c>
      <c r="F13" s="167" t="s">
        <v>374</v>
      </c>
      <c r="G13" s="168"/>
      <c r="H13" s="169"/>
      <c r="I13" s="169"/>
      <c r="J13" s="169" t="s">
        <v>27</v>
      </c>
      <c r="K13" s="167" t="s">
        <v>375</v>
      </c>
      <c r="L13" s="170" t="s">
        <v>376</v>
      </c>
      <c r="M13" s="171">
        <v>43466</v>
      </c>
      <c r="N13" s="172">
        <v>44196</v>
      </c>
      <c r="O13" s="171">
        <v>43555</v>
      </c>
      <c r="P13" s="167" t="s">
        <v>377</v>
      </c>
      <c r="Q13" s="1083">
        <v>43661</v>
      </c>
      <c r="R13" s="169"/>
      <c r="S13" s="169" t="s">
        <v>27</v>
      </c>
      <c r="T13" s="1082" t="s">
        <v>636</v>
      </c>
      <c r="U13" s="174"/>
    </row>
    <row r="14" spans="1:33" s="175" customFormat="1" ht="281.25" customHeight="1" x14ac:dyDescent="0.25">
      <c r="A14" s="164">
        <v>1</v>
      </c>
      <c r="B14" s="165">
        <v>43555</v>
      </c>
      <c r="C14" s="166" t="s">
        <v>371</v>
      </c>
      <c r="D14" s="167" t="s">
        <v>378</v>
      </c>
      <c r="E14" s="167" t="s">
        <v>379</v>
      </c>
      <c r="F14" s="167" t="s">
        <v>380</v>
      </c>
      <c r="G14" s="168"/>
      <c r="H14" s="169"/>
      <c r="I14" s="169"/>
      <c r="J14" s="169" t="s">
        <v>27</v>
      </c>
      <c r="K14" s="167" t="s">
        <v>381</v>
      </c>
      <c r="L14" s="170" t="s">
        <v>376</v>
      </c>
      <c r="M14" s="171">
        <v>43466</v>
      </c>
      <c r="N14" s="172">
        <v>44196</v>
      </c>
      <c r="O14" s="171">
        <v>43555</v>
      </c>
      <c r="P14" s="167" t="s">
        <v>382</v>
      </c>
      <c r="Q14" s="1083">
        <v>43661</v>
      </c>
      <c r="R14" s="169"/>
      <c r="S14" s="169" t="s">
        <v>27</v>
      </c>
      <c r="T14" s="173" t="s">
        <v>636</v>
      </c>
      <c r="U14" s="174"/>
    </row>
    <row r="15" spans="1:33" x14ac:dyDescent="0.25">
      <c r="A15" s="798" t="s">
        <v>383</v>
      </c>
      <c r="B15" s="799"/>
      <c r="C15" s="799"/>
      <c r="D15" s="799"/>
      <c r="E15" s="799"/>
      <c r="F15" s="799"/>
      <c r="G15" s="799"/>
      <c r="H15" s="799"/>
      <c r="I15" s="799"/>
      <c r="J15" s="799"/>
      <c r="K15" s="799"/>
      <c r="L15" s="799"/>
      <c r="M15" s="799"/>
      <c r="N15" s="799"/>
      <c r="O15" s="799"/>
      <c r="P15" s="799"/>
      <c r="Q15" s="799"/>
      <c r="R15" s="799"/>
      <c r="S15" s="799"/>
      <c r="T15" s="799"/>
    </row>
    <row r="16" spans="1:33" ht="23.25" customHeight="1" x14ac:dyDescent="0.25">
      <c r="A16" s="798" t="s">
        <v>384</v>
      </c>
      <c r="B16" s="799"/>
      <c r="C16" s="799"/>
      <c r="D16" s="799"/>
      <c r="E16" s="799"/>
      <c r="F16" s="799"/>
      <c r="G16" s="799"/>
      <c r="H16" s="799"/>
      <c r="I16" s="799"/>
      <c r="J16" s="799"/>
      <c r="K16" s="799"/>
      <c r="L16" s="799"/>
      <c r="M16" s="799"/>
      <c r="N16" s="799"/>
      <c r="O16" s="799"/>
      <c r="P16" s="799"/>
      <c r="Q16" s="799"/>
      <c r="R16" s="799"/>
      <c r="S16" s="799"/>
      <c r="T16" s="799"/>
    </row>
    <row r="17" spans="1:20" x14ac:dyDescent="0.25">
      <c r="A17" s="800" t="s">
        <v>385</v>
      </c>
      <c r="B17" s="801"/>
      <c r="C17" s="801"/>
      <c r="D17" s="801"/>
      <c r="E17" s="801"/>
      <c r="F17" s="801"/>
      <c r="G17" s="801"/>
      <c r="H17" s="801"/>
      <c r="I17" s="801"/>
      <c r="J17" s="801"/>
      <c r="K17" s="801"/>
      <c r="L17" s="801"/>
      <c r="M17" s="801"/>
      <c r="N17" s="801"/>
      <c r="O17" s="801"/>
      <c r="P17" s="801"/>
      <c r="Q17" s="801"/>
      <c r="R17" s="801"/>
      <c r="S17" s="801"/>
      <c r="T17" s="801"/>
    </row>
    <row r="18" spans="1:20" x14ac:dyDescent="0.25">
      <c r="A18" s="800" t="s">
        <v>386</v>
      </c>
      <c r="B18" s="802"/>
      <c r="C18" s="802"/>
      <c r="D18" s="802"/>
      <c r="E18" s="802"/>
      <c r="F18" s="802"/>
      <c r="G18" s="802"/>
      <c r="H18" s="802"/>
      <c r="I18" s="802"/>
      <c r="J18" s="802"/>
      <c r="K18" s="802"/>
      <c r="L18" s="802"/>
      <c r="M18" s="802"/>
      <c r="N18" s="802"/>
      <c r="O18" s="802"/>
      <c r="P18" s="177"/>
      <c r="Q18" s="178"/>
      <c r="R18" s="178"/>
      <c r="S18" s="178"/>
      <c r="T18" s="178"/>
    </row>
    <row r="19" spans="1:20" ht="30" customHeight="1" x14ac:dyDescent="0.25">
      <c r="A19" s="800" t="s">
        <v>387</v>
      </c>
      <c r="B19" s="802"/>
      <c r="C19" s="802"/>
      <c r="D19" s="802"/>
      <c r="E19" s="802"/>
      <c r="F19" s="802"/>
      <c r="G19" s="802"/>
      <c r="H19" s="802"/>
      <c r="I19" s="802"/>
      <c r="J19" s="802"/>
      <c r="K19" s="802"/>
      <c r="L19" s="802"/>
      <c r="M19" s="802"/>
      <c r="N19" s="802"/>
      <c r="O19" s="802"/>
      <c r="P19" s="802"/>
      <c r="Q19" s="802"/>
      <c r="R19" s="802"/>
      <c r="S19" s="802"/>
      <c r="T19" s="802"/>
    </row>
    <row r="20" spans="1:20" x14ac:dyDescent="0.25">
      <c r="A20" s="800" t="s">
        <v>388</v>
      </c>
      <c r="B20" s="802"/>
      <c r="C20" s="802"/>
      <c r="D20" s="802"/>
      <c r="E20" s="802"/>
      <c r="F20" s="802"/>
      <c r="G20" s="802"/>
      <c r="H20" s="802"/>
      <c r="I20" s="802"/>
      <c r="J20" s="802"/>
      <c r="K20" s="802"/>
      <c r="L20" s="802"/>
      <c r="M20" s="802"/>
      <c r="N20" s="802"/>
      <c r="O20" s="802"/>
      <c r="P20" s="802"/>
      <c r="Q20" s="802"/>
      <c r="R20" s="802"/>
      <c r="S20" s="802"/>
      <c r="T20" s="802"/>
    </row>
    <row r="21" spans="1:20" x14ac:dyDescent="0.25">
      <c r="A21" s="800" t="s">
        <v>389</v>
      </c>
      <c r="B21" s="802"/>
      <c r="C21" s="802"/>
      <c r="D21" s="802"/>
      <c r="E21" s="802"/>
      <c r="F21" s="802"/>
      <c r="G21" s="802"/>
      <c r="H21" s="802"/>
      <c r="I21" s="802"/>
      <c r="J21" s="802"/>
      <c r="K21" s="802"/>
      <c r="L21" s="802"/>
      <c r="M21" s="802"/>
      <c r="N21" s="802"/>
      <c r="O21" s="802"/>
      <c r="P21" s="802"/>
      <c r="Q21" s="802"/>
      <c r="R21" s="802"/>
      <c r="S21" s="802"/>
      <c r="T21" s="802"/>
    </row>
    <row r="22" spans="1:20" x14ac:dyDescent="0.25">
      <c r="A22" s="800" t="s">
        <v>390</v>
      </c>
      <c r="B22" s="802"/>
      <c r="C22" s="802"/>
      <c r="D22" s="802"/>
      <c r="E22" s="802"/>
      <c r="F22" s="802"/>
      <c r="G22" s="802"/>
      <c r="H22" s="802"/>
      <c r="I22" s="802"/>
      <c r="J22" s="802"/>
      <c r="K22" s="802"/>
      <c r="L22" s="802"/>
      <c r="M22" s="802"/>
      <c r="N22" s="802"/>
      <c r="O22" s="802"/>
      <c r="P22" s="802"/>
      <c r="Q22" s="802"/>
      <c r="R22" s="802"/>
      <c r="S22" s="802"/>
      <c r="T22" s="802"/>
    </row>
    <row r="23" spans="1:20" x14ac:dyDescent="0.25">
      <c r="A23" s="800" t="s">
        <v>391</v>
      </c>
      <c r="B23" s="802"/>
      <c r="C23" s="802"/>
      <c r="D23" s="802"/>
      <c r="E23" s="802"/>
      <c r="F23" s="802"/>
      <c r="G23" s="802"/>
      <c r="H23" s="802"/>
      <c r="I23" s="802"/>
      <c r="J23" s="802"/>
      <c r="K23" s="802"/>
      <c r="L23" s="802"/>
      <c r="M23" s="802"/>
      <c r="N23" s="802"/>
      <c r="O23" s="802"/>
      <c r="P23" s="802"/>
      <c r="Q23" s="802"/>
      <c r="R23" s="802"/>
      <c r="S23" s="802"/>
      <c r="T23" s="802"/>
    </row>
    <row r="24" spans="1:20" ht="12.75" customHeight="1" x14ac:dyDescent="0.25">
      <c r="A24" s="803" t="s">
        <v>392</v>
      </c>
      <c r="B24" s="803"/>
      <c r="C24" s="803"/>
      <c r="D24" s="803"/>
      <c r="E24" s="803"/>
      <c r="F24" s="803"/>
      <c r="G24" s="803"/>
      <c r="H24" s="803"/>
      <c r="I24" s="803"/>
      <c r="J24" s="803"/>
      <c r="K24" s="803"/>
      <c r="L24" s="803"/>
      <c r="M24" s="803"/>
      <c r="N24" s="803"/>
      <c r="O24" s="803"/>
      <c r="P24" s="803"/>
      <c r="Q24" s="803"/>
      <c r="R24" s="803"/>
      <c r="S24" s="803"/>
      <c r="T24" s="803"/>
    </row>
    <row r="25" spans="1:20" ht="14.25" customHeight="1" x14ac:dyDescent="0.25">
      <c r="A25" s="797" t="s">
        <v>393</v>
      </c>
      <c r="B25" s="797"/>
      <c r="C25" s="797"/>
      <c r="D25" s="797"/>
      <c r="E25" s="797"/>
      <c r="F25" s="797"/>
      <c r="G25" s="797"/>
      <c r="H25" s="797"/>
      <c r="I25" s="797"/>
      <c r="J25" s="797"/>
      <c r="K25" s="797"/>
      <c r="L25" s="797"/>
      <c r="M25" s="797"/>
      <c r="N25" s="797"/>
      <c r="O25" s="797"/>
      <c r="P25" s="797"/>
      <c r="Q25" s="797"/>
      <c r="R25" s="797"/>
      <c r="S25" s="797"/>
      <c r="T25" s="797"/>
    </row>
    <row r="26" spans="1:20" ht="9.75" customHeight="1" x14ac:dyDescent="0.25">
      <c r="A26" s="797" t="s">
        <v>394</v>
      </c>
      <c r="B26" s="797"/>
      <c r="C26" s="797"/>
      <c r="D26" s="797"/>
      <c r="E26" s="797"/>
      <c r="F26" s="797"/>
      <c r="G26" s="797"/>
      <c r="H26" s="797"/>
      <c r="I26" s="797"/>
      <c r="J26" s="797"/>
      <c r="K26" s="797"/>
      <c r="L26" s="797"/>
      <c r="M26" s="797"/>
      <c r="N26" s="797"/>
      <c r="O26" s="797"/>
      <c r="P26" s="797"/>
      <c r="Q26" s="797"/>
      <c r="R26" s="797"/>
      <c r="S26" s="797"/>
      <c r="T26" s="797"/>
    </row>
    <row r="27" spans="1:20" ht="33" customHeight="1" x14ac:dyDescent="0.25">
      <c r="A27" s="179"/>
      <c r="B27" s="180"/>
      <c r="C27" s="180"/>
      <c r="D27" s="180"/>
      <c r="E27" s="180"/>
      <c r="F27" s="180"/>
      <c r="G27" s="180"/>
      <c r="H27" s="180"/>
      <c r="I27" s="180"/>
      <c r="J27" s="180"/>
      <c r="K27" s="180"/>
      <c r="L27" s="180"/>
      <c r="M27" s="180"/>
      <c r="N27" s="180"/>
      <c r="O27" s="180"/>
      <c r="P27" s="180"/>
      <c r="Q27" s="180"/>
      <c r="R27" s="180"/>
      <c r="S27" s="180"/>
      <c r="T27" s="180"/>
    </row>
    <row r="28" spans="1:20" ht="39.75" customHeight="1" x14ac:dyDescent="0.25">
      <c r="A28" s="804" t="s">
        <v>395</v>
      </c>
      <c r="B28" s="804"/>
      <c r="C28" s="804"/>
      <c r="D28" s="804"/>
      <c r="E28" s="181"/>
      <c r="F28" s="805" t="s">
        <v>396</v>
      </c>
      <c r="G28" s="806"/>
      <c r="H28" s="806"/>
      <c r="I28" s="806"/>
      <c r="J28" s="806"/>
      <c r="K28" s="806"/>
      <c r="L28" s="807" t="s">
        <v>397</v>
      </c>
      <c r="M28" s="807"/>
      <c r="N28" s="807"/>
      <c r="O28" s="807"/>
      <c r="P28" s="807"/>
      <c r="Q28" s="808" t="s">
        <v>398</v>
      </c>
      <c r="R28" s="807"/>
      <c r="S28" s="807"/>
      <c r="T28" s="807"/>
    </row>
    <row r="29" spans="1:20" x14ac:dyDescent="0.25">
      <c r="A29" s="809"/>
      <c r="B29" s="809"/>
      <c r="C29" s="809"/>
      <c r="D29" s="809"/>
      <c r="E29" s="182"/>
      <c r="F29" s="182"/>
      <c r="G29" s="182"/>
      <c r="H29" s="182"/>
      <c r="I29" s="182"/>
      <c r="J29" s="182"/>
      <c r="K29" s="182"/>
      <c r="L29" s="182"/>
      <c r="M29" s="182"/>
      <c r="N29" s="182"/>
      <c r="O29" s="182"/>
      <c r="P29" s="182"/>
      <c r="Q29" s="182"/>
      <c r="R29" s="182"/>
      <c r="S29" s="182"/>
      <c r="T29" s="182"/>
    </row>
    <row r="30" spans="1:20" x14ac:dyDescent="0.25">
      <c r="B30" s="182"/>
      <c r="E30" s="182"/>
      <c r="F30" s="182"/>
      <c r="G30" s="182"/>
      <c r="H30" s="182"/>
      <c r="I30" s="182"/>
      <c r="J30" s="182"/>
      <c r="K30" s="182"/>
      <c r="L30" s="182"/>
      <c r="M30" s="182"/>
      <c r="N30" s="182"/>
      <c r="O30" s="182"/>
      <c r="P30" s="182"/>
      <c r="Q30" s="182"/>
      <c r="R30" s="182"/>
      <c r="S30" s="182"/>
      <c r="T30" s="182"/>
    </row>
    <row r="31" spans="1:20" x14ac:dyDescent="0.25">
      <c r="B31" s="182"/>
      <c r="E31" s="182"/>
      <c r="F31" s="182"/>
      <c r="G31" s="182"/>
      <c r="H31" s="182"/>
      <c r="I31" s="182"/>
      <c r="J31" s="182"/>
      <c r="K31" s="182"/>
      <c r="L31" s="182"/>
      <c r="M31" s="182"/>
      <c r="N31" s="182"/>
      <c r="O31" s="182"/>
      <c r="P31" s="182"/>
      <c r="Q31" s="182"/>
      <c r="R31" s="182"/>
      <c r="S31" s="182"/>
      <c r="T31" s="182"/>
    </row>
    <row r="32" spans="1:20" x14ac:dyDescent="0.25">
      <c r="B32" s="182"/>
      <c r="E32" s="182"/>
      <c r="F32" s="182"/>
      <c r="G32" s="182"/>
      <c r="H32" s="182"/>
      <c r="I32" s="182"/>
      <c r="J32" s="182"/>
      <c r="K32" s="182"/>
      <c r="L32" s="182"/>
      <c r="M32" s="182"/>
      <c r="N32" s="182"/>
      <c r="O32" s="182"/>
      <c r="P32" s="182"/>
      <c r="Q32" s="182"/>
      <c r="R32" s="182"/>
      <c r="S32" s="182"/>
      <c r="T32" s="182"/>
    </row>
    <row r="33" spans="2:20" x14ac:dyDescent="0.25">
      <c r="B33" s="182"/>
      <c r="E33" s="182"/>
      <c r="F33" s="182"/>
      <c r="G33" s="182"/>
      <c r="H33" s="182"/>
      <c r="I33" s="182"/>
      <c r="J33" s="182"/>
      <c r="K33" s="182"/>
      <c r="L33" s="182"/>
      <c r="M33" s="182"/>
      <c r="N33" s="182"/>
      <c r="O33" s="182"/>
      <c r="P33" s="182"/>
      <c r="Q33" s="182"/>
      <c r="R33" s="182"/>
      <c r="S33" s="182"/>
      <c r="T33" s="182"/>
    </row>
    <row r="34" spans="2:20" x14ac:dyDescent="0.25">
      <c r="B34" s="182"/>
      <c r="E34" s="182"/>
      <c r="F34" s="182"/>
      <c r="G34" s="182"/>
      <c r="H34" s="182"/>
      <c r="I34" s="182"/>
      <c r="J34" s="182"/>
      <c r="K34" s="182"/>
      <c r="L34" s="182"/>
      <c r="M34" s="182"/>
      <c r="N34" s="182"/>
      <c r="O34" s="182"/>
      <c r="P34" s="182"/>
      <c r="Q34" s="182"/>
      <c r="R34" s="182"/>
      <c r="S34" s="182"/>
      <c r="T34" s="182"/>
    </row>
    <row r="35" spans="2:20" x14ac:dyDescent="0.25">
      <c r="B35" s="182"/>
      <c r="E35" s="182"/>
      <c r="F35" s="182"/>
      <c r="G35" s="182"/>
      <c r="H35" s="182"/>
      <c r="I35" s="182"/>
      <c r="J35" s="182"/>
      <c r="K35" s="182"/>
      <c r="L35" s="182"/>
      <c r="M35" s="182"/>
      <c r="N35" s="182"/>
      <c r="O35" s="182"/>
      <c r="P35" s="182"/>
      <c r="Q35" s="182"/>
      <c r="R35" s="182"/>
      <c r="S35" s="182"/>
      <c r="T35" s="182"/>
    </row>
    <row r="36" spans="2:20" x14ac:dyDescent="0.25">
      <c r="B36" s="182"/>
      <c r="E36" s="182"/>
      <c r="F36" s="182"/>
      <c r="G36" s="182"/>
      <c r="H36" s="182"/>
      <c r="I36" s="182"/>
      <c r="J36" s="182"/>
      <c r="K36" s="182"/>
      <c r="L36" s="182"/>
      <c r="M36" s="182"/>
      <c r="N36" s="182"/>
      <c r="O36" s="182"/>
      <c r="P36" s="182"/>
      <c r="Q36" s="182"/>
      <c r="R36" s="182"/>
      <c r="S36" s="182"/>
      <c r="T36" s="182"/>
    </row>
    <row r="37" spans="2:20" x14ac:dyDescent="0.25">
      <c r="B37" s="182"/>
      <c r="E37" s="182"/>
      <c r="F37" s="182"/>
      <c r="G37" s="182"/>
      <c r="H37" s="182"/>
      <c r="I37" s="182"/>
      <c r="J37" s="182"/>
      <c r="K37" s="182"/>
      <c r="L37" s="182"/>
      <c r="M37" s="182"/>
      <c r="N37" s="182"/>
      <c r="O37" s="182"/>
      <c r="P37" s="182"/>
      <c r="Q37" s="182"/>
      <c r="R37" s="182"/>
      <c r="S37" s="182"/>
      <c r="T37" s="182"/>
    </row>
    <row r="38" spans="2:20" x14ac:dyDescent="0.25">
      <c r="B38" s="182"/>
      <c r="E38" s="182"/>
      <c r="F38" s="182"/>
      <c r="G38" s="182"/>
      <c r="H38" s="182"/>
      <c r="I38" s="182"/>
      <c r="J38" s="182"/>
      <c r="K38" s="182"/>
      <c r="L38" s="182"/>
      <c r="M38" s="182"/>
      <c r="N38" s="182"/>
      <c r="O38" s="182"/>
      <c r="P38" s="182"/>
      <c r="Q38" s="182"/>
      <c r="R38" s="182"/>
      <c r="S38" s="182"/>
      <c r="T38" s="182"/>
    </row>
    <row r="39" spans="2:20" x14ac:dyDescent="0.25">
      <c r="B39" s="182"/>
      <c r="E39" s="182"/>
      <c r="F39" s="182"/>
      <c r="G39" s="182"/>
      <c r="H39" s="182"/>
      <c r="I39" s="182"/>
      <c r="J39" s="182"/>
      <c r="K39" s="182"/>
      <c r="L39" s="182"/>
      <c r="M39" s="182"/>
      <c r="N39" s="182"/>
      <c r="O39" s="182"/>
      <c r="P39" s="182"/>
      <c r="Q39" s="182"/>
      <c r="R39" s="182"/>
      <c r="S39" s="182"/>
      <c r="T39" s="182"/>
    </row>
    <row r="40" spans="2:20" x14ac:dyDescent="0.25">
      <c r="B40" s="182"/>
      <c r="E40" s="182"/>
      <c r="F40" s="182"/>
      <c r="G40" s="182"/>
      <c r="H40" s="182"/>
      <c r="I40" s="182"/>
      <c r="J40" s="182"/>
      <c r="K40" s="182"/>
      <c r="L40" s="182"/>
      <c r="M40" s="182"/>
      <c r="N40" s="182"/>
      <c r="O40" s="182"/>
      <c r="P40" s="182"/>
      <c r="Q40" s="182"/>
      <c r="R40" s="182"/>
      <c r="S40" s="182"/>
      <c r="T40" s="182"/>
    </row>
    <row r="41" spans="2:20" x14ac:dyDescent="0.25">
      <c r="B41" s="182"/>
      <c r="E41" s="182"/>
      <c r="F41" s="182"/>
      <c r="G41" s="182"/>
      <c r="H41" s="182"/>
      <c r="I41" s="182"/>
      <c r="J41" s="182"/>
      <c r="K41" s="182"/>
      <c r="L41" s="182"/>
      <c r="M41" s="182"/>
      <c r="N41" s="182"/>
      <c r="O41" s="182"/>
      <c r="P41" s="182"/>
      <c r="Q41" s="182"/>
      <c r="R41" s="182"/>
      <c r="S41" s="182"/>
      <c r="T41" s="182"/>
    </row>
    <row r="42" spans="2:20" x14ac:dyDescent="0.25">
      <c r="B42" s="182"/>
      <c r="E42" s="182"/>
      <c r="F42" s="182"/>
      <c r="G42" s="182"/>
      <c r="H42" s="182"/>
      <c r="I42" s="182"/>
      <c r="J42" s="182"/>
      <c r="K42" s="182"/>
      <c r="L42" s="182"/>
      <c r="M42" s="182"/>
      <c r="N42" s="182"/>
      <c r="O42" s="182"/>
      <c r="P42" s="182"/>
      <c r="Q42" s="182"/>
      <c r="R42" s="182"/>
      <c r="S42" s="182"/>
      <c r="T42" s="182"/>
    </row>
    <row r="43" spans="2:20" x14ac:dyDescent="0.25">
      <c r="B43" s="182"/>
      <c r="E43" s="182"/>
      <c r="F43" s="182"/>
      <c r="G43" s="182"/>
      <c r="H43" s="182"/>
      <c r="I43" s="182"/>
      <c r="J43" s="182"/>
      <c r="K43" s="182"/>
      <c r="L43" s="182"/>
      <c r="M43" s="182"/>
      <c r="N43" s="182"/>
      <c r="O43" s="182"/>
      <c r="P43" s="182"/>
      <c r="Q43" s="182"/>
      <c r="R43" s="182"/>
      <c r="S43" s="182"/>
      <c r="T43" s="182"/>
    </row>
    <row r="44" spans="2:20" x14ac:dyDescent="0.25">
      <c r="B44" s="182"/>
      <c r="E44" s="182"/>
      <c r="F44" s="182"/>
      <c r="G44" s="182"/>
      <c r="H44" s="182"/>
      <c r="I44" s="182"/>
      <c r="J44" s="182"/>
      <c r="K44" s="182"/>
      <c r="L44" s="182"/>
      <c r="M44" s="182"/>
      <c r="N44" s="182"/>
      <c r="O44" s="182"/>
      <c r="P44" s="182"/>
      <c r="Q44" s="182"/>
      <c r="R44" s="182"/>
      <c r="S44" s="182"/>
      <c r="T44" s="182"/>
    </row>
    <row r="45" spans="2:20" x14ac:dyDescent="0.25">
      <c r="B45" s="182"/>
      <c r="E45" s="182"/>
      <c r="F45" s="182"/>
      <c r="G45" s="182"/>
      <c r="H45" s="182"/>
      <c r="I45" s="182"/>
      <c r="J45" s="182"/>
      <c r="K45" s="182"/>
      <c r="L45" s="182"/>
      <c r="M45" s="182"/>
      <c r="N45" s="182"/>
      <c r="O45" s="182"/>
      <c r="P45" s="182"/>
      <c r="Q45" s="182"/>
      <c r="R45" s="182"/>
      <c r="S45" s="182"/>
      <c r="T45" s="182"/>
    </row>
    <row r="46" spans="2:20" x14ac:dyDescent="0.25">
      <c r="B46" s="182"/>
      <c r="E46" s="182"/>
      <c r="F46" s="182"/>
      <c r="G46" s="182"/>
      <c r="H46" s="182"/>
      <c r="I46" s="182"/>
      <c r="J46" s="182"/>
      <c r="K46" s="182"/>
      <c r="L46" s="182"/>
      <c r="M46" s="182"/>
      <c r="N46" s="182"/>
      <c r="O46" s="182"/>
      <c r="P46" s="182"/>
      <c r="Q46" s="182"/>
      <c r="R46" s="182"/>
      <c r="S46" s="182"/>
      <c r="T46" s="182"/>
    </row>
    <row r="47" spans="2:20" x14ac:dyDescent="0.25">
      <c r="B47" s="182"/>
      <c r="E47" s="182"/>
      <c r="F47" s="182"/>
      <c r="G47" s="182"/>
      <c r="H47" s="182"/>
      <c r="I47" s="182"/>
      <c r="J47" s="182"/>
      <c r="K47" s="182"/>
      <c r="L47" s="182"/>
      <c r="M47" s="182"/>
      <c r="N47" s="182"/>
      <c r="O47" s="182"/>
      <c r="P47" s="182"/>
      <c r="Q47" s="182"/>
      <c r="R47" s="182"/>
      <c r="S47" s="182"/>
      <c r="T47" s="182"/>
    </row>
    <row r="48" spans="2:20" x14ac:dyDescent="0.25">
      <c r="B48" s="182"/>
      <c r="E48" s="182"/>
      <c r="F48" s="182"/>
      <c r="G48" s="182"/>
      <c r="H48" s="182"/>
      <c r="I48" s="182"/>
      <c r="J48" s="182"/>
      <c r="K48" s="182"/>
      <c r="L48" s="182"/>
      <c r="M48" s="182"/>
      <c r="N48" s="182"/>
      <c r="O48" s="182"/>
      <c r="P48" s="182"/>
      <c r="Q48" s="182"/>
      <c r="R48" s="182"/>
      <c r="S48" s="182"/>
      <c r="T48" s="182"/>
    </row>
    <row r="49" spans="2:20" x14ac:dyDescent="0.25">
      <c r="B49" s="182"/>
      <c r="E49" s="182"/>
      <c r="F49" s="182"/>
      <c r="G49" s="182"/>
      <c r="H49" s="182"/>
      <c r="I49" s="182"/>
      <c r="J49" s="182"/>
      <c r="K49" s="182"/>
      <c r="L49" s="182"/>
      <c r="M49" s="182"/>
      <c r="N49" s="182"/>
      <c r="O49" s="182"/>
      <c r="P49" s="182"/>
      <c r="Q49" s="182"/>
      <c r="R49" s="182"/>
      <c r="S49" s="182"/>
      <c r="T49" s="182"/>
    </row>
    <row r="50" spans="2:20" x14ac:dyDescent="0.25">
      <c r="B50" s="182"/>
      <c r="E50" s="182"/>
      <c r="F50" s="182"/>
      <c r="G50" s="182"/>
      <c r="H50" s="182"/>
      <c r="I50" s="182"/>
      <c r="J50" s="182"/>
      <c r="K50" s="182"/>
      <c r="L50" s="182"/>
      <c r="M50" s="182"/>
      <c r="N50" s="182"/>
      <c r="O50" s="182"/>
      <c r="P50" s="182"/>
      <c r="Q50" s="182"/>
      <c r="R50" s="182"/>
      <c r="S50" s="182"/>
      <c r="T50" s="182"/>
    </row>
    <row r="51" spans="2:20" x14ac:dyDescent="0.25">
      <c r="B51" s="182"/>
      <c r="E51" s="182"/>
      <c r="F51" s="182"/>
      <c r="G51" s="182"/>
      <c r="H51" s="182"/>
      <c r="I51" s="182"/>
      <c r="J51" s="182"/>
      <c r="K51" s="182"/>
      <c r="L51" s="182"/>
      <c r="M51" s="182"/>
      <c r="N51" s="182"/>
      <c r="O51" s="182"/>
      <c r="P51" s="182"/>
      <c r="Q51" s="182"/>
      <c r="R51" s="182"/>
      <c r="S51" s="182"/>
      <c r="T51" s="182"/>
    </row>
    <row r="52" spans="2:20" x14ac:dyDescent="0.25">
      <c r="B52" s="182"/>
      <c r="E52" s="182"/>
      <c r="F52" s="182"/>
      <c r="G52" s="182"/>
      <c r="H52" s="182"/>
      <c r="I52" s="182"/>
      <c r="J52" s="182"/>
      <c r="K52" s="182"/>
      <c r="L52" s="182"/>
      <c r="M52" s="182"/>
      <c r="N52" s="182"/>
      <c r="O52" s="182"/>
      <c r="P52" s="182"/>
      <c r="Q52" s="182"/>
      <c r="R52" s="182"/>
      <c r="S52" s="182"/>
      <c r="T52" s="182"/>
    </row>
    <row r="53" spans="2:20" x14ac:dyDescent="0.25">
      <c r="B53" s="182"/>
      <c r="E53" s="182"/>
      <c r="F53" s="182"/>
      <c r="G53" s="182"/>
      <c r="H53" s="182"/>
      <c r="I53" s="182"/>
      <c r="J53" s="182"/>
      <c r="K53" s="182"/>
      <c r="L53" s="182"/>
      <c r="M53" s="182"/>
      <c r="N53" s="182"/>
      <c r="O53" s="182"/>
      <c r="P53" s="182"/>
      <c r="Q53" s="182"/>
      <c r="R53" s="182"/>
      <c r="S53" s="182"/>
      <c r="T53" s="182"/>
    </row>
    <row r="54" spans="2:20" x14ac:dyDescent="0.25">
      <c r="B54" s="182"/>
      <c r="E54" s="182"/>
      <c r="F54" s="182"/>
      <c r="G54" s="182"/>
      <c r="H54" s="182"/>
      <c r="I54" s="182"/>
      <c r="J54" s="182"/>
      <c r="K54" s="182"/>
      <c r="L54" s="182"/>
      <c r="M54" s="182"/>
      <c r="N54" s="182"/>
      <c r="O54" s="182"/>
      <c r="P54" s="182"/>
      <c r="Q54" s="182"/>
      <c r="R54" s="182"/>
      <c r="S54" s="182"/>
      <c r="T54" s="182"/>
    </row>
    <row r="55" spans="2:20" x14ac:dyDescent="0.25">
      <c r="B55" s="182"/>
      <c r="E55" s="182"/>
      <c r="F55" s="182"/>
      <c r="G55" s="182"/>
      <c r="H55" s="182"/>
      <c r="I55" s="182"/>
      <c r="J55" s="182"/>
      <c r="K55" s="182"/>
      <c r="L55" s="182"/>
      <c r="M55" s="182"/>
      <c r="N55" s="182"/>
      <c r="O55" s="182"/>
      <c r="P55" s="182"/>
      <c r="Q55" s="182"/>
      <c r="R55" s="182"/>
      <c r="S55" s="182"/>
      <c r="T55" s="182"/>
    </row>
    <row r="56" spans="2:20" x14ac:dyDescent="0.25">
      <c r="B56" s="182"/>
      <c r="E56" s="182"/>
      <c r="F56" s="182"/>
      <c r="G56" s="182"/>
      <c r="H56" s="182"/>
      <c r="I56" s="182"/>
      <c r="J56" s="182"/>
      <c r="K56" s="182"/>
      <c r="L56" s="182"/>
      <c r="M56" s="182"/>
      <c r="N56" s="182"/>
      <c r="O56" s="182"/>
      <c r="P56" s="182"/>
      <c r="Q56" s="182"/>
      <c r="R56" s="182"/>
      <c r="S56" s="182"/>
      <c r="T56" s="182"/>
    </row>
    <row r="57" spans="2:20" x14ac:dyDescent="0.25">
      <c r="B57" s="182"/>
      <c r="E57" s="182"/>
      <c r="F57" s="182"/>
      <c r="G57" s="182"/>
      <c r="H57" s="182"/>
      <c r="I57" s="182"/>
      <c r="J57" s="182"/>
      <c r="K57" s="182"/>
      <c r="L57" s="182"/>
      <c r="M57" s="182"/>
      <c r="N57" s="182"/>
      <c r="O57" s="182"/>
      <c r="P57" s="182"/>
      <c r="Q57" s="182"/>
      <c r="R57" s="182"/>
      <c r="S57" s="182"/>
      <c r="T57" s="182"/>
    </row>
    <row r="58" spans="2:20" x14ac:dyDescent="0.25">
      <c r="B58" s="182"/>
      <c r="E58" s="182"/>
      <c r="F58" s="182"/>
      <c r="G58" s="182"/>
      <c r="H58" s="182"/>
      <c r="I58" s="182"/>
      <c r="J58" s="182"/>
      <c r="K58" s="182"/>
      <c r="L58" s="182"/>
      <c r="M58" s="182"/>
      <c r="N58" s="182"/>
      <c r="O58" s="182"/>
      <c r="P58" s="182"/>
      <c r="Q58" s="182"/>
      <c r="R58" s="182"/>
      <c r="S58" s="182"/>
      <c r="T58" s="182"/>
    </row>
    <row r="59" spans="2:20" x14ac:dyDescent="0.25">
      <c r="B59" s="182"/>
      <c r="E59" s="182"/>
      <c r="F59" s="182"/>
      <c r="G59" s="182"/>
      <c r="H59" s="182"/>
      <c r="I59" s="182"/>
      <c r="J59" s="182"/>
      <c r="K59" s="182"/>
      <c r="L59" s="182"/>
      <c r="M59" s="182"/>
      <c r="N59" s="182"/>
      <c r="O59" s="182"/>
      <c r="P59" s="182"/>
      <c r="Q59" s="182"/>
      <c r="R59" s="182"/>
      <c r="S59" s="182"/>
      <c r="T59" s="182"/>
    </row>
    <row r="60" spans="2:20" x14ac:dyDescent="0.25">
      <c r="B60" s="182"/>
      <c r="E60" s="182"/>
      <c r="F60" s="182"/>
      <c r="G60" s="182"/>
      <c r="H60" s="182"/>
      <c r="I60" s="182"/>
      <c r="J60" s="182"/>
      <c r="K60" s="182"/>
      <c r="L60" s="182"/>
      <c r="M60" s="182"/>
      <c r="N60" s="182"/>
      <c r="O60" s="182"/>
      <c r="P60" s="182"/>
      <c r="Q60" s="182"/>
      <c r="R60" s="182"/>
      <c r="S60" s="182"/>
      <c r="T60" s="182"/>
    </row>
    <row r="61" spans="2:20" x14ac:dyDescent="0.25">
      <c r="B61" s="182"/>
      <c r="E61" s="182"/>
      <c r="F61" s="182"/>
      <c r="G61" s="182"/>
      <c r="H61" s="182"/>
      <c r="I61" s="182"/>
      <c r="J61" s="182"/>
      <c r="K61" s="182"/>
      <c r="L61" s="182"/>
      <c r="M61" s="182"/>
      <c r="N61" s="182"/>
      <c r="O61" s="182"/>
      <c r="P61" s="182"/>
      <c r="Q61" s="182"/>
      <c r="R61" s="182"/>
      <c r="S61" s="182"/>
      <c r="T61" s="182"/>
    </row>
    <row r="62" spans="2:20" x14ac:dyDescent="0.25">
      <c r="B62" s="182"/>
      <c r="E62" s="182"/>
      <c r="F62" s="182"/>
      <c r="G62" s="182"/>
      <c r="H62" s="182"/>
      <c r="I62" s="182"/>
      <c r="J62" s="182"/>
      <c r="K62" s="182"/>
      <c r="L62" s="182"/>
      <c r="M62" s="182"/>
      <c r="N62" s="182"/>
      <c r="O62" s="182"/>
      <c r="P62" s="182"/>
      <c r="Q62" s="182"/>
      <c r="R62" s="182"/>
      <c r="S62" s="182"/>
      <c r="T62" s="182"/>
    </row>
    <row r="63" spans="2:20" x14ac:dyDescent="0.25">
      <c r="B63" s="182"/>
      <c r="E63" s="182"/>
      <c r="F63" s="182"/>
      <c r="G63" s="182"/>
      <c r="H63" s="182"/>
      <c r="I63" s="182"/>
      <c r="J63" s="182"/>
      <c r="K63" s="182"/>
      <c r="L63" s="182"/>
      <c r="M63" s="182"/>
      <c r="N63" s="182"/>
      <c r="O63" s="182"/>
      <c r="P63" s="182"/>
      <c r="Q63" s="182"/>
      <c r="R63" s="182"/>
      <c r="S63" s="182"/>
      <c r="T63" s="182"/>
    </row>
    <row r="64" spans="2:20" x14ac:dyDescent="0.25">
      <c r="B64" s="182"/>
      <c r="E64" s="182"/>
      <c r="F64" s="182"/>
      <c r="G64" s="182"/>
      <c r="H64" s="182"/>
      <c r="I64" s="182"/>
      <c r="J64" s="182"/>
      <c r="K64" s="182"/>
      <c r="L64" s="182"/>
      <c r="M64" s="182"/>
      <c r="N64" s="182"/>
      <c r="O64" s="182"/>
      <c r="P64" s="182"/>
      <c r="Q64" s="182"/>
      <c r="R64" s="182"/>
      <c r="S64" s="182"/>
      <c r="T64" s="182"/>
    </row>
    <row r="65" spans="2:20" x14ac:dyDescent="0.25">
      <c r="B65" s="182"/>
      <c r="E65" s="182"/>
      <c r="F65" s="182"/>
      <c r="G65" s="182"/>
      <c r="H65" s="182"/>
      <c r="I65" s="182"/>
      <c r="J65" s="182"/>
      <c r="K65" s="182"/>
      <c r="L65" s="182"/>
      <c r="M65" s="182"/>
      <c r="N65" s="182"/>
      <c r="O65" s="182"/>
      <c r="P65" s="182"/>
      <c r="Q65" s="182"/>
      <c r="R65" s="182"/>
      <c r="S65" s="182"/>
      <c r="T65" s="182"/>
    </row>
    <row r="66" spans="2:20" x14ac:dyDescent="0.25">
      <c r="B66" s="182"/>
      <c r="E66" s="182"/>
      <c r="F66" s="182"/>
      <c r="G66" s="182"/>
      <c r="H66" s="182"/>
      <c r="I66" s="182"/>
      <c r="J66" s="182"/>
      <c r="K66" s="182"/>
      <c r="L66" s="182"/>
      <c r="M66" s="182"/>
      <c r="N66" s="182"/>
      <c r="O66" s="182"/>
      <c r="P66" s="182"/>
      <c r="Q66" s="182"/>
      <c r="R66" s="182"/>
      <c r="S66" s="182"/>
      <c r="T66" s="182"/>
    </row>
    <row r="67" spans="2:20" x14ac:dyDescent="0.25">
      <c r="B67" s="182"/>
      <c r="E67" s="182"/>
      <c r="F67" s="182"/>
      <c r="G67" s="182"/>
      <c r="H67" s="182"/>
      <c r="I67" s="182"/>
      <c r="J67" s="182"/>
      <c r="K67" s="182"/>
      <c r="L67" s="182"/>
      <c r="M67" s="182"/>
      <c r="N67" s="182"/>
      <c r="O67" s="182"/>
      <c r="P67" s="182"/>
      <c r="Q67" s="182"/>
      <c r="R67" s="182"/>
      <c r="S67" s="182"/>
      <c r="T67" s="182"/>
    </row>
    <row r="68" spans="2:20" x14ac:dyDescent="0.25">
      <c r="B68" s="182"/>
      <c r="E68" s="182"/>
      <c r="F68" s="182"/>
      <c r="G68" s="182"/>
      <c r="H68" s="182"/>
      <c r="I68" s="182"/>
      <c r="J68" s="182"/>
      <c r="K68" s="182"/>
      <c r="L68" s="182"/>
      <c r="M68" s="182"/>
      <c r="N68" s="182"/>
      <c r="O68" s="182"/>
      <c r="P68" s="182"/>
      <c r="Q68" s="182"/>
      <c r="R68" s="182"/>
      <c r="S68" s="182"/>
      <c r="T68" s="182"/>
    </row>
    <row r="69" spans="2:20" x14ac:dyDescent="0.25">
      <c r="B69" s="182"/>
      <c r="E69" s="182"/>
      <c r="F69" s="182"/>
      <c r="G69" s="182"/>
      <c r="H69" s="182"/>
      <c r="I69" s="182"/>
      <c r="J69" s="182"/>
      <c r="K69" s="182"/>
      <c r="L69" s="182"/>
      <c r="M69" s="182"/>
      <c r="N69" s="182"/>
      <c r="O69" s="182"/>
      <c r="P69" s="182"/>
      <c r="Q69" s="182"/>
      <c r="R69" s="182"/>
      <c r="S69" s="182"/>
      <c r="T69" s="182"/>
    </row>
    <row r="70" spans="2:20" x14ac:dyDescent="0.25">
      <c r="B70" s="182"/>
      <c r="E70" s="182"/>
      <c r="F70" s="182"/>
      <c r="G70" s="182"/>
      <c r="H70" s="182"/>
      <c r="I70" s="182"/>
      <c r="J70" s="182"/>
      <c r="K70" s="182"/>
      <c r="L70" s="182"/>
      <c r="M70" s="182"/>
      <c r="N70" s="182"/>
      <c r="O70" s="182"/>
      <c r="P70" s="182"/>
      <c r="Q70" s="182"/>
      <c r="R70" s="182"/>
      <c r="S70" s="182"/>
      <c r="T70" s="182"/>
    </row>
    <row r="71" spans="2:20" x14ac:dyDescent="0.25">
      <c r="B71" s="182"/>
      <c r="E71" s="182"/>
      <c r="F71" s="182"/>
      <c r="G71" s="182"/>
      <c r="H71" s="182"/>
      <c r="I71" s="182"/>
      <c r="J71" s="182"/>
      <c r="K71" s="182"/>
      <c r="L71" s="182"/>
      <c r="M71" s="182"/>
      <c r="N71" s="182"/>
      <c r="O71" s="182"/>
      <c r="P71" s="182"/>
      <c r="Q71" s="182"/>
      <c r="R71" s="182"/>
      <c r="S71" s="182"/>
      <c r="T71" s="182"/>
    </row>
    <row r="72" spans="2:20" x14ac:dyDescent="0.25">
      <c r="B72" s="182"/>
      <c r="E72" s="182"/>
      <c r="F72" s="182"/>
      <c r="G72" s="182"/>
      <c r="H72" s="182"/>
      <c r="I72" s="182"/>
      <c r="J72" s="182"/>
      <c r="K72" s="182"/>
      <c r="L72" s="182"/>
      <c r="M72" s="182"/>
      <c r="N72" s="182"/>
      <c r="O72" s="182"/>
      <c r="P72" s="182"/>
      <c r="Q72" s="182"/>
      <c r="R72" s="182"/>
      <c r="S72" s="182"/>
      <c r="T72" s="182"/>
    </row>
    <row r="73" spans="2:20" x14ac:dyDescent="0.25">
      <c r="B73" s="182"/>
      <c r="E73" s="182"/>
      <c r="F73" s="182"/>
      <c r="G73" s="182"/>
      <c r="H73" s="182"/>
      <c r="I73" s="182"/>
      <c r="J73" s="182"/>
      <c r="K73" s="182"/>
      <c r="L73" s="182"/>
      <c r="M73" s="182"/>
      <c r="N73" s="182"/>
      <c r="O73" s="182"/>
      <c r="P73" s="182"/>
      <c r="Q73" s="182"/>
      <c r="R73" s="182"/>
      <c r="S73" s="182"/>
      <c r="T73" s="182"/>
    </row>
    <row r="74" spans="2:20" x14ac:dyDescent="0.25">
      <c r="B74" s="182"/>
      <c r="E74" s="182"/>
      <c r="F74" s="182"/>
      <c r="G74" s="182"/>
      <c r="H74" s="182"/>
      <c r="I74" s="182"/>
      <c r="J74" s="182"/>
      <c r="K74" s="182"/>
      <c r="L74" s="182"/>
      <c r="M74" s="182"/>
      <c r="N74" s="182"/>
      <c r="O74" s="182"/>
      <c r="P74" s="182"/>
      <c r="Q74" s="182"/>
      <c r="R74" s="182"/>
      <c r="S74" s="182"/>
      <c r="T74" s="182"/>
    </row>
    <row r="75" spans="2:20" x14ac:dyDescent="0.25">
      <c r="B75" s="182"/>
      <c r="E75" s="182"/>
      <c r="F75" s="182"/>
      <c r="G75" s="182"/>
      <c r="H75" s="182"/>
      <c r="I75" s="182"/>
      <c r="J75" s="182"/>
      <c r="K75" s="182"/>
      <c r="L75" s="182"/>
      <c r="M75" s="182"/>
      <c r="N75" s="182"/>
      <c r="O75" s="182"/>
      <c r="P75" s="182"/>
      <c r="Q75" s="182"/>
      <c r="R75" s="182"/>
      <c r="S75" s="182"/>
      <c r="T75" s="182"/>
    </row>
    <row r="76" spans="2:20" x14ac:dyDescent="0.25">
      <c r="B76" s="182"/>
      <c r="E76" s="182"/>
      <c r="F76" s="182"/>
      <c r="G76" s="182"/>
      <c r="H76" s="182"/>
      <c r="I76" s="182"/>
      <c r="J76" s="182"/>
      <c r="K76" s="182"/>
      <c r="L76" s="182"/>
      <c r="M76" s="182"/>
      <c r="N76" s="182"/>
      <c r="O76" s="182"/>
      <c r="P76" s="182"/>
      <c r="Q76" s="182"/>
      <c r="R76" s="182"/>
      <c r="S76" s="182"/>
      <c r="T76" s="182"/>
    </row>
    <row r="77" spans="2:20" x14ac:dyDescent="0.25">
      <c r="B77" s="182"/>
      <c r="E77" s="182"/>
      <c r="F77" s="182"/>
      <c r="G77" s="182"/>
      <c r="H77" s="182"/>
      <c r="I77" s="182"/>
      <c r="J77" s="182"/>
      <c r="K77" s="182"/>
      <c r="L77" s="182"/>
      <c r="M77" s="182"/>
      <c r="N77" s="182"/>
      <c r="O77" s="182"/>
      <c r="P77" s="182"/>
      <c r="Q77" s="182"/>
      <c r="R77" s="182"/>
      <c r="S77" s="182"/>
      <c r="T77" s="182"/>
    </row>
    <row r="78" spans="2:20" x14ac:dyDescent="0.25">
      <c r="B78" s="182"/>
      <c r="E78" s="182"/>
      <c r="F78" s="182"/>
      <c r="G78" s="182"/>
      <c r="H78" s="182"/>
      <c r="I78" s="182"/>
      <c r="J78" s="182"/>
      <c r="K78" s="182"/>
      <c r="L78" s="182"/>
      <c r="M78" s="182"/>
      <c r="N78" s="182"/>
      <c r="O78" s="182"/>
      <c r="P78" s="182"/>
      <c r="Q78" s="182"/>
      <c r="R78" s="182"/>
      <c r="S78" s="182"/>
      <c r="T78" s="182"/>
    </row>
    <row r="79" spans="2:20" x14ac:dyDescent="0.25">
      <c r="B79" s="182"/>
      <c r="E79" s="182"/>
      <c r="F79" s="182"/>
      <c r="G79" s="182"/>
      <c r="H79" s="182"/>
      <c r="I79" s="182"/>
      <c r="J79" s="182"/>
      <c r="K79" s="182"/>
      <c r="L79" s="182"/>
      <c r="M79" s="182"/>
      <c r="N79" s="182"/>
      <c r="O79" s="182"/>
      <c r="P79" s="182"/>
      <c r="Q79" s="182"/>
      <c r="R79" s="182"/>
      <c r="S79" s="182"/>
      <c r="T79" s="182"/>
    </row>
    <row r="80" spans="2:20" x14ac:dyDescent="0.25">
      <c r="B80" s="182"/>
      <c r="E80" s="182"/>
      <c r="F80" s="182"/>
      <c r="G80" s="182"/>
      <c r="H80" s="182"/>
      <c r="I80" s="182"/>
      <c r="J80" s="182"/>
      <c r="K80" s="182"/>
      <c r="L80" s="182"/>
      <c r="M80" s="182"/>
      <c r="N80" s="182"/>
      <c r="O80" s="182"/>
      <c r="P80" s="182"/>
      <c r="Q80" s="182"/>
      <c r="R80" s="182"/>
      <c r="S80" s="182"/>
      <c r="T80" s="182"/>
    </row>
    <row r="81" spans="2:20" x14ac:dyDescent="0.25">
      <c r="B81" s="182"/>
      <c r="E81" s="182"/>
      <c r="F81" s="182"/>
      <c r="G81" s="182"/>
      <c r="H81" s="182"/>
      <c r="I81" s="182"/>
      <c r="J81" s="182"/>
      <c r="K81" s="182"/>
      <c r="L81" s="182"/>
      <c r="M81" s="182"/>
      <c r="N81" s="182"/>
      <c r="O81" s="182"/>
      <c r="P81" s="182"/>
      <c r="Q81" s="182"/>
      <c r="R81" s="182"/>
      <c r="S81" s="182"/>
      <c r="T81" s="182"/>
    </row>
    <row r="82" spans="2:20" x14ac:dyDescent="0.25">
      <c r="B82" s="182"/>
      <c r="E82" s="182"/>
      <c r="F82" s="182"/>
      <c r="G82" s="182"/>
      <c r="H82" s="182"/>
      <c r="I82" s="182"/>
      <c r="J82" s="182"/>
      <c r="K82" s="182"/>
      <c r="L82" s="182"/>
      <c r="M82" s="182"/>
      <c r="N82" s="182"/>
      <c r="O82" s="182"/>
      <c r="P82" s="182"/>
      <c r="Q82" s="182"/>
      <c r="R82" s="182"/>
      <c r="S82" s="182"/>
      <c r="T82" s="182"/>
    </row>
    <row r="83" spans="2:20" x14ac:dyDescent="0.25">
      <c r="B83" s="182"/>
      <c r="E83" s="182"/>
      <c r="F83" s="182"/>
      <c r="G83" s="182"/>
      <c r="H83" s="182"/>
      <c r="I83" s="182"/>
      <c r="J83" s="182"/>
      <c r="K83" s="182"/>
      <c r="L83" s="182"/>
      <c r="M83" s="182"/>
      <c r="N83" s="182"/>
      <c r="O83" s="182"/>
      <c r="P83" s="182"/>
      <c r="Q83" s="182"/>
      <c r="R83" s="182"/>
      <c r="S83" s="182"/>
      <c r="T83" s="182"/>
    </row>
    <row r="84" spans="2:20" x14ac:dyDescent="0.25">
      <c r="B84" s="182"/>
      <c r="E84" s="182"/>
      <c r="F84" s="182"/>
      <c r="G84" s="182"/>
      <c r="H84" s="182"/>
      <c r="I84" s="182"/>
      <c r="J84" s="182"/>
      <c r="K84" s="182"/>
      <c r="L84" s="182"/>
      <c r="M84" s="182"/>
      <c r="N84" s="182"/>
      <c r="O84" s="182"/>
      <c r="P84" s="182"/>
      <c r="Q84" s="182"/>
      <c r="R84" s="182"/>
      <c r="S84" s="182"/>
      <c r="T84" s="182"/>
    </row>
    <row r="85" spans="2:20" x14ac:dyDescent="0.25">
      <c r="B85" s="182"/>
      <c r="E85" s="182"/>
      <c r="F85" s="182"/>
      <c r="G85" s="182"/>
      <c r="H85" s="182"/>
      <c r="I85" s="182"/>
      <c r="J85" s="182"/>
      <c r="K85" s="182"/>
      <c r="L85" s="182"/>
      <c r="M85" s="182"/>
      <c r="N85" s="182"/>
      <c r="O85" s="182"/>
      <c r="P85" s="182"/>
      <c r="Q85" s="182"/>
      <c r="R85" s="182"/>
      <c r="S85" s="182"/>
      <c r="T85" s="182"/>
    </row>
    <row r="86" spans="2:20" x14ac:dyDescent="0.25">
      <c r="B86" s="182"/>
      <c r="E86" s="182"/>
      <c r="F86" s="182"/>
      <c r="G86" s="182"/>
      <c r="H86" s="182"/>
      <c r="I86" s="182"/>
      <c r="J86" s="182"/>
      <c r="K86" s="182"/>
      <c r="L86" s="182"/>
      <c r="M86" s="182"/>
      <c r="N86" s="182"/>
      <c r="O86" s="182"/>
      <c r="P86" s="182"/>
      <c r="Q86" s="182"/>
      <c r="R86" s="182"/>
      <c r="S86" s="182"/>
      <c r="T86" s="182"/>
    </row>
    <row r="87" spans="2:20" x14ac:dyDescent="0.25">
      <c r="B87" s="182"/>
      <c r="E87" s="182"/>
      <c r="F87" s="182"/>
      <c r="G87" s="182"/>
      <c r="H87" s="182"/>
      <c r="I87" s="182"/>
      <c r="J87" s="182"/>
      <c r="K87" s="182"/>
      <c r="L87" s="182"/>
      <c r="M87" s="182"/>
      <c r="N87" s="182"/>
      <c r="O87" s="182"/>
      <c r="P87" s="182"/>
      <c r="Q87" s="182"/>
      <c r="R87" s="182"/>
      <c r="S87" s="182"/>
      <c r="T87" s="182"/>
    </row>
    <row r="88" spans="2:20" x14ac:dyDescent="0.25">
      <c r="B88" s="182"/>
      <c r="E88" s="182"/>
      <c r="F88" s="182"/>
      <c r="G88" s="182"/>
      <c r="H88" s="182"/>
      <c r="I88" s="182"/>
      <c r="J88" s="182"/>
      <c r="K88" s="182"/>
      <c r="L88" s="182"/>
      <c r="M88" s="182"/>
      <c r="N88" s="182"/>
      <c r="O88" s="182"/>
      <c r="P88" s="182"/>
      <c r="Q88" s="182"/>
      <c r="R88" s="182"/>
      <c r="S88" s="182"/>
      <c r="T88" s="182"/>
    </row>
    <row r="89" spans="2:20" x14ac:dyDescent="0.25">
      <c r="B89" s="182"/>
      <c r="E89" s="182"/>
      <c r="F89" s="182"/>
      <c r="G89" s="182"/>
      <c r="H89" s="182"/>
      <c r="I89" s="182"/>
      <c r="J89" s="182"/>
      <c r="K89" s="182"/>
      <c r="L89" s="182"/>
      <c r="M89" s="182"/>
      <c r="N89" s="182"/>
      <c r="O89" s="182"/>
      <c r="P89" s="182"/>
      <c r="Q89" s="182"/>
      <c r="R89" s="182"/>
      <c r="S89" s="182"/>
      <c r="T89" s="182"/>
    </row>
    <row r="90" spans="2:20" x14ac:dyDescent="0.25">
      <c r="B90" s="182"/>
      <c r="E90" s="182"/>
      <c r="F90" s="182"/>
      <c r="G90" s="182"/>
      <c r="H90" s="182"/>
      <c r="I90" s="182"/>
      <c r="J90" s="182"/>
      <c r="K90" s="182"/>
      <c r="L90" s="182"/>
      <c r="M90" s="182"/>
      <c r="N90" s="182"/>
      <c r="O90" s="182"/>
      <c r="P90" s="182"/>
      <c r="Q90" s="182"/>
      <c r="R90" s="182"/>
      <c r="S90" s="182"/>
      <c r="T90" s="182"/>
    </row>
    <row r="91" spans="2:20" x14ac:dyDescent="0.25">
      <c r="B91" s="182"/>
      <c r="E91" s="182"/>
      <c r="F91" s="182"/>
      <c r="G91" s="182"/>
      <c r="H91" s="182"/>
      <c r="I91" s="182"/>
      <c r="J91" s="182"/>
      <c r="K91" s="182"/>
      <c r="L91" s="182"/>
      <c r="M91" s="182"/>
      <c r="N91" s="182"/>
      <c r="O91" s="182"/>
      <c r="P91" s="182"/>
      <c r="Q91" s="182"/>
      <c r="R91" s="182"/>
      <c r="S91" s="182"/>
      <c r="T91" s="182"/>
    </row>
    <row r="92" spans="2:20" x14ac:dyDescent="0.25">
      <c r="B92" s="182"/>
      <c r="E92" s="182"/>
      <c r="F92" s="182"/>
      <c r="G92" s="182"/>
      <c r="H92" s="182"/>
      <c r="I92" s="182"/>
      <c r="J92" s="182"/>
      <c r="K92" s="182"/>
      <c r="L92" s="182"/>
      <c r="M92" s="182"/>
      <c r="N92" s="182"/>
      <c r="O92" s="182"/>
      <c r="P92" s="182"/>
      <c r="Q92" s="182"/>
      <c r="R92" s="182"/>
      <c r="S92" s="182"/>
      <c r="T92" s="182"/>
    </row>
    <row r="93" spans="2:20" x14ac:dyDescent="0.25">
      <c r="B93" s="182"/>
      <c r="E93" s="182"/>
      <c r="F93" s="182"/>
      <c r="G93" s="182"/>
      <c r="H93" s="182"/>
      <c r="I93" s="182"/>
      <c r="J93" s="182"/>
      <c r="K93" s="182"/>
      <c r="L93" s="182"/>
      <c r="M93" s="182"/>
      <c r="N93" s="182"/>
      <c r="O93" s="182"/>
      <c r="P93" s="182"/>
      <c r="Q93" s="182"/>
      <c r="R93" s="182"/>
      <c r="S93" s="182"/>
      <c r="T93" s="182"/>
    </row>
    <row r="94" spans="2:20" x14ac:dyDescent="0.25">
      <c r="B94" s="182"/>
      <c r="E94" s="182"/>
      <c r="F94" s="182"/>
      <c r="G94" s="182"/>
      <c r="H94" s="182"/>
      <c r="I94" s="182"/>
      <c r="J94" s="182"/>
      <c r="K94" s="182"/>
      <c r="L94" s="182"/>
      <c r="M94" s="182"/>
      <c r="N94" s="182"/>
      <c r="O94" s="182"/>
      <c r="P94" s="182"/>
      <c r="Q94" s="182"/>
      <c r="R94" s="182"/>
      <c r="S94" s="182"/>
      <c r="T94" s="182"/>
    </row>
    <row r="95" spans="2:20" x14ac:dyDescent="0.25">
      <c r="B95" s="182"/>
      <c r="E95" s="182"/>
      <c r="F95" s="182"/>
      <c r="G95" s="182"/>
      <c r="H95" s="182"/>
      <c r="I95" s="182"/>
      <c r="J95" s="182"/>
      <c r="K95" s="182"/>
      <c r="L95" s="182"/>
      <c r="M95" s="182"/>
      <c r="N95" s="182"/>
      <c r="O95" s="182"/>
      <c r="P95" s="182"/>
      <c r="Q95" s="182"/>
      <c r="R95" s="182"/>
      <c r="S95" s="182"/>
      <c r="T95" s="182"/>
    </row>
    <row r="96" spans="2:20" x14ac:dyDescent="0.25">
      <c r="B96" s="182"/>
      <c r="E96" s="182"/>
      <c r="F96" s="182"/>
      <c r="G96" s="182"/>
      <c r="H96" s="182"/>
      <c r="I96" s="182"/>
      <c r="J96" s="182"/>
      <c r="K96" s="182"/>
      <c r="L96" s="182"/>
      <c r="M96" s="182"/>
      <c r="N96" s="182"/>
      <c r="O96" s="182"/>
      <c r="P96" s="182"/>
      <c r="Q96" s="182"/>
      <c r="R96" s="182"/>
      <c r="S96" s="182"/>
      <c r="T96" s="182"/>
    </row>
  </sheetData>
  <mergeCells count="42">
    <mergeCell ref="A28:D28"/>
    <mergeCell ref="F28:K28"/>
    <mergeCell ref="L28:P28"/>
    <mergeCell ref="Q28:T28"/>
    <mergeCell ref="A29:D29"/>
    <mergeCell ref="A26:T26"/>
    <mergeCell ref="A15:T15"/>
    <mergeCell ref="A16:T16"/>
    <mergeCell ref="A17:T17"/>
    <mergeCell ref="A18:O18"/>
    <mergeCell ref="A19:T19"/>
    <mergeCell ref="A20:T20"/>
    <mergeCell ref="A21:T21"/>
    <mergeCell ref="A22:T22"/>
    <mergeCell ref="A23:T23"/>
    <mergeCell ref="A24:T24"/>
    <mergeCell ref="A25:T25"/>
    <mergeCell ref="Q11:T11"/>
    <mergeCell ref="M8:O8"/>
    <mergeCell ref="P8:Q8"/>
    <mergeCell ref="P9:Q9"/>
    <mergeCell ref="A10:N10"/>
    <mergeCell ref="A11:A12"/>
    <mergeCell ref="B11:B12"/>
    <mergeCell ref="C11:C12"/>
    <mergeCell ref="D11:D12"/>
    <mergeCell ref="E11:E12"/>
    <mergeCell ref="F11:F12"/>
    <mergeCell ref="G11:J11"/>
    <mergeCell ref="K11:K12"/>
    <mergeCell ref="L11:L12"/>
    <mergeCell ref="M11:N11"/>
    <mergeCell ref="O11:P11"/>
    <mergeCell ref="A3:C6"/>
    <mergeCell ref="D3:D4"/>
    <mergeCell ref="E3:P4"/>
    <mergeCell ref="R3:T3"/>
    <mergeCell ref="R4:T4"/>
    <mergeCell ref="D5:D6"/>
    <mergeCell ref="E5:P6"/>
    <mergeCell ref="R5:T5"/>
    <mergeCell ref="R6:T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428625</xdr:colOff>
                    <xdr:row>7</xdr:row>
                    <xdr:rowOff>85725</xdr:rowOff>
                  </from>
                  <to>
                    <xdr:col>5</xdr:col>
                    <xdr:colOff>1323975</xdr:colOff>
                    <xdr:row>8</xdr:row>
                    <xdr:rowOff>47625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428625</xdr:colOff>
                    <xdr:row>8</xdr:row>
                    <xdr:rowOff>28575</xdr:rowOff>
                  </from>
                  <to>
                    <xdr:col>5</xdr:col>
                    <xdr:colOff>1257300</xdr:colOff>
                    <xdr:row>9</xdr:row>
                    <xdr:rowOff>57150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14</xdr:col>
                    <xdr:colOff>609600</xdr:colOff>
                    <xdr:row>7</xdr:row>
                    <xdr:rowOff>19050</xdr:rowOff>
                  </from>
                  <to>
                    <xdr:col>15</xdr:col>
                    <xdr:colOff>1057275</xdr:colOff>
                    <xdr:row>8</xdr:row>
                    <xdr:rowOff>66675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14</xdr:col>
                    <xdr:colOff>609600</xdr:colOff>
                    <xdr:row>8</xdr:row>
                    <xdr:rowOff>19050</xdr:rowOff>
                  </from>
                  <to>
                    <xdr:col>15</xdr:col>
                    <xdr:colOff>1038225</xdr:colOff>
                    <xdr:row>9</xdr:row>
                    <xdr:rowOff>47625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16</xdr:col>
                    <xdr:colOff>714375</xdr:colOff>
                    <xdr:row>7</xdr:row>
                    <xdr:rowOff>38100</xdr:rowOff>
                  </from>
                  <to>
                    <xdr:col>18</xdr:col>
                    <xdr:colOff>152400</xdr:colOff>
                    <xdr:row>8</xdr:row>
                    <xdr:rowOff>95250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16</xdr:col>
                    <xdr:colOff>714375</xdr:colOff>
                    <xdr:row>8</xdr:row>
                    <xdr:rowOff>47625</xdr:rowOff>
                  </from>
                  <to>
                    <xdr:col>18</xdr:col>
                    <xdr:colOff>152400</xdr:colOff>
                    <xdr:row>9</xdr:row>
                    <xdr:rowOff>95250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10</xdr:col>
                    <xdr:colOff>1104900</xdr:colOff>
                    <xdr:row>7</xdr:row>
                    <xdr:rowOff>66675</xdr:rowOff>
                  </from>
                  <to>
                    <xdr:col>11</xdr:col>
                    <xdr:colOff>942975</xdr:colOff>
                    <xdr:row>8</xdr:row>
                    <xdr:rowOff>47625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10</xdr:col>
                    <xdr:colOff>1095375</xdr:colOff>
                    <xdr:row>8</xdr:row>
                    <xdr:rowOff>66675</xdr:rowOff>
                  </from>
                  <to>
                    <xdr:col>11</xdr:col>
                    <xdr:colOff>771525</xdr:colOff>
                    <xdr:row>9</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7"/>
  <sheetViews>
    <sheetView topLeftCell="AB3" zoomScale="80" zoomScaleNormal="80" workbookViewId="0">
      <selection activeCell="AF17" sqref="AF17:AG23"/>
    </sheetView>
  </sheetViews>
  <sheetFormatPr baseColWidth="10" defaultColWidth="10.85546875" defaultRowHeight="12.75" x14ac:dyDescent="0.25"/>
  <cols>
    <col min="1" max="1" width="29" style="41" customWidth="1"/>
    <col min="2" max="2" width="22.42578125" style="41" customWidth="1"/>
    <col min="3" max="3" width="20.140625" style="41" customWidth="1"/>
    <col min="4" max="4" width="17.28515625" style="41" customWidth="1"/>
    <col min="5" max="5" width="16.140625" style="41" customWidth="1"/>
    <col min="6" max="6" width="23.140625" style="41" customWidth="1"/>
    <col min="7" max="7" width="20.28515625" style="41" customWidth="1"/>
    <col min="8" max="8" width="2.42578125" style="41" hidden="1" customWidth="1"/>
    <col min="9" max="9" width="18.28515625" style="41" customWidth="1"/>
    <col min="10" max="10" width="5.42578125" style="41" hidden="1" customWidth="1"/>
    <col min="11" max="11" width="17.140625" style="41" customWidth="1"/>
    <col min="12" max="12" width="20.28515625" style="41" customWidth="1"/>
    <col min="13" max="13" width="44.7109375" style="41" customWidth="1"/>
    <col min="14" max="14" width="9.42578125" style="41" customWidth="1"/>
    <col min="15" max="15" width="4" style="41" hidden="1" customWidth="1"/>
    <col min="16" max="16" width="4.7109375" style="41" hidden="1" customWidth="1"/>
    <col min="17" max="17" width="2.7109375" style="41" hidden="1" customWidth="1"/>
    <col min="18" max="18" width="12.7109375" style="41" customWidth="1"/>
    <col min="19" max="20" width="2.7109375" style="41" hidden="1" customWidth="1"/>
    <col min="21" max="21" width="18.42578125" style="41" customWidth="1"/>
    <col min="22" max="22" width="16.7109375" style="41" customWidth="1"/>
    <col min="23" max="23" width="16.42578125" style="41" customWidth="1"/>
    <col min="24" max="24" width="23.7109375" style="41" customWidth="1"/>
    <col min="25" max="25" width="16.42578125" style="41" customWidth="1"/>
    <col min="26" max="26" width="23.140625" style="41" customWidth="1"/>
    <col min="27" max="27" width="20" style="41" customWidth="1"/>
    <col min="28" max="28" width="15.85546875" style="41" customWidth="1"/>
    <col min="29" max="29" width="32.28515625" style="41" customWidth="1"/>
    <col min="30" max="30" width="19.140625" style="41" customWidth="1"/>
    <col min="31" max="31" width="17.28515625" style="41" customWidth="1"/>
    <col min="32" max="32" width="10.85546875" style="41"/>
    <col min="33" max="33" width="16.28515625" style="41" customWidth="1"/>
    <col min="34" max="16384" width="10.85546875" style="41"/>
  </cols>
  <sheetData>
    <row r="1" spans="1:33" s="2" customFormat="1" x14ac:dyDescent="0.25">
      <c r="A1" s="274"/>
      <c r="B1" s="276" t="s">
        <v>0</v>
      </c>
      <c r="C1" s="277"/>
      <c r="D1" s="277"/>
      <c r="E1" s="278"/>
      <c r="F1" s="276" t="s">
        <v>1</v>
      </c>
      <c r="G1" s="277"/>
      <c r="H1" s="277"/>
      <c r="I1" s="277"/>
      <c r="J1" s="277"/>
      <c r="K1" s="277"/>
      <c r="L1" s="277"/>
      <c r="M1" s="277"/>
      <c r="N1" s="277"/>
      <c r="O1" s="277"/>
      <c r="P1" s="277"/>
      <c r="Q1" s="277"/>
      <c r="R1" s="277"/>
      <c r="S1" s="277"/>
      <c r="T1" s="277"/>
      <c r="U1" s="277"/>
      <c r="V1" s="277"/>
      <c r="W1" s="277"/>
      <c r="X1" s="277"/>
      <c r="Y1" s="277"/>
      <c r="Z1" s="277"/>
      <c r="AA1" s="277"/>
      <c r="AB1" s="278"/>
      <c r="AC1" s="1" t="s">
        <v>2</v>
      </c>
      <c r="AD1" s="282" t="s">
        <v>3</v>
      </c>
      <c r="AE1" s="283"/>
    </row>
    <row r="2" spans="1:33" s="2" customFormat="1" x14ac:dyDescent="0.25">
      <c r="A2" s="275"/>
      <c r="B2" s="279"/>
      <c r="C2" s="280"/>
      <c r="D2" s="280"/>
      <c r="E2" s="281"/>
      <c r="F2" s="279"/>
      <c r="G2" s="280"/>
      <c r="H2" s="280"/>
      <c r="I2" s="280"/>
      <c r="J2" s="280"/>
      <c r="K2" s="280"/>
      <c r="L2" s="280"/>
      <c r="M2" s="280"/>
      <c r="N2" s="280"/>
      <c r="O2" s="280"/>
      <c r="P2" s="280"/>
      <c r="Q2" s="280"/>
      <c r="R2" s="280"/>
      <c r="S2" s="280"/>
      <c r="T2" s="280"/>
      <c r="U2" s="280"/>
      <c r="V2" s="280"/>
      <c r="W2" s="280"/>
      <c r="X2" s="280"/>
      <c r="Y2" s="280"/>
      <c r="Z2" s="280"/>
      <c r="AA2" s="280"/>
      <c r="AB2" s="281"/>
      <c r="AC2" s="3" t="s">
        <v>7</v>
      </c>
      <c r="AD2" s="284" t="s">
        <v>8</v>
      </c>
      <c r="AE2" s="285"/>
    </row>
    <row r="3" spans="1:33" s="2" customFormat="1" x14ac:dyDescent="0.25">
      <c r="A3" s="275"/>
      <c r="B3" s="276" t="s">
        <v>13</v>
      </c>
      <c r="C3" s="277"/>
      <c r="D3" s="277"/>
      <c r="E3" s="278"/>
      <c r="F3" s="276" t="s">
        <v>14</v>
      </c>
      <c r="G3" s="277"/>
      <c r="H3" s="277"/>
      <c r="I3" s="277"/>
      <c r="J3" s="277"/>
      <c r="K3" s="277"/>
      <c r="L3" s="277"/>
      <c r="M3" s="277"/>
      <c r="N3" s="277"/>
      <c r="O3" s="277"/>
      <c r="P3" s="277"/>
      <c r="Q3" s="277"/>
      <c r="R3" s="277"/>
      <c r="S3" s="277"/>
      <c r="T3" s="277"/>
      <c r="U3" s="277"/>
      <c r="V3" s="277"/>
      <c r="W3" s="277"/>
      <c r="X3" s="277"/>
      <c r="Y3" s="277"/>
      <c r="Z3" s="277"/>
      <c r="AA3" s="277"/>
      <c r="AB3" s="278"/>
      <c r="AC3" s="1" t="s">
        <v>15</v>
      </c>
      <c r="AD3" s="282"/>
      <c r="AE3" s="283"/>
    </row>
    <row r="4" spans="1:33" s="2" customFormat="1" x14ac:dyDescent="0.25">
      <c r="A4" s="275"/>
      <c r="B4" s="279"/>
      <c r="C4" s="280"/>
      <c r="D4" s="280"/>
      <c r="E4" s="281"/>
      <c r="F4" s="279"/>
      <c r="G4" s="280"/>
      <c r="H4" s="280"/>
      <c r="I4" s="280"/>
      <c r="J4" s="280"/>
      <c r="K4" s="280"/>
      <c r="L4" s="280"/>
      <c r="M4" s="280"/>
      <c r="N4" s="280"/>
      <c r="O4" s="280"/>
      <c r="P4" s="280"/>
      <c r="Q4" s="280"/>
      <c r="R4" s="280"/>
      <c r="S4" s="280"/>
      <c r="T4" s="280"/>
      <c r="U4" s="280"/>
      <c r="V4" s="280"/>
      <c r="W4" s="280"/>
      <c r="X4" s="280"/>
      <c r="Y4" s="280"/>
      <c r="Z4" s="280"/>
      <c r="AA4" s="280"/>
      <c r="AB4" s="281"/>
      <c r="AC4" s="1" t="s">
        <v>20</v>
      </c>
      <c r="AD4" s="286">
        <v>43465</v>
      </c>
      <c r="AE4" s="283"/>
    </row>
    <row r="5" spans="1:33" x14ac:dyDescent="0.25">
      <c r="A5" s="264" t="s">
        <v>24</v>
      </c>
      <c r="B5" s="264"/>
      <c r="C5" s="265">
        <v>43490</v>
      </c>
      <c r="D5" s="266"/>
      <c r="E5" s="266"/>
      <c r="F5" s="266"/>
      <c r="G5" s="605"/>
      <c r="H5" s="606"/>
      <c r="I5" s="606"/>
      <c r="J5" s="606"/>
      <c r="K5" s="606"/>
      <c r="L5" s="606"/>
      <c r="M5" s="4" t="s">
        <v>25</v>
      </c>
      <c r="N5" s="269" t="s">
        <v>26</v>
      </c>
      <c r="O5" s="269"/>
      <c r="P5" s="269"/>
      <c r="Q5" s="269"/>
      <c r="R5" s="269"/>
      <c r="S5" s="5"/>
      <c r="T5" s="5"/>
      <c r="U5" s="6" t="s">
        <v>27</v>
      </c>
      <c r="V5" s="270" t="s">
        <v>28</v>
      </c>
      <c r="W5" s="271"/>
      <c r="X5" s="7"/>
      <c r="Y5" s="8" t="s">
        <v>29</v>
      </c>
      <c r="Z5" s="7"/>
      <c r="AA5" s="8" t="s">
        <v>30</v>
      </c>
      <c r="AB5" s="7"/>
      <c r="AC5" s="9" t="s">
        <v>31</v>
      </c>
      <c r="AD5" s="272"/>
      <c r="AE5" s="273"/>
    </row>
    <row r="6" spans="1:33" x14ac:dyDescent="0.25">
      <c r="A6" s="269" t="s">
        <v>34</v>
      </c>
      <c r="B6" s="269"/>
      <c r="C6" s="269"/>
      <c r="D6" s="269"/>
      <c r="E6" s="269"/>
      <c r="F6" s="269"/>
      <c r="G6" s="607" t="s">
        <v>35</v>
      </c>
      <c r="H6" s="608"/>
      <c r="I6" s="608"/>
      <c r="J6" s="608"/>
      <c r="K6" s="608"/>
      <c r="L6" s="608"/>
      <c r="M6" s="608"/>
      <c r="N6" s="608"/>
      <c r="O6" s="608"/>
      <c r="P6" s="608"/>
      <c r="Q6" s="608"/>
      <c r="R6" s="608"/>
      <c r="S6" s="608"/>
      <c r="T6" s="608"/>
      <c r="U6" s="608"/>
      <c r="V6" s="608"/>
      <c r="W6" s="608"/>
      <c r="X6" s="608"/>
      <c r="Y6" s="608"/>
      <c r="Z6" s="608"/>
      <c r="AA6" s="609"/>
      <c r="AB6" s="291" t="s">
        <v>36</v>
      </c>
      <c r="AC6" s="252" t="s">
        <v>37</v>
      </c>
      <c r="AD6" s="294"/>
      <c r="AE6" s="253"/>
      <c r="AF6" s="252" t="s">
        <v>616</v>
      </c>
      <c r="AG6" s="253"/>
    </row>
    <row r="7" spans="1:33" s="2" customFormat="1" x14ac:dyDescent="0.25">
      <c r="A7" s="297" t="s">
        <v>39</v>
      </c>
      <c r="B7" s="298" t="s">
        <v>40</v>
      </c>
      <c r="C7" s="297" t="s">
        <v>41</v>
      </c>
      <c r="D7" s="297" t="s">
        <v>4</v>
      </c>
      <c r="E7" s="297" t="s">
        <v>42</v>
      </c>
      <c r="F7" s="269" t="s">
        <v>43</v>
      </c>
      <c r="G7" s="425" t="s">
        <v>44</v>
      </c>
      <c r="H7" s="425"/>
      <c r="I7" s="425"/>
      <c r="J7" s="425"/>
      <c r="K7" s="425"/>
      <c r="L7" s="303" t="s">
        <v>45</v>
      </c>
      <c r="M7" s="427" t="s">
        <v>46</v>
      </c>
      <c r="N7" s="427"/>
      <c r="O7" s="427"/>
      <c r="P7" s="427"/>
      <c r="Q7" s="427"/>
      <c r="R7" s="427"/>
      <c r="S7" s="427"/>
      <c r="T7" s="427"/>
      <c r="U7" s="427"/>
      <c r="V7" s="427"/>
      <c r="W7" s="427"/>
      <c r="X7" s="427"/>
      <c r="Y7" s="427"/>
      <c r="Z7" s="427"/>
      <c r="AA7" s="427"/>
      <c r="AB7" s="292"/>
      <c r="AC7" s="254"/>
      <c r="AD7" s="295"/>
      <c r="AE7" s="255"/>
      <c r="AF7" s="254"/>
      <c r="AG7" s="255"/>
    </row>
    <row r="8" spans="1:33" s="2" customFormat="1" x14ac:dyDescent="0.25">
      <c r="A8" s="297"/>
      <c r="B8" s="299"/>
      <c r="C8" s="297"/>
      <c r="D8" s="297"/>
      <c r="E8" s="297"/>
      <c r="F8" s="269"/>
      <c r="G8" s="428" t="s">
        <v>47</v>
      </c>
      <c r="H8" s="428"/>
      <c r="I8" s="428"/>
      <c r="J8" s="428"/>
      <c r="K8" s="428"/>
      <c r="L8" s="304"/>
      <c r="M8" s="308" t="s">
        <v>48</v>
      </c>
      <c r="N8" s="308" t="s">
        <v>49</v>
      </c>
      <c r="O8" s="48"/>
      <c r="P8" s="48"/>
      <c r="Q8" s="48"/>
      <c r="R8" s="310" t="s">
        <v>50</v>
      </c>
      <c r="S8" s="49"/>
      <c r="T8" s="49"/>
      <c r="U8" s="312" t="s">
        <v>51</v>
      </c>
      <c r="V8" s="313"/>
      <c r="W8" s="314"/>
      <c r="X8" s="315" t="s">
        <v>52</v>
      </c>
      <c r="Y8" s="432" t="s">
        <v>53</v>
      </c>
      <c r="Z8" s="432"/>
      <c r="AA8" s="432"/>
      <c r="AB8" s="292"/>
      <c r="AC8" s="256"/>
      <c r="AD8" s="296"/>
      <c r="AE8" s="257"/>
      <c r="AF8" s="254"/>
      <c r="AG8" s="255"/>
    </row>
    <row r="9" spans="1:33" s="2" customFormat="1" ht="25.5" x14ac:dyDescent="0.25">
      <c r="A9" s="298"/>
      <c r="B9" s="300"/>
      <c r="C9" s="298"/>
      <c r="D9" s="298"/>
      <c r="E9" s="298"/>
      <c r="F9" s="301"/>
      <c r="G9" s="15" t="s">
        <v>6</v>
      </c>
      <c r="H9" s="94" t="s">
        <v>54</v>
      </c>
      <c r="I9" s="15" t="s">
        <v>5</v>
      </c>
      <c r="J9" s="94" t="s">
        <v>55</v>
      </c>
      <c r="K9" s="17" t="s">
        <v>56</v>
      </c>
      <c r="L9" s="305"/>
      <c r="M9" s="309"/>
      <c r="N9" s="309"/>
      <c r="O9" s="95"/>
      <c r="P9" s="95"/>
      <c r="Q9" s="95"/>
      <c r="R9" s="311"/>
      <c r="S9" s="96"/>
      <c r="T9" s="96"/>
      <c r="U9" s="20" t="s">
        <v>6</v>
      </c>
      <c r="V9" s="21" t="s">
        <v>5</v>
      </c>
      <c r="W9" s="20" t="s">
        <v>56</v>
      </c>
      <c r="X9" s="316"/>
      <c r="Y9" s="22" t="s">
        <v>57</v>
      </c>
      <c r="Z9" s="23" t="s">
        <v>58</v>
      </c>
      <c r="AA9" s="23" t="s">
        <v>59</v>
      </c>
      <c r="AB9" s="293"/>
      <c r="AC9" s="24" t="s">
        <v>58</v>
      </c>
      <c r="AD9" s="24" t="s">
        <v>60</v>
      </c>
      <c r="AE9" s="25" t="s">
        <v>61</v>
      </c>
      <c r="AF9" s="256"/>
      <c r="AG9" s="257"/>
    </row>
    <row r="10" spans="1:33" ht="25.5" x14ac:dyDescent="0.25">
      <c r="A10" s="810" t="s">
        <v>399</v>
      </c>
      <c r="B10" s="640" t="s">
        <v>400</v>
      </c>
      <c r="C10" s="332" t="s">
        <v>401</v>
      </c>
      <c r="D10" s="335" t="s">
        <v>21</v>
      </c>
      <c r="E10" s="332" t="s">
        <v>402</v>
      </c>
      <c r="F10" s="332" t="s">
        <v>403</v>
      </c>
      <c r="G10" s="318" t="s">
        <v>23</v>
      </c>
      <c r="H10" s="320" t="str">
        <f>IF(G10="(1) RARA VEZ","1", IF(G10="(2) IMPROBABLE","2",IF(G10="(3) POSIBLE","3",IF(G10="(4) PROBABLE","4",IF(G10="(5) CASI SEGURO","5","")))))</f>
        <v>3</v>
      </c>
      <c r="I10" s="323" t="s">
        <v>22</v>
      </c>
      <c r="J10" s="325" t="str">
        <f>IF(I10="(1) INSIGNIFICANTE","1",IF(I10="(2) MENOR","2",IF(I10="(3) MODERADO","3",IF(I10="(4) MAYOR","4",IF(I10="(5) CATASTRÓFICO","5","")))))</f>
        <v>3</v>
      </c>
      <c r="K10" s="326">
        <f>+H10*J10</f>
        <v>9</v>
      </c>
      <c r="L10" s="327" t="s">
        <v>404</v>
      </c>
      <c r="M10" s="26" t="s">
        <v>68</v>
      </c>
      <c r="N10" s="27" t="s">
        <v>9</v>
      </c>
      <c r="O10" s="28">
        <f>IF(N10="SÍ",15,"0")</f>
        <v>15</v>
      </c>
      <c r="P10" s="352">
        <f>SUM(O10:O16)</f>
        <v>30</v>
      </c>
      <c r="Q10" s="354">
        <f>IF(AND(P10&gt;=0,P10&lt;=50),0,IF(AND(P10&gt;50,P10&lt;=75),1,IF(AND(P10&gt;75,P10&lt;=100),2,"REVISAR")))</f>
        <v>0</v>
      </c>
      <c r="R10" s="356" t="s">
        <v>6</v>
      </c>
      <c r="S10" s="354">
        <f>IF(R10="PROBABILIDAD",H10-Q10,J10-Q10)</f>
        <v>3</v>
      </c>
      <c r="T10" s="358">
        <f>IF($S10&lt;=0,1,$S10)</f>
        <v>3</v>
      </c>
      <c r="U10" s="360" t="e">
        <f>IF(AND($R10="PROBABILIDAD",$T10=1),#REF!,IF(AND(R10="PROBABILIDAD",$T10=2),#REF!,IF(AND($R10="PROBABILIDAD",$T10=3),#REF!,IF(AND($R10="PROBABILIDAD",$T10=4),#REF!,IF(AND($R10="PROBABILIDAD",$T10=5),#REF!,$G10)))))</f>
        <v>#REF!</v>
      </c>
      <c r="V10" s="347" t="str">
        <f>IF(AND($R10="IMPACTO",$T10=1),#REF!,IF(AND(R10="IMPACTO",$T10=2),#REF!,IF(AND($R10="IMPACTO",$T10=3),#REF!,IF(AND($R10="IMPACTO",$T10=4),#REF!,IF(AND($R10="IMPACTO",$T10=5),#REF!,I10)))))</f>
        <v>(3) MODERADO</v>
      </c>
      <c r="W10" s="326">
        <f>IF(R10="PROBABILIDAD",T10*J10,T10*H10)</f>
        <v>9</v>
      </c>
      <c r="X10" s="339" t="s">
        <v>405</v>
      </c>
      <c r="Y10" s="350" t="s">
        <v>406</v>
      </c>
      <c r="Z10" s="339" t="s">
        <v>407</v>
      </c>
      <c r="AA10" s="339" t="s">
        <v>408</v>
      </c>
      <c r="AB10" s="762">
        <v>43555</v>
      </c>
      <c r="AC10" s="812" t="s">
        <v>409</v>
      </c>
      <c r="AD10" s="812" t="s">
        <v>410</v>
      </c>
      <c r="AE10" s="441" t="s">
        <v>411</v>
      </c>
      <c r="AF10" s="258" t="s">
        <v>637</v>
      </c>
      <c r="AG10" s="259"/>
    </row>
    <row r="11" spans="1:33" ht="25.5" x14ac:dyDescent="0.25">
      <c r="A11" s="810"/>
      <c r="B11" s="640"/>
      <c r="C11" s="333"/>
      <c r="D11" s="336"/>
      <c r="E11" s="332"/>
      <c r="F11" s="333"/>
      <c r="G11" s="318"/>
      <c r="H11" s="321"/>
      <c r="I11" s="323"/>
      <c r="J11" s="325"/>
      <c r="K11" s="326"/>
      <c r="L11" s="445"/>
      <c r="M11" s="29" t="s">
        <v>76</v>
      </c>
      <c r="N11" s="27" t="s">
        <v>9</v>
      </c>
      <c r="O11" s="30">
        <f>IF(N11="SÍ",5,"0")</f>
        <v>5</v>
      </c>
      <c r="P11" s="353"/>
      <c r="Q11" s="355"/>
      <c r="R11" s="357"/>
      <c r="S11" s="355"/>
      <c r="T11" s="359"/>
      <c r="U11" s="361"/>
      <c r="V11" s="348"/>
      <c r="W11" s="326"/>
      <c r="X11" s="364"/>
      <c r="Y11" s="338"/>
      <c r="Z11" s="364"/>
      <c r="AA11" s="364"/>
      <c r="AB11" s="338"/>
      <c r="AC11" s="340"/>
      <c r="AD11" s="340"/>
      <c r="AE11" s="436"/>
      <c r="AF11" s="260"/>
      <c r="AG11" s="261"/>
    </row>
    <row r="12" spans="1:33" x14ac:dyDescent="0.25">
      <c r="A12" s="810"/>
      <c r="B12" s="640"/>
      <c r="C12" s="333"/>
      <c r="D12" s="336"/>
      <c r="E12" s="332"/>
      <c r="F12" s="333"/>
      <c r="G12" s="318"/>
      <c r="H12" s="321"/>
      <c r="I12" s="323"/>
      <c r="J12" s="325"/>
      <c r="K12" s="345"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445"/>
      <c r="M12" s="31" t="s">
        <v>77</v>
      </c>
      <c r="N12" s="27" t="s">
        <v>16</v>
      </c>
      <c r="O12" s="30" t="str">
        <f>IF(N12="SÍ",15,"0")</f>
        <v>0</v>
      </c>
      <c r="P12" s="353"/>
      <c r="Q12" s="355"/>
      <c r="R12" s="357"/>
      <c r="S12" s="355"/>
      <c r="T12" s="359"/>
      <c r="U12" s="361"/>
      <c r="V12" s="348"/>
      <c r="W12" s="345" t="e">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#REF!</v>
      </c>
      <c r="X12" s="364"/>
      <c r="Y12" s="338"/>
      <c r="Z12" s="364"/>
      <c r="AA12" s="364"/>
      <c r="AB12" s="338"/>
      <c r="AC12" s="340"/>
      <c r="AD12" s="340"/>
      <c r="AE12" s="436"/>
      <c r="AF12" s="260"/>
      <c r="AG12" s="261"/>
    </row>
    <row r="13" spans="1:33" x14ac:dyDescent="0.25">
      <c r="A13" s="810"/>
      <c r="B13" s="640"/>
      <c r="C13" s="333"/>
      <c r="D13" s="336"/>
      <c r="E13" s="332"/>
      <c r="F13" s="333"/>
      <c r="G13" s="318"/>
      <c r="H13" s="321"/>
      <c r="I13" s="323"/>
      <c r="J13" s="325"/>
      <c r="K13" s="345"/>
      <c r="L13" s="445"/>
      <c r="M13" s="31" t="s">
        <v>78</v>
      </c>
      <c r="N13" s="27" t="s">
        <v>9</v>
      </c>
      <c r="O13" s="30">
        <f>IF(N13="SÍ",10,"0")</f>
        <v>10</v>
      </c>
      <c r="P13" s="353"/>
      <c r="Q13" s="355"/>
      <c r="R13" s="357"/>
      <c r="S13" s="355"/>
      <c r="T13" s="359"/>
      <c r="U13" s="361"/>
      <c r="V13" s="348"/>
      <c r="W13" s="345"/>
      <c r="X13" s="364"/>
      <c r="Y13" s="338"/>
      <c r="Z13" s="364"/>
      <c r="AA13" s="364"/>
      <c r="AB13" s="338"/>
      <c r="AC13" s="340"/>
      <c r="AD13" s="340"/>
      <c r="AE13" s="436"/>
      <c r="AF13" s="260"/>
      <c r="AG13" s="261"/>
    </row>
    <row r="14" spans="1:33" ht="25.5" x14ac:dyDescent="0.25">
      <c r="A14" s="810"/>
      <c r="B14" s="640"/>
      <c r="C14" s="333"/>
      <c r="D14" s="336"/>
      <c r="E14" s="332"/>
      <c r="F14" s="333"/>
      <c r="G14" s="318"/>
      <c r="H14" s="321"/>
      <c r="I14" s="323"/>
      <c r="J14" s="325"/>
      <c r="K14" s="345"/>
      <c r="L14" s="445"/>
      <c r="M14" s="29" t="s">
        <v>79</v>
      </c>
      <c r="N14" s="27" t="s">
        <v>16</v>
      </c>
      <c r="O14" s="30" t="str">
        <f>IF(N14="SÍ",15,"0")</f>
        <v>0</v>
      </c>
      <c r="P14" s="353"/>
      <c r="Q14" s="355"/>
      <c r="R14" s="357"/>
      <c r="S14" s="355"/>
      <c r="T14" s="359"/>
      <c r="U14" s="361"/>
      <c r="V14" s="348"/>
      <c r="W14" s="345"/>
      <c r="X14" s="364"/>
      <c r="Y14" s="338"/>
      <c r="Z14" s="364"/>
      <c r="AA14" s="364"/>
      <c r="AB14" s="338"/>
      <c r="AC14" s="340"/>
      <c r="AD14" s="340"/>
      <c r="AE14" s="436"/>
      <c r="AF14" s="260"/>
      <c r="AG14" s="261"/>
    </row>
    <row r="15" spans="1:33" ht="25.5" x14ac:dyDescent="0.25">
      <c r="A15" s="810"/>
      <c r="B15" s="640"/>
      <c r="C15" s="333"/>
      <c r="D15" s="336"/>
      <c r="E15" s="332"/>
      <c r="F15" s="333"/>
      <c r="G15" s="318"/>
      <c r="H15" s="321"/>
      <c r="I15" s="323"/>
      <c r="J15" s="325"/>
      <c r="K15" s="345"/>
      <c r="L15" s="445"/>
      <c r="M15" s="29" t="s">
        <v>80</v>
      </c>
      <c r="N15" s="27" t="s">
        <v>16</v>
      </c>
      <c r="O15" s="30" t="str">
        <f>IF(N15="SÍ",10,"0")</f>
        <v>0</v>
      </c>
      <c r="P15" s="353"/>
      <c r="Q15" s="355"/>
      <c r="R15" s="357"/>
      <c r="S15" s="355"/>
      <c r="T15" s="359"/>
      <c r="U15" s="361"/>
      <c r="V15" s="348"/>
      <c r="W15" s="345"/>
      <c r="X15" s="364"/>
      <c r="Y15" s="338"/>
      <c r="Z15" s="364"/>
      <c r="AA15" s="364"/>
      <c r="AB15" s="338"/>
      <c r="AC15" s="340"/>
      <c r="AD15" s="340"/>
      <c r="AE15" s="436"/>
      <c r="AF15" s="260"/>
      <c r="AG15" s="261"/>
    </row>
    <row r="16" spans="1:33" ht="25.5" x14ac:dyDescent="0.25">
      <c r="A16" s="811"/>
      <c r="B16" s="641"/>
      <c r="C16" s="334"/>
      <c r="D16" s="320"/>
      <c r="E16" s="329"/>
      <c r="F16" s="334"/>
      <c r="G16" s="319"/>
      <c r="H16" s="322"/>
      <c r="I16" s="324"/>
      <c r="J16" s="325"/>
      <c r="K16" s="346"/>
      <c r="L16" s="445"/>
      <c r="M16" s="32" t="s">
        <v>81</v>
      </c>
      <c r="N16" s="27" t="s">
        <v>16</v>
      </c>
      <c r="O16" s="30" t="str">
        <f>IF(N16="SÍ",30,"0")</f>
        <v>0</v>
      </c>
      <c r="P16" s="353"/>
      <c r="Q16" s="355"/>
      <c r="R16" s="357"/>
      <c r="S16" s="355"/>
      <c r="T16" s="359"/>
      <c r="U16" s="362"/>
      <c r="V16" s="349"/>
      <c r="W16" s="346"/>
      <c r="X16" s="364"/>
      <c r="Y16" s="338"/>
      <c r="Z16" s="364"/>
      <c r="AA16" s="364"/>
      <c r="AB16" s="338"/>
      <c r="AC16" s="340"/>
      <c r="AD16" s="340"/>
      <c r="AE16" s="436"/>
      <c r="AF16" s="262"/>
      <c r="AG16" s="263"/>
    </row>
    <row r="17" spans="1:33" ht="25.5" x14ac:dyDescent="0.25">
      <c r="A17" s="810" t="s">
        <v>399</v>
      </c>
      <c r="B17" s="640" t="s">
        <v>400</v>
      </c>
      <c r="C17" s="332" t="s">
        <v>412</v>
      </c>
      <c r="D17" s="335" t="s">
        <v>32</v>
      </c>
      <c r="E17" s="332" t="s">
        <v>413</v>
      </c>
      <c r="F17" s="332" t="s">
        <v>414</v>
      </c>
      <c r="G17" s="318" t="s">
        <v>23</v>
      </c>
      <c r="H17" s="320" t="str">
        <f>IF(G17="(1) RARA VEZ","1", IF(G17="(2) IMPROBABLE","2",IF(G17="(3) POSIBLE","3",IF(G17="(4) PROBABLE","4",IF(G17="(5) CASI SEGURO","5","")))))</f>
        <v>3</v>
      </c>
      <c r="I17" s="323" t="s">
        <v>22</v>
      </c>
      <c r="J17" s="325" t="str">
        <f>IF(I17="(1) INSIGNIFICANTE","1",IF(I17="(2) MENOR","2",IF(I17="(3) MODERADO","3",IF(I17="(4) MAYOR","4",IF(I17="(5) CATASTRÓFICO","5","")))))</f>
        <v>3</v>
      </c>
      <c r="K17" s="326">
        <f>+H17*J17</f>
        <v>9</v>
      </c>
      <c r="L17" s="327" t="s">
        <v>415</v>
      </c>
      <c r="M17" s="26" t="s">
        <v>68</v>
      </c>
      <c r="N17" s="27" t="s">
        <v>16</v>
      </c>
      <c r="O17" s="28" t="str">
        <f>IF(N17="SÍ",15,"0")</f>
        <v>0</v>
      </c>
      <c r="P17" s="352">
        <f>SUM(O17:O23)</f>
        <v>25</v>
      </c>
      <c r="Q17" s="354">
        <f>IF(AND(P17&gt;=0,P17&lt;=50),0,IF(AND(P17&gt;50,P17&lt;=75),1,IF(AND(P17&gt;75,P17&lt;=100),2,"REVISAR")))</f>
        <v>0</v>
      </c>
      <c r="R17" s="356" t="s">
        <v>6</v>
      </c>
      <c r="S17" s="354">
        <f>IF(R17="PROBABILIDAD",H17-Q17,J17-Q17)</f>
        <v>3</v>
      </c>
      <c r="T17" s="358">
        <f>IF($S17&lt;=0,1,$S17)</f>
        <v>3</v>
      </c>
      <c r="U17" s="360" t="e">
        <f>IF(AND($R17="PROBABILIDAD",$T17=1),#REF!,IF(AND(R17="PROBABILIDAD",$T17=2),#REF!,IF(AND($R17="PROBABILIDAD",$T17=3),#REF!,IF(AND($R17="PROBABILIDAD",$T17=4),#REF!,IF(AND($R17="PROBABILIDAD",$T17=5),#REF!,$G17)))))</f>
        <v>#REF!</v>
      </c>
      <c r="V17" s="347" t="str">
        <f>IF(AND($R17="IMPACTO",$T17=1),#REF!,IF(AND(R17="IMPACTO",$T17=2),#REF!,IF(AND($R17="IMPACTO",$T17=3),#REF!,IF(AND($R17="IMPACTO",$T17=4),#REF!,IF(AND($R17="IMPACTO",$T17=5),#REF!,I17)))))</f>
        <v>(3) MODERADO</v>
      </c>
      <c r="W17" s="363">
        <f>IF(R17="PROBABILIDAD",T17*J17,T17*H17)</f>
        <v>9</v>
      </c>
      <c r="X17" s="339" t="s">
        <v>416</v>
      </c>
      <c r="Y17" s="350" t="s">
        <v>406</v>
      </c>
      <c r="Z17" s="339" t="s">
        <v>417</v>
      </c>
      <c r="AA17" s="339" t="s">
        <v>418</v>
      </c>
      <c r="AB17" s="762">
        <v>43555</v>
      </c>
      <c r="AC17" s="339" t="s">
        <v>419</v>
      </c>
      <c r="AD17" s="812" t="s">
        <v>410</v>
      </c>
      <c r="AE17" s="441" t="s">
        <v>420</v>
      </c>
      <c r="AF17" s="258" t="s">
        <v>637</v>
      </c>
      <c r="AG17" s="259"/>
    </row>
    <row r="18" spans="1:33" ht="25.5" x14ac:dyDescent="0.25">
      <c r="A18" s="810"/>
      <c r="B18" s="640"/>
      <c r="C18" s="333"/>
      <c r="D18" s="336"/>
      <c r="E18" s="332"/>
      <c r="F18" s="333"/>
      <c r="G18" s="318"/>
      <c r="H18" s="321"/>
      <c r="I18" s="323"/>
      <c r="J18" s="325"/>
      <c r="K18" s="326"/>
      <c r="L18" s="328"/>
      <c r="M18" s="29" t="s">
        <v>76</v>
      </c>
      <c r="N18" s="27" t="s">
        <v>9</v>
      </c>
      <c r="O18" s="30">
        <f>IF(N18="SÍ",5,"0")</f>
        <v>5</v>
      </c>
      <c r="P18" s="353"/>
      <c r="Q18" s="355"/>
      <c r="R18" s="357"/>
      <c r="S18" s="355"/>
      <c r="T18" s="359"/>
      <c r="U18" s="361"/>
      <c r="V18" s="348"/>
      <c r="W18" s="326"/>
      <c r="X18" s="364"/>
      <c r="Y18" s="338"/>
      <c r="Z18" s="364"/>
      <c r="AA18" s="340"/>
      <c r="AB18" s="338"/>
      <c r="AC18" s="340"/>
      <c r="AD18" s="340"/>
      <c r="AE18" s="436"/>
      <c r="AF18" s="260"/>
      <c r="AG18" s="261"/>
    </row>
    <row r="19" spans="1:33" x14ac:dyDescent="0.25">
      <c r="A19" s="810"/>
      <c r="B19" s="640"/>
      <c r="C19" s="333"/>
      <c r="D19" s="336"/>
      <c r="E19" s="332"/>
      <c r="F19" s="333"/>
      <c r="G19" s="318"/>
      <c r="H19" s="321"/>
      <c r="I19" s="323"/>
      <c r="J19" s="325"/>
      <c r="K19" s="345"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ALTA</v>
      </c>
      <c r="L19" s="328"/>
      <c r="M19" s="31" t="s">
        <v>77</v>
      </c>
      <c r="N19" s="27" t="s">
        <v>16</v>
      </c>
      <c r="O19" s="30" t="str">
        <f>IF(N19="SÍ",15,"0")</f>
        <v>0</v>
      </c>
      <c r="P19" s="353"/>
      <c r="Q19" s="355"/>
      <c r="R19" s="357"/>
      <c r="S19" s="355"/>
      <c r="T19" s="359"/>
      <c r="U19" s="361"/>
      <c r="V19" s="348"/>
      <c r="W19" s="345" t="e">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#REF!</v>
      </c>
      <c r="X19" s="364"/>
      <c r="Y19" s="338"/>
      <c r="Z19" s="364"/>
      <c r="AA19" s="340"/>
      <c r="AB19" s="338"/>
      <c r="AC19" s="340"/>
      <c r="AD19" s="340"/>
      <c r="AE19" s="436"/>
      <c r="AF19" s="260"/>
      <c r="AG19" s="261"/>
    </row>
    <row r="20" spans="1:33" x14ac:dyDescent="0.25">
      <c r="A20" s="810"/>
      <c r="B20" s="640"/>
      <c r="C20" s="333"/>
      <c r="D20" s="336"/>
      <c r="E20" s="332"/>
      <c r="F20" s="333"/>
      <c r="G20" s="318"/>
      <c r="H20" s="321"/>
      <c r="I20" s="323"/>
      <c r="J20" s="325"/>
      <c r="K20" s="345"/>
      <c r="L20" s="328"/>
      <c r="M20" s="31" t="s">
        <v>78</v>
      </c>
      <c r="N20" s="27" t="s">
        <v>9</v>
      </c>
      <c r="O20" s="30">
        <f>IF(N20="SÍ",10,"0")</f>
        <v>10</v>
      </c>
      <c r="P20" s="353"/>
      <c r="Q20" s="355"/>
      <c r="R20" s="357"/>
      <c r="S20" s="355"/>
      <c r="T20" s="359"/>
      <c r="U20" s="361"/>
      <c r="V20" s="348"/>
      <c r="W20" s="345"/>
      <c r="X20" s="364"/>
      <c r="Y20" s="338"/>
      <c r="Z20" s="364"/>
      <c r="AA20" s="340"/>
      <c r="AB20" s="338"/>
      <c r="AC20" s="340"/>
      <c r="AD20" s="340"/>
      <c r="AE20" s="436"/>
      <c r="AF20" s="260"/>
      <c r="AG20" s="261"/>
    </row>
    <row r="21" spans="1:33" ht="25.5" x14ac:dyDescent="0.25">
      <c r="A21" s="810"/>
      <c r="B21" s="640"/>
      <c r="C21" s="333"/>
      <c r="D21" s="336"/>
      <c r="E21" s="332"/>
      <c r="F21" s="333"/>
      <c r="G21" s="318"/>
      <c r="H21" s="321"/>
      <c r="I21" s="323"/>
      <c r="J21" s="325"/>
      <c r="K21" s="345"/>
      <c r="L21" s="328"/>
      <c r="M21" s="29" t="s">
        <v>79</v>
      </c>
      <c r="N21" s="27" t="s">
        <v>16</v>
      </c>
      <c r="O21" s="30" t="str">
        <f>IF(N21="SÍ",15,"0")</f>
        <v>0</v>
      </c>
      <c r="P21" s="353"/>
      <c r="Q21" s="355"/>
      <c r="R21" s="357"/>
      <c r="S21" s="355"/>
      <c r="T21" s="359"/>
      <c r="U21" s="361"/>
      <c r="V21" s="348"/>
      <c r="W21" s="345"/>
      <c r="X21" s="364"/>
      <c r="Y21" s="338"/>
      <c r="Z21" s="364"/>
      <c r="AA21" s="340"/>
      <c r="AB21" s="338"/>
      <c r="AC21" s="340"/>
      <c r="AD21" s="340"/>
      <c r="AE21" s="436"/>
      <c r="AF21" s="260"/>
      <c r="AG21" s="261"/>
    </row>
    <row r="22" spans="1:33" ht="25.5" x14ac:dyDescent="0.25">
      <c r="A22" s="810"/>
      <c r="B22" s="640"/>
      <c r="C22" s="333"/>
      <c r="D22" s="336"/>
      <c r="E22" s="332"/>
      <c r="F22" s="333"/>
      <c r="G22" s="318"/>
      <c r="H22" s="321"/>
      <c r="I22" s="323"/>
      <c r="J22" s="325"/>
      <c r="K22" s="345"/>
      <c r="L22" s="328"/>
      <c r="M22" s="29" t="s">
        <v>80</v>
      </c>
      <c r="N22" s="27" t="s">
        <v>9</v>
      </c>
      <c r="O22" s="30">
        <f>IF(N22="SÍ",10,"0")</f>
        <v>10</v>
      </c>
      <c r="P22" s="353"/>
      <c r="Q22" s="355"/>
      <c r="R22" s="357"/>
      <c r="S22" s="355"/>
      <c r="T22" s="359"/>
      <c r="U22" s="361"/>
      <c r="V22" s="348"/>
      <c r="W22" s="345"/>
      <c r="X22" s="364"/>
      <c r="Y22" s="338"/>
      <c r="Z22" s="364"/>
      <c r="AA22" s="340"/>
      <c r="AB22" s="338"/>
      <c r="AC22" s="340"/>
      <c r="AD22" s="340"/>
      <c r="AE22" s="436"/>
      <c r="AF22" s="260"/>
      <c r="AG22" s="261"/>
    </row>
    <row r="23" spans="1:33" ht="25.5" x14ac:dyDescent="0.25">
      <c r="A23" s="811"/>
      <c r="B23" s="641"/>
      <c r="C23" s="334"/>
      <c r="D23" s="320"/>
      <c r="E23" s="329"/>
      <c r="F23" s="334"/>
      <c r="G23" s="319"/>
      <c r="H23" s="322"/>
      <c r="I23" s="324"/>
      <c r="J23" s="325"/>
      <c r="K23" s="346"/>
      <c r="L23" s="328"/>
      <c r="M23" s="32" t="s">
        <v>81</v>
      </c>
      <c r="N23" s="27" t="s">
        <v>16</v>
      </c>
      <c r="O23" s="30" t="str">
        <f>IF(N23="SÍ",30,"0")</f>
        <v>0</v>
      </c>
      <c r="P23" s="353"/>
      <c r="Q23" s="355"/>
      <c r="R23" s="357"/>
      <c r="S23" s="355"/>
      <c r="T23" s="359"/>
      <c r="U23" s="362"/>
      <c r="V23" s="349"/>
      <c r="W23" s="345"/>
      <c r="X23" s="364"/>
      <c r="Y23" s="338"/>
      <c r="Z23" s="364"/>
      <c r="AA23" s="340"/>
      <c r="AB23" s="338"/>
      <c r="AC23" s="340"/>
      <c r="AD23" s="340"/>
      <c r="AE23" s="436"/>
      <c r="AF23" s="262"/>
      <c r="AG23" s="263"/>
    </row>
    <row r="24" spans="1:33" x14ac:dyDescent="0.25">
      <c r="A24" s="444" t="s">
        <v>119</v>
      </c>
      <c r="B24" s="444"/>
      <c r="C24" s="444"/>
      <c r="D24" s="444"/>
      <c r="E24" s="444"/>
      <c r="F24" s="444"/>
      <c r="G24" s="444"/>
      <c r="H24" s="444"/>
      <c r="I24" s="444"/>
      <c r="J24" s="444"/>
      <c r="K24" s="444"/>
      <c r="L24" s="444"/>
      <c r="M24" s="444"/>
      <c r="N24" s="444"/>
      <c r="O24" s="444"/>
      <c r="P24" s="444"/>
      <c r="Q24" s="444"/>
      <c r="R24" s="444"/>
      <c r="S24" s="444"/>
      <c r="T24" s="444"/>
      <c r="U24" s="444"/>
      <c r="V24" s="444"/>
      <c r="W24" s="444"/>
      <c r="X24" s="444"/>
      <c r="Y24" s="444"/>
      <c r="Z24" s="444"/>
      <c r="AA24" s="444"/>
      <c r="AB24" s="444"/>
      <c r="AC24" s="444"/>
      <c r="AD24" s="444"/>
      <c r="AE24" s="444"/>
    </row>
    <row r="25" spans="1:33" x14ac:dyDescent="0.25">
      <c r="A25" s="366" t="s">
        <v>120</v>
      </c>
      <c r="B25" s="366"/>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row>
    <row r="26" spans="1:33" x14ac:dyDescent="0.25">
      <c r="A26" s="368" t="s">
        <v>121</v>
      </c>
      <c r="B26" s="368"/>
      <c r="C26" s="368" t="s">
        <v>122</v>
      </c>
      <c r="D26" s="368"/>
      <c r="E26" s="368"/>
      <c r="F26" s="368"/>
      <c r="G26" s="368"/>
      <c r="H26" s="368"/>
      <c r="I26" s="368"/>
      <c r="J26" s="368"/>
      <c r="K26" s="368"/>
      <c r="L26" s="368"/>
      <c r="M26" s="368"/>
      <c r="N26" s="368"/>
      <c r="O26" s="368"/>
      <c r="P26" s="368"/>
      <c r="Q26" s="368"/>
      <c r="R26" s="368"/>
      <c r="S26" s="368"/>
      <c r="T26" s="368"/>
      <c r="U26" s="368"/>
      <c r="V26" s="368"/>
      <c r="W26" s="368"/>
      <c r="X26" s="368"/>
      <c r="Y26" s="368"/>
      <c r="Z26" s="369" t="s">
        <v>123</v>
      </c>
      <c r="AA26" s="369"/>
      <c r="AB26" s="369"/>
      <c r="AC26" s="282" t="s">
        <v>124</v>
      </c>
      <c r="AD26" s="370"/>
      <c r="AE26" s="283"/>
    </row>
    <row r="27" spans="1:33" s="62" customFormat="1" x14ac:dyDescent="0.25">
      <c r="A27" s="375">
        <v>1</v>
      </c>
      <c r="B27" s="376"/>
      <c r="C27" s="335" t="s">
        <v>421</v>
      </c>
      <c r="D27" s="335"/>
      <c r="E27" s="335"/>
      <c r="F27" s="335"/>
      <c r="G27" s="335"/>
      <c r="H27" s="335"/>
      <c r="I27" s="335"/>
      <c r="J27" s="335"/>
      <c r="K27" s="335"/>
      <c r="L27" s="335"/>
      <c r="M27" s="335"/>
      <c r="N27" s="335"/>
      <c r="O27" s="335"/>
      <c r="P27" s="335"/>
      <c r="Q27" s="335"/>
      <c r="R27" s="335"/>
      <c r="S27" s="335"/>
      <c r="T27" s="335"/>
      <c r="U27" s="335"/>
      <c r="V27" s="335"/>
      <c r="W27" s="335"/>
      <c r="X27" s="335"/>
      <c r="Y27" s="335"/>
      <c r="Z27" s="380">
        <v>43131</v>
      </c>
      <c r="AA27" s="381"/>
      <c r="AB27" s="382"/>
      <c r="AC27" s="336" t="s">
        <v>422</v>
      </c>
      <c r="AD27" s="336"/>
      <c r="AE27" s="336"/>
    </row>
    <row r="28" spans="1:33" s="62" customFormat="1" x14ac:dyDescent="0.25">
      <c r="A28" s="375">
        <v>2</v>
      </c>
      <c r="B28" s="376"/>
      <c r="C28" s="335" t="s">
        <v>423</v>
      </c>
      <c r="D28" s="335"/>
      <c r="E28" s="335"/>
      <c r="F28" s="335"/>
      <c r="G28" s="335"/>
      <c r="H28" s="335"/>
      <c r="I28" s="335"/>
      <c r="J28" s="335"/>
      <c r="K28" s="335"/>
      <c r="L28" s="335"/>
      <c r="M28" s="335"/>
      <c r="N28" s="335"/>
      <c r="O28" s="335"/>
      <c r="P28" s="335"/>
      <c r="Q28" s="335"/>
      <c r="R28" s="335"/>
      <c r="S28" s="335"/>
      <c r="T28" s="335"/>
      <c r="U28" s="335"/>
      <c r="V28" s="335"/>
      <c r="W28" s="335"/>
      <c r="X28" s="335"/>
      <c r="Y28" s="335"/>
      <c r="Z28" s="380">
        <v>43496</v>
      </c>
      <c r="AA28" s="381"/>
      <c r="AB28" s="382"/>
      <c r="AC28" s="335" t="s">
        <v>424</v>
      </c>
      <c r="AD28" s="336"/>
      <c r="AE28" s="336"/>
    </row>
    <row r="29" spans="1:33" s="62" customFormat="1" x14ac:dyDescent="0.25">
      <c r="A29" s="375"/>
      <c r="B29" s="376"/>
      <c r="C29" s="640"/>
      <c r="D29" s="640"/>
      <c r="E29" s="640"/>
      <c r="F29" s="640"/>
      <c r="G29" s="640"/>
      <c r="H29" s="640"/>
      <c r="I29" s="640"/>
      <c r="J29" s="640"/>
      <c r="K29" s="640"/>
      <c r="L29" s="640"/>
      <c r="M29" s="640"/>
      <c r="N29" s="640"/>
      <c r="O29" s="640"/>
      <c r="P29" s="640"/>
      <c r="Q29" s="640"/>
      <c r="R29" s="640"/>
      <c r="S29" s="640"/>
      <c r="T29" s="640"/>
      <c r="U29" s="640"/>
      <c r="V29" s="640"/>
      <c r="W29" s="640"/>
      <c r="X29" s="640"/>
      <c r="Y29" s="640"/>
      <c r="Z29" s="389"/>
      <c r="AA29" s="381"/>
      <c r="AB29" s="382"/>
      <c r="AC29" s="336"/>
      <c r="AD29" s="336"/>
      <c r="AE29" s="336"/>
    </row>
    <row r="30" spans="1:33" x14ac:dyDescent="0.25">
      <c r="A30" s="449" t="s">
        <v>129</v>
      </c>
      <c r="B30" s="450"/>
      <c r="C30" s="450"/>
      <c r="D30" s="450"/>
      <c r="E30" s="450"/>
      <c r="F30" s="450"/>
      <c r="G30" s="450"/>
      <c r="H30" s="450"/>
      <c r="I30" s="450"/>
      <c r="J30" s="450"/>
      <c r="K30" s="450"/>
      <c r="L30" s="450"/>
      <c r="M30" s="450"/>
      <c r="N30" s="450"/>
      <c r="O30" s="450"/>
      <c r="P30" s="450"/>
      <c r="Q30" s="450"/>
      <c r="R30" s="450"/>
      <c r="S30" s="450"/>
      <c r="T30" s="450"/>
      <c r="U30" s="450"/>
      <c r="V30" s="450"/>
      <c r="W30" s="450"/>
      <c r="X30" s="450"/>
      <c r="Y30" s="450"/>
      <c r="Z30" s="450"/>
      <c r="AA30" s="450"/>
      <c r="AB30" s="450"/>
      <c r="AC30" s="450"/>
      <c r="AD30" s="450"/>
      <c r="AE30" s="451"/>
    </row>
    <row r="31" spans="1:33" x14ac:dyDescent="0.25">
      <c r="A31" s="326" t="s">
        <v>124</v>
      </c>
      <c r="B31" s="326"/>
      <c r="C31" s="326"/>
      <c r="D31" s="326"/>
      <c r="E31" s="326"/>
      <c r="F31" s="326"/>
      <c r="G31" s="326" t="s">
        <v>130</v>
      </c>
      <c r="H31" s="326"/>
      <c r="I31" s="326"/>
      <c r="J31" s="326"/>
      <c r="K31" s="326"/>
      <c r="L31" s="326"/>
      <c r="M31" s="326"/>
      <c r="N31" s="326" t="s">
        <v>131</v>
      </c>
      <c r="O31" s="326"/>
      <c r="P31" s="326"/>
      <c r="Q31" s="326"/>
      <c r="R31" s="326"/>
      <c r="S31" s="326"/>
      <c r="T31" s="326"/>
      <c r="U31" s="326"/>
      <c r="V31" s="326"/>
      <c r="W31" s="326"/>
      <c r="X31" s="326"/>
      <c r="Y31" s="326"/>
      <c r="Z31" s="326"/>
      <c r="AA31" s="374" t="str">
        <f>IF(OR(X5="X",U5="X"),"APOYO OFICINA ASESORA DE PLANEACIÓN","APOYO OFICINA DE CONTROL INTERNO")</f>
        <v>APOYO OFICINA ASESORA DE PLANEACIÓN</v>
      </c>
      <c r="AB31" s="374"/>
      <c r="AC31" s="374"/>
      <c r="AD31" s="374"/>
      <c r="AE31" s="374"/>
      <c r="AF31" s="34"/>
      <c r="AG31" s="34"/>
    </row>
    <row r="32" spans="1:33" ht="25.5" x14ac:dyDescent="0.25">
      <c r="A32" s="36" t="s">
        <v>132</v>
      </c>
      <c r="B32" s="326"/>
      <c r="C32" s="326"/>
      <c r="D32" s="326"/>
      <c r="E32" s="326"/>
      <c r="F32" s="326"/>
      <c r="G32" s="36" t="s">
        <v>132</v>
      </c>
      <c r="H32" s="326"/>
      <c r="I32" s="326"/>
      <c r="J32" s="326"/>
      <c r="K32" s="326"/>
      <c r="L32" s="326"/>
      <c r="M32" s="326"/>
      <c r="N32" s="386" t="s">
        <v>132</v>
      </c>
      <c r="O32" s="387"/>
      <c r="P32" s="387"/>
      <c r="Q32" s="387"/>
      <c r="R32" s="388"/>
      <c r="S32" s="37"/>
      <c r="T32" s="37"/>
      <c r="U32" s="336"/>
      <c r="V32" s="336"/>
      <c r="W32" s="336"/>
      <c r="X32" s="336"/>
      <c r="Y32" s="336"/>
      <c r="Z32" s="336"/>
      <c r="AA32" s="36" t="s">
        <v>132</v>
      </c>
      <c r="AB32" s="389"/>
      <c r="AC32" s="381"/>
      <c r="AD32" s="381"/>
      <c r="AE32" s="382"/>
      <c r="AF32" s="34"/>
      <c r="AG32" s="34"/>
    </row>
    <row r="33" spans="1:33" s="62" customFormat="1" x14ac:dyDescent="0.25">
      <c r="A33" s="38" t="s">
        <v>133</v>
      </c>
      <c r="B33" s="326" t="s">
        <v>425</v>
      </c>
      <c r="C33" s="326"/>
      <c r="D33" s="326"/>
      <c r="E33" s="326"/>
      <c r="F33" s="326"/>
      <c r="G33" s="38" t="s">
        <v>133</v>
      </c>
      <c r="H33" s="326" t="s">
        <v>135</v>
      </c>
      <c r="I33" s="326"/>
      <c r="J33" s="326"/>
      <c r="K33" s="326"/>
      <c r="L33" s="326"/>
      <c r="M33" s="326"/>
      <c r="N33" s="37" t="s">
        <v>133</v>
      </c>
      <c r="O33" s="37"/>
      <c r="P33" s="37"/>
      <c r="Q33" s="37"/>
      <c r="R33" s="37"/>
      <c r="S33" s="37"/>
      <c r="T33" s="37"/>
      <c r="U33" s="326" t="s">
        <v>135</v>
      </c>
      <c r="V33" s="326"/>
      <c r="W33" s="326"/>
      <c r="X33" s="326"/>
      <c r="Y33" s="326"/>
      <c r="Z33" s="326"/>
      <c r="AA33" s="38" t="s">
        <v>133</v>
      </c>
      <c r="AB33" s="336"/>
      <c r="AC33" s="336"/>
      <c r="AD33" s="336"/>
      <c r="AE33" s="336"/>
      <c r="AF33" s="64"/>
      <c r="AG33" s="64"/>
    </row>
    <row r="34" spans="1:33" s="62" customFormat="1" x14ac:dyDescent="0.25">
      <c r="A34" s="38" t="s">
        <v>136</v>
      </c>
      <c r="B34" s="326" t="s">
        <v>426</v>
      </c>
      <c r="C34" s="326"/>
      <c r="D34" s="326"/>
      <c r="E34" s="326"/>
      <c r="F34" s="326"/>
      <c r="G34" s="38" t="s">
        <v>136</v>
      </c>
      <c r="H34" s="326" t="s">
        <v>138</v>
      </c>
      <c r="I34" s="326"/>
      <c r="J34" s="326"/>
      <c r="K34" s="326"/>
      <c r="L34" s="326"/>
      <c r="M34" s="326"/>
      <c r="N34" s="383" t="s">
        <v>136</v>
      </c>
      <c r="O34" s="384"/>
      <c r="P34" s="384"/>
      <c r="Q34" s="384"/>
      <c r="R34" s="385"/>
      <c r="S34" s="37"/>
      <c r="T34" s="37"/>
      <c r="U34" s="326" t="s">
        <v>138</v>
      </c>
      <c r="V34" s="326"/>
      <c r="W34" s="326"/>
      <c r="X34" s="326"/>
      <c r="Y34" s="326"/>
      <c r="Z34" s="326"/>
      <c r="AA34" s="38" t="s">
        <v>136</v>
      </c>
      <c r="AB34" s="336"/>
      <c r="AC34" s="336"/>
      <c r="AD34" s="336"/>
      <c r="AE34" s="336"/>
      <c r="AF34" s="64"/>
      <c r="AG34" s="64"/>
    </row>
    <row r="35" spans="1:33" s="62" customFormat="1" x14ac:dyDescent="0.25">
      <c r="D35" s="41"/>
      <c r="AF35" s="64"/>
      <c r="AG35" s="64"/>
    </row>
    <row r="36" spans="1:33" x14ac:dyDescent="0.25">
      <c r="AF36" s="63"/>
      <c r="AG36" s="63"/>
    </row>
    <row r="37" spans="1:33" x14ac:dyDescent="0.25">
      <c r="AF37" s="63"/>
      <c r="AG37" s="63"/>
    </row>
  </sheetData>
  <mergeCells count="135">
    <mergeCell ref="AF6:AG9"/>
    <mergeCell ref="AF10:AG16"/>
    <mergeCell ref="AF17:AG23"/>
    <mergeCell ref="B34:F34"/>
    <mergeCell ref="H34:M34"/>
    <mergeCell ref="N34:R34"/>
    <mergeCell ref="U34:Z34"/>
    <mergeCell ref="AB34:AE34"/>
    <mergeCell ref="B32:F32"/>
    <mergeCell ref="H32:M32"/>
    <mergeCell ref="N32:R32"/>
    <mergeCell ref="U32:Z32"/>
    <mergeCell ref="AB32:AE32"/>
    <mergeCell ref="B33:F33"/>
    <mergeCell ref="H33:M33"/>
    <mergeCell ref="U33:Z33"/>
    <mergeCell ref="AB33:AE33"/>
    <mergeCell ref="A29:B29"/>
    <mergeCell ref="C29:Y29"/>
    <mergeCell ref="Z29:AB29"/>
    <mergeCell ref="AC29:AE29"/>
    <mergeCell ref="A30:AE30"/>
    <mergeCell ref="A31:F31"/>
    <mergeCell ref="G31:M31"/>
    <mergeCell ref="N31:Z31"/>
    <mergeCell ref="AA31:AE31"/>
    <mergeCell ref="A27:B27"/>
    <mergeCell ref="C27:Y27"/>
    <mergeCell ref="Z27:AB27"/>
    <mergeCell ref="AC27:AE27"/>
    <mergeCell ref="A28:B28"/>
    <mergeCell ref="C28:Y28"/>
    <mergeCell ref="Z28:AB28"/>
    <mergeCell ref="AC28:AE28"/>
    <mergeCell ref="A24:AE24"/>
    <mergeCell ref="A25:AE25"/>
    <mergeCell ref="A26:B26"/>
    <mergeCell ref="C26:Y26"/>
    <mergeCell ref="Z26:AB26"/>
    <mergeCell ref="AC26:AE26"/>
    <mergeCell ref="AB17:AB23"/>
    <mergeCell ref="AC17:AC23"/>
    <mergeCell ref="AD17:AD23"/>
    <mergeCell ref="AE17:AE23"/>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G17:G23"/>
    <mergeCell ref="H17:H23"/>
    <mergeCell ref="I17:I23"/>
    <mergeCell ref="J17:J23"/>
    <mergeCell ref="K17:K18"/>
    <mergeCell ref="L17:L23"/>
    <mergeCell ref="A17:A23"/>
    <mergeCell ref="B17:B23"/>
    <mergeCell ref="C17:C23"/>
    <mergeCell ref="D17:D23"/>
    <mergeCell ref="E17:E23"/>
    <mergeCell ref="F17:F23"/>
    <mergeCell ref="AB10:AB16"/>
    <mergeCell ref="AC10:AC16"/>
    <mergeCell ref="AD10:AD16"/>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G10:G16"/>
    <mergeCell ref="H10:H16"/>
    <mergeCell ref="I10:I16"/>
    <mergeCell ref="J10:J16"/>
    <mergeCell ref="K10:K11"/>
    <mergeCell ref="L10:L16"/>
    <mergeCell ref="A10:A16"/>
    <mergeCell ref="B10:B16"/>
    <mergeCell ref="C10:C16"/>
    <mergeCell ref="D10:D16"/>
    <mergeCell ref="E10:E16"/>
    <mergeCell ref="F10:F16"/>
    <mergeCell ref="A6:F6"/>
    <mergeCell ref="G6:AA6"/>
    <mergeCell ref="AB6:AB9"/>
    <mergeCell ref="AC6:AE8"/>
    <mergeCell ref="A7:A9"/>
    <mergeCell ref="B7:B9"/>
    <mergeCell ref="C7:C9"/>
    <mergeCell ref="D7:D9"/>
    <mergeCell ref="E7:E9"/>
    <mergeCell ref="F7:F9"/>
    <mergeCell ref="G7:K7"/>
    <mergeCell ref="L7:L9"/>
    <mergeCell ref="M7:AA7"/>
    <mergeCell ref="G8:K8"/>
    <mergeCell ref="M8:M9"/>
    <mergeCell ref="N8:N9"/>
    <mergeCell ref="R8:R9"/>
    <mergeCell ref="U8:W8"/>
    <mergeCell ref="X8:X9"/>
    <mergeCell ref="Y8:AA8"/>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s>
  <conditionalFormatting sqref="K10:K16">
    <cfRule type="expression" dxfId="243" priority="21">
      <formula>$K$12="BAJA"</formula>
    </cfRule>
    <cfRule type="expression" dxfId="242" priority="22">
      <formula>$K$12="MODERADA"</formula>
    </cfRule>
    <cfRule type="expression" dxfId="241" priority="23">
      <formula>$K$12="ALTA"</formula>
    </cfRule>
    <cfRule type="expression" dxfId="240" priority="24">
      <formula>$K$12="EXTREMA"</formula>
    </cfRule>
  </conditionalFormatting>
  <conditionalFormatting sqref="K17:K18">
    <cfRule type="expression" dxfId="239" priority="17">
      <formula>$K$19="BAJA"</formula>
    </cfRule>
    <cfRule type="expression" dxfId="238" priority="18">
      <formula>$K$19="MODERADA"</formula>
    </cfRule>
    <cfRule type="expression" dxfId="237" priority="19">
      <formula>$K$19="ALTA"</formula>
    </cfRule>
    <cfRule type="expression" dxfId="236" priority="20">
      <formula>$K$19="EXTREMA"</formula>
    </cfRule>
  </conditionalFormatting>
  <conditionalFormatting sqref="W17:W23">
    <cfRule type="expression" dxfId="235" priority="13">
      <formula>$W$19="MODERADA"</formula>
    </cfRule>
    <cfRule type="expression" dxfId="234" priority="14">
      <formula>$W$19="EXTREMA"</formula>
    </cfRule>
    <cfRule type="expression" dxfId="233" priority="15">
      <formula>$W$19="ALTA"</formula>
    </cfRule>
    <cfRule type="expression" dxfId="232" priority="16">
      <formula>$W$19="BAJA"</formula>
    </cfRule>
  </conditionalFormatting>
  <conditionalFormatting sqref="K19:K23">
    <cfRule type="expression" dxfId="231" priority="9">
      <formula>$K$19="BAJA"</formula>
    </cfRule>
    <cfRule type="expression" dxfId="230" priority="10">
      <formula>$K$19="MODERADA"</formula>
    </cfRule>
    <cfRule type="expression" dxfId="229" priority="11">
      <formula>$K$19="ALTA"</formula>
    </cfRule>
    <cfRule type="expression" dxfId="228" priority="12">
      <formula>$K$19="EXTREMA"</formula>
    </cfRule>
  </conditionalFormatting>
  <conditionalFormatting sqref="W10:W11">
    <cfRule type="expression" dxfId="227" priority="5">
      <formula>$K$12="BAJA"</formula>
    </cfRule>
    <cfRule type="expression" dxfId="226" priority="6">
      <formula>$K$12="MODERADA"</formula>
    </cfRule>
    <cfRule type="expression" dxfId="225" priority="7">
      <formula>$K$12="ALTA"</formula>
    </cfRule>
    <cfRule type="expression" dxfId="224" priority="8">
      <formula>$K$12="EXTREMA"</formula>
    </cfRule>
  </conditionalFormatting>
  <conditionalFormatting sqref="W12:W16">
    <cfRule type="expression" dxfId="223" priority="1">
      <formula>$K$12="BAJA"</formula>
    </cfRule>
    <cfRule type="expression" dxfId="222" priority="2">
      <formula>$K$12="MODERADA"</formula>
    </cfRule>
    <cfRule type="expression" dxfId="221" priority="3">
      <formula>$K$12="ALTA"</formula>
    </cfRule>
    <cfRule type="expression" dxfId="220" priority="4">
      <formula>$K$12="EXTREMA"</formula>
    </cfRule>
  </conditionalFormatting>
  <dataValidations count="5">
    <dataValidation type="list" allowBlank="1" showInputMessage="1" showErrorMessage="1" sqref="R10:R23">
      <formula1>#REF!</formula1>
    </dataValidation>
    <dataValidation type="list" allowBlank="1" showInputMessage="1" showErrorMessage="1" sqref="G10:G23">
      <formula1>#REF!</formula1>
    </dataValidation>
    <dataValidation type="list" allowBlank="1" showInputMessage="1" showErrorMessage="1" sqref="N10:N23">
      <formula1>#REF!</formula1>
    </dataValidation>
    <dataValidation type="list" allowBlank="1" showInputMessage="1" showErrorMessage="1" sqref="I10:I23">
      <formula1>#REF!</formula1>
    </dataValidation>
    <dataValidation type="list" allowBlank="1" showInputMessage="1" showErrorMessage="1" sqref="D10:D23">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Ciudadania</vt:lpstr>
      <vt:lpstr>Disciplinario</vt:lpstr>
      <vt:lpstr>Ambiental</vt:lpstr>
      <vt:lpstr>Documental</vt:lpstr>
      <vt:lpstr>Contabilidad</vt:lpstr>
      <vt:lpstr>Presupuesto</vt:lpstr>
      <vt:lpstr>Tesoreria</vt:lpstr>
      <vt:lpstr>Logistica</vt:lpstr>
      <vt:lpstr>Gestion TI</vt:lpstr>
      <vt:lpstr>Bienes</vt:lpstr>
      <vt:lpstr>Serv. Administrativo</vt:lpstr>
      <vt:lpstr>Economato</vt:lpstr>
      <vt:lpstr>Desarrollo Humano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Guerra Jimenez</dc:creator>
  <cp:lastModifiedBy>Sulma Esperanza Avenda;o Mu;oz</cp:lastModifiedBy>
  <dcterms:created xsi:type="dcterms:W3CDTF">2019-07-08T14:00:25Z</dcterms:created>
  <dcterms:modified xsi:type="dcterms:W3CDTF">2019-09-20T16:04:21Z</dcterms:modified>
</cp:coreProperties>
</file>