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ARPETA COMPARTIDA CONTROL INTERNO\2019\SEGUIMIENTO MAPAS DE RIESGOS DE GESTIÓN\SEGUIMIENTO I -2019\"/>
    </mc:Choice>
  </mc:AlternateContent>
  <bookViews>
    <workbookView xWindow="0" yWindow="0" windowWidth="20490" windowHeight="7455"/>
  </bookViews>
  <sheets>
    <sheet name="Control Interno" sheetId="10"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8" i="10" l="1"/>
  <c r="O30" i="10"/>
  <c r="O29" i="10"/>
  <c r="O28" i="10"/>
  <c r="O27" i="10"/>
  <c r="O26" i="10"/>
  <c r="K26" i="10"/>
  <c r="O25" i="10"/>
  <c r="P24" i="10"/>
  <c r="Q24" i="10" s="1"/>
  <c r="S24" i="10" s="1"/>
  <c r="T24" i="10" s="1"/>
  <c r="O24" i="10"/>
  <c r="J24" i="10"/>
  <c r="H24" i="10"/>
  <c r="K24" i="10" s="1"/>
  <c r="O23" i="10"/>
  <c r="O22" i="10"/>
  <c r="O21" i="10"/>
  <c r="O20" i="10"/>
  <c r="O19" i="10"/>
  <c r="K19" i="10"/>
  <c r="O18" i="10"/>
  <c r="O17" i="10"/>
  <c r="P17" i="10" s="1"/>
  <c r="Q17" i="10" s="1"/>
  <c r="S17" i="10" s="1"/>
  <c r="T17" i="10" s="1"/>
  <c r="J17" i="10"/>
  <c r="H17" i="10"/>
  <c r="K17" i="10" s="1"/>
  <c r="O16" i="10"/>
  <c r="O15" i="10"/>
  <c r="O14" i="10"/>
  <c r="O13" i="10"/>
  <c r="O12" i="10"/>
  <c r="K12" i="10"/>
  <c r="O11" i="10"/>
  <c r="O10" i="10"/>
  <c r="P10" i="10" s="1"/>
  <c r="Q10" i="10" s="1"/>
  <c r="S10" i="10" s="1"/>
  <c r="T10" i="10" s="1"/>
  <c r="K10" i="10"/>
  <c r="J10" i="10"/>
  <c r="H10" i="10"/>
  <c r="W17" i="10" l="1"/>
  <c r="U17" i="10"/>
  <c r="W19" i="10" s="1"/>
  <c r="V17" i="10"/>
  <c r="V10" i="10"/>
  <c r="U10" i="10"/>
  <c r="W12" i="10" s="1"/>
  <c r="W10" i="10"/>
  <c r="U24" i="10"/>
  <c r="W26" i="10" s="1"/>
  <c r="W24" i="10"/>
  <c r="V24" i="10"/>
</calcChain>
</file>

<file path=xl/comments1.xml><?xml version="1.0" encoding="utf-8"?>
<comments xmlns="http://schemas.openxmlformats.org/spreadsheetml/2006/main">
  <authors>
    <author>Alexa Ximena Lenes Rojas</author>
    <author>Yuly Milena Gomez Romero</author>
  </authors>
  <commentList>
    <comment ref="L7" authorId="0" shapeId="0">
      <text>
        <r>
          <rPr>
            <b/>
            <sz val="9"/>
            <color indexed="81"/>
            <rFont val="Tahoma"/>
            <family val="2"/>
          </rPr>
          <t>Alexa Ximena Lenes Rojas:</t>
        </r>
        <r>
          <rPr>
            <sz val="9"/>
            <color indexed="81"/>
            <rFont val="Tahoma"/>
            <family val="2"/>
          </rPr>
          <t xml:space="preserve">
Se realizaron cambios, en relación con las recomendaciones de la OAP, sobre: cargo del responsable y periodicidad de la acción.</t>
        </r>
      </text>
    </comment>
    <comment ref="X8" authorId="0" shapeId="0">
      <text>
        <r>
          <rPr>
            <b/>
            <sz val="9"/>
            <color indexed="81"/>
            <rFont val="Tahoma"/>
            <family val="2"/>
          </rPr>
          <t>Alexa Ximena Lenes Rojas:</t>
        </r>
        <r>
          <rPr>
            <sz val="9"/>
            <color indexed="81"/>
            <rFont val="Tahoma"/>
            <family val="2"/>
          </rPr>
          <t xml:space="preserve">
Dentro de las acciones se encuentra Ajustes al Informe de Auditoría que equivale a la recomendación de OAP, como ejemplo, de: hacer las correcciones.</t>
        </r>
      </text>
    </comment>
    <comment ref="L10" authorId="1" shapeId="0">
      <text>
        <r>
          <rPr>
            <b/>
            <sz val="9"/>
            <color indexed="81"/>
            <rFont val="Tahoma"/>
            <family val="2"/>
          </rPr>
          <t>Yuly Milena Gomez Romero:</t>
        </r>
        <r>
          <rPr>
            <sz val="9"/>
            <color indexed="81"/>
            <rFont val="Tahoma"/>
            <family val="2"/>
          </rPr>
          <t xml:space="preserve">
Redactar quien (cargos) y cuando (periodicidad) se realiza cada control. Redactar tipo parrafo </t>
        </r>
      </text>
    </comment>
    <comment ref="X10" authorId="1" shapeId="0">
      <text>
        <r>
          <rPr>
            <b/>
            <sz val="9"/>
            <color indexed="81"/>
            <rFont val="Tahoma"/>
            <family val="2"/>
          </rPr>
          <t>Yuly Milena Gomez Romero:</t>
        </r>
        <r>
          <rPr>
            <sz val="9"/>
            <color indexed="81"/>
            <rFont val="Tahoma"/>
            <family val="2"/>
          </rPr>
          <t xml:space="preserve">
Definir que hacer en caso de que se materizalice, por ejemplo hacer las correciones (No se si se puede)</t>
        </r>
      </text>
    </comment>
    <comment ref="AA10" authorId="1" shapeId="0">
      <text>
        <r>
          <rPr>
            <b/>
            <sz val="9"/>
            <color indexed="81"/>
            <rFont val="Tahoma"/>
            <family val="2"/>
          </rPr>
          <t>Yuly Milena Gomez Romero:</t>
        </r>
        <r>
          <rPr>
            <sz val="9"/>
            <color indexed="81"/>
            <rFont val="Tahoma"/>
            <family val="2"/>
          </rPr>
          <t xml:space="preserve">
Actas de la socialización</t>
        </r>
      </text>
    </comment>
    <comment ref="AB10" authorId="0" shapeId="0">
      <text>
        <r>
          <rPr>
            <b/>
            <sz val="9"/>
            <color indexed="81"/>
            <rFont val="Tahoma"/>
            <family val="2"/>
          </rPr>
          <t>Alexa Ximena Lenes Rojas:</t>
        </r>
        <r>
          <rPr>
            <sz val="9"/>
            <color indexed="81"/>
            <rFont val="Tahoma"/>
            <family val="2"/>
          </rPr>
          <t xml:space="preserve">
La socialización de los Informes de Auditoría se tiene planteada por la OCI solamente a través de correo electrónico, para consulta permanente de los Auditores.</t>
        </r>
      </text>
    </comment>
    <comment ref="AA17" authorId="1" shapeId="0">
      <text>
        <r>
          <rPr>
            <b/>
            <sz val="9"/>
            <color indexed="81"/>
            <rFont val="Tahoma"/>
            <family val="2"/>
          </rPr>
          <t>Yuly Milena Gomez Romero:</t>
        </r>
        <r>
          <rPr>
            <sz val="9"/>
            <color indexed="81"/>
            <rFont val="Tahoma"/>
            <family val="2"/>
          </rPr>
          <t xml:space="preserve">
seria mejor reuniones en donde se socializa en grupo, el mero envio no garantiza la acción. </t>
        </r>
      </text>
    </comment>
    <comment ref="AB17" authorId="0" shapeId="0">
      <text>
        <r>
          <rPr>
            <b/>
            <sz val="9"/>
            <color indexed="81"/>
            <rFont val="Tahoma"/>
            <family val="2"/>
          </rPr>
          <t>Alexa Ximena Lenes Rojas:</t>
        </r>
        <r>
          <rPr>
            <sz val="9"/>
            <color indexed="81"/>
            <rFont val="Tahoma"/>
            <family val="2"/>
          </rPr>
          <t xml:space="preserve">
En relación con la recomendación de socializar todas las capacitaciones, no es viable para la OCI toda vez que, por ahora, la inversión de recursos (tiempo, y costo de oportunidad) podría retrasar el cumplimiento de otras funciones de la OCI. De esta manera la acción se limita inicialmente a compartir el material a través de correo electrónico.</t>
        </r>
      </text>
    </comment>
  </commentList>
</comments>
</file>

<file path=xl/sharedStrings.xml><?xml version="1.0" encoding="utf-8"?>
<sst xmlns="http://schemas.openxmlformats.org/spreadsheetml/2006/main" count="188" uniqueCount="117">
  <si>
    <t>PROCESO</t>
  </si>
  <si>
    <t>GESTIÓN DE MEJORAMIENTO</t>
  </si>
  <si>
    <t>CÓDIGO</t>
  </si>
  <si>
    <t>M-MEJ-FT-009</t>
  </si>
  <si>
    <t>TIPO DE RIESGO</t>
  </si>
  <si>
    <t>IMPACTO</t>
  </si>
  <si>
    <t>PROBABILIDAD</t>
  </si>
  <si>
    <t>VERSIÓN</t>
  </si>
  <si>
    <t>07</t>
  </si>
  <si>
    <t>SÍ</t>
  </si>
  <si>
    <t>ESTRATÉGICO</t>
  </si>
  <si>
    <t>(1) INSIGNIFICANTE</t>
  </si>
  <si>
    <t>(1) RARA VEZ</t>
  </si>
  <si>
    <t>FORMATO</t>
  </si>
  <si>
    <t>MAPA DE RIESGOS DE GESTIÓN</t>
  </si>
  <si>
    <t>PÁGINA</t>
  </si>
  <si>
    <t>NO</t>
  </si>
  <si>
    <t>DE IMAGEN</t>
  </si>
  <si>
    <t>(2) MENOR</t>
  </si>
  <si>
    <t>(2) IMPROBABLE</t>
  </si>
  <si>
    <t>VIGENTE DESDE</t>
  </si>
  <si>
    <t>OPERATIVO</t>
  </si>
  <si>
    <t>(3) MODERADO</t>
  </si>
  <si>
    <t>(3) POSIBLE</t>
  </si>
  <si>
    <t>FECHA DE ACTUALIZACIÓN:</t>
  </si>
  <si>
    <r>
      <t xml:space="preserve">ACCIÓN: </t>
    </r>
    <r>
      <rPr>
        <sz val="10"/>
        <color theme="1"/>
        <rFont val="Times New Roman"/>
        <family val="1"/>
      </rPr>
      <t>(Marcar con "X")</t>
    </r>
  </si>
  <si>
    <t>FORMULACIÓN</t>
  </si>
  <si>
    <t>REFORMULACIÓN</t>
  </si>
  <si>
    <t>SEGUIMIENTO 1</t>
  </si>
  <si>
    <t>X</t>
  </si>
  <si>
    <t>SEGUIMIENTO 2</t>
  </si>
  <si>
    <t>SEGUIMIENTO 3</t>
  </si>
  <si>
    <t>TECNOLOGÍA</t>
  </si>
  <si>
    <t>(4) MAYOR</t>
  </si>
  <si>
    <t>IDENTIFICACIÓN DEL RIESGO</t>
  </si>
  <si>
    <t>VALORACIÓN DEL RIESGO</t>
  </si>
  <si>
    <t>FECHA</t>
  </si>
  <si>
    <t>MONITOREO Y REVISIÓN</t>
  </si>
  <si>
    <t>(5) CATASTRÓFICO</t>
  </si>
  <si>
    <t>PROCESO/
OBJETIVO</t>
  </si>
  <si>
    <t>ÁREA*/ OBJETIVO</t>
  </si>
  <si>
    <t>CAUSA</t>
  </si>
  <si>
    <t>RIESGO</t>
  </si>
  <si>
    <t>CONSECUENCIAS</t>
  </si>
  <si>
    <t>ANÁLISIS DEL RIESGO</t>
  </si>
  <si>
    <t>CONTROL</t>
  </si>
  <si>
    <t>EVALUACIÓN DEL RIESGO</t>
  </si>
  <si>
    <t>RIESGO INHERENTE</t>
  </si>
  <si>
    <t>CONTROLES</t>
  </si>
  <si>
    <t>SÍ/NO</t>
  </si>
  <si>
    <t>AFECTA</t>
  </si>
  <si>
    <t>RIESGO RESIDUAL</t>
  </si>
  <si>
    <t>ACCIONES DE CONTINGENCIA</t>
  </si>
  <si>
    <t>ACCIONES ASOCIADAS AL CONTROL</t>
  </si>
  <si>
    <t>P</t>
  </si>
  <si>
    <t>I</t>
  </si>
  <si>
    <t>ZONA DE RIESGO</t>
  </si>
  <si>
    <t>PERIODO DE EJECUCIÓN</t>
  </si>
  <si>
    <t>ACCIONES</t>
  </si>
  <si>
    <t>REGISTRO</t>
  </si>
  <si>
    <t>RESPONSABLE</t>
  </si>
  <si>
    <t>INDICADOR</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</si>
  <si>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</si>
  <si>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</si>
  <si>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</si>
  <si>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</si>
  <si>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</si>
  <si>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</si>
  <si>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</si>
  <si>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</si>
  <si>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CONTROL DE CAMBIOS</t>
  </si>
  <si>
    <t>ACTUALIZACIÓN</t>
  </si>
  <si>
    <t>DESCRIPCIÓN DE CAMBIOS EN RIESGOS</t>
  </si>
  <si>
    <t>FECHA  (DIA/MES/AAAA)</t>
  </si>
  <si>
    <t>ELABORÓ</t>
  </si>
  <si>
    <t>REVISION Y APROBACIÓN</t>
  </si>
  <si>
    <t>REVISÓ</t>
  </si>
  <si>
    <t>APROBACIÓN LÍDER DEL PROCESO</t>
  </si>
  <si>
    <t>FECHA Y CORREO DE VALIDACIÓN:</t>
  </si>
  <si>
    <t>NOMBRE:</t>
  </si>
  <si>
    <t>CARGO:</t>
  </si>
  <si>
    <t>PROFESIONAL UNIVERSITARIO</t>
  </si>
  <si>
    <t>CUMPLIMIENTO</t>
  </si>
  <si>
    <t>SEGUIMIENTO Y EVALUACIÓN A LA GESTIÓN / Proporcionar información sobre la efectividad del Sistema de Control Interno, la operación de la 1ª y 2ª Línea de defensa del Modelo Integrado de Planeación y Gestión -MIPG con un enfoque basado en riesgos</t>
  </si>
  <si>
    <t>OFICINA DE CONTROL INTERNO</t>
  </si>
  <si>
    <t xml:space="preserve">Recursos limitados  (Tiempo, personal, etc)
Rotación en la contratación del personal contratistas de la OCI
Errores en la planeación o en las pruebas y revisiones aplicadas en la Auditoría
</t>
  </si>
  <si>
    <t>Informes de Auditoría sin recomendaciones relevantes para la mejora de los procesos</t>
  </si>
  <si>
    <t>No contribuir con el logro de los objetivos institucionales y mejora de los procesos
Deterioro de imagen y credibilidad de la OCI</t>
  </si>
  <si>
    <t>Cada vez que se realiza una auditoría, el Auditor líder,  diligencia Formato de Programa de Auditoría
EL Jefe de la Oficina hace Seguimiento Interno permanente al cumplimiento del Plan Anual de Auditorías.
Cada vez que se emite un Infome Preiliminar de Auditoría, el Jefe de la OCI,  revisa, valida y aprueba dicho documento.</t>
  </si>
  <si>
    <t>Ajustes al Informe de Auditoría
Recomendaciones a la parte Auditada, posteriores al Informe
Recomendaciones y sugerencias del Jefe de la OCI y del Equipo Auditor de la OCI, al Auditor del caso</t>
  </si>
  <si>
    <t>01/03/2019 - 31/12/2019</t>
  </si>
  <si>
    <t xml:space="preserve">
Socialización de todos los Informes de Auditoría con el equipo de Auditoría de la OCI, como insumo para enfocar revisiones y verificaciones. 
Aplicación del Formato de Evaluación de Auditorías Internas, código S-SEG-FT-001, como retroalimentación de los procesos auditados.</t>
  </si>
  <si>
    <t>Correos electrónicos a controlinterno@idipron.gov.co 
Formato de Evaluación de Auditorías Internas, código S-SEG-FT-001</t>
  </si>
  <si>
    <t>Jefe Oficina de Control Interno</t>
  </si>
  <si>
    <r>
      <rPr>
        <b/>
        <sz val="10"/>
        <color theme="1"/>
        <rFont val="Times New Roman"/>
        <family val="1"/>
      </rPr>
      <t xml:space="preserve">Indicador del Neutralización o Mitigación del Riesgo: </t>
    </r>
    <r>
      <rPr>
        <sz val="10"/>
        <color theme="1"/>
        <rFont val="Times New Roman"/>
        <family val="1"/>
      </rPr>
      <t xml:space="preserve">Cantidad de Informes de Auditoría con deficiencias en recomendaciones del período/Cantidad total de Informes de Auditoría del Período
</t>
    </r>
    <r>
      <rPr>
        <b/>
        <sz val="10"/>
        <color theme="1"/>
        <rFont val="Times New Roman"/>
        <family val="1"/>
      </rPr>
      <t>Indicador de ejecución de la acción 1:</t>
    </r>
    <r>
      <rPr>
        <sz val="10"/>
        <color theme="1"/>
        <rFont val="Times New Roman"/>
        <family val="1"/>
      </rPr>
      <t xml:space="preserve"> Cantidad de Informes de Auditoría socializados entre los Auditores de la OCI, en el período/Cantidad total de Informes de Auditoría del Período
Indicador de ejecución de la acción 2:Cantidad de Evaluaciones de Auditorías Internas aplicadas / Total de Auditorías realizadas durante el período</t>
    </r>
  </si>
  <si>
    <t>Cambios en Leyes, Normas y/o Reglamentación
Modificaciones en procedimientos internos
Limitaciones y restricciones al personal, sobre recursos para capacitaciones
Entendimiento limitado del rol de la Oficina de Control Interno</t>
  </si>
  <si>
    <t>Asesorías o acompañamientos sin características de calidad y/u oportunidad</t>
  </si>
  <si>
    <t xml:space="preserve">No contribuir con el logro de los objetivos institucionales y mejora de los procesos
Deterioro de imagen y credibilidad de la OCI
</t>
  </si>
  <si>
    <t>Designación de los Auditores para las asesorías, por parte del Jefe de la OCI, según conocimientos y habilidades específicos.
Capacitaciones, según disponibilidad, en  temas de relevancia para el ejercicio de la función de Auditoría.</t>
  </si>
  <si>
    <t xml:space="preserve">Revisión y estudio de información abierta al público general, sobre el tema específico por parte de miembros del equipo de la OCI </t>
  </si>
  <si>
    <t xml:space="preserve">Compartir el material, al resto del eqiupo con el fin de transmitir los  conocimientos adquiridos en capacitaciones, compartiendo las memorias y/o extractos de las capacitaciones a las que asista cualquier miembro del equipo de Auditoría de la OCI
Socialización de todos los documentos oficializados desde diciembre de  2018 a la fecha,  relacionados Sistema Integrado de Gestión, propios de la OCI. </t>
  </si>
  <si>
    <t>Envío de memorias y/o extractos de capacitaciones remitidos al equipo de Auditores de la OCI, al Correo electrónico a controlinterno@idipron.gov.co 
Actas de Socialización de documentos del Sistema Intergrado de Gestión, del período señalado</t>
  </si>
  <si>
    <r>
      <rPr>
        <b/>
        <sz val="10"/>
        <color theme="1"/>
        <rFont val="Times New Roman"/>
        <family val="1"/>
      </rPr>
      <t xml:space="preserve">Indicador del Neutralización o Mitigación del Riesgo: </t>
    </r>
    <r>
      <rPr>
        <sz val="10"/>
        <color theme="1"/>
        <rFont val="Times New Roman"/>
        <family val="1"/>
      </rPr>
      <t xml:space="preserve">Cantidad de acompañamientos de OCI del período/Cantidad total de requerimientos de acompañamientos del Período
</t>
    </r>
    <r>
      <rPr>
        <b/>
        <sz val="10"/>
        <color theme="1"/>
        <rFont val="Times New Roman"/>
        <family val="1"/>
      </rPr>
      <t>Indicador de ejecución de la acción 1:</t>
    </r>
    <r>
      <rPr>
        <sz val="10"/>
        <color theme="1"/>
        <rFont val="Times New Roman"/>
        <family val="1"/>
      </rPr>
      <t xml:space="preserve"> Cantidad de Capacitaciones multiplicadas / Cantidad total de capacitaciones del Período 
</t>
    </r>
    <r>
      <rPr>
        <b/>
        <sz val="10"/>
        <color theme="1"/>
        <rFont val="Times New Roman"/>
        <family val="1"/>
      </rPr>
      <t>Indicador de ejecución de la acción 2:</t>
    </r>
    <r>
      <rPr>
        <sz val="10"/>
        <color theme="1"/>
        <rFont val="Times New Roman"/>
        <family val="1"/>
      </rPr>
      <t xml:space="preserve"> Cantidad de documentos del Sistema Integrado de Gestión socializados entre los Auditores de la OCI en el período/Cantidad total de documentos del Sistema Integrado de Gestión emitidos desde diciembre de 2018.</t>
    </r>
  </si>
  <si>
    <t xml:space="preserve">Los responsables de las áreas o procesos auditados no sumininstran oportunamente la información. 
Entregas de Información parcial por parte de las áreas o procesos auditados.
El desarrollo de auditorias se extienden más de lo contemplado en la programación de las mismas.
Demoras en las observaciones soportadas a los informes preliminares, por parte del auditado.
</t>
  </si>
  <si>
    <t>Incumplimiento del Plan Anual de Auditorias</t>
  </si>
  <si>
    <t>No aportar de manera oportuna información para la efectiva toma de decisiones estratégicas para el Instituto</t>
  </si>
  <si>
    <t>Seguimiento Interno a Plan Anual de Auditorías.
Carta de Representación firmada por el líder del proceso a auditar.</t>
  </si>
  <si>
    <t xml:space="preserve">Desplazamiento de la auditoria no ejecutada a meses posteriores o a la vigencia inmediatamente posterior. </t>
  </si>
  <si>
    <t>Específicar en las solicitudes escritas los plazos máximos para el suministro de información .
Comunicar al auditado, y hacer constar en el acta de cierre de las Auditorías, momento en que se socializan los informes preliminares, el tiempo máximo que se tendrá como plazo para aceptar observaciones debidamente soportadas sobre dicho Informe, con el fin de agilizar la emisión del Informe Definitivo.</t>
  </si>
  <si>
    <t>Solicitud de Información de Auditorías
Actas de cierre de Auditorías</t>
  </si>
  <si>
    <r>
      <rPr>
        <b/>
        <sz val="10"/>
        <color theme="1"/>
        <rFont val="Times New Roman"/>
        <family val="1"/>
      </rPr>
      <t xml:space="preserve">Indicador del Neutralización o Mitigación del Riesgo: </t>
    </r>
    <r>
      <rPr>
        <sz val="10"/>
        <color theme="1"/>
        <rFont val="Times New Roman"/>
        <family val="1"/>
      </rPr>
      <t xml:space="preserve">Cantidad de desfases en la ejecución de las Auditorías del Plan Anual de Auditorías /Cantidad total de Auditorías programadas del Período
</t>
    </r>
    <r>
      <rPr>
        <b/>
        <sz val="10"/>
        <color theme="1"/>
        <rFont val="Times New Roman"/>
        <family val="1"/>
      </rPr>
      <t>Indicador de ejecución de la acción 1:</t>
    </r>
    <r>
      <rPr>
        <sz val="10"/>
        <color theme="1"/>
        <rFont val="Times New Roman"/>
        <family val="1"/>
      </rPr>
      <t xml:space="preserve"> Cantidad de memos de solicitud de información con especificación de plazo par suministro /  total de Auditorías iniciadas en el período.
Indicador de ejecución de la acción 2:  Cantidad de actas de cierre de auditoría con especificación de plazo para  observaciones soportadas/  total de Auditorías termiminadas en el período.
</t>
    </r>
    <r>
      <rPr>
        <b/>
        <sz val="10"/>
        <color theme="1"/>
        <rFont val="Times New Roman"/>
        <family val="1"/>
      </rPr>
      <t/>
    </r>
  </si>
  <si>
    <t>ALEXA XIMENA LENES ROJAS</t>
  </si>
  <si>
    <t>Febrero 26 de 2019 - alexal@idipron.gov.co</t>
  </si>
  <si>
    <t>Febrero 26 de 2019 - luisb@idipron.gov.co</t>
  </si>
  <si>
    <t>Febrero 27 de 2019 - luisb@idipron.gov.co</t>
  </si>
  <si>
    <t>LUIS ORLANDO BARRERA CEPEDA</t>
  </si>
  <si>
    <t>JEFE OFICINA CONTROL INTERNO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</si>
</sst>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0"/>
      <name val="Times New Roman"/>
      <family val="1"/>
    </font>
    <font>
      <sz val="10"/>
      <name val="Times New Roman"/>
      <family val="1"/>
    </font>
    <font>
      <sz val="10"/>
      <color theme="0"/>
      <name val="Times New Roman"/>
      <family val="1"/>
    </font>
    <font>
      <b/>
      <sz val="10"/>
      <color rgb="FFFF0000"/>
      <name val="Times New Roman"/>
      <family val="1"/>
    </font>
    <font>
      <b/>
      <sz val="10"/>
      <color theme="0" tint="-0.249977111117893"/>
      <name val="Times New Roman"/>
      <family val="1"/>
    </font>
    <font>
      <b/>
      <sz val="9"/>
      <color indexed="81"/>
      <name val="Tahoma"/>
      <family val="2"/>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s>
  <cellStyleXfs count="2">
    <xf numFmtId="0" fontId="0" fillId="0" borderId="0"/>
    <xf numFmtId="0" fontId="1" fillId="0" borderId="0"/>
  </cellStyleXfs>
  <cellXfs count="185">
    <xf numFmtId="0" fontId="0" fillId="0" borderId="0" xfId="0"/>
    <xf numFmtId="0" fontId="2" fillId="0" borderId="0" xfId="0" applyFont="1" applyAlignment="1" applyProtection="1">
      <alignment vertical="center"/>
    </xf>
    <xf numFmtId="0" fontId="2" fillId="0" borderId="0" xfId="0" applyFont="1" applyAlignment="1" applyProtection="1">
      <alignment horizontal="center" vertical="center"/>
    </xf>
    <xf numFmtId="0" fontId="2" fillId="2" borderId="5" xfId="0" applyFont="1" applyFill="1" applyBorder="1" applyAlignment="1" applyProtection="1">
      <alignment vertical="center"/>
    </xf>
    <xf numFmtId="0" fontId="2" fillId="2" borderId="12"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0" borderId="0" xfId="0" applyFont="1" applyProtection="1"/>
    <xf numFmtId="0" fontId="2" fillId="0" borderId="0" xfId="0" applyFont="1" applyProtection="1"/>
    <xf numFmtId="0" fontId="2" fillId="8" borderId="15" xfId="0" applyFont="1" applyFill="1" applyBorder="1" applyAlignment="1" applyProtection="1"/>
    <xf numFmtId="0" fontId="2" fillId="8" borderId="15" xfId="0" applyFont="1" applyFill="1" applyBorder="1" applyProtection="1"/>
    <xf numFmtId="0" fontId="2" fillId="0" borderId="15" xfId="0" applyFont="1" applyBorder="1" applyProtection="1"/>
    <xf numFmtId="0" fontId="2" fillId="6" borderId="8" xfId="0" applyFont="1" applyFill="1" applyBorder="1" applyAlignment="1" applyProtection="1">
      <alignment horizontal="center" vertical="center"/>
    </xf>
    <xf numFmtId="0" fontId="2" fillId="6" borderId="0" xfId="0" applyFont="1" applyFill="1" applyProtection="1"/>
    <xf numFmtId="0" fontId="2" fillId="8" borderId="5" xfId="0" applyFont="1" applyFill="1" applyBorder="1" applyProtection="1"/>
    <xf numFmtId="0" fontId="2" fillId="0" borderId="5" xfId="0" applyFont="1" applyBorder="1" applyProtection="1"/>
    <xf numFmtId="0" fontId="2" fillId="7" borderId="5"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xf>
    <xf numFmtId="0" fontId="2" fillId="8" borderId="5"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xf>
    <xf numFmtId="0" fontId="3" fillId="0" borderId="16" xfId="0" applyFont="1" applyBorder="1" applyAlignment="1" applyProtection="1">
      <alignment horizontal="justify" vertical="center" wrapText="1"/>
    </xf>
    <xf numFmtId="0" fontId="2"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justify" vertical="center" wrapText="1"/>
    </xf>
    <xf numFmtId="0" fontId="3" fillId="0" borderId="18" xfId="0" applyFont="1" applyBorder="1" applyAlignment="1" applyProtection="1">
      <alignment horizontal="justify" vertical="center"/>
    </xf>
    <xf numFmtId="0" fontId="3" fillId="0" borderId="19" xfId="0" applyFont="1" applyBorder="1" applyAlignment="1" applyProtection="1">
      <alignment horizontal="justify" vertical="center" wrapText="1"/>
    </xf>
    <xf numFmtId="0" fontId="3" fillId="0" borderId="0" xfId="0" applyFont="1" applyProtection="1">
      <protection locked="0"/>
    </xf>
    <xf numFmtId="0" fontId="4" fillId="0" borderId="0" xfId="0" applyFont="1" applyBorder="1" applyAlignment="1" applyProtection="1">
      <alignment vertical="center" wrapText="1"/>
    </xf>
    <xf numFmtId="0" fontId="3" fillId="0" borderId="0" xfId="0" applyFont="1" applyBorder="1" applyProtection="1"/>
    <xf numFmtId="0" fontId="3" fillId="0" borderId="0" xfId="0" applyFont="1" applyBorder="1" applyAlignment="1" applyProtection="1">
      <protection locked="0"/>
    </xf>
    <xf numFmtId="0" fontId="3" fillId="0" borderId="0" xfId="0" applyFont="1" applyBorder="1" applyProtection="1">
      <protection locked="0"/>
    </xf>
    <xf numFmtId="0" fontId="4" fillId="0" borderId="5" xfId="0" applyFont="1" applyBorder="1" applyAlignment="1" applyProtection="1">
      <alignment vertical="center"/>
    </xf>
    <xf numFmtId="0" fontId="4" fillId="0" borderId="5" xfId="0" applyFont="1" applyBorder="1" applyAlignment="1" applyProtection="1">
      <alignment horizontal="left" vertical="center"/>
    </xf>
    <xf numFmtId="0" fontId="3" fillId="0" borderId="0" xfId="0" applyFont="1" applyAlignment="1" applyProtection="1">
      <alignment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6" borderId="15"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xf>
    <xf numFmtId="0" fontId="4" fillId="8" borderId="5" xfId="0" applyFont="1" applyFill="1" applyBorder="1" applyAlignment="1" applyProtection="1">
      <alignment horizontal="center" vertical="center"/>
    </xf>
    <xf numFmtId="1" fontId="3" fillId="0" borderId="3" xfId="0" applyNumberFormat="1" applyFont="1" applyBorder="1" applyAlignment="1" applyProtection="1">
      <alignment horizontal="center" vertical="center"/>
    </xf>
    <xf numFmtId="0" fontId="2" fillId="2" borderId="5" xfId="0" applyFont="1" applyFill="1" applyBorder="1" applyAlignment="1" applyProtection="1">
      <alignment horizontal="center" vertical="center"/>
    </xf>
    <xf numFmtId="0" fontId="4" fillId="0" borderId="5" xfId="0" applyFont="1" applyBorder="1" applyAlignment="1" applyProtection="1">
      <alignment horizontal="center" vertical="center" wrapText="1"/>
    </xf>
    <xf numFmtId="1" fontId="3" fillId="0" borderId="0" xfId="0" applyNumberFormat="1" applyFont="1" applyBorder="1" applyAlignment="1" applyProtection="1">
      <alignment horizontal="center" vertical="center"/>
    </xf>
    <xf numFmtId="0" fontId="4" fillId="0" borderId="5" xfId="0" applyFont="1" applyFill="1" applyBorder="1" applyAlignment="1" applyProtection="1">
      <alignment horizontal="center" vertical="center"/>
    </xf>
    <xf numFmtId="0" fontId="2" fillId="0" borderId="5" xfId="0" applyFont="1" applyBorder="1" applyAlignment="1" applyProtection="1">
      <alignment horizontal="center" vertical="center"/>
      <protection locked="0"/>
    </xf>
    <xf numFmtId="0" fontId="4" fillId="0" borderId="6"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7" xfId="0" applyFont="1" applyBorder="1" applyAlignment="1" applyProtection="1">
      <alignment horizontal="left" vertical="center"/>
    </xf>
    <xf numFmtId="0" fontId="3"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3" fillId="0" borderId="1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3" fillId="0" borderId="6"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left" vertical="top" wrapText="1"/>
      <protection locked="0"/>
    </xf>
    <xf numFmtId="0" fontId="2" fillId="9" borderId="5" xfId="0" applyFont="1" applyFill="1" applyBorder="1" applyAlignment="1" applyProtection="1">
      <alignment horizontal="center" vertical="center" wrapText="1"/>
    </xf>
    <xf numFmtId="0" fontId="3" fillId="9" borderId="5" xfId="0" applyFont="1" applyFill="1" applyBorder="1" applyAlignment="1" applyProtection="1">
      <alignment vertical="center"/>
    </xf>
    <xf numFmtId="0" fontId="2" fillId="2" borderId="5"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3" fillId="0" borderId="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1" fontId="5" fillId="0" borderId="2" xfId="0" applyNumberFormat="1" applyFont="1" applyBorder="1" applyAlignment="1" applyProtection="1">
      <alignment horizontal="center" vertical="center" wrapText="1"/>
    </xf>
    <xf numFmtId="1" fontId="5" fillId="0" borderId="13" xfId="0" applyNumberFormat="1" applyFont="1" applyBorder="1" applyAlignment="1" applyProtection="1">
      <alignment horizontal="center" vertical="center" wrapText="1"/>
    </xf>
    <xf numFmtId="1" fontId="5" fillId="0" borderId="9" xfId="0" applyNumberFormat="1"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5" fillId="0" borderId="1" xfId="0" applyFont="1" applyFill="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textRotation="90" wrapText="1"/>
      <protection locked="0"/>
    </xf>
    <xf numFmtId="0" fontId="5" fillId="0" borderId="8" xfId="0" applyFont="1" applyBorder="1" applyAlignment="1" applyProtection="1">
      <alignment horizontal="center" vertical="center" textRotation="90" wrapText="1"/>
      <protection locked="0"/>
    </xf>
    <xf numFmtId="0" fontId="6" fillId="9" borderId="3" xfId="0" applyFont="1" applyFill="1" applyBorder="1" applyAlignment="1" applyProtection="1">
      <alignment horizontal="center" vertical="center" wrapText="1"/>
    </xf>
    <xf numFmtId="0" fontId="6" fillId="9" borderId="0"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 fillId="3" borderId="5" xfId="0" applyFont="1" applyFill="1" applyBorder="1" applyAlignment="1" applyProtection="1">
      <alignment horizontal="center"/>
    </xf>
    <xf numFmtId="0" fontId="2" fillId="4" borderId="6" xfId="0" applyFont="1" applyFill="1" applyBorder="1" applyAlignment="1" applyProtection="1">
      <alignment horizontal="center"/>
    </xf>
    <xf numFmtId="0" fontId="2" fillId="4" borderId="12" xfId="0" applyFont="1" applyFill="1" applyBorder="1" applyAlignment="1" applyProtection="1">
      <alignment horizontal="center"/>
    </xf>
    <xf numFmtId="0" fontId="2" fillId="4" borderId="7" xfId="0" applyFont="1" applyFill="1" applyBorder="1" applyAlignment="1" applyProtection="1">
      <alignment horizontal="center"/>
    </xf>
    <xf numFmtId="0" fontId="2" fillId="5" borderId="1"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5" borderId="2"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5" borderId="14"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3" borderId="5"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6" borderId="5" xfId="0" applyFont="1" applyFill="1" applyBorder="1" applyAlignment="1" applyProtection="1">
      <alignment horizontal="center"/>
    </xf>
    <xf numFmtId="0" fontId="2" fillId="6" borderId="1"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15" xfId="0" applyFont="1" applyFill="1" applyBorder="1" applyAlignment="1" applyProtection="1">
      <alignment horizontal="center" vertical="center" wrapText="1"/>
    </xf>
    <xf numFmtId="0" fontId="2" fillId="7" borderId="5" xfId="0" applyFont="1" applyFill="1" applyBorder="1" applyAlignment="1" applyProtection="1">
      <alignment horizontal="center"/>
    </xf>
    <xf numFmtId="0" fontId="2" fillId="6" borderId="15" xfId="0" applyFont="1" applyFill="1" applyBorder="1" applyAlignment="1" applyProtection="1">
      <alignment horizontal="center"/>
    </xf>
    <xf numFmtId="0" fontId="2" fillId="8" borderId="15" xfId="0" applyFont="1" applyFill="1" applyBorder="1" applyAlignment="1" applyProtection="1">
      <alignment horizontal="center" vertical="center"/>
    </xf>
    <xf numFmtId="0" fontId="2" fillId="8" borderId="5" xfId="0" applyFont="1" applyFill="1" applyBorder="1" applyAlignment="1" applyProtection="1">
      <alignment horizontal="center" vertical="center"/>
    </xf>
    <xf numFmtId="0" fontId="4" fillId="8" borderId="15" xfId="0" applyFont="1" applyFill="1" applyBorder="1" applyAlignment="1" applyProtection="1">
      <alignment horizontal="center" vertical="center"/>
    </xf>
    <xf numFmtId="0" fontId="4" fillId="8" borderId="5" xfId="0" applyFont="1" applyFill="1" applyBorder="1" applyAlignment="1" applyProtection="1">
      <alignment horizontal="center" vertical="center"/>
    </xf>
    <xf numFmtId="0" fontId="2" fillId="7" borderId="9" xfId="0" applyFont="1" applyFill="1" applyBorder="1" applyAlignment="1" applyProtection="1">
      <alignment horizontal="center" vertical="center"/>
    </xf>
    <xf numFmtId="0" fontId="2" fillId="7" borderId="10" xfId="0" applyFont="1" applyFill="1" applyBorder="1" applyAlignment="1" applyProtection="1">
      <alignment horizontal="center" vertical="center"/>
    </xf>
    <xf numFmtId="0" fontId="2" fillId="7" borderId="11" xfId="0"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8" borderId="5" xfId="0" applyFont="1" applyFill="1" applyBorder="1" applyAlignment="1" applyProtection="1">
      <alignment horizontal="center" wrapText="1"/>
    </xf>
    <xf numFmtId="0" fontId="2" fillId="3" borderId="5" xfId="0" applyFont="1" applyFill="1" applyBorder="1" applyAlignment="1" applyProtection="1">
      <alignment horizontal="left" vertical="center"/>
      <protection locked="0"/>
    </xf>
    <xf numFmtId="0" fontId="3" fillId="3" borderId="6" xfId="0" applyFont="1" applyFill="1" applyBorder="1" applyAlignment="1" applyProtection="1">
      <alignment horizontal="center"/>
    </xf>
    <xf numFmtId="0" fontId="3" fillId="3" borderId="12" xfId="0" applyFont="1" applyFill="1" applyBorder="1" applyAlignment="1" applyProtection="1">
      <alignment horizont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9" borderId="9" xfId="0" applyFont="1" applyFill="1" applyBorder="1" applyAlignment="1" applyProtection="1">
      <alignment horizontal="center" wrapText="1"/>
    </xf>
    <xf numFmtId="0" fontId="2" fillId="9" borderId="10" xfId="0" applyFont="1" applyFill="1" applyBorder="1" applyAlignment="1" applyProtection="1">
      <alignment horizontal="center" wrapText="1"/>
    </xf>
    <xf numFmtId="0" fontId="2" fillId="9" borderId="11" xfId="0" applyFont="1" applyFill="1" applyBorder="1" applyAlignment="1" applyProtection="1">
      <alignment horizontal="center" wrapText="1"/>
    </xf>
    <xf numFmtId="0" fontId="3" fillId="0" borderId="2"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5"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5" fillId="0" borderId="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14" fontId="8" fillId="0" borderId="5"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3" fillId="0" borderId="2" xfId="0" applyFont="1" applyBorder="1" applyAlignment="1" applyProtection="1">
      <alignment horizontal="center" wrapText="1"/>
      <protection locked="0"/>
    </xf>
    <xf numFmtId="14" fontId="3" fillId="0" borderId="2" xfId="0" applyNumberFormat="1"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1" xfId="0" applyFont="1" applyBorder="1" applyAlignment="1" applyProtection="1">
      <alignment horizontal="justify" vertical="center" wrapText="1"/>
      <protection locked="0"/>
    </xf>
    <xf numFmtId="0" fontId="3" fillId="0" borderId="8" xfId="0" applyFont="1" applyBorder="1" applyAlignment="1" applyProtection="1">
      <alignment horizontal="justify"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3" fillId="0" borderId="0" xfId="0" applyFont="1" applyAlignment="1" applyProtection="1">
      <alignment vertical="center"/>
      <protection locked="0"/>
    </xf>
  </cellXfs>
  <cellStyles count="2">
    <cellStyle name="Normal" xfId="0" builtinId="0"/>
    <cellStyle name="Normal 3" xfId="1"/>
  </cellStyles>
  <dxfs count="72">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4</xdr:row>
      <xdr:rowOff>104775</xdr:rowOff>
    </xdr:to>
    <xdr:pic>
      <xdr:nvPicPr>
        <xdr:cNvPr id="2" name="Imagen 16">
          <a:extLst>
            <a:ext uri="{FF2B5EF4-FFF2-40B4-BE49-F238E27FC236}">
              <a16:creationId xmlns=""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809811"/>
        </a:xfrm>
        <a:prstGeom prst="rect">
          <a:avLst/>
        </a:prstGeom>
      </xdr:spPr>
    </xdr:pic>
    <xdr:clientData/>
  </xdr:twoCellAnchor>
  <xdr:twoCellAnchor>
    <xdr:from>
      <xdr:col>9</xdr:col>
      <xdr:colOff>1397000</xdr:colOff>
      <xdr:row>39</xdr:row>
      <xdr:rowOff>0</xdr:rowOff>
    </xdr:from>
    <xdr:to>
      <xdr:col>9</xdr:col>
      <xdr:colOff>2968625</xdr:colOff>
      <xdr:row>39</xdr:row>
      <xdr:rowOff>0</xdr:rowOff>
    </xdr:to>
    <xdr:cxnSp macro="">
      <xdr:nvCxnSpPr>
        <xdr:cNvPr id="3" name="Conector recto 46">
          <a:extLst>
            <a:ext uri="{FF2B5EF4-FFF2-40B4-BE49-F238E27FC236}">
              <a16:creationId xmlns="" xmlns:a16="http://schemas.microsoft.com/office/drawing/2014/main" id="{00000000-0008-0000-0100-000011000000}"/>
            </a:ext>
          </a:extLst>
        </xdr:cNvPr>
        <xdr:cNvCxnSpPr/>
      </xdr:nvCxnSpPr>
      <xdr:spPr>
        <a:xfrm>
          <a:off x="10563225" y="165639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40</xdr:row>
      <xdr:rowOff>1</xdr:rowOff>
    </xdr:from>
    <xdr:to>
      <xdr:col>10</xdr:col>
      <xdr:colOff>0</xdr:colOff>
      <xdr:row>40</xdr:row>
      <xdr:rowOff>15875</xdr:rowOff>
    </xdr:to>
    <xdr:cxnSp macro="">
      <xdr:nvCxnSpPr>
        <xdr:cNvPr id="4" name="Conector recto 54">
          <a:extLst>
            <a:ext uri="{FF2B5EF4-FFF2-40B4-BE49-F238E27FC236}">
              <a16:creationId xmlns="" xmlns:a16="http://schemas.microsoft.com/office/drawing/2014/main" id="{00000000-0008-0000-0100-000012000000}"/>
            </a:ext>
          </a:extLst>
        </xdr:cNvPr>
        <xdr:cNvCxnSpPr/>
      </xdr:nvCxnSpPr>
      <xdr:spPr>
        <a:xfrm flipV="1">
          <a:off x="10563225" y="169926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1397000</xdr:colOff>
      <xdr:row>39</xdr:row>
      <xdr:rowOff>0</xdr:rowOff>
    </xdr:from>
    <xdr:to>
      <xdr:col>22</xdr:col>
      <xdr:colOff>2968625</xdr:colOff>
      <xdr:row>39</xdr:row>
      <xdr:rowOff>0</xdr:rowOff>
    </xdr:to>
    <xdr:cxnSp macro="">
      <xdr:nvCxnSpPr>
        <xdr:cNvPr id="5" name="Conector recto 46">
          <a:extLst>
            <a:ext uri="{FF2B5EF4-FFF2-40B4-BE49-F238E27FC236}">
              <a16:creationId xmlns="" xmlns:a16="http://schemas.microsoft.com/office/drawing/2014/main" id="{00000000-0008-0000-0100-000005000000}"/>
            </a:ext>
          </a:extLst>
        </xdr:cNvPr>
        <xdr:cNvCxnSpPr/>
      </xdr:nvCxnSpPr>
      <xdr:spPr>
        <a:xfrm>
          <a:off x="20018375" y="165639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1428750</xdr:colOff>
      <xdr:row>40</xdr:row>
      <xdr:rowOff>1</xdr:rowOff>
    </xdr:from>
    <xdr:to>
      <xdr:col>23</xdr:col>
      <xdr:colOff>0</xdr:colOff>
      <xdr:row>40</xdr:row>
      <xdr:rowOff>15875</xdr:rowOff>
    </xdr:to>
    <xdr:cxnSp macro="">
      <xdr:nvCxnSpPr>
        <xdr:cNvPr id="6" name="Conector recto 54">
          <a:extLst>
            <a:ext uri="{FF2B5EF4-FFF2-40B4-BE49-F238E27FC236}">
              <a16:creationId xmlns="" xmlns:a16="http://schemas.microsoft.com/office/drawing/2014/main" id="{00000000-0008-0000-0100-000006000000}"/>
            </a:ext>
          </a:extLst>
        </xdr:cNvPr>
        <xdr:cNvCxnSpPr/>
      </xdr:nvCxnSpPr>
      <xdr:spPr>
        <a:xfrm flipV="1">
          <a:off x="20021550" y="169926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4"/>
  <sheetViews>
    <sheetView tabSelected="1" workbookViewId="0">
      <selection sqref="A1:XFD1048576"/>
    </sheetView>
  </sheetViews>
  <sheetFormatPr baseColWidth="10" defaultRowHeight="12.75" x14ac:dyDescent="0.2"/>
  <cols>
    <col min="1" max="2" width="22.5703125" style="6" customWidth="1"/>
    <col min="3" max="3" width="20.5703125" style="6" customWidth="1"/>
    <col min="4" max="4" width="17.28515625" style="31" customWidth="1"/>
    <col min="5" max="5" width="18.5703125" style="6" customWidth="1"/>
    <col min="6" max="6" width="23.140625" style="6" customWidth="1"/>
    <col min="7" max="7" width="17.7109375" style="6" customWidth="1"/>
    <col min="8" max="8" width="2.42578125" style="6" hidden="1" customWidth="1"/>
    <col min="9" max="9" width="16" style="6" customWidth="1"/>
    <col min="10" max="10" width="5.42578125" style="6" hidden="1" customWidth="1"/>
    <col min="11" max="11" width="17.140625" style="6" customWidth="1"/>
    <col min="12" max="12" width="20.28515625" style="6" customWidth="1"/>
    <col min="13" max="13" width="44.7109375" style="6" customWidth="1"/>
    <col min="14" max="14" width="9.5703125" style="6" customWidth="1"/>
    <col min="15" max="15" width="4" style="6" hidden="1" customWidth="1"/>
    <col min="16" max="16" width="4.7109375" style="6" hidden="1" customWidth="1"/>
    <col min="17" max="17" width="2.7109375" style="6" hidden="1" customWidth="1"/>
    <col min="18" max="18" width="10.85546875" style="6" customWidth="1"/>
    <col min="19" max="20" width="2.7109375" style="6" hidden="1" customWidth="1"/>
    <col min="21" max="21" width="13.140625" style="6" customWidth="1"/>
    <col min="22" max="22" width="12" style="6" customWidth="1"/>
    <col min="23" max="23" width="14.140625" style="6" customWidth="1"/>
    <col min="24" max="24" width="19.7109375" style="6" customWidth="1"/>
    <col min="25" max="25" width="14.42578125" style="6" customWidth="1"/>
    <col min="26" max="26" width="21.140625" style="6" customWidth="1"/>
    <col min="27" max="27" width="20.7109375" style="6" customWidth="1"/>
    <col min="28" max="28" width="7.85546875" style="6" customWidth="1"/>
    <col min="29" max="29" width="12.5703125" style="6" customWidth="1"/>
    <col min="30" max="30" width="17" style="6" customWidth="1"/>
    <col min="31" max="31" width="31.7109375" style="6" customWidth="1"/>
    <col min="32" max="16384" width="11.42578125" style="6"/>
  </cols>
  <sheetData>
    <row r="1" spans="1:37" s="1" customFormat="1" ht="21.75" customHeight="1" x14ac:dyDescent="0.25">
      <c r="A1" s="153"/>
      <c r="B1" s="155" t="s">
        <v>0</v>
      </c>
      <c r="C1" s="156"/>
      <c r="D1" s="156"/>
      <c r="E1" s="157"/>
      <c r="F1" s="155" t="s">
        <v>1</v>
      </c>
      <c r="G1" s="156"/>
      <c r="H1" s="156"/>
      <c r="I1" s="156"/>
      <c r="J1" s="156"/>
      <c r="K1" s="156"/>
      <c r="L1" s="156"/>
      <c r="M1" s="156"/>
      <c r="N1" s="156"/>
      <c r="O1" s="156"/>
      <c r="P1" s="156"/>
      <c r="Q1" s="156"/>
      <c r="R1" s="156"/>
      <c r="S1" s="156"/>
      <c r="T1" s="156"/>
      <c r="U1" s="156"/>
      <c r="V1" s="156"/>
      <c r="W1" s="156"/>
      <c r="X1" s="156"/>
      <c r="Y1" s="156"/>
      <c r="Z1" s="156"/>
      <c r="AA1" s="156"/>
      <c r="AB1" s="157"/>
      <c r="AC1" s="39" t="s">
        <v>2</v>
      </c>
      <c r="AD1" s="69" t="s">
        <v>3</v>
      </c>
      <c r="AE1" s="71"/>
      <c r="AI1" s="1" t="s">
        <v>4</v>
      </c>
      <c r="AJ1" s="1" t="s">
        <v>5</v>
      </c>
      <c r="AK1" s="1" t="s">
        <v>6</v>
      </c>
    </row>
    <row r="2" spans="1:37" s="1" customFormat="1" ht="12" customHeight="1" x14ac:dyDescent="0.25">
      <c r="A2" s="154"/>
      <c r="B2" s="158"/>
      <c r="C2" s="159"/>
      <c r="D2" s="159"/>
      <c r="E2" s="160"/>
      <c r="F2" s="158"/>
      <c r="G2" s="159"/>
      <c r="H2" s="159"/>
      <c r="I2" s="159"/>
      <c r="J2" s="159"/>
      <c r="K2" s="159"/>
      <c r="L2" s="159"/>
      <c r="M2" s="159"/>
      <c r="N2" s="159"/>
      <c r="O2" s="159"/>
      <c r="P2" s="159"/>
      <c r="Q2" s="159"/>
      <c r="R2" s="159"/>
      <c r="S2" s="159"/>
      <c r="T2" s="159"/>
      <c r="U2" s="159"/>
      <c r="V2" s="159"/>
      <c r="W2" s="159"/>
      <c r="X2" s="159"/>
      <c r="Y2" s="159"/>
      <c r="Z2" s="159"/>
      <c r="AA2" s="159"/>
      <c r="AB2" s="160"/>
      <c r="AC2" s="2" t="s">
        <v>7</v>
      </c>
      <c r="AD2" s="161" t="s">
        <v>8</v>
      </c>
      <c r="AE2" s="162"/>
      <c r="AH2" s="1" t="s">
        <v>9</v>
      </c>
      <c r="AI2" s="1" t="s">
        <v>10</v>
      </c>
      <c r="AJ2" s="1" t="s">
        <v>11</v>
      </c>
      <c r="AK2" s="1" t="s">
        <v>12</v>
      </c>
    </row>
    <row r="3" spans="1:37" s="1" customFormat="1" ht="21.75" customHeight="1" x14ac:dyDescent="0.25">
      <c r="A3" s="154"/>
      <c r="B3" s="155" t="s">
        <v>13</v>
      </c>
      <c r="C3" s="156"/>
      <c r="D3" s="156"/>
      <c r="E3" s="157"/>
      <c r="F3" s="155" t="s">
        <v>14</v>
      </c>
      <c r="G3" s="156"/>
      <c r="H3" s="156"/>
      <c r="I3" s="156"/>
      <c r="J3" s="156"/>
      <c r="K3" s="156"/>
      <c r="L3" s="156"/>
      <c r="M3" s="156"/>
      <c r="N3" s="156"/>
      <c r="O3" s="156"/>
      <c r="P3" s="156"/>
      <c r="Q3" s="156"/>
      <c r="R3" s="156"/>
      <c r="S3" s="156"/>
      <c r="T3" s="156"/>
      <c r="U3" s="156"/>
      <c r="V3" s="156"/>
      <c r="W3" s="156"/>
      <c r="X3" s="156"/>
      <c r="Y3" s="156"/>
      <c r="Z3" s="156"/>
      <c r="AA3" s="156"/>
      <c r="AB3" s="157"/>
      <c r="AC3" s="39" t="s">
        <v>15</v>
      </c>
      <c r="AD3" s="69"/>
      <c r="AE3" s="71"/>
      <c r="AH3" s="1" t="s">
        <v>16</v>
      </c>
      <c r="AI3" s="1" t="s">
        <v>17</v>
      </c>
      <c r="AJ3" s="1" t="s">
        <v>18</v>
      </c>
      <c r="AK3" s="1" t="s">
        <v>19</v>
      </c>
    </row>
    <row r="4" spans="1:37" s="1" customFormat="1" ht="13.5" customHeight="1" x14ac:dyDescent="0.25">
      <c r="A4" s="154"/>
      <c r="B4" s="158"/>
      <c r="C4" s="159"/>
      <c r="D4" s="159"/>
      <c r="E4" s="160"/>
      <c r="F4" s="158"/>
      <c r="G4" s="159"/>
      <c r="H4" s="159"/>
      <c r="I4" s="159"/>
      <c r="J4" s="159"/>
      <c r="K4" s="159"/>
      <c r="L4" s="159"/>
      <c r="M4" s="159"/>
      <c r="N4" s="159"/>
      <c r="O4" s="159"/>
      <c r="P4" s="159"/>
      <c r="Q4" s="159"/>
      <c r="R4" s="159"/>
      <c r="S4" s="159"/>
      <c r="T4" s="159"/>
      <c r="U4" s="159"/>
      <c r="V4" s="159"/>
      <c r="W4" s="159"/>
      <c r="X4" s="159"/>
      <c r="Y4" s="159"/>
      <c r="Z4" s="159"/>
      <c r="AA4" s="159"/>
      <c r="AB4" s="160"/>
      <c r="AC4" s="39" t="s">
        <v>20</v>
      </c>
      <c r="AD4" s="163">
        <v>43465</v>
      </c>
      <c r="AE4" s="71"/>
      <c r="AI4" s="1" t="s">
        <v>21</v>
      </c>
      <c r="AJ4" s="1" t="s">
        <v>22</v>
      </c>
      <c r="AK4" s="1" t="s">
        <v>23</v>
      </c>
    </row>
    <row r="5" spans="1:37" ht="24.75" customHeight="1" x14ac:dyDescent="0.2">
      <c r="A5" s="146" t="s">
        <v>24</v>
      </c>
      <c r="B5" s="146"/>
      <c r="C5" s="174">
        <v>43523</v>
      </c>
      <c r="D5" s="175"/>
      <c r="E5" s="175"/>
      <c r="F5" s="175"/>
      <c r="G5" s="147"/>
      <c r="H5" s="148"/>
      <c r="I5" s="148"/>
      <c r="J5" s="148"/>
      <c r="K5" s="148"/>
      <c r="L5" s="148"/>
      <c r="M5" s="3" t="s">
        <v>25</v>
      </c>
      <c r="N5" s="128" t="s">
        <v>26</v>
      </c>
      <c r="O5" s="128"/>
      <c r="P5" s="128"/>
      <c r="Q5" s="128"/>
      <c r="R5" s="128"/>
      <c r="S5" s="4"/>
      <c r="T5" s="4"/>
      <c r="U5" s="34" t="s">
        <v>29</v>
      </c>
      <c r="V5" s="149" t="s">
        <v>27</v>
      </c>
      <c r="W5" s="150"/>
      <c r="X5" s="5"/>
      <c r="Y5" s="32" t="s">
        <v>28</v>
      </c>
      <c r="Z5" s="5"/>
      <c r="AA5" s="32" t="s">
        <v>30</v>
      </c>
      <c r="AB5" s="5"/>
      <c r="AC5" s="33" t="s">
        <v>31</v>
      </c>
      <c r="AD5" s="151"/>
      <c r="AE5" s="152"/>
      <c r="AI5" s="6" t="s">
        <v>32</v>
      </c>
      <c r="AJ5" s="1" t="s">
        <v>33</v>
      </c>
    </row>
    <row r="6" spans="1:37" x14ac:dyDescent="0.2">
      <c r="A6" s="108" t="s">
        <v>34</v>
      </c>
      <c r="B6" s="108"/>
      <c r="C6" s="108"/>
      <c r="D6" s="108"/>
      <c r="E6" s="108"/>
      <c r="F6" s="108"/>
      <c r="G6" s="109" t="s">
        <v>35</v>
      </c>
      <c r="H6" s="110"/>
      <c r="I6" s="110"/>
      <c r="J6" s="110"/>
      <c r="K6" s="110"/>
      <c r="L6" s="110"/>
      <c r="M6" s="110"/>
      <c r="N6" s="110"/>
      <c r="O6" s="110"/>
      <c r="P6" s="110"/>
      <c r="Q6" s="110"/>
      <c r="R6" s="110"/>
      <c r="S6" s="110"/>
      <c r="T6" s="110"/>
      <c r="U6" s="110"/>
      <c r="V6" s="110"/>
      <c r="W6" s="110"/>
      <c r="X6" s="110"/>
      <c r="Y6" s="110"/>
      <c r="Z6" s="110"/>
      <c r="AA6" s="111"/>
      <c r="AB6" s="112" t="s">
        <v>36</v>
      </c>
      <c r="AC6" s="115" t="s">
        <v>37</v>
      </c>
      <c r="AD6" s="116"/>
      <c r="AE6" s="117"/>
      <c r="AJ6" s="1" t="s">
        <v>38</v>
      </c>
    </row>
    <row r="7" spans="1:37" s="7" customFormat="1" ht="14.25" customHeight="1" x14ac:dyDescent="0.2">
      <c r="A7" s="124" t="s">
        <v>39</v>
      </c>
      <c r="B7" s="125" t="s">
        <v>40</v>
      </c>
      <c r="C7" s="124" t="s">
        <v>41</v>
      </c>
      <c r="D7" s="124" t="s">
        <v>4</v>
      </c>
      <c r="E7" s="124" t="s">
        <v>42</v>
      </c>
      <c r="F7" s="128" t="s">
        <v>43</v>
      </c>
      <c r="G7" s="130" t="s">
        <v>44</v>
      </c>
      <c r="H7" s="130"/>
      <c r="I7" s="130"/>
      <c r="J7" s="130"/>
      <c r="K7" s="130"/>
      <c r="L7" s="131" t="s">
        <v>45</v>
      </c>
      <c r="M7" s="134" t="s">
        <v>46</v>
      </c>
      <c r="N7" s="134"/>
      <c r="O7" s="134"/>
      <c r="P7" s="134"/>
      <c r="Q7" s="134"/>
      <c r="R7" s="134"/>
      <c r="S7" s="134"/>
      <c r="T7" s="134"/>
      <c r="U7" s="134"/>
      <c r="V7" s="134"/>
      <c r="W7" s="134"/>
      <c r="X7" s="134"/>
      <c r="Y7" s="134"/>
      <c r="Z7" s="134"/>
      <c r="AA7" s="134"/>
      <c r="AB7" s="113"/>
      <c r="AC7" s="118"/>
      <c r="AD7" s="119"/>
      <c r="AE7" s="120"/>
    </row>
    <row r="8" spans="1:37" s="7" customFormat="1" ht="20.25" customHeight="1" x14ac:dyDescent="0.2">
      <c r="A8" s="124"/>
      <c r="B8" s="126"/>
      <c r="C8" s="124"/>
      <c r="D8" s="124"/>
      <c r="E8" s="124"/>
      <c r="F8" s="128"/>
      <c r="G8" s="135" t="s">
        <v>47</v>
      </c>
      <c r="H8" s="135"/>
      <c r="I8" s="135"/>
      <c r="J8" s="135"/>
      <c r="K8" s="135"/>
      <c r="L8" s="132"/>
      <c r="M8" s="136" t="s">
        <v>48</v>
      </c>
      <c r="N8" s="136" t="s">
        <v>49</v>
      </c>
      <c r="O8" s="8"/>
      <c r="P8" s="9"/>
      <c r="Q8" s="9"/>
      <c r="R8" s="138" t="s">
        <v>50</v>
      </c>
      <c r="S8" s="10"/>
      <c r="T8" s="10"/>
      <c r="U8" s="140" t="s">
        <v>51</v>
      </c>
      <c r="V8" s="141"/>
      <c r="W8" s="142"/>
      <c r="X8" s="143" t="s">
        <v>52</v>
      </c>
      <c r="Y8" s="145" t="s">
        <v>53</v>
      </c>
      <c r="Z8" s="145"/>
      <c r="AA8" s="145"/>
      <c r="AB8" s="113"/>
      <c r="AC8" s="121"/>
      <c r="AD8" s="122"/>
      <c r="AE8" s="123"/>
    </row>
    <row r="9" spans="1:37" s="7" customFormat="1" ht="47.25" customHeight="1" x14ac:dyDescent="0.2">
      <c r="A9" s="125"/>
      <c r="B9" s="127"/>
      <c r="C9" s="125"/>
      <c r="D9" s="125"/>
      <c r="E9" s="125"/>
      <c r="F9" s="129"/>
      <c r="G9" s="11" t="s">
        <v>6</v>
      </c>
      <c r="H9" s="12" t="s">
        <v>54</v>
      </c>
      <c r="I9" s="11" t="s">
        <v>5</v>
      </c>
      <c r="J9" s="12" t="s">
        <v>55</v>
      </c>
      <c r="K9" s="35" t="s">
        <v>56</v>
      </c>
      <c r="L9" s="133"/>
      <c r="M9" s="137"/>
      <c r="N9" s="137"/>
      <c r="O9" s="13"/>
      <c r="P9" s="13"/>
      <c r="Q9" s="13"/>
      <c r="R9" s="139"/>
      <c r="S9" s="14"/>
      <c r="T9" s="14"/>
      <c r="U9" s="15" t="s">
        <v>6</v>
      </c>
      <c r="V9" s="16" t="s">
        <v>5</v>
      </c>
      <c r="W9" s="15" t="s">
        <v>56</v>
      </c>
      <c r="X9" s="144"/>
      <c r="Y9" s="17" t="s">
        <v>57</v>
      </c>
      <c r="Z9" s="36" t="s">
        <v>58</v>
      </c>
      <c r="AA9" s="36" t="s">
        <v>59</v>
      </c>
      <c r="AB9" s="114"/>
      <c r="AC9" s="18" t="s">
        <v>58</v>
      </c>
      <c r="AD9" s="18" t="s">
        <v>60</v>
      </c>
      <c r="AE9" s="37" t="s">
        <v>61</v>
      </c>
    </row>
    <row r="10" spans="1:37" ht="50.25" customHeight="1" x14ac:dyDescent="0.2">
      <c r="A10" s="100" t="s">
        <v>83</v>
      </c>
      <c r="B10" s="100" t="s">
        <v>84</v>
      </c>
      <c r="C10" s="64" t="s">
        <v>85</v>
      </c>
      <c r="D10" s="105" t="s">
        <v>21</v>
      </c>
      <c r="E10" s="62" t="s">
        <v>86</v>
      </c>
      <c r="F10" s="62" t="s">
        <v>87</v>
      </c>
      <c r="G10" s="95" t="s">
        <v>12</v>
      </c>
      <c r="H10" s="96" t="str">
        <f>IF(G10="(1) RARA VEZ","1", IF(G10="(2) IMPROBABLE","2",IF(G10="(3) POSIBLE","3",IF(G10="(4) PROBABLE","4",IF(G10="(5) CASI SEGURO","5","")))))</f>
        <v>1</v>
      </c>
      <c r="I10" s="97" t="s">
        <v>22</v>
      </c>
      <c r="J10" s="99" t="str">
        <f>IF(I10="(1) INSIGNIFICANTE","1",IF(I10="(2) MENOR","2",IF(I10="(3) MODERADO","3",IF(I10="(4) MAYOR","4",IF(I10="(5) CATASTRÓFICO","5","")))))</f>
        <v>3</v>
      </c>
      <c r="K10" s="48">
        <f>+H10*J10</f>
        <v>3</v>
      </c>
      <c r="L10" s="172" t="s">
        <v>88</v>
      </c>
      <c r="M10" s="19" t="s">
        <v>62</v>
      </c>
      <c r="N10" s="20" t="s">
        <v>9</v>
      </c>
      <c r="O10" s="38">
        <f>IF(N10="SÍ",15,"0")</f>
        <v>15</v>
      </c>
      <c r="P10" s="87">
        <f>SUM(O10:O16)</f>
        <v>55</v>
      </c>
      <c r="Q10" s="89">
        <f>IF(AND(P10&gt;=0,P10&lt;=50),0,IF(AND(P10&gt;50,P10&lt;=75),1,IF(AND(P10&gt;75,P10&lt;=100),2,"REVISAR")))</f>
        <v>1</v>
      </c>
      <c r="R10" s="91" t="s">
        <v>5</v>
      </c>
      <c r="S10" s="89">
        <f>IF(R10="PROBABILIDAD",H10-Q10,J10-Q10)</f>
        <v>2</v>
      </c>
      <c r="T10" s="93">
        <f>IF($S10&lt;=0,1,$S10)</f>
        <v>2</v>
      </c>
      <c r="U10" s="79" t="str">
        <f>IF(AND($R10="PROBABILIDAD",$T10=1),$AK$2,IF(AND(R10="PROBABILIDAD",$T10=2),$AK$3,IF(AND($R10="PROBABILIDAD",$T10=3),$AK$4,IF(AND($R10="PROBABILIDAD",$T10=4),#REF!,IF(AND($R10="PROBABILIDAD",$T10=5),#REF!,$G10)))))</f>
        <v>(1) RARA VEZ</v>
      </c>
      <c r="V10" s="82" t="str">
        <f>IF(AND($R10="IMPACTO",$T10=1),$AJ$2,IF(AND(R10="IMPACTO",$T10=2),$AJ$3,IF(AND($R10="IMPACTO",$T10=3),$AJ$4,IF(AND($R10="IMPACTO",$T10=4),$AJ$5,IF(AND($R10="IMPACTO",$T10=5),$AJ$6,I10)))))</f>
        <v>(2) MENOR</v>
      </c>
      <c r="W10" s="85">
        <f>IF(R10="PROBABILIDAD",T10*J10,T10*H10)</f>
        <v>2</v>
      </c>
      <c r="X10" s="176" t="s">
        <v>89</v>
      </c>
      <c r="Y10" s="176" t="s">
        <v>90</v>
      </c>
      <c r="Z10" s="176" t="s">
        <v>91</v>
      </c>
      <c r="AA10" s="176" t="s">
        <v>92</v>
      </c>
      <c r="AB10" s="177"/>
      <c r="AC10" s="167"/>
      <c r="AD10" s="176" t="s">
        <v>93</v>
      </c>
      <c r="AE10" s="178" t="s">
        <v>94</v>
      </c>
    </row>
    <row r="11" spans="1:37" ht="48" customHeight="1" x14ac:dyDescent="0.2">
      <c r="A11" s="101"/>
      <c r="B11" s="101"/>
      <c r="C11" s="170"/>
      <c r="D11" s="106"/>
      <c r="E11" s="62"/>
      <c r="F11" s="62"/>
      <c r="G11" s="95"/>
      <c r="H11" s="74"/>
      <c r="I11" s="97"/>
      <c r="J11" s="99"/>
      <c r="K11" s="48"/>
      <c r="L11" s="173"/>
      <c r="M11" s="21" t="s">
        <v>63</v>
      </c>
      <c r="N11" s="20" t="s">
        <v>9</v>
      </c>
      <c r="O11" s="41">
        <f>IF(N11="SÍ",5,"0")</f>
        <v>5</v>
      </c>
      <c r="P11" s="88"/>
      <c r="Q11" s="90"/>
      <c r="R11" s="92"/>
      <c r="S11" s="90"/>
      <c r="T11" s="94"/>
      <c r="U11" s="80"/>
      <c r="V11" s="83"/>
      <c r="W11" s="48"/>
      <c r="X11" s="168"/>
      <c r="Y11" s="168"/>
      <c r="Z11" s="168"/>
      <c r="AA11" s="168"/>
      <c r="AB11" s="168"/>
      <c r="AC11" s="168"/>
      <c r="AD11" s="168"/>
      <c r="AE11" s="169"/>
    </row>
    <row r="12" spans="1:37" ht="33" customHeight="1" x14ac:dyDescent="0.2">
      <c r="A12" s="101"/>
      <c r="B12" s="101"/>
      <c r="C12" s="170"/>
      <c r="D12" s="106"/>
      <c r="E12" s="62"/>
      <c r="F12" s="62"/>
      <c r="G12" s="95"/>
      <c r="H12" s="74"/>
      <c r="I12" s="97"/>
      <c r="J12" s="99"/>
      <c r="K12" s="42"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MODERADA</v>
      </c>
      <c r="L12" s="173"/>
      <c r="M12" s="22" t="s">
        <v>64</v>
      </c>
      <c r="N12" s="20" t="s">
        <v>16</v>
      </c>
      <c r="O12" s="41" t="str">
        <f>IF(N12="SÍ",15,"0")</f>
        <v>0</v>
      </c>
      <c r="P12" s="88"/>
      <c r="Q12" s="90"/>
      <c r="R12" s="92"/>
      <c r="S12" s="90"/>
      <c r="T12" s="94"/>
      <c r="U12" s="80"/>
      <c r="V12" s="83"/>
      <c r="W12" s="42"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BAJA</v>
      </c>
      <c r="X12" s="168"/>
      <c r="Y12" s="168"/>
      <c r="Z12" s="168"/>
      <c r="AA12" s="168"/>
      <c r="AB12" s="168"/>
      <c r="AC12" s="168"/>
      <c r="AD12" s="168"/>
      <c r="AE12" s="169"/>
    </row>
    <row r="13" spans="1:37" ht="26.25" customHeight="1" x14ac:dyDescent="0.2">
      <c r="A13" s="101"/>
      <c r="B13" s="101"/>
      <c r="C13" s="170"/>
      <c r="D13" s="106"/>
      <c r="E13" s="62"/>
      <c r="F13" s="62"/>
      <c r="G13" s="95"/>
      <c r="H13" s="74"/>
      <c r="I13" s="97"/>
      <c r="J13" s="99"/>
      <c r="K13" s="42"/>
      <c r="L13" s="173"/>
      <c r="M13" s="22" t="s">
        <v>65</v>
      </c>
      <c r="N13" s="20" t="s">
        <v>9</v>
      </c>
      <c r="O13" s="41">
        <f>IF(N13="SÍ",10,"0")</f>
        <v>10</v>
      </c>
      <c r="P13" s="88"/>
      <c r="Q13" s="90"/>
      <c r="R13" s="92"/>
      <c r="S13" s="90"/>
      <c r="T13" s="94"/>
      <c r="U13" s="80"/>
      <c r="V13" s="83"/>
      <c r="W13" s="42"/>
      <c r="X13" s="168"/>
      <c r="Y13" s="168"/>
      <c r="Z13" s="168"/>
      <c r="AA13" s="168"/>
      <c r="AB13" s="168"/>
      <c r="AC13" s="168"/>
      <c r="AD13" s="168"/>
      <c r="AE13" s="169"/>
    </row>
    <row r="14" spans="1:37" ht="45" customHeight="1" x14ac:dyDescent="0.2">
      <c r="A14" s="101"/>
      <c r="B14" s="101"/>
      <c r="C14" s="170"/>
      <c r="D14" s="106"/>
      <c r="E14" s="62"/>
      <c r="F14" s="62"/>
      <c r="G14" s="95"/>
      <c r="H14" s="74"/>
      <c r="I14" s="97"/>
      <c r="J14" s="99"/>
      <c r="K14" s="42"/>
      <c r="L14" s="173"/>
      <c r="M14" s="21" t="s">
        <v>66</v>
      </c>
      <c r="N14" s="20" t="s">
        <v>9</v>
      </c>
      <c r="O14" s="41">
        <f>IF(N14="SÍ",15,"0")</f>
        <v>15</v>
      </c>
      <c r="P14" s="88"/>
      <c r="Q14" s="90"/>
      <c r="R14" s="92"/>
      <c r="S14" s="90"/>
      <c r="T14" s="94"/>
      <c r="U14" s="80"/>
      <c r="V14" s="83"/>
      <c r="W14" s="42"/>
      <c r="X14" s="168"/>
      <c r="Y14" s="168"/>
      <c r="Z14" s="168"/>
      <c r="AA14" s="168"/>
      <c r="AB14" s="168"/>
      <c r="AC14" s="168"/>
      <c r="AD14" s="168"/>
      <c r="AE14" s="169"/>
    </row>
    <row r="15" spans="1:37" ht="55.5" customHeight="1" x14ac:dyDescent="0.2">
      <c r="A15" s="101"/>
      <c r="B15" s="101"/>
      <c r="C15" s="170"/>
      <c r="D15" s="106"/>
      <c r="E15" s="62"/>
      <c r="F15" s="62"/>
      <c r="G15" s="95"/>
      <c r="H15" s="74"/>
      <c r="I15" s="97"/>
      <c r="J15" s="99"/>
      <c r="K15" s="42"/>
      <c r="L15" s="173"/>
      <c r="M15" s="21" t="s">
        <v>67</v>
      </c>
      <c r="N15" s="20" t="s">
        <v>9</v>
      </c>
      <c r="O15" s="41">
        <f>IF(N15="SÍ",10,"0")</f>
        <v>10</v>
      </c>
      <c r="P15" s="88"/>
      <c r="Q15" s="90"/>
      <c r="R15" s="92"/>
      <c r="S15" s="90"/>
      <c r="T15" s="94"/>
      <c r="U15" s="80"/>
      <c r="V15" s="83"/>
      <c r="W15" s="42"/>
      <c r="X15" s="168"/>
      <c r="Y15" s="168"/>
      <c r="Z15" s="168"/>
      <c r="AA15" s="168"/>
      <c r="AB15" s="168"/>
      <c r="AC15" s="168"/>
      <c r="AD15" s="168"/>
      <c r="AE15" s="169"/>
    </row>
    <row r="16" spans="1:37" ht="27" customHeight="1" x14ac:dyDescent="0.2">
      <c r="A16" s="101"/>
      <c r="B16" s="101"/>
      <c r="C16" s="171"/>
      <c r="D16" s="107"/>
      <c r="E16" s="76"/>
      <c r="F16" s="76"/>
      <c r="G16" s="86"/>
      <c r="H16" s="75"/>
      <c r="I16" s="98"/>
      <c r="J16" s="99"/>
      <c r="K16" s="78"/>
      <c r="L16" s="173"/>
      <c r="M16" s="23" t="s">
        <v>68</v>
      </c>
      <c r="N16" s="20" t="s">
        <v>16</v>
      </c>
      <c r="O16" s="41" t="str">
        <f>IF(N16="SÍ",30,"0")</f>
        <v>0</v>
      </c>
      <c r="P16" s="88"/>
      <c r="Q16" s="90"/>
      <c r="R16" s="92"/>
      <c r="S16" s="90"/>
      <c r="T16" s="94"/>
      <c r="U16" s="81"/>
      <c r="V16" s="84"/>
      <c r="W16" s="42"/>
      <c r="X16" s="168"/>
      <c r="Y16" s="168"/>
      <c r="Z16" s="168"/>
      <c r="AA16" s="168"/>
      <c r="AB16" s="168"/>
      <c r="AC16" s="168"/>
      <c r="AD16" s="168"/>
      <c r="AE16" s="169"/>
    </row>
    <row r="17" spans="1:31" ht="25.5" x14ac:dyDescent="0.2">
      <c r="A17" s="101"/>
      <c r="B17" s="101"/>
      <c r="C17" s="64" t="s">
        <v>95</v>
      </c>
      <c r="D17" s="105" t="s">
        <v>10</v>
      </c>
      <c r="E17" s="62" t="s">
        <v>96</v>
      </c>
      <c r="F17" s="62" t="s">
        <v>97</v>
      </c>
      <c r="G17" s="95" t="s">
        <v>23</v>
      </c>
      <c r="H17" s="96" t="str">
        <f>IF(G17="(1) RARA VEZ","1", IF(G17="(2) IMPROBABLE","2",IF(G17="(3) POSIBLE","3",IF(G17="(4) PROBABLE","4",IF(G17="(5) CASI SEGURO","5","")))))</f>
        <v>3</v>
      </c>
      <c r="I17" s="97" t="s">
        <v>18</v>
      </c>
      <c r="J17" s="99" t="str">
        <f>IF(I17="(1) INSIGNIFICANTE","1",IF(I17="(2) MENOR","2",IF(I17="(3) MODERADO","3",IF(I17="(4) MAYOR","4",IF(I17="(5) CATASTRÓFICO","5","")))))</f>
        <v>2</v>
      </c>
      <c r="K17" s="48">
        <f>+H17*J17</f>
        <v>6</v>
      </c>
      <c r="L17" s="172" t="s">
        <v>98</v>
      </c>
      <c r="M17" s="19" t="s">
        <v>62</v>
      </c>
      <c r="N17" s="20" t="s">
        <v>9</v>
      </c>
      <c r="O17" s="38">
        <f>IF(N17="SÍ",15,"0")</f>
        <v>15</v>
      </c>
      <c r="P17" s="87">
        <f>SUM(O17:O23)</f>
        <v>40</v>
      </c>
      <c r="Q17" s="89">
        <f>IF(AND(P17&gt;=0,P17&lt;=50),0,IF(AND(P17&gt;50,P17&lt;=75),1,IF(AND(P17&gt;75,P17&lt;=100),2,"REVISAR")))</f>
        <v>0</v>
      </c>
      <c r="R17" s="91" t="s">
        <v>5</v>
      </c>
      <c r="S17" s="89">
        <f>IF(R17="PROBABILIDAD",H17-Q17,J17-Q17)</f>
        <v>2</v>
      </c>
      <c r="T17" s="93">
        <f>IF($S17&lt;=0,1,$S17)</f>
        <v>2</v>
      </c>
      <c r="U17" s="79" t="str">
        <f>IF(AND($R17="PROBABILIDAD",$T17=1),$AK$2,IF(AND(R17="PROBABILIDAD",$T17=2),$AK$3,IF(AND($R17="PROBABILIDAD",$T17=3),$AK$4,IF(AND($R17="PROBABILIDAD",$T17=4),#REF!,IF(AND($R17="PROBABILIDAD",$T17=5),#REF!,$G17)))))</f>
        <v>(3) POSIBLE</v>
      </c>
      <c r="V17" s="82" t="str">
        <f>IF(AND($R17="IMPACTO",$T17=1),$AJ$2,IF(AND(R17="IMPACTO",$T17=2),$AJ$3,IF(AND($R17="IMPACTO",$T17=3),$AJ$4,IF(AND($R17="IMPACTO",$T17=4),$AJ$5,IF(AND($R17="IMPACTO",$T17=5),$AJ$6,I17)))))</f>
        <v>(2) MENOR</v>
      </c>
      <c r="W17" s="85">
        <f>IF(R17="PROBABILIDAD",T17*J17,T17*H17)</f>
        <v>6</v>
      </c>
      <c r="X17" s="72" t="s">
        <v>99</v>
      </c>
      <c r="Y17" s="72" t="s">
        <v>90</v>
      </c>
      <c r="Z17" s="176" t="s">
        <v>100</v>
      </c>
      <c r="AA17" s="72" t="s">
        <v>101</v>
      </c>
      <c r="AB17" s="177"/>
      <c r="AC17" s="167"/>
      <c r="AD17" s="176" t="s">
        <v>93</v>
      </c>
      <c r="AE17" s="178" t="s">
        <v>102</v>
      </c>
    </row>
    <row r="18" spans="1:31" ht="25.5" x14ac:dyDescent="0.2">
      <c r="A18" s="101"/>
      <c r="B18" s="101"/>
      <c r="C18" s="170"/>
      <c r="D18" s="106"/>
      <c r="E18" s="62"/>
      <c r="F18" s="62"/>
      <c r="G18" s="95"/>
      <c r="H18" s="74"/>
      <c r="I18" s="97"/>
      <c r="J18" s="99"/>
      <c r="K18" s="48"/>
      <c r="L18" s="173"/>
      <c r="M18" s="21" t="s">
        <v>63</v>
      </c>
      <c r="N18" s="20" t="s">
        <v>9</v>
      </c>
      <c r="O18" s="41">
        <f>IF(N18="SÍ",5,"0")</f>
        <v>5</v>
      </c>
      <c r="P18" s="88"/>
      <c r="Q18" s="90"/>
      <c r="R18" s="92"/>
      <c r="S18" s="90"/>
      <c r="T18" s="94"/>
      <c r="U18" s="80"/>
      <c r="V18" s="83"/>
      <c r="W18" s="48"/>
      <c r="X18" s="73"/>
      <c r="Y18" s="73"/>
      <c r="Z18" s="168"/>
      <c r="AA18" s="73"/>
      <c r="AB18" s="168"/>
      <c r="AC18" s="168"/>
      <c r="AD18" s="168"/>
      <c r="AE18" s="169"/>
    </row>
    <row r="19" spans="1:31" x14ac:dyDescent="0.2">
      <c r="A19" s="101"/>
      <c r="B19" s="101"/>
      <c r="C19" s="170"/>
      <c r="D19" s="106"/>
      <c r="E19" s="62"/>
      <c r="F19" s="62"/>
      <c r="G19" s="95"/>
      <c r="H19" s="74"/>
      <c r="I19" s="97"/>
      <c r="J19" s="99"/>
      <c r="K19" s="42"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173"/>
      <c r="M19" s="22" t="s">
        <v>64</v>
      </c>
      <c r="N19" s="20" t="s">
        <v>16</v>
      </c>
      <c r="O19" s="41" t="str">
        <f>IF(N19="SÍ",15,"0")</f>
        <v>0</v>
      </c>
      <c r="P19" s="88"/>
      <c r="Q19" s="90"/>
      <c r="R19" s="92"/>
      <c r="S19" s="90"/>
      <c r="T19" s="94"/>
      <c r="U19" s="80"/>
      <c r="V19" s="83"/>
      <c r="W19" s="42"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73"/>
      <c r="Y19" s="73"/>
      <c r="Z19" s="168"/>
      <c r="AA19" s="73"/>
      <c r="AB19" s="168"/>
      <c r="AC19" s="168"/>
      <c r="AD19" s="168"/>
      <c r="AE19" s="169"/>
    </row>
    <row r="20" spans="1:31" x14ac:dyDescent="0.2">
      <c r="A20" s="101"/>
      <c r="B20" s="101"/>
      <c r="C20" s="170"/>
      <c r="D20" s="106"/>
      <c r="E20" s="62"/>
      <c r="F20" s="62"/>
      <c r="G20" s="95"/>
      <c r="H20" s="74"/>
      <c r="I20" s="97"/>
      <c r="J20" s="99"/>
      <c r="K20" s="42"/>
      <c r="L20" s="173"/>
      <c r="M20" s="22" t="s">
        <v>65</v>
      </c>
      <c r="N20" s="20" t="s">
        <v>9</v>
      </c>
      <c r="O20" s="41">
        <f>IF(N20="SÍ",10,"0")</f>
        <v>10</v>
      </c>
      <c r="P20" s="88"/>
      <c r="Q20" s="90"/>
      <c r="R20" s="92"/>
      <c r="S20" s="90"/>
      <c r="T20" s="94"/>
      <c r="U20" s="80"/>
      <c r="V20" s="83"/>
      <c r="W20" s="42"/>
      <c r="X20" s="73"/>
      <c r="Y20" s="73"/>
      <c r="Z20" s="168"/>
      <c r="AA20" s="73"/>
      <c r="AB20" s="168"/>
      <c r="AC20" s="168"/>
      <c r="AD20" s="168"/>
      <c r="AE20" s="169"/>
    </row>
    <row r="21" spans="1:31" ht="25.5" x14ac:dyDescent="0.2">
      <c r="A21" s="101"/>
      <c r="B21" s="101"/>
      <c r="C21" s="170"/>
      <c r="D21" s="106"/>
      <c r="E21" s="62"/>
      <c r="F21" s="62"/>
      <c r="G21" s="95"/>
      <c r="H21" s="74"/>
      <c r="I21" s="97"/>
      <c r="J21" s="99"/>
      <c r="K21" s="42"/>
      <c r="L21" s="173"/>
      <c r="M21" s="21" t="s">
        <v>66</v>
      </c>
      <c r="N21" s="20" t="s">
        <v>16</v>
      </c>
      <c r="O21" s="41" t="str">
        <f>IF(N21="SÍ",15,"0")</f>
        <v>0</v>
      </c>
      <c r="P21" s="88"/>
      <c r="Q21" s="90"/>
      <c r="R21" s="92"/>
      <c r="S21" s="90"/>
      <c r="T21" s="94"/>
      <c r="U21" s="80"/>
      <c r="V21" s="83"/>
      <c r="W21" s="42"/>
      <c r="X21" s="73"/>
      <c r="Y21" s="73"/>
      <c r="Z21" s="168"/>
      <c r="AA21" s="73"/>
      <c r="AB21" s="168"/>
      <c r="AC21" s="168"/>
      <c r="AD21" s="168"/>
      <c r="AE21" s="169"/>
    </row>
    <row r="22" spans="1:31" ht="25.5" x14ac:dyDescent="0.2">
      <c r="A22" s="101"/>
      <c r="B22" s="101"/>
      <c r="C22" s="170"/>
      <c r="D22" s="106"/>
      <c r="E22" s="62"/>
      <c r="F22" s="62"/>
      <c r="G22" s="95"/>
      <c r="H22" s="74"/>
      <c r="I22" s="97"/>
      <c r="J22" s="99"/>
      <c r="K22" s="42"/>
      <c r="L22" s="173"/>
      <c r="M22" s="21" t="s">
        <v>67</v>
      </c>
      <c r="N22" s="20" t="s">
        <v>9</v>
      </c>
      <c r="O22" s="41">
        <f>IF(N22="SÍ",10,"0")</f>
        <v>10</v>
      </c>
      <c r="P22" s="88"/>
      <c r="Q22" s="90"/>
      <c r="R22" s="92"/>
      <c r="S22" s="90"/>
      <c r="T22" s="94"/>
      <c r="U22" s="80"/>
      <c r="V22" s="83"/>
      <c r="W22" s="42"/>
      <c r="X22" s="73"/>
      <c r="Y22" s="73"/>
      <c r="Z22" s="168"/>
      <c r="AA22" s="73"/>
      <c r="AB22" s="168"/>
      <c r="AC22" s="168"/>
      <c r="AD22" s="168"/>
      <c r="AE22" s="169"/>
    </row>
    <row r="23" spans="1:31" ht="25.5" x14ac:dyDescent="0.2">
      <c r="A23" s="101"/>
      <c r="B23" s="101"/>
      <c r="C23" s="171"/>
      <c r="D23" s="107"/>
      <c r="E23" s="76"/>
      <c r="F23" s="76"/>
      <c r="G23" s="86"/>
      <c r="H23" s="75"/>
      <c r="I23" s="98"/>
      <c r="J23" s="99"/>
      <c r="K23" s="78"/>
      <c r="L23" s="173"/>
      <c r="M23" s="23" t="s">
        <v>68</v>
      </c>
      <c r="N23" s="20" t="s">
        <v>16</v>
      </c>
      <c r="O23" s="41" t="str">
        <f>IF(N23="SÍ",30,"0")</f>
        <v>0</v>
      </c>
      <c r="P23" s="88"/>
      <c r="Q23" s="90"/>
      <c r="R23" s="92"/>
      <c r="S23" s="90"/>
      <c r="T23" s="94"/>
      <c r="U23" s="81"/>
      <c r="V23" s="84"/>
      <c r="W23" s="42"/>
      <c r="X23" s="73"/>
      <c r="Y23" s="73"/>
      <c r="Z23" s="168"/>
      <c r="AA23" s="73"/>
      <c r="AB23" s="168"/>
      <c r="AC23" s="168"/>
      <c r="AD23" s="168"/>
      <c r="AE23" s="169"/>
    </row>
    <row r="24" spans="1:31" ht="25.5" x14ac:dyDescent="0.2">
      <c r="A24" s="101"/>
      <c r="B24" s="101"/>
      <c r="C24" s="179" t="s">
        <v>103</v>
      </c>
      <c r="D24" s="103" t="s">
        <v>82</v>
      </c>
      <c r="E24" s="76" t="s">
        <v>104</v>
      </c>
      <c r="F24" s="76" t="s">
        <v>105</v>
      </c>
      <c r="G24" s="95" t="s">
        <v>23</v>
      </c>
      <c r="H24" s="96" t="str">
        <f>IF(G24="(1) RARA VEZ","1", IF(G24="(2) IMPROBABLE","2",IF(G24="(3) POSIBLE","3",IF(G24="(4) PROBABLE","4",IF(G24="(5) CASI SEGURO","5","")))))</f>
        <v>3</v>
      </c>
      <c r="I24" s="97" t="s">
        <v>22</v>
      </c>
      <c r="J24" s="99" t="str">
        <f>IF(I24="(1) INSIGNIFICANTE","1",IF(I24="(2) MENOR","2",IF(I24="(3) MODERADO","3",IF(I24="(4) MAYOR","4",IF(I24="(5) CATASTRÓFICO","5","")))))</f>
        <v>3</v>
      </c>
      <c r="K24" s="48">
        <f>+H24*J24</f>
        <v>9</v>
      </c>
      <c r="L24" s="172" t="s">
        <v>106</v>
      </c>
      <c r="M24" s="19" t="s">
        <v>62</v>
      </c>
      <c r="N24" s="20" t="s">
        <v>9</v>
      </c>
      <c r="O24" s="38">
        <f>IF(N24="SÍ",15,"0")</f>
        <v>15</v>
      </c>
      <c r="P24" s="87">
        <f>SUM(O24:O30)</f>
        <v>55</v>
      </c>
      <c r="Q24" s="89">
        <f>IF(AND(P24&gt;=0,P24&lt;=50),0,IF(AND(P24&gt;50,P24&lt;=75),1,IF(AND(P24&gt;75,P24&lt;=100),2,"REVISAR")))</f>
        <v>1</v>
      </c>
      <c r="R24" s="91" t="s">
        <v>5</v>
      </c>
      <c r="S24" s="89">
        <f>IF(R24="PROBABILIDAD",H24-Q24,J24-Q24)</f>
        <v>2</v>
      </c>
      <c r="T24" s="93">
        <f>IF($S24&lt;=0,1,$S24)</f>
        <v>2</v>
      </c>
      <c r="U24" s="79" t="str">
        <f>IF(AND($R24="PROBABILIDAD",$T24=1),$AK$2,IF(AND(R24="PROBABILIDAD",$T24=2),$AK$3,IF(AND($R24="PROBABILIDAD",$T24=3),$AK$4,IF(AND($R24="PROBABILIDAD",$T24=4),#REF!,IF(AND($R24="PROBABILIDAD",$T24=5),#REF!,$G24)))))</f>
        <v>(3) POSIBLE</v>
      </c>
      <c r="V24" s="82" t="str">
        <f>IF(AND($R24="IMPACTO",$T24=1),$AJ$2,IF(AND(R24="IMPACTO",$T24=2),$AJ$3,IF(AND($R24="IMPACTO",$T24=3),$AJ$4,IF(AND($R24="IMPACTO",$T24=4),$AJ$5,IF(AND($R24="IMPACTO",$T24=5),$AJ$6,I24)))))</f>
        <v>(2) MENOR</v>
      </c>
      <c r="W24" s="85">
        <f>IF(R24="PROBABILIDAD",T24*J24,T24*H24)</f>
        <v>6</v>
      </c>
      <c r="X24" s="72" t="s">
        <v>107</v>
      </c>
      <c r="Y24" s="72" t="s">
        <v>90</v>
      </c>
      <c r="Z24" s="72" t="s">
        <v>108</v>
      </c>
      <c r="AA24" s="72" t="s">
        <v>109</v>
      </c>
      <c r="AB24" s="177"/>
      <c r="AC24" s="167"/>
      <c r="AD24" s="72" t="s">
        <v>93</v>
      </c>
      <c r="AE24" s="76" t="s">
        <v>110</v>
      </c>
    </row>
    <row r="25" spans="1:31" ht="25.5" x14ac:dyDescent="0.2">
      <c r="A25" s="101"/>
      <c r="B25" s="101"/>
      <c r="C25" s="180"/>
      <c r="D25" s="104"/>
      <c r="E25" s="77"/>
      <c r="F25" s="77"/>
      <c r="G25" s="95"/>
      <c r="H25" s="74"/>
      <c r="I25" s="97"/>
      <c r="J25" s="99"/>
      <c r="K25" s="48"/>
      <c r="L25" s="173"/>
      <c r="M25" s="21" t="s">
        <v>63</v>
      </c>
      <c r="N25" s="20" t="s">
        <v>9</v>
      </c>
      <c r="O25" s="41">
        <f>IF(N25="SÍ",5,"0")</f>
        <v>5</v>
      </c>
      <c r="P25" s="88"/>
      <c r="Q25" s="90"/>
      <c r="R25" s="92"/>
      <c r="S25" s="90"/>
      <c r="T25" s="94"/>
      <c r="U25" s="80"/>
      <c r="V25" s="83"/>
      <c r="W25" s="48"/>
      <c r="X25" s="73"/>
      <c r="Y25" s="73"/>
      <c r="Z25" s="73"/>
      <c r="AA25" s="73"/>
      <c r="AB25" s="168"/>
      <c r="AC25" s="168"/>
      <c r="AD25" s="73"/>
      <c r="AE25" s="74"/>
    </row>
    <row r="26" spans="1:31" x14ac:dyDescent="0.2">
      <c r="A26" s="101"/>
      <c r="B26" s="101"/>
      <c r="C26" s="180"/>
      <c r="D26" s="104"/>
      <c r="E26" s="77"/>
      <c r="F26" s="77"/>
      <c r="G26" s="95"/>
      <c r="H26" s="74"/>
      <c r="I26" s="97"/>
      <c r="J26" s="99"/>
      <c r="K26" s="42"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173"/>
      <c r="M26" s="22" t="s">
        <v>64</v>
      </c>
      <c r="N26" s="20" t="s">
        <v>16</v>
      </c>
      <c r="O26" s="41" t="str">
        <f>IF(N26="SÍ",15,"0")</f>
        <v>0</v>
      </c>
      <c r="P26" s="88"/>
      <c r="Q26" s="90"/>
      <c r="R26" s="92"/>
      <c r="S26" s="90"/>
      <c r="T26" s="94"/>
      <c r="U26" s="80"/>
      <c r="V26" s="83"/>
      <c r="W26" s="42"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73"/>
      <c r="Y26" s="73"/>
      <c r="Z26" s="73"/>
      <c r="AA26" s="73"/>
      <c r="AB26" s="168"/>
      <c r="AC26" s="168"/>
      <c r="AD26" s="73"/>
      <c r="AE26" s="74"/>
    </row>
    <row r="27" spans="1:31" x14ac:dyDescent="0.2">
      <c r="A27" s="101"/>
      <c r="B27" s="101"/>
      <c r="C27" s="180"/>
      <c r="D27" s="104"/>
      <c r="E27" s="77"/>
      <c r="F27" s="77"/>
      <c r="G27" s="95"/>
      <c r="H27" s="74"/>
      <c r="I27" s="97"/>
      <c r="J27" s="99"/>
      <c r="K27" s="42"/>
      <c r="L27" s="173"/>
      <c r="M27" s="22" t="s">
        <v>65</v>
      </c>
      <c r="N27" s="20" t="s">
        <v>9</v>
      </c>
      <c r="O27" s="41">
        <f>IF(N27="SÍ",10,"0")</f>
        <v>10</v>
      </c>
      <c r="P27" s="88"/>
      <c r="Q27" s="90"/>
      <c r="R27" s="92"/>
      <c r="S27" s="90"/>
      <c r="T27" s="94"/>
      <c r="U27" s="80"/>
      <c r="V27" s="83"/>
      <c r="W27" s="42"/>
      <c r="X27" s="73"/>
      <c r="Y27" s="73"/>
      <c r="Z27" s="73"/>
      <c r="AA27" s="73"/>
      <c r="AB27" s="168"/>
      <c r="AC27" s="168"/>
      <c r="AD27" s="73"/>
      <c r="AE27" s="74"/>
    </row>
    <row r="28" spans="1:31" ht="25.5" x14ac:dyDescent="0.2">
      <c r="A28" s="101"/>
      <c r="B28" s="101"/>
      <c r="C28" s="180"/>
      <c r="D28" s="104"/>
      <c r="E28" s="77"/>
      <c r="F28" s="77"/>
      <c r="G28" s="95"/>
      <c r="H28" s="74"/>
      <c r="I28" s="97"/>
      <c r="J28" s="99"/>
      <c r="K28" s="42"/>
      <c r="L28" s="173"/>
      <c r="M28" s="21" t="s">
        <v>66</v>
      </c>
      <c r="N28" s="20" t="s">
        <v>9</v>
      </c>
      <c r="O28" s="41">
        <f>IF(N28="SÍ",15,"0")</f>
        <v>15</v>
      </c>
      <c r="P28" s="88"/>
      <c r="Q28" s="90"/>
      <c r="R28" s="92"/>
      <c r="S28" s="90"/>
      <c r="T28" s="94"/>
      <c r="U28" s="80"/>
      <c r="V28" s="83"/>
      <c r="W28" s="42"/>
      <c r="X28" s="73"/>
      <c r="Y28" s="73"/>
      <c r="Z28" s="73"/>
      <c r="AA28" s="73"/>
      <c r="AB28" s="168"/>
      <c r="AC28" s="168"/>
      <c r="AD28" s="73"/>
      <c r="AE28" s="74"/>
    </row>
    <row r="29" spans="1:31" ht="25.5" x14ac:dyDescent="0.2">
      <c r="A29" s="101"/>
      <c r="B29" s="101"/>
      <c r="C29" s="180"/>
      <c r="D29" s="104"/>
      <c r="E29" s="77"/>
      <c r="F29" s="77"/>
      <c r="G29" s="95"/>
      <c r="H29" s="74"/>
      <c r="I29" s="97"/>
      <c r="J29" s="99"/>
      <c r="K29" s="42"/>
      <c r="L29" s="173"/>
      <c r="M29" s="21" t="s">
        <v>67</v>
      </c>
      <c r="N29" s="20" t="s">
        <v>9</v>
      </c>
      <c r="O29" s="41">
        <f>IF(N29="SÍ",10,"0")</f>
        <v>10</v>
      </c>
      <c r="P29" s="88"/>
      <c r="Q29" s="90"/>
      <c r="R29" s="92"/>
      <c r="S29" s="90"/>
      <c r="T29" s="94"/>
      <c r="U29" s="80"/>
      <c r="V29" s="83"/>
      <c r="W29" s="42"/>
      <c r="X29" s="73"/>
      <c r="Y29" s="73"/>
      <c r="Z29" s="73"/>
      <c r="AA29" s="73"/>
      <c r="AB29" s="168"/>
      <c r="AC29" s="168"/>
      <c r="AD29" s="73"/>
      <c r="AE29" s="74"/>
    </row>
    <row r="30" spans="1:31" ht="25.5" x14ac:dyDescent="0.2">
      <c r="A30" s="102"/>
      <c r="B30" s="102"/>
      <c r="C30" s="180"/>
      <c r="D30" s="104"/>
      <c r="E30" s="77"/>
      <c r="F30" s="77"/>
      <c r="G30" s="86"/>
      <c r="H30" s="75"/>
      <c r="I30" s="98"/>
      <c r="J30" s="99"/>
      <c r="K30" s="78"/>
      <c r="L30" s="173"/>
      <c r="M30" s="23" t="s">
        <v>68</v>
      </c>
      <c r="N30" s="20" t="s">
        <v>16</v>
      </c>
      <c r="O30" s="41" t="str">
        <f>IF(N30="SÍ",30,"0")</f>
        <v>0</v>
      </c>
      <c r="P30" s="88"/>
      <c r="Q30" s="90"/>
      <c r="R30" s="92"/>
      <c r="S30" s="90"/>
      <c r="T30" s="94"/>
      <c r="U30" s="81"/>
      <c r="V30" s="84"/>
      <c r="W30" s="42"/>
      <c r="X30" s="73"/>
      <c r="Y30" s="73"/>
      <c r="Z30" s="73"/>
      <c r="AA30" s="73"/>
      <c r="AB30" s="168"/>
      <c r="AC30" s="168"/>
      <c r="AD30" s="73"/>
      <c r="AE30" s="74"/>
    </row>
    <row r="31" spans="1:31" x14ac:dyDescent="0.2">
      <c r="A31" s="64" t="s">
        <v>69</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row>
    <row r="32" spans="1:31" x14ac:dyDescent="0.2">
      <c r="A32" s="65" t="s">
        <v>70</v>
      </c>
      <c r="B32" s="65"/>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row>
    <row r="33" spans="1:34" x14ac:dyDescent="0.2">
      <c r="A33" s="67" t="s">
        <v>71</v>
      </c>
      <c r="B33" s="67"/>
      <c r="C33" s="67" t="s">
        <v>72</v>
      </c>
      <c r="D33" s="67"/>
      <c r="E33" s="67"/>
      <c r="F33" s="67"/>
      <c r="G33" s="67"/>
      <c r="H33" s="67"/>
      <c r="I33" s="67"/>
      <c r="J33" s="67"/>
      <c r="K33" s="67"/>
      <c r="L33" s="67"/>
      <c r="M33" s="67"/>
      <c r="N33" s="67"/>
      <c r="O33" s="67"/>
      <c r="P33" s="67"/>
      <c r="Q33" s="67"/>
      <c r="R33" s="67"/>
      <c r="S33" s="67"/>
      <c r="T33" s="67"/>
      <c r="U33" s="67"/>
      <c r="V33" s="67"/>
      <c r="W33" s="67"/>
      <c r="X33" s="67"/>
      <c r="Y33" s="67"/>
      <c r="Z33" s="68" t="s">
        <v>73</v>
      </c>
      <c r="AA33" s="68"/>
      <c r="AB33" s="68"/>
      <c r="AC33" s="69" t="s">
        <v>74</v>
      </c>
      <c r="AD33" s="70"/>
      <c r="AE33" s="71"/>
    </row>
    <row r="34" spans="1:34" s="184" customFormat="1" x14ac:dyDescent="0.25">
      <c r="A34" s="181"/>
      <c r="B34" s="182"/>
      <c r="C34" s="183" t="s">
        <v>26</v>
      </c>
      <c r="D34" s="183"/>
      <c r="E34" s="183"/>
      <c r="F34" s="183"/>
      <c r="G34" s="183"/>
      <c r="H34" s="183"/>
      <c r="I34" s="183"/>
      <c r="J34" s="183"/>
      <c r="K34" s="183"/>
      <c r="L34" s="183"/>
      <c r="M34" s="183"/>
      <c r="N34" s="183"/>
      <c r="O34" s="183"/>
      <c r="P34" s="183"/>
      <c r="Q34" s="183"/>
      <c r="R34" s="183"/>
      <c r="S34" s="183"/>
      <c r="T34" s="183"/>
      <c r="U34" s="183"/>
      <c r="V34" s="183"/>
      <c r="W34" s="183"/>
      <c r="X34" s="183"/>
      <c r="Y34" s="183"/>
      <c r="Z34" s="63"/>
      <c r="AA34" s="53"/>
      <c r="AB34" s="54"/>
      <c r="AC34" s="43" t="s">
        <v>111</v>
      </c>
      <c r="AD34" s="43"/>
      <c r="AE34" s="43"/>
    </row>
    <row r="35" spans="1:34" s="24" customFormat="1" x14ac:dyDescent="0.2">
      <c r="A35" s="55"/>
      <c r="B35" s="56"/>
      <c r="C35" s="57"/>
      <c r="D35" s="57"/>
      <c r="E35" s="57"/>
      <c r="F35" s="57"/>
      <c r="G35" s="57"/>
      <c r="H35" s="57"/>
      <c r="I35" s="57"/>
      <c r="J35" s="57"/>
      <c r="K35" s="57"/>
      <c r="L35" s="57"/>
      <c r="M35" s="57"/>
      <c r="N35" s="57"/>
      <c r="O35" s="57"/>
      <c r="P35" s="57"/>
      <c r="Q35" s="57"/>
      <c r="R35" s="57"/>
      <c r="S35" s="57"/>
      <c r="T35" s="57"/>
      <c r="U35" s="57"/>
      <c r="V35" s="57"/>
      <c r="W35" s="57"/>
      <c r="X35" s="57"/>
      <c r="Y35" s="57"/>
      <c r="Z35" s="58"/>
      <c r="AA35" s="59"/>
      <c r="AB35" s="60"/>
      <c r="AC35" s="61"/>
      <c r="AD35" s="61"/>
      <c r="AE35" s="61"/>
    </row>
    <row r="36" spans="1:34" s="24" customFormat="1" x14ac:dyDescent="0.2">
      <c r="A36" s="55"/>
      <c r="B36" s="56"/>
      <c r="C36" s="57"/>
      <c r="D36" s="57"/>
      <c r="E36" s="57"/>
      <c r="F36" s="57"/>
      <c r="G36" s="57"/>
      <c r="H36" s="57"/>
      <c r="I36" s="57"/>
      <c r="J36" s="57"/>
      <c r="K36" s="57"/>
      <c r="L36" s="57"/>
      <c r="M36" s="57"/>
      <c r="N36" s="57"/>
      <c r="O36" s="57"/>
      <c r="P36" s="57"/>
      <c r="Q36" s="57"/>
      <c r="R36" s="57"/>
      <c r="S36" s="57"/>
      <c r="T36" s="57"/>
      <c r="U36" s="57"/>
      <c r="V36" s="57"/>
      <c r="W36" s="57"/>
      <c r="X36" s="57"/>
      <c r="Y36" s="57"/>
      <c r="Z36" s="58"/>
      <c r="AA36" s="59"/>
      <c r="AB36" s="60"/>
      <c r="AC36" s="61"/>
      <c r="AD36" s="61"/>
      <c r="AE36" s="61"/>
    </row>
    <row r="37" spans="1:34" x14ac:dyDescent="0.2">
      <c r="A37" s="164" t="s">
        <v>75</v>
      </c>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6"/>
    </row>
    <row r="38" spans="1:34" x14ac:dyDescent="0.2">
      <c r="A38" s="48" t="s">
        <v>74</v>
      </c>
      <c r="B38" s="48"/>
      <c r="C38" s="48"/>
      <c r="D38" s="48"/>
      <c r="E38" s="48"/>
      <c r="F38" s="48"/>
      <c r="G38" s="48" t="s">
        <v>76</v>
      </c>
      <c r="H38" s="48"/>
      <c r="I38" s="48"/>
      <c r="J38" s="48"/>
      <c r="K38" s="48"/>
      <c r="L38" s="48"/>
      <c r="M38" s="48"/>
      <c r="N38" s="48" t="s">
        <v>77</v>
      </c>
      <c r="O38" s="48"/>
      <c r="P38" s="48"/>
      <c r="Q38" s="48"/>
      <c r="R38" s="48"/>
      <c r="S38" s="48"/>
      <c r="T38" s="48"/>
      <c r="U38" s="48"/>
      <c r="V38" s="48"/>
      <c r="W38" s="48"/>
      <c r="X38" s="48"/>
      <c r="Y38" s="48"/>
      <c r="Z38" s="48"/>
      <c r="AA38" s="49" t="str">
        <f>IF(OR(X5="X",U5="X"),"APOYO OFICINA ASESORA DE PLANEACIÓN","APOYO OFICINA DE CONTROL INTERNO")</f>
        <v>APOYO OFICINA ASESORA DE PLANEACIÓN</v>
      </c>
      <c r="AB38" s="49"/>
      <c r="AC38" s="49"/>
      <c r="AD38" s="49"/>
      <c r="AE38" s="49"/>
      <c r="AF38" s="25"/>
      <c r="AG38" s="25"/>
      <c r="AH38" s="26"/>
    </row>
    <row r="39" spans="1:34" ht="25.5" x14ac:dyDescent="0.2">
      <c r="A39" s="40" t="s">
        <v>78</v>
      </c>
      <c r="B39" s="48" t="s">
        <v>112</v>
      </c>
      <c r="C39" s="48"/>
      <c r="D39" s="48"/>
      <c r="E39" s="48"/>
      <c r="F39" s="48"/>
      <c r="G39" s="40" t="s">
        <v>78</v>
      </c>
      <c r="H39" s="48" t="s">
        <v>113</v>
      </c>
      <c r="I39" s="48"/>
      <c r="J39" s="48"/>
      <c r="K39" s="48"/>
      <c r="L39" s="48"/>
      <c r="M39" s="48"/>
      <c r="N39" s="50" t="s">
        <v>78</v>
      </c>
      <c r="O39" s="51"/>
      <c r="P39" s="51"/>
      <c r="Q39" s="51"/>
      <c r="R39" s="52"/>
      <c r="S39" s="29"/>
      <c r="T39" s="29"/>
      <c r="U39" s="48" t="s">
        <v>114</v>
      </c>
      <c r="V39" s="48"/>
      <c r="W39" s="48"/>
      <c r="X39" s="48"/>
      <c r="Y39" s="48"/>
      <c r="Z39" s="48"/>
      <c r="AA39" s="40" t="s">
        <v>78</v>
      </c>
      <c r="AB39" s="63"/>
      <c r="AC39" s="53"/>
      <c r="AD39" s="53"/>
      <c r="AE39" s="54"/>
      <c r="AF39" s="25"/>
      <c r="AG39" s="25"/>
      <c r="AH39" s="26"/>
    </row>
    <row r="40" spans="1:34" s="24" customFormat="1" x14ac:dyDescent="0.2">
      <c r="A40" s="30" t="s">
        <v>79</v>
      </c>
      <c r="B40" s="48" t="s">
        <v>111</v>
      </c>
      <c r="C40" s="48"/>
      <c r="D40" s="48"/>
      <c r="E40" s="48"/>
      <c r="F40" s="48"/>
      <c r="G40" s="30" t="s">
        <v>79</v>
      </c>
      <c r="H40" s="48" t="s">
        <v>115</v>
      </c>
      <c r="I40" s="48"/>
      <c r="J40" s="48"/>
      <c r="K40" s="48"/>
      <c r="L40" s="48"/>
      <c r="M40" s="48"/>
      <c r="N40" s="29" t="s">
        <v>79</v>
      </c>
      <c r="O40" s="29"/>
      <c r="P40" s="29"/>
      <c r="Q40" s="29"/>
      <c r="R40" s="29"/>
      <c r="S40" s="29"/>
      <c r="T40" s="29"/>
      <c r="U40" s="48" t="s">
        <v>115</v>
      </c>
      <c r="V40" s="48"/>
      <c r="W40" s="48"/>
      <c r="X40" s="48"/>
      <c r="Y40" s="48"/>
      <c r="Z40" s="48"/>
      <c r="AA40" s="30" t="s">
        <v>79</v>
      </c>
      <c r="AB40" s="47"/>
      <c r="AC40" s="47"/>
      <c r="AD40" s="47"/>
      <c r="AE40" s="47"/>
      <c r="AF40" s="27"/>
      <c r="AG40" s="27"/>
      <c r="AH40" s="28"/>
    </row>
    <row r="41" spans="1:34" s="24" customFormat="1" x14ac:dyDescent="0.2">
      <c r="A41" s="30" t="s">
        <v>80</v>
      </c>
      <c r="B41" s="48" t="s">
        <v>81</v>
      </c>
      <c r="C41" s="48"/>
      <c r="D41" s="48"/>
      <c r="E41" s="48"/>
      <c r="F41" s="48"/>
      <c r="G41" s="30" t="s">
        <v>80</v>
      </c>
      <c r="H41" s="48" t="s">
        <v>116</v>
      </c>
      <c r="I41" s="48"/>
      <c r="J41" s="48"/>
      <c r="K41" s="48"/>
      <c r="L41" s="48"/>
      <c r="M41" s="48"/>
      <c r="N41" s="44" t="s">
        <v>80</v>
      </c>
      <c r="O41" s="45"/>
      <c r="P41" s="45"/>
      <c r="Q41" s="45"/>
      <c r="R41" s="46"/>
      <c r="S41" s="29"/>
      <c r="T41" s="29"/>
      <c r="U41" s="48" t="s">
        <v>116</v>
      </c>
      <c r="V41" s="48"/>
      <c r="W41" s="48"/>
      <c r="X41" s="48"/>
      <c r="Y41" s="48"/>
      <c r="Z41" s="48"/>
      <c r="AA41" s="30" t="s">
        <v>80</v>
      </c>
      <c r="AB41" s="47"/>
      <c r="AC41" s="47"/>
      <c r="AD41" s="47"/>
      <c r="AE41" s="47"/>
      <c r="AF41" s="27"/>
      <c r="AG41" s="27"/>
      <c r="AH41" s="28"/>
    </row>
    <row r="42" spans="1:34" s="24" customFormat="1" x14ac:dyDescent="0.2">
      <c r="D42" s="31"/>
      <c r="AF42" s="28"/>
      <c r="AG42" s="28"/>
      <c r="AH42" s="28"/>
    </row>
    <row r="43" spans="1:34" x14ac:dyDescent="0.2">
      <c r="AF43" s="26"/>
      <c r="AG43" s="26"/>
      <c r="AH43" s="26"/>
    </row>
    <row r="44" spans="1:34" x14ac:dyDescent="0.2">
      <c r="AF44" s="26"/>
      <c r="AG44" s="26"/>
      <c r="AH44" s="26"/>
    </row>
  </sheetData>
  <mergeCells count="158">
    <mergeCell ref="B40:F40"/>
    <mergeCell ref="H40:M40"/>
    <mergeCell ref="U40:Z40"/>
    <mergeCell ref="AB40:AE40"/>
    <mergeCell ref="B41:F41"/>
    <mergeCell ref="H41:M41"/>
    <mergeCell ref="N41:R41"/>
    <mergeCell ref="U41:Z41"/>
    <mergeCell ref="AB41:AE41"/>
    <mergeCell ref="A37:AE37"/>
    <mergeCell ref="A38:F38"/>
    <mergeCell ref="G38:M38"/>
    <mergeCell ref="N38:Z38"/>
    <mergeCell ref="AA38:AE38"/>
    <mergeCell ref="B39:F39"/>
    <mergeCell ref="H39:M39"/>
    <mergeCell ref="N39:R39"/>
    <mergeCell ref="U39:Z39"/>
    <mergeCell ref="AB39:AE39"/>
    <mergeCell ref="A35:B35"/>
    <mergeCell ref="C35:Y35"/>
    <mergeCell ref="Z35:AB35"/>
    <mergeCell ref="AC35:AE35"/>
    <mergeCell ref="A36:B36"/>
    <mergeCell ref="C36:Y36"/>
    <mergeCell ref="Z36:AB36"/>
    <mergeCell ref="AC36:AE36"/>
    <mergeCell ref="A33:B33"/>
    <mergeCell ref="C33:Y33"/>
    <mergeCell ref="Z33:AB33"/>
    <mergeCell ref="AC33:AE33"/>
    <mergeCell ref="A34:B34"/>
    <mergeCell ref="C34:Y34"/>
    <mergeCell ref="Z34:AB34"/>
    <mergeCell ref="AC34:AE34"/>
    <mergeCell ref="AD24:AD30"/>
    <mergeCell ref="AE24:AE30"/>
    <mergeCell ref="K26:K30"/>
    <mergeCell ref="W26:W30"/>
    <mergeCell ref="A31:AE31"/>
    <mergeCell ref="A32:AE32"/>
    <mergeCell ref="X24:X30"/>
    <mergeCell ref="Y24:Y30"/>
    <mergeCell ref="Z24:Z30"/>
    <mergeCell ref="AA24:AA30"/>
    <mergeCell ref="AB24:AB30"/>
    <mergeCell ref="AC24:AC30"/>
    <mergeCell ref="R24:R30"/>
    <mergeCell ref="S24:S30"/>
    <mergeCell ref="T24:T30"/>
    <mergeCell ref="U24:U30"/>
    <mergeCell ref="V24:V30"/>
    <mergeCell ref="W24:W25"/>
    <mergeCell ref="I24:I30"/>
    <mergeCell ref="J24:J30"/>
    <mergeCell ref="K24:K25"/>
    <mergeCell ref="L24:L30"/>
    <mergeCell ref="P24:P30"/>
    <mergeCell ref="Q24:Q30"/>
    <mergeCell ref="C24:C30"/>
    <mergeCell ref="D24:D30"/>
    <mergeCell ref="E24:E30"/>
    <mergeCell ref="F24:F30"/>
    <mergeCell ref="G24:G30"/>
    <mergeCell ref="H24:H30"/>
    <mergeCell ref="AB17:AB23"/>
    <mergeCell ref="AC17:AC23"/>
    <mergeCell ref="AD17:AD23"/>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30"/>
    <mergeCell ref="B10:B30"/>
    <mergeCell ref="C10:C16"/>
    <mergeCell ref="D10:D16"/>
    <mergeCell ref="E10:E16"/>
    <mergeCell ref="F10:F16"/>
    <mergeCell ref="C17:C23"/>
    <mergeCell ref="D17:D23"/>
    <mergeCell ref="E17:E23"/>
    <mergeCell ref="F17:F23"/>
    <mergeCell ref="G7:K7"/>
    <mergeCell ref="L7:L9"/>
    <mergeCell ref="M7:AA7"/>
    <mergeCell ref="G8:K8"/>
    <mergeCell ref="M8:M9"/>
    <mergeCell ref="N8:N9"/>
    <mergeCell ref="R8:R9"/>
    <mergeCell ref="U8:W8"/>
    <mergeCell ref="X8:X9"/>
    <mergeCell ref="Y8:AA8"/>
    <mergeCell ref="A6:F6"/>
    <mergeCell ref="G6:AA6"/>
    <mergeCell ref="AB6:AB9"/>
    <mergeCell ref="AC6:AE8"/>
    <mergeCell ref="A7:A9"/>
    <mergeCell ref="B7:B9"/>
    <mergeCell ref="C7:C9"/>
    <mergeCell ref="D7:D9"/>
    <mergeCell ref="E7:E9"/>
    <mergeCell ref="F7:F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1">
    <cfRule type="expression" dxfId="71" priority="33">
      <formula>$K$12="BAJA"</formula>
    </cfRule>
    <cfRule type="expression" dxfId="70" priority="34">
      <formula>$K$12="MODERADA"</formula>
    </cfRule>
    <cfRule type="expression" dxfId="69" priority="35">
      <formula>$K$12="ALTA"</formula>
    </cfRule>
    <cfRule type="expression" dxfId="68" priority="36">
      <formula>$K$12="EXTREMA"</formula>
    </cfRule>
  </conditionalFormatting>
  <conditionalFormatting sqref="W10:W16">
    <cfRule type="expression" dxfId="63" priority="29">
      <formula>$W$12="MODERADA"</formula>
    </cfRule>
    <cfRule type="expression" dxfId="62" priority="30">
      <formula>$W$12="EXTREMA"</formula>
    </cfRule>
    <cfRule type="expression" dxfId="61" priority="31">
      <formula>$W$12="ALTA"</formula>
    </cfRule>
    <cfRule type="expression" dxfId="60" priority="32">
      <formula>$W$12="BAJA"</formula>
    </cfRule>
  </conditionalFormatting>
  <conditionalFormatting sqref="K17:K18">
    <cfRule type="expression" dxfId="55" priority="25">
      <formula>$K$19="BAJA"</formula>
    </cfRule>
    <cfRule type="expression" dxfId="54" priority="26">
      <formula>$K$19="MODERADA"</formula>
    </cfRule>
    <cfRule type="expression" dxfId="53" priority="27">
      <formula>$K$19="ALTA"</formula>
    </cfRule>
    <cfRule type="expression" dxfId="52" priority="28">
      <formula>$K$19="EXTREMA"</formula>
    </cfRule>
  </conditionalFormatting>
  <conditionalFormatting sqref="W17:W23">
    <cfRule type="expression" dxfId="47" priority="21">
      <formula>$W$19="MODERADA"</formula>
    </cfRule>
    <cfRule type="expression" dxfId="46" priority="22">
      <formula>$W$19="EXTREMA"</formula>
    </cfRule>
    <cfRule type="expression" dxfId="45" priority="23">
      <formula>$W$19="ALTA"</formula>
    </cfRule>
    <cfRule type="expression" dxfId="44" priority="24">
      <formula>$W$19="BAJA"</formula>
    </cfRule>
  </conditionalFormatting>
  <conditionalFormatting sqref="K19:K23">
    <cfRule type="expression" dxfId="39" priority="13">
      <formula>$K$19="BAJA"</formula>
    </cfRule>
    <cfRule type="expression" dxfId="38" priority="14">
      <formula>$K$19="MODERADA"</formula>
    </cfRule>
    <cfRule type="expression" dxfId="37" priority="15">
      <formula>$K$19="ALTA"</formula>
    </cfRule>
    <cfRule type="expression" dxfId="36" priority="16">
      <formula>$K$19="EXTREMA"</formula>
    </cfRule>
  </conditionalFormatting>
  <conditionalFormatting sqref="K12:K16">
    <cfRule type="expression" dxfId="31" priority="17">
      <formula>$K$12="BAJA"</formula>
    </cfRule>
    <cfRule type="expression" dxfId="30" priority="18">
      <formula>$K$12="MODERADA"</formula>
    </cfRule>
    <cfRule type="expression" dxfId="29" priority="19">
      <formula>$K$12="ALTA"</formula>
    </cfRule>
    <cfRule type="expression" dxfId="28" priority="20">
      <formula>$K$12="EXTREMA"</formula>
    </cfRule>
  </conditionalFormatting>
  <conditionalFormatting sqref="K24:K25">
    <cfRule type="expression" dxfId="23" priority="9">
      <formula>$K$19="BAJA"</formula>
    </cfRule>
    <cfRule type="expression" dxfId="22" priority="10">
      <formula>$K$19="MODERADA"</formula>
    </cfRule>
    <cfRule type="expression" dxfId="21" priority="11">
      <formula>$K$19="ALTA"</formula>
    </cfRule>
    <cfRule type="expression" dxfId="20" priority="12">
      <formula>$K$19="EXTREMA"</formula>
    </cfRule>
  </conditionalFormatting>
  <conditionalFormatting sqref="W24:W30">
    <cfRule type="expression" dxfId="15" priority="5">
      <formula>$W$19="MODERADA"</formula>
    </cfRule>
    <cfRule type="expression" dxfId="14" priority="6">
      <formula>$W$19="EXTREMA"</formula>
    </cfRule>
    <cfRule type="expression" dxfId="13" priority="7">
      <formula>$W$19="ALTA"</formula>
    </cfRule>
    <cfRule type="expression" dxfId="12" priority="8">
      <formula>$W$19="BAJA"</formula>
    </cfRule>
  </conditionalFormatting>
  <conditionalFormatting sqref="K26:K30">
    <cfRule type="expression" dxfId="7" priority="1">
      <formula>$K$19="BAJA"</formula>
    </cfRule>
    <cfRule type="expression" dxfId="6" priority="2">
      <formula>$K$19="MODERADA"</formula>
    </cfRule>
    <cfRule type="expression" dxfId="5" priority="3">
      <formula>$K$19="ALTA"</formula>
    </cfRule>
    <cfRule type="expression" dxfId="4" priority="4">
      <formula>$K$19="EXTREMA"</formula>
    </cfRule>
  </conditionalFormatting>
  <dataValidations count="6">
    <dataValidation type="list" allowBlank="1" showInputMessage="1" showErrorMessage="1" sqref="D24:D30">
      <formula1>$AK$2:$AK$7</formula1>
    </dataValidation>
    <dataValidation type="list" allowBlank="1" showInputMessage="1" showErrorMessage="1" sqref="R10:R30">
      <formula1>$AJ$1:$AK$1</formula1>
    </dataValidation>
    <dataValidation type="list" allowBlank="1" showInputMessage="1" showErrorMessage="1" sqref="G10:G30">
      <formula1>$AK$2:$AK$4</formula1>
    </dataValidation>
    <dataValidation type="list" allowBlank="1" showInputMessage="1" showErrorMessage="1" sqref="N10:N30">
      <formula1>$AH$2:$AH$3</formula1>
    </dataValidation>
    <dataValidation type="list" allowBlank="1" showInputMessage="1" showErrorMessage="1" sqref="I10:I30">
      <formula1>$AJ$2:$AJ$4</formula1>
    </dataValidation>
    <dataValidation type="list" allowBlank="1" showInputMessage="1" showErrorMessage="1" sqref="D10:D23">
      <formula1>$AI$2:$AI$5</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Control Interno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Guerra Jimenez</dc:creator>
  <cp:lastModifiedBy>Sulma Esperanza Avenda;o Mu;oz</cp:lastModifiedBy>
  <dcterms:created xsi:type="dcterms:W3CDTF">2019-07-08T14:18:21Z</dcterms:created>
  <dcterms:modified xsi:type="dcterms:W3CDTF">2019-09-19T14:02:53Z</dcterms:modified>
</cp:coreProperties>
</file>